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 - Terénní úpravy, z..." sheetId="2" r:id="rId2"/>
    <sheet name="SO 02 - Stavební práce" sheetId="3" r:id="rId3"/>
    <sheet name="SO 03 - Mobiliář" sheetId="4" r:id="rId4"/>
    <sheet name="SO 04 - Hydroizolace" sheetId="5" r:id="rId5"/>
    <sheet name="SO 05 - VRN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Terénní úpravy, z...'!$C$84:$K$242</definedName>
    <definedName name="_xlnm.Print_Area" localSheetId="1">'SO 01 - Terénní úpravy, z...'!$C$4:$J$39,'SO 01 - Terénní úpravy, z...'!$C$45:$J$66,'SO 01 - Terénní úpravy, z...'!$C$72:$K$242</definedName>
    <definedName name="_xlnm.Print_Titles" localSheetId="1">'SO 01 - Terénní úpravy, z...'!$84:$84</definedName>
    <definedName name="_xlnm._FilterDatabase" localSheetId="2" hidden="1">'SO 02 - Stavební práce'!$C$91:$K$241</definedName>
    <definedName name="_xlnm.Print_Area" localSheetId="2">'SO 02 - Stavební práce'!$C$4:$J$39,'SO 02 - Stavební práce'!$C$45:$J$73,'SO 02 - Stavební práce'!$C$79:$K$241</definedName>
    <definedName name="_xlnm.Print_Titles" localSheetId="2">'SO 02 - Stavební práce'!$91:$91</definedName>
    <definedName name="_xlnm._FilterDatabase" localSheetId="3" hidden="1">'SO 03 - Mobiliář'!$C$81:$K$112</definedName>
    <definedName name="_xlnm.Print_Area" localSheetId="3">'SO 03 - Mobiliář'!$C$4:$J$39,'SO 03 - Mobiliář'!$C$45:$J$63,'SO 03 - Mobiliář'!$C$69:$K$112</definedName>
    <definedName name="_xlnm.Print_Titles" localSheetId="3">'SO 03 - Mobiliář'!$81:$81</definedName>
    <definedName name="_xlnm._FilterDatabase" localSheetId="4" hidden="1">'SO 04 - Hydroizolace'!$C$88:$K$163</definedName>
    <definedName name="_xlnm.Print_Area" localSheetId="4">'SO 04 - Hydroizolace'!$C$4:$J$39,'SO 04 - Hydroizolace'!$C$45:$J$70,'SO 04 - Hydroizolace'!$C$76:$K$163</definedName>
    <definedName name="_xlnm.Print_Titles" localSheetId="4">'SO 04 - Hydroizolace'!$88:$88</definedName>
    <definedName name="_xlnm._FilterDatabase" localSheetId="5" hidden="1">'SO 05 - VRN'!$C$85:$K$129</definedName>
    <definedName name="_xlnm.Print_Area" localSheetId="5">'SO 05 - VRN'!$C$4:$J$39,'SO 05 - VRN'!$C$45:$J$67,'SO 05 - VRN'!$C$73:$K$129</definedName>
    <definedName name="_xlnm.Print_Titles" localSheetId="5">'SO 05 - VRN'!$85:$85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5" r="J37"/>
  <c r="J36"/>
  <c i="1" r="AY58"/>
  <c i="5" r="J35"/>
  <c i="1" r="AX58"/>
  <c i="5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T119"/>
  <c r="R120"/>
  <c r="R119"/>
  <c r="P120"/>
  <c r="P119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4" r="J37"/>
  <c r="J36"/>
  <c i="1" r="AY57"/>
  <c i="4" r="J35"/>
  <c i="1" r="AX57"/>
  <c i="4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48"/>
  <c i="2" r="J37"/>
  <c r="J36"/>
  <c i="1" r="AY55"/>
  <c i="2" r="J35"/>
  <c i="1" r="AX55"/>
  <c i="2"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" r="L50"/>
  <c r="AM50"/>
  <c r="AM49"/>
  <c r="L49"/>
  <c r="AM47"/>
  <c r="L47"/>
  <c r="L45"/>
  <c r="L44"/>
  <c i="2" r="BK214"/>
  <c r="BK116"/>
  <c r="J218"/>
  <c r="BK95"/>
  <c r="J167"/>
  <c r="J202"/>
  <c i="3" r="BK222"/>
  <c r="BK154"/>
  <c r="J195"/>
  <c r="BK109"/>
  <c r="J226"/>
  <c r="BK183"/>
  <c r="J222"/>
  <c i="4" r="J91"/>
  <c r="J88"/>
  <c i="5" r="J160"/>
  <c r="BK153"/>
  <c r="BK128"/>
  <c i="6" r="BK102"/>
  <c r="BK106"/>
  <c r="BK98"/>
  <c i="2" r="J195"/>
  <c r="BK235"/>
  <c r="J116"/>
  <c r="BK179"/>
  <c r="BK200"/>
  <c r="BK107"/>
  <c i="3" r="BK203"/>
  <c r="J120"/>
  <c r="BK176"/>
  <c r="BK125"/>
  <c r="J207"/>
  <c r="BK130"/>
  <c r="J192"/>
  <c r="J183"/>
  <c r="BK122"/>
  <c i="4" r="J111"/>
  <c r="J94"/>
  <c r="BK109"/>
  <c r="BK104"/>
  <c i="5" r="BK133"/>
  <c r="BK143"/>
  <c r="J133"/>
  <c r="J123"/>
  <c r="J108"/>
  <c r="BK118"/>
  <c i="6" r="J106"/>
  <c r="BK123"/>
  <c r="J125"/>
  <c i="2" r="BK241"/>
  <c r="BK208"/>
  <c r="BK219"/>
  <c r="J156"/>
  <c r="J216"/>
  <c r="BK145"/>
  <c i="3" r="BK219"/>
  <c r="BK148"/>
  <c r="BK199"/>
  <c r="BK228"/>
  <c r="BK223"/>
  <c r="J174"/>
  <c r="BK113"/>
  <c i="4" r="BK101"/>
  <c r="J87"/>
  <c r="J99"/>
  <c r="BK93"/>
  <c i="5" r="BK160"/>
  <c r="J111"/>
  <c r="J120"/>
  <c i="6" r="J113"/>
  <c r="BK108"/>
  <c i="2" r="J192"/>
  <c r="BK101"/>
  <c r="J189"/>
  <c r="BK183"/>
  <c r="J151"/>
  <c r="J197"/>
  <c i="3" r="J238"/>
  <c r="BK192"/>
  <c r="J113"/>
  <c r="BK159"/>
  <c r="BK127"/>
  <c r="J231"/>
  <c r="J125"/>
  <c i="4" r="BK98"/>
  <c r="J101"/>
  <c r="BK95"/>
  <c r="BK96"/>
  <c r="J86"/>
  <c i="5" r="BK92"/>
  <c r="J98"/>
  <c i="6" r="J104"/>
  <c r="BK120"/>
  <c i="2" r="J235"/>
  <c r="J135"/>
  <c r="J165"/>
  <c r="J208"/>
  <c r="J88"/>
  <c r="BK167"/>
  <c r="BK125"/>
  <c i="3" r="BK207"/>
  <c r="BK114"/>
  <c r="BK174"/>
  <c r="BK101"/>
  <c r="J201"/>
  <c r="BK95"/>
  <c i="4" r="J112"/>
  <c r="BK102"/>
  <c r="J97"/>
  <c i="5" r="J153"/>
  <c r="BK98"/>
  <c r="BK115"/>
  <c i="6" r="J111"/>
  <c r="BK91"/>
  <c i="2" r="J145"/>
  <c r="J241"/>
  <c r="J220"/>
  <c r="J212"/>
  <c r="BK110"/>
  <c r="BK176"/>
  <c i="3" r="BK226"/>
  <c r="BK171"/>
  <c r="J189"/>
  <c r="J130"/>
  <c r="J166"/>
  <c r="BK118"/>
  <c r="J171"/>
  <c r="J132"/>
  <c i="4" r="BK107"/>
  <c r="BK100"/>
  <c r="BK88"/>
  <c r="BK86"/>
  <c i="5" r="BK151"/>
  <c r="J95"/>
  <c r="BK130"/>
  <c r="J118"/>
  <c r="BK95"/>
  <c r="J105"/>
  <c i="6" r="BK113"/>
  <c r="J91"/>
  <c i="2" r="BK216"/>
  <c r="BK151"/>
  <c r="BK104"/>
  <c r="J176"/>
  <c r="BK238"/>
  <c r="J179"/>
  <c i="3" r="BK231"/>
  <c r="BK166"/>
  <c r="J98"/>
  <c r="J140"/>
  <c r="J203"/>
  <c r="J135"/>
  <c r="BK195"/>
  <c r="BK157"/>
  <c r="BK98"/>
  <c i="4" r="BK106"/>
  <c r="J85"/>
  <c r="BK112"/>
  <c i="5" r="BK111"/>
  <c r="J101"/>
  <c r="BK108"/>
  <c i="6" r="J100"/>
  <c r="J89"/>
  <c i="2" r="BK212"/>
  <c r="J170"/>
  <c r="J238"/>
  <c r="J173"/>
  <c r="BK229"/>
  <c r="BK218"/>
  <c r="J159"/>
  <c i="3" r="J210"/>
  <c r="J233"/>
  <c r="J107"/>
  <c r="BK215"/>
  <c r="BK217"/>
  <c i="4" r="BK85"/>
  <c r="BK111"/>
  <c r="J109"/>
  <c i="5" r="J148"/>
  <c r="J162"/>
  <c r="BK136"/>
  <c i="6" r="BK118"/>
  <c r="BK111"/>
  <c r="BK89"/>
  <c i="2" r="J205"/>
  <c r="J98"/>
  <c r="BK186"/>
  <c r="BK223"/>
  <c r="J219"/>
  <c r="BK156"/>
  <c i="3" r="BK233"/>
  <c r="BK179"/>
  <c r="BK146"/>
  <c r="J154"/>
  <c r="BK210"/>
  <c r="BK120"/>
  <c i="4" r="BK90"/>
  <c r="BK94"/>
  <c r="BK89"/>
  <c i="5" r="J143"/>
  <c r="J103"/>
  <c r="BK103"/>
  <c i="6" r="J118"/>
  <c r="BK93"/>
  <c i="2" r="BK132"/>
  <c r="BK181"/>
  <c r="BK162"/>
  <c r="BK189"/>
  <c r="BK220"/>
  <c r="J162"/>
  <c r="BK88"/>
  <c i="3" r="J193"/>
  <c r="J109"/>
  <c r="BK162"/>
  <c r="J219"/>
  <c r="BK143"/>
  <c r="J199"/>
  <c r="J146"/>
  <c r="BK107"/>
  <c i="4" r="J102"/>
  <c r="BK99"/>
  <c r="J100"/>
  <c r="J95"/>
  <c i="5" r="BK105"/>
  <c r="J146"/>
  <c r="J136"/>
  <c r="BK113"/>
  <c r="BK125"/>
  <c i="6" r="BK115"/>
  <c i="2" r="BK197"/>
  <c r="BK170"/>
  <c r="BK159"/>
  <c r="J107"/>
  <c r="BK232"/>
  <c r="BK202"/>
  <c r="BK113"/>
  <c r="J113"/>
  <c i="3" r="BK196"/>
  <c r="J181"/>
  <c r="BK132"/>
  <c r="BK238"/>
  <c r="J176"/>
  <c r="BK181"/>
  <c r="J127"/>
  <c i="4" r="BK110"/>
  <c r="J96"/>
  <c r="BK97"/>
  <c r="BK91"/>
  <c i="5" r="BK146"/>
  <c r="J130"/>
  <c r="J92"/>
  <c i="6" r="J128"/>
  <c r="BK104"/>
  <c i="2" r="J227"/>
  <c r="J126"/>
  <c r="J200"/>
  <c r="J104"/>
  <c r="BK205"/>
  <c r="BK227"/>
  <c r="BK173"/>
  <c r="BK98"/>
  <c i="3" r="J122"/>
  <c r="J179"/>
  <c r="BK137"/>
  <c r="J95"/>
  <c r="J153"/>
  <c r="J228"/>
  <c i="4" r="J106"/>
  <c i="5" r="J155"/>
  <c r="BK101"/>
  <c r="BK123"/>
  <c i="6" r="BK128"/>
  <c r="J93"/>
  <c i="2" r="J183"/>
  <c r="J229"/>
  <c r="J125"/>
  <c r="J181"/>
  <c r="BK129"/>
  <c r="BK195"/>
  <c r="J95"/>
  <c i="3" r="BK201"/>
  <c r="J236"/>
  <c r="BK135"/>
  <c r="BK236"/>
  <c r="J137"/>
  <c r="J196"/>
  <c i="4" r="J110"/>
  <c r="J108"/>
  <c i="5" r="BK120"/>
  <c r="BK138"/>
  <c i="6" r="J120"/>
  <c r="J96"/>
  <c i="2" r="J232"/>
  <c r="J110"/>
  <c r="BK192"/>
  <c r="J92"/>
  <c r="J132"/>
  <c r="BK140"/>
  <c i="3" r="J215"/>
  <c r="BK150"/>
  <c r="J217"/>
  <c r="J150"/>
  <c r="BK240"/>
  <c r="J186"/>
  <c r="J240"/>
  <c r="J159"/>
  <c r="J101"/>
  <c i="4" r="J104"/>
  <c r="J107"/>
  <c r="J93"/>
  <c i="5" r="J158"/>
  <c r="BK148"/>
  <c r="J138"/>
  <c r="J125"/>
  <c r="J115"/>
  <c r="BK158"/>
  <c i="6" r="BK125"/>
  <c r="J98"/>
  <c r="J102"/>
  <c r="BK96"/>
  <c i="2" r="J186"/>
  <c r="J129"/>
  <c i="1" r="AS54"/>
  <c i="2" r="BK92"/>
  <c i="3" r="BK186"/>
  <c r="J118"/>
  <c r="J157"/>
  <c r="J104"/>
  <c r="J148"/>
  <c r="J114"/>
  <c r="J162"/>
  <c r="BK104"/>
  <c i="4" r="J103"/>
  <c r="BK103"/>
  <c r="BK108"/>
  <c r="J98"/>
  <c r="BK87"/>
  <c i="5" r="BK155"/>
  <c r="BK162"/>
  <c i="6" r="J123"/>
  <c r="J115"/>
  <c i="2" r="J140"/>
  <c r="J223"/>
  <c r="BK126"/>
  <c r="J214"/>
  <c r="BK165"/>
  <c r="J101"/>
  <c r="BK135"/>
  <c i="3" r="J223"/>
  <c r="BK153"/>
  <c r="BK193"/>
  <c r="J143"/>
  <c r="BK189"/>
  <c r="BK140"/>
  <c i="4" r="J92"/>
  <c r="BK92"/>
  <c r="J89"/>
  <c r="J90"/>
  <c i="5" r="J128"/>
  <c r="J151"/>
  <c r="J113"/>
  <c i="6" r="J108"/>
  <c r="BK100"/>
  <c i="2" l="1" r="T87"/>
  <c r="P215"/>
  <c r="BK226"/>
  <c r="J226"/>
  <c r="J64"/>
  <c i="3" r="R94"/>
  <c r="R100"/>
  <c r="R112"/>
  <c r="R117"/>
  <c r="BK165"/>
  <c r="J165"/>
  <c r="J66"/>
  <c r="BK206"/>
  <c r="J206"/>
  <c r="J67"/>
  <c r="BK214"/>
  <c r="J214"/>
  <c r="J69"/>
  <c r="BK221"/>
  <c r="J221"/>
  <c r="J70"/>
  <c r="BK227"/>
  <c r="J227"/>
  <c r="J72"/>
  <c i="4" r="BK84"/>
  <c r="J84"/>
  <c r="J61"/>
  <c r="T105"/>
  <c i="2" r="BK87"/>
  <c r="BK215"/>
  <c r="J215"/>
  <c r="J63"/>
  <c r="T226"/>
  <c i="3" r="P94"/>
  <c r="P100"/>
  <c r="BK112"/>
  <c r="J112"/>
  <c r="J63"/>
  <c r="BK117"/>
  <c r="J117"/>
  <c r="J64"/>
  <c r="T165"/>
  <c r="T206"/>
  <c r="T214"/>
  <c r="T221"/>
  <c r="T227"/>
  <c i="4" r="T84"/>
  <c r="T83"/>
  <c r="T82"/>
  <c r="P105"/>
  <c i="5" r="BK91"/>
  <c r="T91"/>
  <c r="BK122"/>
  <c r="J122"/>
  <c r="J64"/>
  <c r="T122"/>
  <c r="P127"/>
  <c r="T127"/>
  <c r="R135"/>
  <c r="R142"/>
  <c r="P157"/>
  <c i="6" r="R88"/>
  <c r="T88"/>
  <c r="R95"/>
  <c r="BK110"/>
  <c r="J110"/>
  <c r="J63"/>
  <c r="P110"/>
  <c r="T110"/>
  <c r="P117"/>
  <c i="2" r="P87"/>
  <c r="BK211"/>
  <c r="J211"/>
  <c r="J62"/>
  <c r="R211"/>
  <c r="R215"/>
  <c r="P226"/>
  <c i="3" r="BK94"/>
  <c r="J94"/>
  <c r="J61"/>
  <c r="BK100"/>
  <c r="J100"/>
  <c r="J62"/>
  <c r="P112"/>
  <c r="T117"/>
  <c r="P165"/>
  <c r="P206"/>
  <c r="P214"/>
  <c r="P221"/>
  <c r="R227"/>
  <c i="4" r="P84"/>
  <c r="P83"/>
  <c r="P82"/>
  <c i="1" r="AU57"/>
  <c i="4" r="BK105"/>
  <c r="J105"/>
  <c r="J62"/>
  <c i="5" r="P91"/>
  <c r="R122"/>
  <c r="R127"/>
  <c r="BK135"/>
  <c r="J135"/>
  <c r="J66"/>
  <c r="T135"/>
  <c r="P142"/>
  <c r="P141"/>
  <c r="BK157"/>
  <c r="J157"/>
  <c r="J69"/>
  <c r="R157"/>
  <c i="6" r="BK88"/>
  <c r="J88"/>
  <c r="J61"/>
  <c r="P88"/>
  <c r="BK95"/>
  <c r="J95"/>
  <c r="J62"/>
  <c r="T95"/>
  <c r="R110"/>
  <c r="BK117"/>
  <c r="J117"/>
  <c r="J64"/>
  <c r="R117"/>
  <c r="T117"/>
  <c r="BK122"/>
  <c r="J122"/>
  <c r="J65"/>
  <c r="P122"/>
  <c r="R122"/>
  <c r="T122"/>
  <c i="2" r="R87"/>
  <c r="R86"/>
  <c r="R85"/>
  <c r="P211"/>
  <c r="T211"/>
  <c r="T215"/>
  <c r="R226"/>
  <c i="3" r="T94"/>
  <c r="T100"/>
  <c r="T112"/>
  <c r="P117"/>
  <c r="R165"/>
  <c r="R206"/>
  <c r="R214"/>
  <c r="R221"/>
  <c r="P227"/>
  <c i="4" r="R84"/>
  <c r="R83"/>
  <c r="R82"/>
  <c r="R105"/>
  <c i="5" r="R91"/>
  <c r="R90"/>
  <c r="P122"/>
  <c r="BK127"/>
  <c r="J127"/>
  <c r="J65"/>
  <c r="P135"/>
  <c r="BK142"/>
  <c r="J142"/>
  <c r="J68"/>
  <c r="T142"/>
  <c r="T141"/>
  <c r="T157"/>
  <c i="6" r="P95"/>
  <c i="3" r="BK225"/>
  <c r="J225"/>
  <c r="J71"/>
  <c r="BK161"/>
  <c r="J161"/>
  <c r="J65"/>
  <c i="5" r="BK119"/>
  <c r="J119"/>
  <c r="J63"/>
  <c i="6" r="BK127"/>
  <c r="J127"/>
  <c r="J66"/>
  <c i="2" r="BK240"/>
  <c r="J240"/>
  <c r="J65"/>
  <c i="5" r="BK117"/>
  <c r="J117"/>
  <c r="J62"/>
  <c i="6" r="J80"/>
  <c r="BE106"/>
  <c i="5" r="J91"/>
  <c r="J61"/>
  <c i="6" r="F55"/>
  <c r="BE89"/>
  <c r="BE93"/>
  <c r="BE96"/>
  <c r="BE100"/>
  <c r="BE115"/>
  <c r="BE118"/>
  <c r="BE128"/>
  <c r="E48"/>
  <c r="BE98"/>
  <c r="BE108"/>
  <c r="BE111"/>
  <c r="BE120"/>
  <c r="BE125"/>
  <c r="BE91"/>
  <c r="BE102"/>
  <c r="BE104"/>
  <c r="BE113"/>
  <c r="BE123"/>
  <c i="5" r="F86"/>
  <c r="BE113"/>
  <c r="BE123"/>
  <c r="BE125"/>
  <c r="BE133"/>
  <c r="BE136"/>
  <c r="BE146"/>
  <c r="BE148"/>
  <c r="BE153"/>
  <c r="BE160"/>
  <c r="BE162"/>
  <c r="E48"/>
  <c r="BE101"/>
  <c r="BE111"/>
  <c r="BE128"/>
  <c r="BE155"/>
  <c r="BE158"/>
  <c i="4" r="BK83"/>
  <c r="J83"/>
  <c r="J60"/>
  <c i="5" r="J52"/>
  <c r="BE92"/>
  <c r="BE95"/>
  <c r="BE98"/>
  <c r="BE103"/>
  <c r="BE105"/>
  <c r="BE108"/>
  <c r="BE115"/>
  <c r="BE118"/>
  <c r="BE120"/>
  <c r="BE130"/>
  <c r="BE138"/>
  <c r="BE143"/>
  <c r="BE151"/>
  <c i="4" r="E48"/>
  <c r="BE99"/>
  <c r="BE109"/>
  <c r="BE110"/>
  <c r="BE111"/>
  <c r="J52"/>
  <c r="F55"/>
  <c r="BE85"/>
  <c r="BE91"/>
  <c r="BE98"/>
  <c r="BE100"/>
  <c r="BE101"/>
  <c r="BE103"/>
  <c r="BE106"/>
  <c r="BE86"/>
  <c r="BE88"/>
  <c r="BE89"/>
  <c r="BE92"/>
  <c r="BE93"/>
  <c r="BE94"/>
  <c r="BE95"/>
  <c r="BE97"/>
  <c r="BE104"/>
  <c r="BE107"/>
  <c r="BE108"/>
  <c r="BE87"/>
  <c r="BE90"/>
  <c r="BE96"/>
  <c r="BE102"/>
  <c r="BE112"/>
  <c i="2" r="J87"/>
  <c r="J61"/>
  <c i="3" r="F55"/>
  <c r="E82"/>
  <c r="J86"/>
  <c r="BE95"/>
  <c r="BE148"/>
  <c r="BE186"/>
  <c r="BE199"/>
  <c r="BE207"/>
  <c r="BE215"/>
  <c r="BE231"/>
  <c r="BE233"/>
  <c r="BE98"/>
  <c r="BE104"/>
  <c r="BE114"/>
  <c r="BE127"/>
  <c r="BE135"/>
  <c r="BE146"/>
  <c r="BE154"/>
  <c r="BE171"/>
  <c r="BE174"/>
  <c r="BE179"/>
  <c r="BE192"/>
  <c r="BE193"/>
  <c r="BE222"/>
  <c r="BE226"/>
  <c r="BE238"/>
  <c r="BE113"/>
  <c r="BE120"/>
  <c r="BE125"/>
  <c r="BE130"/>
  <c r="BE132"/>
  <c r="BE137"/>
  <c r="BE140"/>
  <c r="BE143"/>
  <c r="BE150"/>
  <c r="BE166"/>
  <c r="BE176"/>
  <c r="BE183"/>
  <c r="BE189"/>
  <c r="BE196"/>
  <c r="BE203"/>
  <c r="BE210"/>
  <c r="BE217"/>
  <c r="BE219"/>
  <c r="BE223"/>
  <c r="BE236"/>
  <c r="BE240"/>
  <c r="BE101"/>
  <c r="BE107"/>
  <c r="BE109"/>
  <c r="BE118"/>
  <c r="BE122"/>
  <c r="BE153"/>
  <c r="BE157"/>
  <c r="BE159"/>
  <c r="BE162"/>
  <c r="BE181"/>
  <c r="BE195"/>
  <c r="BE201"/>
  <c r="BE228"/>
  <c i="2" r="BE98"/>
  <c r="BE110"/>
  <c r="BE125"/>
  <c r="BE126"/>
  <c r="BE132"/>
  <c r="BE140"/>
  <c r="BE179"/>
  <c r="BE183"/>
  <c r="BE214"/>
  <c r="BE223"/>
  <c r="E75"/>
  <c r="BE95"/>
  <c r="BE101"/>
  <c r="BE104"/>
  <c r="BE107"/>
  <c r="BE113"/>
  <c r="BE135"/>
  <c r="BE156"/>
  <c r="BE170"/>
  <c r="BE181"/>
  <c r="BE192"/>
  <c r="BE197"/>
  <c r="BE216"/>
  <c r="J52"/>
  <c r="F82"/>
  <c r="BE88"/>
  <c r="BE92"/>
  <c r="BE129"/>
  <c r="BE145"/>
  <c r="BE151"/>
  <c r="BE165"/>
  <c r="BE173"/>
  <c r="BE176"/>
  <c r="BE202"/>
  <c r="BE208"/>
  <c r="BE212"/>
  <c r="BE232"/>
  <c r="BE235"/>
  <c r="BE241"/>
  <c r="BE116"/>
  <c r="BE159"/>
  <c r="BE162"/>
  <c r="BE167"/>
  <c r="BE186"/>
  <c r="BE189"/>
  <c r="BE195"/>
  <c r="BE200"/>
  <c r="BE205"/>
  <c r="BE218"/>
  <c r="BE219"/>
  <c r="BE220"/>
  <c r="BE227"/>
  <c r="BE229"/>
  <c r="BE238"/>
  <c r="J34"/>
  <c i="1" r="AW55"/>
  <c i="5" r="F37"/>
  <c i="1" r="BD58"/>
  <c i="5" r="J34"/>
  <c i="1" r="AW58"/>
  <c i="3" r="F34"/>
  <c i="1" r="BA56"/>
  <c i="4" r="J34"/>
  <c i="1" r="AW57"/>
  <c i="6" r="J34"/>
  <c i="1" r="AW59"/>
  <c i="4" r="F34"/>
  <c i="1" r="BA57"/>
  <c i="4" r="F36"/>
  <c i="1" r="BC57"/>
  <c i="6" r="F36"/>
  <c i="1" r="BC59"/>
  <c i="6" r="F37"/>
  <c i="1" r="BD59"/>
  <c i="4" r="F37"/>
  <c i="1" r="BD57"/>
  <c i="5" r="F35"/>
  <c i="1" r="BB58"/>
  <c i="6" r="F34"/>
  <c i="1" r="BA59"/>
  <c i="3" r="F35"/>
  <c i="1" r="BB56"/>
  <c i="5" r="F34"/>
  <c i="1" r="BA58"/>
  <c i="2" r="F36"/>
  <c i="1" r="BC55"/>
  <c i="2" r="F34"/>
  <c i="1" r="BA55"/>
  <c i="2" r="F35"/>
  <c i="1" r="BB55"/>
  <c i="6" r="F35"/>
  <c i="1" r="BB59"/>
  <c i="4" r="F35"/>
  <c i="1" r="BB57"/>
  <c i="3" r="F37"/>
  <c i="1" r="BD56"/>
  <c i="3" r="J34"/>
  <c i="1" r="AW56"/>
  <c i="3" r="F36"/>
  <c i="1" r="BC56"/>
  <c i="2" r="F37"/>
  <c i="1" r="BD55"/>
  <c i="5" r="F36"/>
  <c i="1" r="BC58"/>
  <c i="3" l="1" r="R213"/>
  <c i="5" r="BK90"/>
  <c r="J90"/>
  <c r="J60"/>
  <c i="3" r="T213"/>
  <c i="5" r="R141"/>
  <c i="3" r="P93"/>
  <c i="5" r="R89"/>
  <c i="3" r="T93"/>
  <c r="T92"/>
  <c r="P213"/>
  <c i="6" r="R87"/>
  <c r="R86"/>
  <c i="5" r="T90"/>
  <c r="T89"/>
  <c i="3" r="R93"/>
  <c r="R92"/>
  <c i="6" r="P87"/>
  <c r="P86"/>
  <c i="1" r="AU59"/>
  <c i="5" r="P90"/>
  <c r="P89"/>
  <c i="1" r="AU58"/>
  <c i="2" r="P86"/>
  <c r="P85"/>
  <c i="1" r="AU55"/>
  <c i="6" r="T87"/>
  <c r="T86"/>
  <c i="2" r="BK86"/>
  <c r="J86"/>
  <c r="J60"/>
  <c r="T86"/>
  <c r="T85"/>
  <c i="3" r="BK93"/>
  <c r="J93"/>
  <c r="J60"/>
  <c i="5" r="BK141"/>
  <c r="J141"/>
  <c r="J67"/>
  <c i="6" r="BK87"/>
  <c r="BK86"/>
  <c r="J86"/>
  <c r="J59"/>
  <c i="3" r="BK213"/>
  <c r="J213"/>
  <c r="J68"/>
  <c i="4" r="BK82"/>
  <c r="J82"/>
  <c r="J59"/>
  <c r="F33"/>
  <c i="1" r="AZ57"/>
  <c i="5" r="F33"/>
  <c i="1" r="AZ58"/>
  <c i="5" r="J33"/>
  <c i="1" r="AV58"/>
  <c r="AT58"/>
  <c i="2" r="J33"/>
  <c i="1" r="AV55"/>
  <c r="AT55"/>
  <c r="BB54"/>
  <c r="W31"/>
  <c i="6" r="J33"/>
  <c i="1" r="AV59"/>
  <c r="AT59"/>
  <c i="3" r="J33"/>
  <c i="1" r="AV56"/>
  <c r="AT56"/>
  <c i="4" r="J33"/>
  <c i="1" r="AV57"/>
  <c r="AT57"/>
  <c r="BD54"/>
  <c r="W33"/>
  <c r="BC54"/>
  <c r="AY54"/>
  <c i="6" r="F33"/>
  <c i="1" r="AZ59"/>
  <c r="BA54"/>
  <c r="AW54"/>
  <c r="AK30"/>
  <c i="2" r="F33"/>
  <c i="1" r="AZ55"/>
  <c i="3" r="F33"/>
  <c i="1" r="AZ56"/>
  <c i="3" l="1" r="P92"/>
  <c i="1" r="AU56"/>
  <c i="2" r="BK85"/>
  <c r="J85"/>
  <c i="5" r="BK89"/>
  <c r="J89"/>
  <c r="J59"/>
  <c i="6" r="J87"/>
  <c r="J60"/>
  <c i="3" r="BK92"/>
  <c r="J92"/>
  <c r="J59"/>
  <c i="2" r="J30"/>
  <c i="1" r="AG55"/>
  <c i="4" r="J30"/>
  <c i="1" r="AG57"/>
  <c r="AX54"/>
  <c r="AU54"/>
  <c r="AZ54"/>
  <c r="AV54"/>
  <c r="AK29"/>
  <c r="W30"/>
  <c i="6" r="J30"/>
  <c i="1" r="AG59"/>
  <c r="W32"/>
  <c i="6" l="1" r="J39"/>
  <c i="2" r="J39"/>
  <c r="J59"/>
  <c i="4" r="J39"/>
  <c i="1" r="AN57"/>
  <c r="AN55"/>
  <c r="AN59"/>
  <c i="3" r="J30"/>
  <c i="1" r="AG56"/>
  <c i="5" r="J30"/>
  <c i="1" r="AG58"/>
  <c r="AN58"/>
  <c r="W29"/>
  <c r="AT54"/>
  <c i="5" l="1" r="J39"/>
  <c i="3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<sst xmlns="http://schemas.openxmlformats.org/spreadsheetml/2006/main">
  <si>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</si>
  <si>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</si>
  <si>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</si>
  <si>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</si>
  <si>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</si>
  <si>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{acfb2a40-2303-4a4d-9a7b-550a69f1f725}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</si>
  <si>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</si>
  <si>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</si>
  <si>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</si>
  <si>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</si>
  <si>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</si>
  <si>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</si>
  <si>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</si>
  <si>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</si>
  <si>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</si>
  <si>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</si>
  <si>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</si>
  <si>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Dodávka zařízení komunitního centra - Základní škola, Trutnov,  V Domcích 488</t>
  </si>
  <si>
    <t>KSO:</t>
  </si>
  <si>
    <t/>
  </si>
  <si>
    <t>CC-CZ:</t>
  </si>
  <si>
    <t>Místo:</t>
  </si>
  <si>
    <t>Trutnov</t>
  </si>
  <si>
    <t>Datum:</t>
  </si>
  <si>
    <t>30. 1. 2024</t>
  </si>
  <si>
    <t>Zadavatel:</t>
  </si>
  <si>
    <t>IČ:</t>
  </si>
  <si>
    <t>64201121</t>
  </si>
  <si>
    <t xml:space="preserve">Základní škola, Trutnov,  V Domcích 488, 541 01</t>
  </si>
  <si>
    <t>DIČ:</t>
  </si>
  <si>
    <t>Uchazeč:</t>
  </si>
  <si>
    <t>Vyplň údaj</t>
  </si>
  <si>
    <t>Projektant:</t>
  </si>
  <si>
    <t>27490670</t>
  </si>
  <si>
    <t>RSU s.r.o. Voletinská 252, 541 03 Trutnov- Poříčí</t>
  </si>
  <si>
    <t>True</t>
  </si>
  <si>
    <t>Zpracovatel:</t>
  </si>
  <si>
    <t>Ing.Miloš Kotrbanec, RSU s.r.o. Trutnov - Poříčí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</si>
  <si>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</si>
  <si>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</si>
  <si>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</si>
  <si>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</si>
  <si>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</si>
  <si>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</si>
  <si>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</si>
  <si>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</si>
  <si>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</si>
  <si>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</si>
  <si>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</si>
  <si>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</si>
  <si>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</si>
  <si>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</si>
  <si>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</si>
  <si>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</si>
  <si>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</si>
  <si>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</si>
  <si>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</si>
  <si>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</si>
  <si>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</si>
  <si>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</si>
  <si>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</si>
  <si>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</si>
  <si>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</si>
  <si>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</si>
  <si>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</si>
  <si>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</si>
  <si>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</si>
  <si>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</si>
  <si>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</si>
  <si>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</si>
  <si>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</si>
  <si>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</si>
  <si>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</si>
  <si>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</si>
  <si>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</si>
  <si>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</si>
  <si>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</si>
  <si>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</si>
  <si>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</si>
  <si>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</si>
  <si>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úpravy, zemní práce, bourání</t>
  </si>
  <si>
    <t>STA</t>
  </si>
  <si>
    <t>1</t>
  </si>
  <si>
    <t>{4c050866-3d7d-4aa1-9d55-c124f8a813b7}</t>
  </si>
  <si>
    <t>2</t>
  </si>
  <si>
    <t>SO 02</t>
  </si>
  <si>
    <t>Stavební práce</t>
  </si>
  <si>
    <t>{7570d7f9-8f09-4699-af56-1c8d16a005f1}</t>
  </si>
  <si>
    <t>SO 03</t>
  </si>
  <si>
    <t>Mobiliář</t>
  </si>
  <si>
    <t>{07286977-78d4-4b5b-bae7-24a735e239c1}</t>
  </si>
  <si>
    <t>SO 04</t>
  </si>
  <si>
    <t>Hydroizolace</t>
  </si>
  <si>
    <t>{1a20930b-2cd3-41e3-bc1d-32401ef3fe4a}</t>
  </si>
  <si>
    <t>SO 05</t>
  </si>
  <si>
    <t>VRN</t>
  </si>
  <si>
    <t>{2c1af3e9-d065-4a2d-8aca-a07c7dec0157}</t>
  </si>
  <si>
    <t>KRYCÍ LIST SOUPISU PRACÍ</t>
  </si>
  <si>
    <t>Objekt:</t>
  </si>
  <si>
    <t>SO 01 - Terénní úpravy, zemní práce, bourání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</si>
  <si>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</si>
  <si>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</si>
  <si>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</si>
  <si>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</si>
  <si>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</si>
  <si>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</si>
  <si>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</si>
  <si>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</si>
  <si>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</si>
  <si>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</si>
  <si>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</si>
  <si>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</si>
  <si>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</si>
  <si>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</si>
  <si>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</si>
  <si>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</si>
  <si>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</si>
  <si>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</si>
  <si>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</si>
  <si>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</si>
  <si>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</si>
  <si>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</si>
  <si>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</si>
  <si>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</si>
  <si>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</si>
  <si>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</si>
  <si>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</si>
  <si>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</si>
  <si>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</si>
  <si>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</si>
  <si>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travin a vodních rostlin po vegetačním období divokého porostu hustého</t>
  </si>
  <si>
    <t>ha</t>
  </si>
  <si>
    <t>CS ÚRS 2024 01</t>
  </si>
  <si>
    <t>4</t>
  </si>
  <si>
    <t>-195255012</t>
  </si>
  <si>
    <t>Online PSC</t>
  </si>
  <si>
    <t>https://podminky.urs.cz/item/CS_URS_2024_01/111103313</t>
  </si>
  <si>
    <t>VV</t>
  </si>
  <si>
    <t>" před zahájením prací"</t>
  </si>
  <si>
    <t>(477+42,5+86+53+182)*0,0001" plocha nové povrchy na trávě</t>
  </si>
  <si>
    <t>91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</si>
  <si>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</si>
  <si>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</si>
  <si>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</si>
  <si>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1243986353</t>
  </si>
  <si>
    <t>https://podminky.urs.cz/item/CS_URS_2024_01/113106121</t>
  </si>
  <si>
    <t>0,5*50 " okapový chodník</t>
  </si>
  <si>
    <t>92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</si>
  <si>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</si>
  <si>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</si>
  <si>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388417752</t>
  </si>
  <si>
    <t>https://podminky.urs.cz/item/CS_URS_2024_01/113106123</t>
  </si>
  <si>
    <t>2,6*2,2 " část plochy sprchoviště</t>
  </si>
  <si>
    <t>117</t>
  </si>
  <si>
    <t>113107136</t>
  </si>
  <si>
    <t>Odstranění podkladů nebo krytů ručně s přemístěním hmot na skládku na vzdálenost do 3 m nebo s naložením na dopravní prostředek z betonu vyztuženého sítěmi, o tl. vrstvy přes 100 do 150 mm</t>
  </si>
  <si>
    <t>561469038</t>
  </si>
  <si>
    <t>https://podminky.urs.cz/item/CS_URS_2024_01/113107136</t>
  </si>
  <si>
    <t xml:space="preserve">(38+51-2,6*2,2+1,2*8,5)*0,5 " V atriu,  u nového přístřešku, na rohu objektu pro hydroizolace 50% ručně</t>
  </si>
  <si>
    <t>110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</si>
  <si>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</si>
  <si>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</si>
  <si>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-1586509504</t>
  </si>
  <si>
    <t>https://podminky.urs.cz/item/CS_URS_2024_01/113107143</t>
  </si>
  <si>
    <t>(413-38)*0,5 "asfaltová plocha stáv. hřiště bez betonové plochy atria 50% ručně</t>
  </si>
  <si>
    <t>108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</si>
  <si>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</si>
  <si>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</si>
  <si>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80679120</t>
  </si>
  <si>
    <t>https://podminky.urs.cz/item/CS_URS_2024_01/113107223</t>
  </si>
  <si>
    <t>413-38 " pod asfaltovou plochou stáv. hřiště</t>
  </si>
  <si>
    <t>111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</si>
  <si>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</si>
  <si>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</si>
  <si>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1489143597</t>
  </si>
  <si>
    <t>https://podminky.urs.cz/item/CS_URS_2024_01/113107243</t>
  </si>
  <si>
    <t>(413-38)*0,5 "asfaltová plocha stáv. hřiště bez betonové plochy atria 50% strojně</t>
  </si>
  <si>
    <t>90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</si>
  <si>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</si>
  <si>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</si>
  <si>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-1959047760</t>
  </si>
  <si>
    <t>https://podminky.urs.cz/item/CS_URS_2024_01/113107322</t>
  </si>
  <si>
    <t>2,6*2,2 " pod stáv.zámkovou plochou u sprchoviště</t>
  </si>
  <si>
    <t>86</t>
  </si>
  <si>
    <t>113107336</t>
  </si>
  <si>
    <t>Odstranění podkladů nebo krytů strojně plochy jednotlivě do 50 m2 s přemístěním hmot na skládku na vzdálenost do 3 m nebo s naložením na dopravní prostředek z betonu vyztuženého sítěmi, o tl. vrstvy přes 100 do 150 mm</t>
  </si>
  <si>
    <t>-1279548386</t>
  </si>
  <si>
    <t>https://podminky.urs.cz/item/CS_URS_2024_01/113107336</t>
  </si>
  <si>
    <t xml:space="preserve">(38+51-2,6*2,2+1,2*8,5)*0,5 " V atriu,  u nového přístřešku, na rohu objektu pro hydroizolace 50% strojně</t>
  </si>
  <si>
    <t>51</t>
  </si>
  <si>
    <t>113152112</t>
  </si>
  <si>
    <t>Odstranění podkladů zpevněných ploch s přemístěním na skládku na vzdálenost do 20 m nebo s naložením na dopravní prostředek z kameniva drceného</t>
  </si>
  <si>
    <t>m3</t>
  </si>
  <si>
    <t>-1954598559</t>
  </si>
  <si>
    <t>https://podminky.urs.cz/item/CS_URS_2024_01/113152112</t>
  </si>
  <si>
    <t xml:space="preserve">93,48*0,15 " pod  betonovými bouranými plochami</t>
  </si>
  <si>
    <t>38*0,5*0,25 " pod žlabovkami</t>
  </si>
  <si>
    <t>0,5*50*0,1 " pad okap.chod. ve spádu</t>
  </si>
  <si>
    <t>51*0,1 " pod bet.plochou u schodů na kótu -0,4</t>
  </si>
  <si>
    <t>38*0,15 " pod bet.plochou atria na kótu -0,45</t>
  </si>
  <si>
    <t>1,2*8,5*0,3 " na rohu objektu pro hydroizolace pod panelovkou</t>
  </si>
  <si>
    <t>Součet</t>
  </si>
  <si>
    <t>37</t>
  </si>
  <si>
    <t>119005000R</t>
  </si>
  <si>
    <t xml:space="preserve">Vytyčení jednotlivých zón </t>
  </si>
  <si>
    <t>kpl</t>
  </si>
  <si>
    <t>R-položka</t>
  </si>
  <si>
    <t>-1681823495</t>
  </si>
  <si>
    <t>95</t>
  </si>
  <si>
    <t>121112003</t>
  </si>
  <si>
    <t>Sejmutí ornice ručně při souvislé ploše, tl. vrstvy do 200 mm</t>
  </si>
  <si>
    <t>-900567166</t>
  </si>
  <si>
    <t>https://podminky.urs.cz/item/CS_URS_2024_01/121112003</t>
  </si>
  <si>
    <t>19+14 " odkop pro schody a bosochod.chodník u oplocení</t>
  </si>
  <si>
    <t>98</t>
  </si>
  <si>
    <t>121151103</t>
  </si>
  <si>
    <t>Sejmutí ornice strojně při souvislé ploše do 100 m2, tl. vrstvy do 200 mm</t>
  </si>
  <si>
    <t>-1611936645</t>
  </si>
  <si>
    <t>https://podminky.urs.cz/item/CS_URS_2024_01/121151103</t>
  </si>
  <si>
    <t>477+42,5+86" v rámci nových povrchů</t>
  </si>
  <si>
    <t>33</t>
  </si>
  <si>
    <t>131213701</t>
  </si>
  <si>
    <t>Hloubení nezapažených jam ručně s urovnáním dna do předepsaného profilu a spádu v hornině třídy těžitelnosti I skupiny 3 soudržných</t>
  </si>
  <si>
    <t>-96667080</t>
  </si>
  <si>
    <t>https://podminky.urs.cz/item/CS_URS_2024_01/131213701</t>
  </si>
  <si>
    <t>(53+182)*0,3*0,2 " pro dopad.plochu mimo hlavní hřiště a pro dlažby odhad 20% ruční dočištění</t>
  </si>
  <si>
    <t>71</t>
  </si>
  <si>
    <t>131251103</t>
  </si>
  <si>
    <t>Hloubení nezapažených jam a zářezů strojně s urovnáním dna do předepsaného profilu a spádu v hornině třídy těžitelnosti I skupiny 3 přes 50 do 100 m3</t>
  </si>
  <si>
    <t>-1057352299</t>
  </si>
  <si>
    <t>https://podminky.urs.cz/item/CS_URS_2024_01/131251103</t>
  </si>
  <si>
    <t>(53+182)*0,3*0,8 " pro dopad.plochu mimo hlavní hřiště a dlažbu odhad 80% strojně</t>
  </si>
  <si>
    <t>7 " odhad nerovnosti, zborcení</t>
  </si>
  <si>
    <t>102</t>
  </si>
  <si>
    <t>132212131</t>
  </si>
  <si>
    <t>Hloubení nezapažených rýh šířky do 800 mm ručně s urovnáním dna do předepsaného profilu a spádu v hornině třídy těžitelnosti I skupiny 3 soudržných</t>
  </si>
  <si>
    <t>-599616595</t>
  </si>
  <si>
    <t>https://podminky.urs.cz/item/CS_URS_2024_01/132212131</t>
  </si>
  <si>
    <t>4,5*0,2*0,3 " pro kanaliz.potrubí od sprchy, napojené do kanálu</t>
  </si>
  <si>
    <t>21,9*0,3*0,2 " pro betonový obrubník</t>
  </si>
  <si>
    <t>118</t>
  </si>
  <si>
    <t>-1017270663</t>
  </si>
  <si>
    <t>1,05*4,02*0,45*0,8 "Trampolína 20% vrchní jámy ruční dočištění</t>
  </si>
  <si>
    <t>0,65*3,6*0,3 " spodní jáma na písek ručně</t>
  </si>
  <si>
    <t>0,4*0,6*(8,45+9) " pod stáv.základy opěrky</t>
  </si>
  <si>
    <t>119</t>
  </si>
  <si>
    <t>132251101</t>
  </si>
  <si>
    <t>Hloubení nezapažených rýh šířky do 800 mm strojně s urovnáním dna do předepsaného profilu a spádu v hornině třídy těžitelnosti I skupiny 3 do 20 m3</t>
  </si>
  <si>
    <t>1500849415</t>
  </si>
  <si>
    <t>https://podminky.urs.cz/item/CS_URS_2024_01/132251101</t>
  </si>
  <si>
    <t>1*0,6*(8+8,5) " odkop opěr.zdiva z vnitřní strany pro sanaci</t>
  </si>
  <si>
    <t>1,05*4,02*0,45*0,8 "Trampolína 80% vrchní jámy strojně</t>
  </si>
  <si>
    <t>122</t>
  </si>
  <si>
    <t>132251252</t>
  </si>
  <si>
    <t>Hloubení nezapažených rýh šířky přes 800 do 2 000 mm strojně s urovnáním dna do předepsaného profilu a spádu v hornině třídy těžitelnosti I skupiny 3 přes 20 do 50 m3</t>
  </si>
  <si>
    <t>1321789147</t>
  </si>
  <si>
    <t>https://podminky.urs.cz/item/CS_URS_2024_01/132251252</t>
  </si>
  <si>
    <t>1,1*(1,8-0,45)*(9+8,45+1,1) " pro podbetonování hlavní části opěrného zdiva</t>
  </si>
  <si>
    <t>74</t>
  </si>
  <si>
    <t>139001101</t>
  </si>
  <si>
    <t>Příplatek k cenám hloubených vykopávek za ztížení vykopávky v blízkosti podzemního vedení nebo výbušnin pro jakoukoliv třídu horniny</t>
  </si>
  <si>
    <t>-711623313</t>
  </si>
  <si>
    <t>https://podminky.urs.cz/item/CS_URS_2024_01/139001101</t>
  </si>
  <si>
    <t>20 " odhad</t>
  </si>
  <si>
    <t>123</t>
  </si>
  <si>
    <t>151101102</t>
  </si>
  <si>
    <t>Zřízení pažení a rozepření stěn rýh pro podzemní vedení příložné pro jakoukoliv mezerovitost, hloubky přes 2 do 4 m</t>
  </si>
  <si>
    <t>-89479246</t>
  </si>
  <si>
    <t>https://podminky.urs.cz/item/CS_URS_2024_01/151101102</t>
  </si>
  <si>
    <t>1,9*(1,1+8,45+1,1+1,2+9)</t>
  </si>
  <si>
    <t>124</t>
  </si>
  <si>
    <t>151101112</t>
  </si>
  <si>
    <t>Odstranění pažení a rozepření stěn rýh pro podzemní vedení s uložením materiálu na vzdálenost do 3 m od kraje výkopu příložné, hloubky přes 2 do 4 m</t>
  </si>
  <si>
    <t>799734200</t>
  </si>
  <si>
    <t>https://podminky.urs.cz/item/CS_URS_2024_01/151101112</t>
  </si>
  <si>
    <t>14</t>
  </si>
  <si>
    <t>162706111</t>
  </si>
  <si>
    <t>Vodorovné přemístění výkopku bez naložení, avšak se složením zemin schopných zúrodnění, na vzdálenost přes 5000 do 6000 m</t>
  </si>
  <si>
    <t>-983781993</t>
  </si>
  <si>
    <t>https://podminky.urs.cz/item/CS_URS_2024_01/162706111</t>
  </si>
  <si>
    <t>0,1*477 " dovoz nové zeminy k terénním pracím</t>
  </si>
  <si>
    <t>162706119</t>
  </si>
  <si>
    <t>Vodorovné přemístění výkopku bez naložení, avšak se složením zemin schopných zúrodnění, na vzdálenost Příplatek k ceně za každých dalších i započatých 1000 m</t>
  </si>
  <si>
    <t>1520985403</t>
  </si>
  <si>
    <t>https://podminky.urs.cz/item/CS_URS_2024_01/162706119</t>
  </si>
  <si>
    <t>47,7*45 'Přepočtené koeficientem množství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</si>
  <si>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</si>
  <si>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</si>
  <si>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</si>
  <si>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175421369</t>
  </si>
  <si>
    <t>https://podminky.urs.cz/item/CS_URS_2024_01/162751117</t>
  </si>
  <si>
    <t>3,3+60,55+14,1+63,4+1,584+2,222+1,52-13+27,547+4,188 " odkop+hloubené vykopávky strojně s ručním dočištěním, odečet obsypů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</si>
  <si>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</si>
  <si>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</si>
  <si>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</si>
  <si>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-399322128</t>
  </si>
  <si>
    <t>https://podminky.urs.cz/item/CS_URS_2024_01/162751119</t>
  </si>
  <si>
    <t>165,411*10 'Přepočtené koeficientem množství</t>
  </si>
  <si>
    <t>18</t>
  </si>
  <si>
    <t>167103101</t>
  </si>
  <si>
    <t>Nakládání neulehlého výkopku z hromad zeminy schopné zúrodnění</t>
  </si>
  <si>
    <t>209782668</t>
  </si>
  <si>
    <t>https://podminky.urs.cz/item/CS_URS_2024_01/167103101</t>
  </si>
  <si>
    <t>19</t>
  </si>
  <si>
    <t>M</t>
  </si>
  <si>
    <t>ZEM10364101R</t>
  </si>
  <si>
    <t>zemina pro terénní práce</t>
  </si>
  <si>
    <t>t</t>
  </si>
  <si>
    <t>R- položka</t>
  </si>
  <si>
    <t>8</t>
  </si>
  <si>
    <t>-582100423</t>
  </si>
  <si>
    <t>47,7*1,6 'Přepočtené koeficientem množství</t>
  </si>
  <si>
    <t>113</t>
  </si>
  <si>
    <t>171201231</t>
  </si>
  <si>
    <t>Poplatek za uložení stavebního odpadu na recyklační skládce (skládkovné) zeminy a kamení zatříděného do Katalogu odpadů pod kódem 17 05 04</t>
  </si>
  <si>
    <t>-465371796</t>
  </si>
  <si>
    <t>https://podminky.urs.cz/item/CS_URS_2024_01/171201231</t>
  </si>
  <si>
    <t>165,411*1,6 'Přepočtené koeficientem množství</t>
  </si>
  <si>
    <t>24</t>
  </si>
  <si>
    <t>174111101</t>
  </si>
  <si>
    <t>Zásyp sypaninou z jakékoliv horniny ručně s uložením výkopku ve vrstvách se zhutněním jam, šachet, rýh nebo kolem objektů v těchto vykopávkách</t>
  </si>
  <si>
    <t>-1265952916</t>
  </si>
  <si>
    <t>https://podminky.urs.cz/item/CS_URS_2024_01/174111101</t>
  </si>
  <si>
    <t>10+3 " odhad za obrubníky +za žlabovky</t>
  </si>
  <si>
    <t>128</t>
  </si>
  <si>
    <t>174151101</t>
  </si>
  <si>
    <t>Zásyp sypaninou z jakékoliv horniny strojně s uložením výkopku ve vrstvách se zhutněním jam, šachet, rýh nebo kolem objektů v těchto vykopávkách</t>
  </si>
  <si>
    <t>-1044726579</t>
  </si>
  <si>
    <t>https://podminky.urs.cz/item/CS_URS_2024_01/174151101</t>
  </si>
  <si>
    <t>9,9 " zpětný zásyp po sanaci opěr.zdiva z vnitřní strany</t>
  </si>
  <si>
    <t>100</t>
  </si>
  <si>
    <t>174211101</t>
  </si>
  <si>
    <t>Zásyp sypaninou z jakékoliv horniny ručně s uložením výkopku ve vrstvách bez zhutnění jam, šachet, rýh nebo kolem objektů v těchto vykopávkách</t>
  </si>
  <si>
    <t>-663538042</t>
  </si>
  <si>
    <t>https://podminky.urs.cz/item/CS_URS_2024_01/174211101</t>
  </si>
  <si>
    <t>1,05*4,02*0,15" pro trampolínu na dno písek</t>
  </si>
  <si>
    <t>101</t>
  </si>
  <si>
    <t>58331200</t>
  </si>
  <si>
    <t>štěrkopísek netříděný</t>
  </si>
  <si>
    <t>-62937667</t>
  </si>
  <si>
    <t>0,633*1,8 'Přepočtené koeficientem množství</t>
  </si>
  <si>
    <t>105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</si>
  <si>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</si>
  <si>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</si>
  <si>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-264729445</t>
  </si>
  <si>
    <t>https://podminky.urs.cz/item/CS_URS_2024_01/175111101</t>
  </si>
  <si>
    <t>5*0,2*0,2</t>
  </si>
  <si>
    <t>106</t>
  </si>
  <si>
    <t>-794102292</t>
  </si>
  <si>
    <t>0,2*2 'Přepočtené koeficientem množství</t>
  </si>
  <si>
    <t>26</t>
  </si>
  <si>
    <t>181006111</t>
  </si>
  <si>
    <t>Rozprostření zemin schopných zúrodnění v rovině a ve sklonu do 1:5, tloušťka vrstvy do 0,10 m</t>
  </si>
  <si>
    <t>1181814488</t>
  </si>
  <si>
    <t>https://podminky.urs.cz/item/CS_URS_2024_01/181006111</t>
  </si>
  <si>
    <t xml:space="preserve">477 "  nová zemina pro terénní práce</t>
  </si>
  <si>
    <t>27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</si>
  <si>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</si>
  <si>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</si>
  <si>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675861015</t>
  </si>
  <si>
    <t>https://podminky.urs.cz/item/CS_URS_2024_01/181111111</t>
  </si>
  <si>
    <t>477+42,5+86 " vyrovnávky terénu</t>
  </si>
  <si>
    <t>99</t>
  </si>
  <si>
    <t>181912112</t>
  </si>
  <si>
    <t>Úprava pláně vyrovnáním výškových rozdílů ručně v hornině třídy těžitelnosti I skupiny 3 se zhutněním</t>
  </si>
  <si>
    <t>294711260</t>
  </si>
  <si>
    <t>https://podminky.urs.cz/item/CS_URS_2024_01/181912112</t>
  </si>
  <si>
    <t>477+42,5+86+466+182+51 " celá plocha zhutněna pod jednotlivé vrstvy</t>
  </si>
  <si>
    <t>Trubní vedení</t>
  </si>
  <si>
    <t>103</t>
  </si>
  <si>
    <t>871260310</t>
  </si>
  <si>
    <t>Montáž kanalizačního potrubí z polypropylenu PP hladkého plnostěnného SN 10 DN 100</t>
  </si>
  <si>
    <t>m</t>
  </si>
  <si>
    <t>876699586</t>
  </si>
  <si>
    <t>https://podminky.urs.cz/item/CS_URS_2024_01/871260310</t>
  </si>
  <si>
    <t>104</t>
  </si>
  <si>
    <t>28617001</t>
  </si>
  <si>
    <t>trubka kanalizační PP plnostěnná třívrstvá DN 100x1000mm SN10</t>
  </si>
  <si>
    <t>-1188489492</t>
  </si>
  <si>
    <t>9</t>
  </si>
  <si>
    <t>Ostatní konstrukce a práce, bourání</t>
  </si>
  <si>
    <t>69</t>
  </si>
  <si>
    <t>965082901R</t>
  </si>
  <si>
    <t>Odstranění písku z pískoviště tl do 200 mm pl přes 2 m2 vč. dřevěného rámu</t>
  </si>
  <si>
    <t>-979751629</t>
  </si>
  <si>
    <t>0,2*5,5</t>
  </si>
  <si>
    <t>94</t>
  </si>
  <si>
    <t>966001001R</t>
  </si>
  <si>
    <t>Odstranění stojanu s basketbalovými koši vč. rozřezání, odvozu a popl.za uložení</t>
  </si>
  <si>
    <t>kus</t>
  </si>
  <si>
    <t>1790076813</t>
  </si>
  <si>
    <t>112</t>
  </si>
  <si>
    <t>966001002R</t>
  </si>
  <si>
    <t>Odřezání kovových konzol nad okénky u hlavního hřiště 66Ks vč. odvozu a likvidace</t>
  </si>
  <si>
    <t>Kč</t>
  </si>
  <si>
    <t>1268802631</t>
  </si>
  <si>
    <t>66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</si>
  <si>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</si>
  <si>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</si>
  <si>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1379037398</t>
  </si>
  <si>
    <t>https://podminky.urs.cz/item/CS_URS_2024_01/966008211</t>
  </si>
  <si>
    <t>38-8,5</t>
  </si>
  <si>
    <t>84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</si>
  <si>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</si>
  <si>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</si>
  <si>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-574474041</t>
  </si>
  <si>
    <t>https://podminky.urs.cz/item/CS_URS_2024_01/966008212</t>
  </si>
  <si>
    <t>8,5" pod opěrnou zdí</t>
  </si>
  <si>
    <t>997</t>
  </si>
  <si>
    <t>Přesun sutě</t>
  </si>
  <si>
    <t>46</t>
  </si>
  <si>
    <t>997221571</t>
  </si>
  <si>
    <t>Vodorovná doprava vybouraných hmot bez naložení, ale se složením a s hrubým urovnáním na vzdálenost do 1 km</t>
  </si>
  <si>
    <t>764871822</t>
  </si>
  <si>
    <t>https://podminky.urs.cz/item/CS_URS_2024_01/997221571</t>
  </si>
  <si>
    <t>47</t>
  </si>
  <si>
    <t>997221579</t>
  </si>
  <si>
    <t>Vodorovná doprava vybouraných hmot bez naložení, ale se složením a s hrubým urovnáním na vzdálenost Příplatek k ceně za každý další započatý 1 km přes 1 km</t>
  </si>
  <si>
    <t>-762449880</t>
  </si>
  <si>
    <t>https://podminky.urs.cz/item/CS_URS_2024_01/997221579</t>
  </si>
  <si>
    <t>402,51*10 'Přepočtené koeficientem množství</t>
  </si>
  <si>
    <t>114</t>
  </si>
  <si>
    <t>997221862</t>
  </si>
  <si>
    <t>Poplatek za uložení stavebního odpadu na recyklační skládce (skládkovné) z armovaného betonu zatříděného do Katalogu odpadů pod kódem 17 01 01</t>
  </si>
  <si>
    <t>-1631465096</t>
  </si>
  <si>
    <t>https://podminky.urs.cz/item/CS_URS_2024_01/997221862</t>
  </si>
  <si>
    <t>7,375+2,975+1,487+6,375</t>
  </si>
  <si>
    <t>115</t>
  </si>
  <si>
    <t>997221873</t>
  </si>
  <si>
    <t>259099473</t>
  </si>
  <si>
    <t>https://podminky.urs.cz/item/CS_URS_2024_01/997221873</t>
  </si>
  <si>
    <t>402,510-18,212-118,5</t>
  </si>
  <si>
    <t>116</t>
  </si>
  <si>
    <t>997221875</t>
  </si>
  <si>
    <t>Poplatek za uložení stavebního odpadu na recyklační skládce (skládkovné) asfaltového bez obsahu dehtu zatříděného do Katalogu odpadů pod kódem 17 03 02</t>
  </si>
  <si>
    <t>1883081232</t>
  </si>
  <si>
    <t>https://podminky.urs.cz/item/CS_URS_2024_01/997221875</t>
  </si>
  <si>
    <t>998</t>
  </si>
  <si>
    <t>Přesun hmot</t>
  </si>
  <si>
    <t>67</t>
  </si>
  <si>
    <t>998231311</t>
  </si>
  <si>
    <t>Přesun hmot pro sadovnické a krajinářské úpravy strojně dopravní vzdálenost do 5000 m</t>
  </si>
  <si>
    <t>-1753454502</t>
  </si>
  <si>
    <t>https://podminky.urs.cz/item/CS_URS_2024_01/998231311</t>
  </si>
  <si>
    <t>SO 02 - Stavební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</si>
  <si>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</si>
  <si>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</si>
  <si>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</si>
  <si>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</si>
  <si>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</si>
  <si>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</si>
  <si>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</si>
  <si>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</si>
  <si>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</si>
  <si>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-1544455209</t>
  </si>
  <si>
    <t>27,547-0,4*0,6*(8,45+9,3) " rýha po podbetonování opěrného zdiva zasypat štěrkem</t>
  </si>
  <si>
    <t>96</t>
  </si>
  <si>
    <t>58333674</t>
  </si>
  <si>
    <t>kamenivo těžené hrubé frakce 16/32</t>
  </si>
  <si>
    <t>-1242622849</t>
  </si>
  <si>
    <t>23,287*1,6 'Přepočtené koeficientem množství</t>
  </si>
  <si>
    <t>Zakládání</t>
  </si>
  <si>
    <t>97</t>
  </si>
  <si>
    <t>279311137</t>
  </si>
  <si>
    <t>Postupné podbetonování základového zdiva jakékoliv tloušťky, bez výkopu, bez zapažení a bednění z betonu železového bez zvláštních nároků na prostředí tř. C 30/37</t>
  </si>
  <si>
    <t>1646669067</t>
  </si>
  <si>
    <t>https://podminky.urs.cz/item/CS_URS_2024_01/279311137</t>
  </si>
  <si>
    <t>0,6*0,8*(8,85+9)*1,1 "podbetonování opěrného zdiva+ 10% prolev</t>
  </si>
  <si>
    <t>279351411</t>
  </si>
  <si>
    <t>Bednění základového zdiva při podbetonování pro plochy rovinné zřízení</t>
  </si>
  <si>
    <t>-2031414423</t>
  </si>
  <si>
    <t>https://podminky.urs.cz/item/CS_URS_2024_01/279351411</t>
  </si>
  <si>
    <t>0,6*(8,45+9+0,5) " pro podbetonování opěrky</t>
  </si>
  <si>
    <t>279351412</t>
  </si>
  <si>
    <t>Bednění základového zdiva při podbetonování pro plochy rovinné odstranění</t>
  </si>
  <si>
    <t>611664997</t>
  </si>
  <si>
    <t>https://podminky.urs.cz/item/CS_URS_2024_01/279351412</t>
  </si>
  <si>
    <t>279361113</t>
  </si>
  <si>
    <t>Výztuž základového zdiva při podbetonování z oceli 10 505 (R) nebo BSt 500</t>
  </si>
  <si>
    <t>1934692515</t>
  </si>
  <si>
    <t>https://podminky.urs.cz/item/CS_URS_2024_01/279361113</t>
  </si>
  <si>
    <t>0,100*9,425 " 100kg/m3 pro podbet.opěrky</t>
  </si>
  <si>
    <t>Vodorovné konstrukce</t>
  </si>
  <si>
    <t>434311115R</t>
  </si>
  <si>
    <t>Schodišťové stupně z akátových klád vč. drti+akátová kulatina pod chodníkem, dodávka+montáž</t>
  </si>
  <si>
    <t xml:space="preserve">R-položka </t>
  </si>
  <si>
    <t>-1011350460</t>
  </si>
  <si>
    <t>451579777</t>
  </si>
  <si>
    <t>Podklad nebo lože pod dlažbu (přídlažbu) Příplatek k cenám za každých dalších i započatých 10 mm tloušťky podkladu nebo lože z kameniva těženého</t>
  </si>
  <si>
    <t>-1338489277</t>
  </si>
  <si>
    <t>https://podminky.urs.cz/item/CS_URS_2024_01/451579777</t>
  </si>
  <si>
    <t>(53+13,5+85+4+14+12,5)*2 " pod dlažbu celkem 5cm</t>
  </si>
  <si>
    <t>5</t>
  </si>
  <si>
    <t>Komunikace pozemní</t>
  </si>
  <si>
    <t>564730102R</t>
  </si>
  <si>
    <t>Podklad nebo kryt z kameniva hrubého drceného vel. 0-32 mm s rozprostřením a zhutněním plochy jednotlivě do 100 m2, po zhutnění tl. 110 mm</t>
  </si>
  <si>
    <t>-1161931211</t>
  </si>
  <si>
    <t>51 " skladba zámkové dlažby</t>
  </si>
  <si>
    <t>6</t>
  </si>
  <si>
    <t>564750101R</t>
  </si>
  <si>
    <t>Podklad nebo kryt z kameniva hrubého drceného vel. 0-32 mm s rozprostřením a zhutněním plochy jednotlivě do 100 m2, po zhutnění tl. 150 mm</t>
  </si>
  <si>
    <t>315584339</t>
  </si>
  <si>
    <t>38*0,5 " pod žlabovky celk. lože 25cm</t>
  </si>
  <si>
    <t>64</t>
  </si>
  <si>
    <t>564751101</t>
  </si>
  <si>
    <t>Podklad nebo kryt z kameniva hrubého drceného vel. 32-63 mm s rozprostřením a zhutněním plochy jednotlivě do 100 m2, po zhutnění tl. 150 mm</t>
  </si>
  <si>
    <t>311534179</t>
  </si>
  <si>
    <t>https://podminky.urs.cz/item/CS_URS_2024_01/564751101</t>
  </si>
  <si>
    <t>413 " velké hřiště</t>
  </si>
  <si>
    <t>93</t>
  </si>
  <si>
    <t>-1837158967</t>
  </si>
  <si>
    <t>564760101</t>
  </si>
  <si>
    <t>Podklad nebo kryt z kameniva hrubého drceného vel. 16-32 mm s rozprostřením a zhutněním plochy jednotlivě do 100 m2, po zhutnění tl. 200 mm</t>
  </si>
  <si>
    <t>2119347167</t>
  </si>
  <si>
    <t>https://podminky.urs.cz/item/CS_URS_2024_01/564760101</t>
  </si>
  <si>
    <t>8,5*1,2 " roh objektu po hydroizolacích do původního stavu</t>
  </si>
  <si>
    <t>7</t>
  </si>
  <si>
    <t>564760101R</t>
  </si>
  <si>
    <t>Podklad nebo kryt z kameniva hrubého drceného vel. 0-32 mm s rozprostřením a zhutněním plochy jednotlivě do 100 m2, po zhutnění tl. 200 mm</t>
  </si>
  <si>
    <t>1401508898</t>
  </si>
  <si>
    <t>53+13,5+85+4+14+12,5 " pod dlažby</t>
  </si>
  <si>
    <t>44</t>
  </si>
  <si>
    <t>564761101</t>
  </si>
  <si>
    <t>Podklad nebo kryt z kameniva hrubého drceného vel. 32-63 mm s rozprostřením a zhutněním plochy jednotlivě do 100 m2, po zhutnění tl. 200 mm</t>
  </si>
  <si>
    <t>-1226523167</t>
  </si>
  <si>
    <t>https://podminky.urs.cz/item/CS_URS_2024_01/564761101</t>
  </si>
  <si>
    <t>564770101R</t>
  </si>
  <si>
    <t>Podklad nebo kryt z kameniva hrubého drceného vel. 0-32 mm s rozprostřením a zhutněním plochy jednotlivě do 100 m2, po zhutnění tl. 250 mm</t>
  </si>
  <si>
    <t>688310273</t>
  </si>
  <si>
    <t>413+53" pod dopadové plochy EPDM</t>
  </si>
  <si>
    <t>10</t>
  </si>
  <si>
    <t>564801111</t>
  </si>
  <si>
    <t>Podklad ze štěrkodrti ŠD s rozprostřením a zhutněním plochy přes 100 m2, po zhutnění tl. 30 mm</t>
  </si>
  <si>
    <t>1231520123</t>
  </si>
  <si>
    <t>https://podminky.urs.cz/item/CS_URS_2024_01/564801111</t>
  </si>
  <si>
    <t>466 " pod dopadové plochy</t>
  </si>
  <si>
    <t>12</t>
  </si>
  <si>
    <t>593235111R</t>
  </si>
  <si>
    <t>Kryt venkovních ploch pro sportoviště a dětská hřiště z recyklované pryže 10mm EPDM-TOP (EPDM granulát+pojivo) + 20mm tlumící vrstva SBR granulát + PU pojivo, dodávka+montáž, penetrace podkladu + vyrovnání, dopravní náklady+režie, vč.2D graf.motivů dle výkresové dokumentace vizualizace, hlavní plocha 413m2</t>
  </si>
  <si>
    <t>-412332558</t>
  </si>
  <si>
    <t>1"zadavatel připouští v souladu s § 89 odst. 6 ZZVZ pro plnění zakázky použití rovnocenné náhrady s dodržením požadovaného kvalitativního, technického</t>
  </si>
  <si>
    <t xml:space="preserve">0 "tvarového, vizuálního a materiálového řešení </t>
  </si>
  <si>
    <t>63</t>
  </si>
  <si>
    <t>593235112R</t>
  </si>
  <si>
    <t>Kryt venkovních ploch pro sportoviště a dětská hřiště z recyklované pryže 10mm EPDM-TOP (EPDM granulát+pojivo) + 20mm tlumící vrstva SBR granulát + PU pojivo, dodávka+montáž, penetrace podkladu + vyrovnání, dopravní náklady+režie, vč.2D graf.motivů dle výkresové dokumentace vizualizace, vedlejší plocha 53m2</t>
  </si>
  <si>
    <t>689587310</t>
  </si>
  <si>
    <t>0 "tvarového, vizuálního a materiálového řešení</t>
  </si>
  <si>
    <t>42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</si>
  <si>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</si>
  <si>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</si>
  <si>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517592078</t>
  </si>
  <si>
    <t>https://podminky.urs.cz/item/CS_URS_2024_01/596211110</t>
  </si>
  <si>
    <t>43</t>
  </si>
  <si>
    <t>59245018</t>
  </si>
  <si>
    <t>dlažba skladebná betonová 200x100mm tl 60mm přírodní</t>
  </si>
  <si>
    <t>-980556259</t>
  </si>
  <si>
    <t>51*1,03 'Přepočtené koeficientem množství</t>
  </si>
  <si>
    <t>13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</si>
  <si>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</si>
  <si>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</si>
  <si>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-1671861959</t>
  </si>
  <si>
    <t>https://podminky.urs.cz/item/CS_URS_2024_01/596811220</t>
  </si>
  <si>
    <t>13,5+4+14+12,5</t>
  </si>
  <si>
    <t>59245601</t>
  </si>
  <si>
    <t>dlažba desková betonová tl 50mm přírodní</t>
  </si>
  <si>
    <t>-157440600</t>
  </si>
  <si>
    <t>596811221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</si>
  <si>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50 do 100 m2</t>
  </si>
  <si>
    <t>347489848</t>
  </si>
  <si>
    <t>https://podminky.urs.cz/item/CS_URS_2024_01/596811221</t>
  </si>
  <si>
    <t>53+85</t>
  </si>
  <si>
    <t>219839942</t>
  </si>
  <si>
    <t>138*1,03 'Přepočtené koeficientem množství</t>
  </si>
  <si>
    <t>596991111R</t>
  </si>
  <si>
    <t>Řezání betonové dlažby tloušťky dlažby do 60 mm-příplatek</t>
  </si>
  <si>
    <t>515638376</t>
  </si>
  <si>
    <t>0,4*9+0,48*12 " pro stojiny zástěn a přístřešků</t>
  </si>
  <si>
    <t>Úpravy povrchů, podlahy a osazování výplní</t>
  </si>
  <si>
    <t>52</t>
  </si>
  <si>
    <t>637211114</t>
  </si>
  <si>
    <t>Okapový chodník z dlaždic betonových do cementové malty MC-10 se zalitím spár cementovou maltou, tl. dlaždic 50 mm</t>
  </si>
  <si>
    <t>1017164271</t>
  </si>
  <si>
    <t>https://podminky.urs.cz/item/CS_URS_2024_01/637211114</t>
  </si>
  <si>
    <t>50*0,5</t>
  </si>
  <si>
    <t>916230001R</t>
  </si>
  <si>
    <t>Obruba ploch pro tělovýchovu z kovové pásoviny tl.5mm D+ M</t>
  </si>
  <si>
    <t>1138960087</t>
  </si>
  <si>
    <t>10+5,5+4+7+3*2+4,5+4+1*2+20+10+7,5*2+0,5*10 " mezi dlažbou a terénem</t>
  </si>
  <si>
    <t>28 " okolo pryžových dopadových ploch</t>
  </si>
  <si>
    <t>12+14 " mezi trávníkem a výsadbou a trampolína</t>
  </si>
  <si>
    <t>916231112</t>
  </si>
  <si>
    <t>Osazení chodníkového obrubníku betonového se zřízením lože, s vyplněním a zatřením spár cementovou maltou ležatého bez boční opěry, do lože z betonu prostého</t>
  </si>
  <si>
    <t>-538490896</t>
  </si>
  <si>
    <t>https://podminky.urs.cz/item/CS_URS_2024_01/916231112</t>
  </si>
  <si>
    <t>4,05*2+0,65*2 " pod rám trampolíny</t>
  </si>
  <si>
    <t>20</t>
  </si>
  <si>
    <t>59217018</t>
  </si>
  <si>
    <t>obrubník betonový chodníkový 1000x80x200mm</t>
  </si>
  <si>
    <t>CS ÚRS 2023 02</t>
  </si>
  <si>
    <t>-1659942649</t>
  </si>
  <si>
    <t>9,4*1,02 'Přepočtené koeficientem množství</t>
  </si>
  <si>
    <t>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</si>
  <si>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</si>
  <si>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</si>
  <si>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1403170278</t>
  </si>
  <si>
    <t>https://podminky.urs.cz/item/CS_URS_2024_01/916231213</t>
  </si>
  <si>
    <t>7,3+7,6+7 " Okolo zámkové dlažby a dlažby u mycí stanice se sprchou</t>
  </si>
  <si>
    <t>59217017</t>
  </si>
  <si>
    <t>obrubník betonový chodníkový 1000x100x250mm</t>
  </si>
  <si>
    <t>1932897061</t>
  </si>
  <si>
    <t>21,9*1,02 'Přepočtené koeficientem množství</t>
  </si>
  <si>
    <t>40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</si>
  <si>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</si>
  <si>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</si>
  <si>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565591389</t>
  </si>
  <si>
    <t>https://podminky.urs.cz/item/CS_URS_2023_02/916231292</t>
  </si>
  <si>
    <t>41</t>
  </si>
  <si>
    <t>916991121</t>
  </si>
  <si>
    <t>Lože pod obrubníky, krajníky nebo obruby z dlažebních kostek z betonu prostého</t>
  </si>
  <si>
    <t>-561528978</t>
  </si>
  <si>
    <t>https://podminky.urs.cz/item/CS_URS_2023_02/916991121</t>
  </si>
  <si>
    <t>0,2*0,3*21,9</t>
  </si>
  <si>
    <t>919726122</t>
  </si>
  <si>
    <t>Geotextilie netkaná pro ochranu, separaci nebo filtraci měrná hmotnost přes 200 do 300 g/m2</t>
  </si>
  <si>
    <t>-917342913</t>
  </si>
  <si>
    <t>https://podminky.urs.cz/item/CS_URS_2024_01/919726122</t>
  </si>
  <si>
    <t>466+51+182 " pod skladbu dlažeb a dopad.plochy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</si>
  <si>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</si>
  <si>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</si>
  <si>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-1337068370</t>
  </si>
  <si>
    <t>https://podminky.urs.cz/item/CS_URS_2024_01/935111111</t>
  </si>
  <si>
    <t>38 " celková délka nových svodnic</t>
  </si>
  <si>
    <t>22</t>
  </si>
  <si>
    <t>59227054</t>
  </si>
  <si>
    <t>žlabovka příkopová betonová 500x500x130mm</t>
  </si>
  <si>
    <t>-726943869</t>
  </si>
  <si>
    <t>59</t>
  </si>
  <si>
    <t>935932111</t>
  </si>
  <si>
    <t>Osazení odvodňovacího plastového žlabu s krycím roštem šířky do 200 mm</t>
  </si>
  <si>
    <t>867282414</t>
  </si>
  <si>
    <t>https://podminky.urs.cz/item/CS_URS_2024_01/935932111</t>
  </si>
  <si>
    <t>60</t>
  </si>
  <si>
    <t>56241001</t>
  </si>
  <si>
    <t>žlab odvodňovací PE/PP zátěž A15-D400 světlá š 100mm</t>
  </si>
  <si>
    <t>-787716757</t>
  </si>
  <si>
    <t>985121121</t>
  </si>
  <si>
    <t>Tryskání degradovaného betonu stěn, rubu kleneb a podlah vodou pod tlakem do 300 barů</t>
  </si>
  <si>
    <t>1649271320</t>
  </si>
  <si>
    <t>https://podminky.urs.cz/item/CS_URS_2024_01/985121121</t>
  </si>
  <si>
    <t>1*(8+8,5) " rub opěrného zdiva před sanováním</t>
  </si>
  <si>
    <t>985131211</t>
  </si>
  <si>
    <t>Očištění ploch stěn, rubu kleneb a podlah tryskání pískem sušeným</t>
  </si>
  <si>
    <t>-1616635143</t>
  </si>
  <si>
    <t>https://podminky.urs.cz/item/CS_URS_2024_01/985131211</t>
  </si>
  <si>
    <t>985311112</t>
  </si>
  <si>
    <t>Reprofilace betonu sanačními maltami na cementové bázi ručně stěn, tloušťky přes 10 do 20 mm</t>
  </si>
  <si>
    <t>2087216474</t>
  </si>
  <si>
    <t>https://podminky.urs.cz/item/CS_URS_2024_01/985311112</t>
  </si>
  <si>
    <t>985324211</t>
  </si>
  <si>
    <t>Ochranný nátěr betonu akrylátový dvojnásobný s impregnací S2 (OS-B)</t>
  </si>
  <si>
    <t>1927495301</t>
  </si>
  <si>
    <t>https://podminky.urs.cz/item/CS_URS_2024_01/985324211</t>
  </si>
  <si>
    <t>14,9 " viditelná část opěrného zdiva po očištění</t>
  </si>
  <si>
    <t>87</t>
  </si>
  <si>
    <t>998225111</t>
  </si>
  <si>
    <t>Přesun hmot pro komunikace s krytem z kameniva, monolitickým betonovým nebo živičným dopravní vzdálenost do 200 m jakékoliv délky objektu</t>
  </si>
  <si>
    <t>1426521024</t>
  </si>
  <si>
    <t>https://podminky.urs.cz/item/CS_URS_2024_01/998225111</t>
  </si>
  <si>
    <t>672,259-100,766</t>
  </si>
  <si>
    <t>32</t>
  </si>
  <si>
    <t>998229112R</t>
  </si>
  <si>
    <t>Přesun hmot ruční pro pozemní komunikace s naložením a složením na vzdálenost do 50 m, s krytem dlážděným</t>
  </si>
  <si>
    <t>-950262895</t>
  </si>
  <si>
    <t>https://podminky.urs.cz/item/CS_URS_2024_01/998229112R</t>
  </si>
  <si>
    <t>4,55+6,881+4,444+4,752+13,938+15,351+7,589+43,261</t>
  </si>
  <si>
    <t>PSV</t>
  </si>
  <si>
    <t>Práce a dodávky PSV</t>
  </si>
  <si>
    <t>711</t>
  </si>
  <si>
    <t>Izolace proti vodě, vlhkosti a plynům</t>
  </si>
  <si>
    <t>711112052</t>
  </si>
  <si>
    <t>Provedení izolace proti zemní vlhkosti natěradly a tmely za studena na ploše svislé S dvojnásobným nátěrem tekutou lepenkou</t>
  </si>
  <si>
    <t>-188976643</t>
  </si>
  <si>
    <t>https://podminky.urs.cz/item/CS_URS_2024_01/711112052</t>
  </si>
  <si>
    <t>24551030</t>
  </si>
  <si>
    <t>stěrka hydroizolační dvousložková cemento-polymerová vlákny vyztužená proti zemní vlhkosti</t>
  </si>
  <si>
    <t>kg</t>
  </si>
  <si>
    <t>-971374682</t>
  </si>
  <si>
    <t>16,5*1,1 'Přepočtené koeficientem množství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</si>
  <si>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</si>
  <si>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</si>
  <si>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%</t>
  </si>
  <si>
    <t>-1689674605</t>
  </si>
  <si>
    <t>https://podminky.urs.cz/item/CS_URS_2024_01/998711311</t>
  </si>
  <si>
    <t>766</t>
  </si>
  <si>
    <t>Konstrukce truhlářské</t>
  </si>
  <si>
    <t>72</t>
  </si>
  <si>
    <t>766410001R</t>
  </si>
  <si>
    <t>Montáž a dodávka obložení stěn opěrné zdi a budovy dle PD</t>
  </si>
  <si>
    <t>Kpl</t>
  </si>
  <si>
    <t>-1148634273</t>
  </si>
  <si>
    <t>73</t>
  </si>
  <si>
    <t>998766201</t>
  </si>
  <si>
    <t>Přesun hmot pro konstrukce truhlářské stanovený procentní sazbou (%) z ceny vodorovná dopravní vzdálenost do 50 m základní v objektech výšky do 6 m</t>
  </si>
  <si>
    <t>-1868130533</t>
  </si>
  <si>
    <t>https://podminky.urs.cz/item/CS_URS_2024_01/998766201</t>
  </si>
  <si>
    <t>767</t>
  </si>
  <si>
    <t>Konstrukce zámečnické</t>
  </si>
  <si>
    <t>89</t>
  </si>
  <si>
    <t>767991911R</t>
  </si>
  <si>
    <t>Ostatní opravy svařováním - oprava zábradlí doplněním 3 ks ozdobnývh příčlí</t>
  </si>
  <si>
    <t>Kus</t>
  </si>
  <si>
    <t>-1255466189</t>
  </si>
  <si>
    <t>783</t>
  </si>
  <si>
    <t>Dokončovací práce - nátěry</t>
  </si>
  <si>
    <t>70</t>
  </si>
  <si>
    <t>783000103</t>
  </si>
  <si>
    <t>Zakrývání konstrukcí včetně pozdějšího odkrytí podlah nebo vodorovných ploch položením fólie</t>
  </si>
  <si>
    <t>-134608786</t>
  </si>
  <si>
    <t>https://podminky.urs.cz/item/CS_URS_2024_01/783000103</t>
  </si>
  <si>
    <t>1*36 " pod zábradlí</t>
  </si>
  <si>
    <t>58124844</t>
  </si>
  <si>
    <t>fólie pro malířské potřeby zakrývací tl 25µ 4x5m</t>
  </si>
  <si>
    <t>1867538809</t>
  </si>
  <si>
    <t>36*1,05 'Přepočtené koeficientem množství</t>
  </si>
  <si>
    <t>65</t>
  </si>
  <si>
    <t>783301401</t>
  </si>
  <si>
    <t>Příprava podkladu zámečnických konstrukcí před provedením nátěru ometení</t>
  </si>
  <si>
    <t>-686686618</t>
  </si>
  <si>
    <t>https://podminky.urs.cz/item/CS_URS_2024_01/783301401</t>
  </si>
  <si>
    <t>1,1*38*2</t>
  </si>
  <si>
    <t>783314205</t>
  </si>
  <si>
    <t>Základní antikorozní nátěr zámečnických konstrukcí jednonásobný syntetický samozákladující s obsahem železité slídy (kovářský)</t>
  </si>
  <si>
    <t>-1779279364</t>
  </si>
  <si>
    <t>https://podminky.urs.cz/item/CS_URS_2024_01/783314205</t>
  </si>
  <si>
    <t>68</t>
  </si>
  <si>
    <t>783315105</t>
  </si>
  <si>
    <t>Mezinátěr zámečnických konstrukcí jednonásobný syntetický samozákladující s obsahem železité slídy (kovářský)</t>
  </si>
  <si>
    <t>1580294659</t>
  </si>
  <si>
    <t>https://podminky.urs.cz/item/CS_URS_2024_01/783315105</t>
  </si>
  <si>
    <t>783347103</t>
  </si>
  <si>
    <t>Krycí nátěr (email) zámečnických konstrukcí jednonásobný polyuretanový s obsahem železité slídy (kovářský)</t>
  </si>
  <si>
    <t>-1057795148</t>
  </si>
  <si>
    <t>https://podminky.urs.cz/item/CS_URS_2024_01/783347103</t>
  </si>
  <si>
    <t>SO 03 - Mobiliář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</si>
  <si>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Zadavatel připouští v souladu s § 89 odst. 6 ZZVZ pro plnění zakázky použití rovnocenné náhrady s dodržením požadovaného kvalitativního, technického, tvarového, vizuálního a materiálového řešení.</t>
  </si>
  <si>
    <t xml:space="preserve">    3 - Svislé a kompletní konstrukce</t>
  </si>
  <si>
    <t xml:space="preserve">    9 - Ostatní konstrukce a práce</t>
  </si>
  <si>
    <t>3</t>
  </si>
  <si>
    <t>Svislé a kompletní konstrukce</t>
  </si>
  <si>
    <t>310100001R</t>
  </si>
  <si>
    <t>Montáž a dodávka herního prvku Serpentiny. vč. dřevěných podest, základových patek a zemních prací, odvozu a uložení zeminy, vč. dopravy a vnitrost.přesunu hmot dle výkresové dokumentace</t>
  </si>
  <si>
    <t>soub</t>
  </si>
  <si>
    <t>-1774704641</t>
  </si>
  <si>
    <t>45</t>
  </si>
  <si>
    <t>310110002R</t>
  </si>
  <si>
    <t>Montáž a dodávka konstrukce nové venkovní učebny 3,6x6,9m vč.zástěny a plného zábradlí, vč.spojovacího materiálu, vč. povrchové úpravy, vč. základových patek a zemních prací, odvozu a uložení zeminy, vč. dopravy a vnitrost.přesunu hmot dle výkresové dokumentace</t>
  </si>
  <si>
    <t>247849103</t>
  </si>
  <si>
    <t>310110003R</t>
  </si>
  <si>
    <t>Montáž a dodávka doplnění zástěn vč. konstrukce ke stávajícímu přístřešku, vč.spojovacího materiálu, vč. povrchové úpravy, vč. základových patek a zemních prací, odvozu a uložení zeminy, vč. dopravy a vnitrost.přesunu hmot dle výkresové dokumentace</t>
  </si>
  <si>
    <t>1616085520</t>
  </si>
  <si>
    <t>310110004R</t>
  </si>
  <si>
    <t>Montáž a dodávka konstrukce hřiště s fitness stroji vč. dopadové plochy (workout - zóna 3) vč.spojovacího materiálu, vč. základových patek a zemních prací, odvozu a uložení zeminy, vč.skladby nových konstrukcí ploch, vč. dopravy a vnitrost.přesunu hmot dle výkresové dokumentace</t>
  </si>
  <si>
    <t>-268107363</t>
  </si>
  <si>
    <t>49</t>
  </si>
  <si>
    <t>310110006R</t>
  </si>
  <si>
    <t xml:space="preserve">Montáž a dodávka konstrukce zástěny u stávající buňky WC vč.povrchové úpravy, vč.spojovacího materiálu, vč. základových patek a zemních prací, odvozu a uložení zeminy, vč. dopravy a vnitrost.přesunu hmot dle výkresové dokumentace </t>
  </si>
  <si>
    <t>-1555658103</t>
  </si>
  <si>
    <t>50</t>
  </si>
  <si>
    <t>310110007R</t>
  </si>
  <si>
    <t xml:space="preserve">Montáž a dodávka konstrukce zástěny u venkovní sprchy vč.povrchové úpravy, vč.spojovacího materiálu, vč. základových patek a zemních prací, odvozu a uložení zeminy, vč. dopravy a vnitrost.přesunu hmot dle výkresové dokumentace </t>
  </si>
  <si>
    <t>-1825420573</t>
  </si>
  <si>
    <t>310110008R</t>
  </si>
  <si>
    <t>Montáž a dodávka konstrukce Slack Line vč.spojovacího materiálu, vč. základových patek a zemních prací, odvozu a uložení zeminy, vč. dopravy a vnitrost.přesunu hmot dle výkresové dokumentace</t>
  </si>
  <si>
    <t>1226404158</t>
  </si>
  <si>
    <t>310110009R</t>
  </si>
  <si>
    <t xml:space="preserve">Montáž a dodávka konstrukce kreslících tabulí 3ks 4x1m, umístěných na stávající obložené zdivo u hlavního hřiště, vč.spojovacího materiálu, vč. dopravy a vnitrost.přesunu hmot dle výkresové dokumentace </t>
  </si>
  <si>
    <t>1018542261</t>
  </si>
  <si>
    <t>53</t>
  </si>
  <si>
    <t>310110010R</t>
  </si>
  <si>
    <t>Montáž a dodávka herního prvku herního hřiště s visutou dráhou vč. základových patek a zemních prací, odvozu a uložení zeminy, vč. dopravy a vnitrost.přesunu hmot dle výkresové dokumentace</t>
  </si>
  <si>
    <t>-1740493477</t>
  </si>
  <si>
    <t>54</t>
  </si>
  <si>
    <t>310110011R</t>
  </si>
  <si>
    <t>Montáž a dodávka lezecké stěny kotvené do stávajícího opěrného zdiva hlavního hřiště, vč. dopravy a vnitrost.přesunu hmot, provedení dle výkresové dokumentace</t>
  </si>
  <si>
    <t>2010588418</t>
  </si>
  <si>
    <t>55</t>
  </si>
  <si>
    <t>310110012R</t>
  </si>
  <si>
    <t>Montáž a dodávka dřevěného herního prvku piškvorky vč.spojovacího materiálu, vč. základových patek a zemních prací, odvozu a uložení zeminy, vč. dopravy a vnitrost.přesunu hmot dle výkresové dokumentace</t>
  </si>
  <si>
    <t>-1524561601</t>
  </si>
  <si>
    <t>56</t>
  </si>
  <si>
    <t>310110013R</t>
  </si>
  <si>
    <t>Montáž a dodávka dřevěné naučné tabule naučné hranoly vč.spojovacího materiálu, vč. základových patek a zemních prací, odvozu a uložení zeminy, vč. dopravy a vnitrost.přesunu hmot dle výkresové dokumentace</t>
  </si>
  <si>
    <t>692821320</t>
  </si>
  <si>
    <t>57</t>
  </si>
  <si>
    <t>310110014R</t>
  </si>
  <si>
    <t xml:space="preserve">Montáž a dodávka dřevěné zvukové naučné tabule hlasy lesa vč.spojovacího materiálu, vč. základových patek a zemních prací, odvozu a uložení zeminy, vč. dopravy a vnitrost.přesunu hmot dle výkresové dokumentace </t>
  </si>
  <si>
    <t>-639845967</t>
  </si>
  <si>
    <t>58</t>
  </si>
  <si>
    <t>310110015R</t>
  </si>
  <si>
    <t>Montáž a dodávka dřevěné naučné tabule pexeso vč.spojovacího materiálu, vč. základových patek a zemních prací, odvozu a uložení zeminy, vč. dopravy a vnitrost.přesunu hmot dle výkresové dokumentace</t>
  </si>
  <si>
    <t>273673872</t>
  </si>
  <si>
    <t>62</t>
  </si>
  <si>
    <t>310110016R</t>
  </si>
  <si>
    <t>Montáž a dodávka trampolíny vnitř.rozměru 1,55x4,52, skákací plochy 1,05x4,02M vč.spojovacího materiálu, vč. dopravy a vnitrost.přesunu hmot dle výkresové dokumentace</t>
  </si>
  <si>
    <t>848108982</t>
  </si>
  <si>
    <t>310110017R</t>
  </si>
  <si>
    <t>Montáž a dodávka konstrukce herních prvků do svahu - 2ks skluzavek 4,2m, přitahovadlo a 1x výstup s lanem u hlavního hřiště, vč.spojovacího materiálu,vč. základových patek a zemních prací, odvozu a uložení zeminy, vč. dopravy a vnitrost.přesunu hmot dle výkresové dokumentace</t>
  </si>
  <si>
    <t>-814315353</t>
  </si>
  <si>
    <t>310110018R</t>
  </si>
  <si>
    <t>Montáž a dodávka konstrukce pozinkovaného mycího žlabu 1,5x0,57m vč.nákupu, dovozu, usazení, kotvení a napojení na vodu a odpad, vč. vnitrost.přesunu hmot dle výkresové dokumentace</t>
  </si>
  <si>
    <t>-64644654</t>
  </si>
  <si>
    <t>310110019R</t>
  </si>
  <si>
    <t>Montáž a dodávka konstrukce 1 ks nerezové sprchy vč.napojení na vodu a odpad, vč.spojovacího materiálu, vč. základových patek a zemních prací, odvozu a uložení zeminy vč. dopravy a vnitrost.přesunu hmot dle výkresové dokumentace</t>
  </si>
  <si>
    <t>1526069272</t>
  </si>
  <si>
    <t>310110020R</t>
  </si>
  <si>
    <t>Montáž a dodávka herního prvku Maják se dvěma průlezy, vč. základových patek a zemních prací, odvozu a uložení zeminy vč. dopravy a vnitrost.přesunu hmot dle výkresové dokumentace</t>
  </si>
  <si>
    <t>1909697737</t>
  </si>
  <si>
    <t>310110021R</t>
  </si>
  <si>
    <t>Montáž a dodávka herního prvku 3D polokoule do svahu, vč. zemních prací a kotvení, vč. dopravy a vnitrost.přesunu hmot dle výkresové dokumentace</t>
  </si>
  <si>
    <t>-1463311538</t>
  </si>
  <si>
    <t>Ostatní konstrukce a práce</t>
  </si>
  <si>
    <t>936110001R</t>
  </si>
  <si>
    <t xml:space="preserve">Dodávka mobilní lavice na kovové konstrukci, provedení dle výkresové dokumentace, vč.dopravy a vnitrost.přesunu hmot </t>
  </si>
  <si>
    <t>-808128959</t>
  </si>
  <si>
    <t>936110002R</t>
  </si>
  <si>
    <t xml:space="preserve">Dodávka plastových židlí do nového přístřešku dle výkresové dokumentace, vč.dopravy a vnitrost.přesunu hmot </t>
  </si>
  <si>
    <t>-1386093548</t>
  </si>
  <si>
    <t>936110003R</t>
  </si>
  <si>
    <t xml:space="preserve">Dodávka stolů do nového přístřešku dle výkresové dokumentace, vč.dopravy a vnitrost.přesunu hmot </t>
  </si>
  <si>
    <t>-678441377</t>
  </si>
  <si>
    <t>61</t>
  </si>
  <si>
    <t>936110004R</t>
  </si>
  <si>
    <t xml:space="preserve">Přemístění stávajícího pinpongového stolu dle výkresové dokumentace, vč.upevnění </t>
  </si>
  <si>
    <t>-841388988</t>
  </si>
  <si>
    <t>936110005R</t>
  </si>
  <si>
    <t>Dodávka kuličkových drah se zabroušenými hranami dle výkresové dokumentace vč.dopravy a vnitrost.přesunu hmot</t>
  </si>
  <si>
    <t>-901965875</t>
  </si>
  <si>
    <t>936110006R</t>
  </si>
  <si>
    <t>Vytvoření bosochodeckého chodníku - rám+výplň, provedení dle výkresové dokumentace, vč.dopravy a vnitrost.přesunu hmot</t>
  </si>
  <si>
    <t>-1857517048</t>
  </si>
  <si>
    <t>936110007R</t>
  </si>
  <si>
    <t xml:space="preserve">Box na kuličkodráhy a příslušenství, provedení dle výkresové dokumentace, vč.dopravy a vnitrost.přesunu hmot </t>
  </si>
  <si>
    <t>-161917935</t>
  </si>
  <si>
    <t>SO 04 - Hydroizolace</t>
  </si>
  <si>
    <t xml:space="preserve">    713 - Izolace tepelné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</si>
  <si>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</si>
  <si>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</si>
  <si>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-1295713109</t>
  </si>
  <si>
    <t>https://podminky.urs.cz/item/CS_URS_2024_01/132251254</t>
  </si>
  <si>
    <t>25,0*1,8*(2,5-0,45)+24*1,2*(1,5-0,45)+10*0,6*(0,5-0,45)</t>
  </si>
  <si>
    <t>900304597</t>
  </si>
  <si>
    <t>122,79/2</t>
  </si>
  <si>
    <t>659945821</t>
  </si>
  <si>
    <t>25*2,05+24*1,05</t>
  </si>
  <si>
    <t>-206787158</t>
  </si>
  <si>
    <t>29</t>
  </si>
  <si>
    <t>-995410608</t>
  </si>
  <si>
    <t>30</t>
  </si>
  <si>
    <t>-2069732441</t>
  </si>
  <si>
    <t>122,79*10 'Přepočtené koeficientem množství</t>
  </si>
  <si>
    <t>-1211759951</t>
  </si>
  <si>
    <t>122,79*1,6 'Přepočtené koeficientem množství</t>
  </si>
  <si>
    <t>1889701791</t>
  </si>
  <si>
    <t>28</t>
  </si>
  <si>
    <t>890226887</t>
  </si>
  <si>
    <t>-1964648548</t>
  </si>
  <si>
    <t>31920132R</t>
  </si>
  <si>
    <t>Vyrovnání nerovného povrchu vnitřního i vnějšího zdiva maltou (s dodáním hmot) tl. do 15 mm</t>
  </si>
  <si>
    <t>1443000638</t>
  </si>
  <si>
    <t>612131121</t>
  </si>
  <si>
    <t>Podkladní a spojovací vrstva vnitřních omítaných ploch penetrace disperzní nanášená ručně stěn</t>
  </si>
  <si>
    <t>1154659616</t>
  </si>
  <si>
    <t>https://podminky.urs.cz/item/CS_URS_2024_01/612131121</t>
  </si>
  <si>
    <t>11</t>
  </si>
  <si>
    <t>962031132</t>
  </si>
  <si>
    <t>Bourání příček nebo přizdívek z cihel pálených plných nebo dutých, tl. do 100 mm</t>
  </si>
  <si>
    <t>-2137617635</t>
  </si>
  <si>
    <t>https://podminky.urs.cz/item/CS_URS_2024_01/962031132</t>
  </si>
  <si>
    <t>978071221</t>
  </si>
  <si>
    <t>Odsekání omítky (včetně podkladní) a odstranění tepelné nebo vodotěsné izolace lepenkové svislé, plochy přes 1 m2</t>
  </si>
  <si>
    <t>937509192</t>
  </si>
  <si>
    <t>https://podminky.urs.cz/item/CS_URS_2024_01/978071221</t>
  </si>
  <si>
    <t>34</t>
  </si>
  <si>
    <t>997013501</t>
  </si>
  <si>
    <t>Odvoz suti a vybouraných hmot na skládku nebo meziskládku se složením, na vzdálenost do 1 km</t>
  </si>
  <si>
    <t>-1749613407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</si>
  <si>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</si>
  <si>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</si>
  <si>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</si>
  <si>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-898561510</t>
  </si>
  <si>
    <t>https://podminky.urs.cz/item/CS_URS_2024_01/997013509</t>
  </si>
  <si>
    <t>28,981*10 'Přepočtené koeficientem množství</t>
  </si>
  <si>
    <t>39</t>
  </si>
  <si>
    <t>997013871</t>
  </si>
  <si>
    <t>Poplatek za uložení stavebního odpadu na recyklační skládce (skládkovné) směsného stavebního a demoličního zatříděného do Katalogu odpadů pod kódem 17 09 04</t>
  </si>
  <si>
    <t>1116438880</t>
  </si>
  <si>
    <t>https://podminky.urs.cz/item/CS_URS_2024_01/997013871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</si>
  <si>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</si>
  <si>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</si>
  <si>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1367369984</t>
  </si>
  <si>
    <t>https://podminky.urs.cz/item/CS_URS_2024_01/998011001</t>
  </si>
  <si>
    <t>38</t>
  </si>
  <si>
    <t>-2041628009</t>
  </si>
  <si>
    <t>199,816-4,141</t>
  </si>
  <si>
    <t>711112001</t>
  </si>
  <si>
    <t>Provedení izolace proti zemní vlhkosti natěradly a tmely za studena na ploše svislé S nátěrem penetračním</t>
  </si>
  <si>
    <t>-634775988</t>
  </si>
  <si>
    <t>https://podminky.urs.cz/item/CS_URS_2024_01/711112001</t>
  </si>
  <si>
    <t>" přizdívka " (25,3+4,0)*2,5+24,0*1,5+9,7*0,5</t>
  </si>
  <si>
    <t>11163150</t>
  </si>
  <si>
    <t>lak penetrační asfaltový</t>
  </si>
  <si>
    <t>808265889</t>
  </si>
  <si>
    <t>114,1*0,00034 "Přepočtené koeficientem množství</t>
  </si>
  <si>
    <t>711141599</t>
  </si>
  <si>
    <t>Napojení izolace ke stávajícímu obkladu</t>
  </si>
  <si>
    <t>1656478418</t>
  </si>
  <si>
    <t>https://podminky.urs.cz/item/CS_URS_2024_01/711141599</t>
  </si>
  <si>
    <t>25+24+10</t>
  </si>
  <si>
    <t>711142559</t>
  </si>
  <si>
    <t>Provedení izolace proti zemní vlhkosti pásy přitavením NAIP na ploše svislé S</t>
  </si>
  <si>
    <t>613705680</t>
  </si>
  <si>
    <t>https://podminky.urs.cz/item/CS_URS_2024_01/711142559</t>
  </si>
  <si>
    <t>23</t>
  </si>
  <si>
    <t>62833158</t>
  </si>
  <si>
    <t>pás asfaltový natavitelný oxidovaný s vložkou ze skleněné tkaniny typu G200, s jemnozrnným minerálním posypem tl 4,0mm</t>
  </si>
  <si>
    <t>1191767654</t>
  </si>
  <si>
    <t>114,1*1,221 "Přepočtené koeficientem množství</t>
  </si>
  <si>
    <t>998711201</t>
  </si>
  <si>
    <t>Přesun hmot pro izolace proti vodě, vlhkosti a plynům stanovený procentní sazbou (%) z ceny vodorovná dopravní vzdálenost do 50 m základní v objektech výšky do 6 m</t>
  </si>
  <si>
    <t>-1421949905</t>
  </si>
  <si>
    <t>https://podminky.urs.cz/item/CS_URS_2024_01/998711201</t>
  </si>
  <si>
    <t>713</t>
  </si>
  <si>
    <t>Izolace tepelné</t>
  </si>
  <si>
    <t>25</t>
  </si>
  <si>
    <t>713131151</t>
  </si>
  <si>
    <t>Montáž tepelné izolace stěn rohožemi, pásy, deskami, dílci, bloky (izolační materiál ve specifikaci) vložením jednovrstvě</t>
  </si>
  <si>
    <t>1350327201</t>
  </si>
  <si>
    <t>https://podminky.urs.cz/item/CS_URS_2024_01/713131151</t>
  </si>
  <si>
    <t>28376415</t>
  </si>
  <si>
    <t>deska XPS hrana polodrážková a hladký povrch 300kPA λ=0,035 tl 30mm</t>
  </si>
  <si>
    <t>1357871937</t>
  </si>
  <si>
    <t>114,1*1,05 'Přepočtené koeficientem množství</t>
  </si>
  <si>
    <t>998713201</t>
  </si>
  <si>
    <t>Přesun hmot pro izolace tepelné stanovený procentní sazbou (%) z ceny vodorovná dopravní vzdálenost do 50 m s užitím mechanizace v objektech výšky do 6 m</t>
  </si>
  <si>
    <t>1461790341</t>
  </si>
  <si>
    <t>https://podminky.urs.cz/item/CS_URS_2024_01/998713201</t>
  </si>
  <si>
    <t>SO 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</si>
  <si>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</si>
  <si>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</si>
  <si>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</si>
  <si>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</si>
  <si>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</si>
  <si>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</si>
  <si>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</si>
  <si>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</si>
  <si>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</si>
  <si>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</si>
  <si>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</si>
  <si>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hod</t>
  </si>
  <si>
    <t>1024</t>
  </si>
  <si>
    <t>-592374086</t>
  </si>
  <si>
    <t>https://podminky.urs.cz/item/CS_URS_2023_02/010001000</t>
  </si>
  <si>
    <t>012002000</t>
  </si>
  <si>
    <t>Geodetické práce - zaměření skutečnosti</t>
  </si>
  <si>
    <t>-1402986128</t>
  </si>
  <si>
    <t>https://podminky.urs.cz/item/CS_URS_2023_02/012002000</t>
  </si>
  <si>
    <t>013254000</t>
  </si>
  <si>
    <t>Dokumentace skutečného provedení stavby</t>
  </si>
  <si>
    <t>-1060217531</t>
  </si>
  <si>
    <t>https://podminky.urs.cz/item/CS_URS_2023_02/013254000</t>
  </si>
  <si>
    <t>VRN3</t>
  </si>
  <si>
    <t>Zařízení staveniště</t>
  </si>
  <si>
    <t>030001000</t>
  </si>
  <si>
    <t>-263991213</t>
  </si>
  <si>
    <t>https://podminky.urs.cz/item/CS_URS_2023_02/030001000</t>
  </si>
  <si>
    <t>033103000</t>
  </si>
  <si>
    <t>Připojení energií</t>
  </si>
  <si>
    <t>-215212469</t>
  </si>
  <si>
    <t>https://podminky.urs.cz/item/CS_URS_2023_02/033103000</t>
  </si>
  <si>
    <t>034002000</t>
  </si>
  <si>
    <t>Zabezpečení staveniště</t>
  </si>
  <si>
    <t>-1181397868</t>
  </si>
  <si>
    <t>https://podminky.urs.cz/item/CS_URS_2023_02/034002000</t>
  </si>
  <si>
    <t>034103000</t>
  </si>
  <si>
    <t>Oplocení staveniště</t>
  </si>
  <si>
    <t>899855806</t>
  </si>
  <si>
    <t>https://podminky.urs.cz/item/CS_URS_2023_02/034103000</t>
  </si>
  <si>
    <t>034503000</t>
  </si>
  <si>
    <t>Informační tabule na staveništi</t>
  </si>
  <si>
    <t>-161649431</t>
  </si>
  <si>
    <t>https://podminky.urs.cz/item/CS_URS_2023_02/034503000</t>
  </si>
  <si>
    <t>039103000</t>
  </si>
  <si>
    <t>Rozebrání, bourání a odvoz zařízení staveniště</t>
  </si>
  <si>
    <t>1483531159</t>
  </si>
  <si>
    <t>https://podminky.urs.cz/item/CS_URS_2023_02/039103000</t>
  </si>
  <si>
    <t>039203000</t>
  </si>
  <si>
    <t>Úprava terénu po zrušení zařízení staveniště</t>
  </si>
  <si>
    <t>528515317</t>
  </si>
  <si>
    <t>https://podminky.urs.cz/item/CS_URS_2023_02/039203000</t>
  </si>
  <si>
    <t>VRN4</t>
  </si>
  <si>
    <t>Inženýrská činnost</t>
  </si>
  <si>
    <t>041002000</t>
  </si>
  <si>
    <t>Dozory</t>
  </si>
  <si>
    <t>1876451872</t>
  </si>
  <si>
    <t>https://podminky.urs.cz/item/CS_URS_2023_02/041002000</t>
  </si>
  <si>
    <t>043134000</t>
  </si>
  <si>
    <t>Zkoušky zatěžovací</t>
  </si>
  <si>
    <t>poč.</t>
  </si>
  <si>
    <t>1532516865</t>
  </si>
  <si>
    <t>https://podminky.urs.cz/item/CS_URS_2023_02/043134000</t>
  </si>
  <si>
    <t>049002000</t>
  </si>
  <si>
    <t>Ostatní inženýrská činnost</t>
  </si>
  <si>
    <t>-1894749197</t>
  </si>
  <si>
    <t>https://podminky.urs.cz/item/CS_URS_2023_02/049002000</t>
  </si>
  <si>
    <t>VRN6</t>
  </si>
  <si>
    <t>Územní vlivy</t>
  </si>
  <si>
    <t>060001000</t>
  </si>
  <si>
    <t>Soub</t>
  </si>
  <si>
    <t>759790923</t>
  </si>
  <si>
    <t>https://podminky.urs.cz/item/CS_URS_2023_02/060001000</t>
  </si>
  <si>
    <t>062002000</t>
  </si>
  <si>
    <t>Ztížené dopravní podmínky</t>
  </si>
  <si>
    <t>482159141</t>
  </si>
  <si>
    <t>https://podminky.urs.cz/item/CS_URS_2023_02/062002000</t>
  </si>
  <si>
    <t>VRN8</t>
  </si>
  <si>
    <t>Přesun stavebních kapacit</t>
  </si>
  <si>
    <t>080001000</t>
  </si>
  <si>
    <t>Další náklady na pracovníky</t>
  </si>
  <si>
    <t>656654484</t>
  </si>
  <si>
    <t>https://podminky.urs.cz/item/CS_URS_2023_02/080001000</t>
  </si>
  <si>
    <t>081002000</t>
  </si>
  <si>
    <t>Doprava zaměstnanců</t>
  </si>
  <si>
    <t>749096776</t>
  </si>
  <si>
    <t>https://podminky.urs.cz/item/CS_URS_2023_02/081002000</t>
  </si>
  <si>
    <t>VRN9</t>
  </si>
  <si>
    <t>Ostatní náklady</t>
  </si>
  <si>
    <t>090001000</t>
  </si>
  <si>
    <t>687716173</t>
  </si>
  <si>
    <t>https://podminky.urs.cz/item/CS_URS_2023_02/090001000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</si>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</sst>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313" TargetMode="External" /><Relationship Id="rId2" Type="http://schemas.openxmlformats.org/officeDocument/2006/relationships/hyperlink" Target="https://podminky.urs.cz/item/CS_URS_2024_01/11310612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136" TargetMode="External" /><Relationship Id="rId5" Type="http://schemas.openxmlformats.org/officeDocument/2006/relationships/hyperlink" Target="https://podminky.urs.cz/item/CS_URS_2024_01/113107143" TargetMode="External" /><Relationship Id="rId6" Type="http://schemas.openxmlformats.org/officeDocument/2006/relationships/hyperlink" Target="https://podminky.urs.cz/item/CS_URS_2024_01/113107223" TargetMode="External" /><Relationship Id="rId7" Type="http://schemas.openxmlformats.org/officeDocument/2006/relationships/hyperlink" Target="https://podminky.urs.cz/item/CS_URS_2024_01/113107243" TargetMode="External" /><Relationship Id="rId8" Type="http://schemas.openxmlformats.org/officeDocument/2006/relationships/hyperlink" Target="https://podminky.urs.cz/item/CS_URS_2024_01/113107322" TargetMode="External" /><Relationship Id="rId9" Type="http://schemas.openxmlformats.org/officeDocument/2006/relationships/hyperlink" Target="https://podminky.urs.cz/item/CS_URS_2024_01/113107336" TargetMode="External" /><Relationship Id="rId10" Type="http://schemas.openxmlformats.org/officeDocument/2006/relationships/hyperlink" Target="https://podminky.urs.cz/item/CS_URS_2024_01/113152112" TargetMode="External" /><Relationship Id="rId11" Type="http://schemas.openxmlformats.org/officeDocument/2006/relationships/hyperlink" Target="https://podminky.urs.cz/item/CS_URS_2024_01/121112003" TargetMode="External" /><Relationship Id="rId12" Type="http://schemas.openxmlformats.org/officeDocument/2006/relationships/hyperlink" Target="https://podminky.urs.cz/item/CS_URS_2024_01/121151103" TargetMode="External" /><Relationship Id="rId13" Type="http://schemas.openxmlformats.org/officeDocument/2006/relationships/hyperlink" Target="https://podminky.urs.cz/item/CS_URS_2024_01/131213701" TargetMode="External" /><Relationship Id="rId14" Type="http://schemas.openxmlformats.org/officeDocument/2006/relationships/hyperlink" Target="https://podminky.urs.cz/item/CS_URS_2024_01/131251103" TargetMode="External" /><Relationship Id="rId15" Type="http://schemas.openxmlformats.org/officeDocument/2006/relationships/hyperlink" Target="https://podminky.urs.cz/item/CS_URS_2024_01/132212131" TargetMode="External" /><Relationship Id="rId16" Type="http://schemas.openxmlformats.org/officeDocument/2006/relationships/hyperlink" Target="https://podminky.urs.cz/item/CS_URS_2024_01/132212131" TargetMode="External" /><Relationship Id="rId17" Type="http://schemas.openxmlformats.org/officeDocument/2006/relationships/hyperlink" Target="https://podminky.urs.cz/item/CS_URS_2024_01/132251101" TargetMode="External" /><Relationship Id="rId18" Type="http://schemas.openxmlformats.org/officeDocument/2006/relationships/hyperlink" Target="https://podminky.urs.cz/item/CS_URS_2024_01/132251252" TargetMode="External" /><Relationship Id="rId19" Type="http://schemas.openxmlformats.org/officeDocument/2006/relationships/hyperlink" Target="https://podminky.urs.cz/item/CS_URS_2024_01/139001101" TargetMode="External" /><Relationship Id="rId20" Type="http://schemas.openxmlformats.org/officeDocument/2006/relationships/hyperlink" Target="https://podminky.urs.cz/item/CS_URS_2024_01/151101102" TargetMode="External" /><Relationship Id="rId21" Type="http://schemas.openxmlformats.org/officeDocument/2006/relationships/hyperlink" Target="https://podminky.urs.cz/item/CS_URS_2024_01/151101112" TargetMode="External" /><Relationship Id="rId22" Type="http://schemas.openxmlformats.org/officeDocument/2006/relationships/hyperlink" Target="https://podminky.urs.cz/item/CS_URS_2024_01/162706111" TargetMode="External" /><Relationship Id="rId23" Type="http://schemas.openxmlformats.org/officeDocument/2006/relationships/hyperlink" Target="https://podminky.urs.cz/item/CS_URS_2024_01/162706119" TargetMode="External" /><Relationship Id="rId24" Type="http://schemas.openxmlformats.org/officeDocument/2006/relationships/hyperlink" Target="https://podminky.urs.cz/item/CS_URS_2024_01/162751117" TargetMode="External" /><Relationship Id="rId25" Type="http://schemas.openxmlformats.org/officeDocument/2006/relationships/hyperlink" Target="https://podminky.urs.cz/item/CS_URS_2024_01/162751119" TargetMode="External" /><Relationship Id="rId26" Type="http://schemas.openxmlformats.org/officeDocument/2006/relationships/hyperlink" Target="https://podminky.urs.cz/item/CS_URS_2024_01/167103101" TargetMode="External" /><Relationship Id="rId27" Type="http://schemas.openxmlformats.org/officeDocument/2006/relationships/hyperlink" Target="https://podminky.urs.cz/item/CS_URS_2024_01/171201231" TargetMode="External" /><Relationship Id="rId28" Type="http://schemas.openxmlformats.org/officeDocument/2006/relationships/hyperlink" Target="https://podminky.urs.cz/item/CS_URS_2024_01/174111101" TargetMode="External" /><Relationship Id="rId29" Type="http://schemas.openxmlformats.org/officeDocument/2006/relationships/hyperlink" Target="https://podminky.urs.cz/item/CS_URS_2024_01/174151101" TargetMode="External" /><Relationship Id="rId30" Type="http://schemas.openxmlformats.org/officeDocument/2006/relationships/hyperlink" Target="https://podminky.urs.cz/item/CS_URS_2024_01/174211101" TargetMode="External" /><Relationship Id="rId31" Type="http://schemas.openxmlformats.org/officeDocument/2006/relationships/hyperlink" Target="https://podminky.urs.cz/item/CS_URS_2024_01/175111101" TargetMode="External" /><Relationship Id="rId32" Type="http://schemas.openxmlformats.org/officeDocument/2006/relationships/hyperlink" Target="https://podminky.urs.cz/item/CS_URS_2024_01/181006111" TargetMode="External" /><Relationship Id="rId33" Type="http://schemas.openxmlformats.org/officeDocument/2006/relationships/hyperlink" Target="https://podminky.urs.cz/item/CS_URS_2024_01/181111111" TargetMode="External" /><Relationship Id="rId34" Type="http://schemas.openxmlformats.org/officeDocument/2006/relationships/hyperlink" Target="https://podminky.urs.cz/item/CS_URS_2024_01/181912112" TargetMode="External" /><Relationship Id="rId35" Type="http://schemas.openxmlformats.org/officeDocument/2006/relationships/hyperlink" Target="https://podminky.urs.cz/item/CS_URS_2024_01/871260310" TargetMode="External" /><Relationship Id="rId36" Type="http://schemas.openxmlformats.org/officeDocument/2006/relationships/hyperlink" Target="https://podminky.urs.cz/item/CS_URS_2024_01/966008211" TargetMode="External" /><Relationship Id="rId37" Type="http://schemas.openxmlformats.org/officeDocument/2006/relationships/hyperlink" Target="https://podminky.urs.cz/item/CS_URS_2024_01/966008212" TargetMode="External" /><Relationship Id="rId38" Type="http://schemas.openxmlformats.org/officeDocument/2006/relationships/hyperlink" Target="https://podminky.urs.cz/item/CS_URS_2024_01/997221571" TargetMode="External" /><Relationship Id="rId39" Type="http://schemas.openxmlformats.org/officeDocument/2006/relationships/hyperlink" Target="https://podminky.urs.cz/item/CS_URS_2024_01/997221579" TargetMode="External" /><Relationship Id="rId40" Type="http://schemas.openxmlformats.org/officeDocument/2006/relationships/hyperlink" Target="https://podminky.urs.cz/item/CS_URS_2024_01/997221862" TargetMode="External" /><Relationship Id="rId41" Type="http://schemas.openxmlformats.org/officeDocument/2006/relationships/hyperlink" Target="https://podminky.urs.cz/item/CS_URS_2024_01/997221873" TargetMode="External" /><Relationship Id="rId42" Type="http://schemas.openxmlformats.org/officeDocument/2006/relationships/hyperlink" Target="https://podminky.urs.cz/item/CS_URS_2024_01/997221875" TargetMode="External" /><Relationship Id="rId43" Type="http://schemas.openxmlformats.org/officeDocument/2006/relationships/hyperlink" Target="https://podminky.urs.cz/item/CS_URS_2024_01/99823131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4151101" TargetMode="External" /><Relationship Id="rId2" Type="http://schemas.openxmlformats.org/officeDocument/2006/relationships/hyperlink" Target="https://podminky.urs.cz/item/CS_URS_2024_01/279311137" TargetMode="External" /><Relationship Id="rId3" Type="http://schemas.openxmlformats.org/officeDocument/2006/relationships/hyperlink" Target="https://podminky.urs.cz/item/CS_URS_2024_01/279351411" TargetMode="External" /><Relationship Id="rId4" Type="http://schemas.openxmlformats.org/officeDocument/2006/relationships/hyperlink" Target="https://podminky.urs.cz/item/CS_URS_2024_01/279351412" TargetMode="External" /><Relationship Id="rId5" Type="http://schemas.openxmlformats.org/officeDocument/2006/relationships/hyperlink" Target="https://podminky.urs.cz/item/CS_URS_2024_01/279361113" TargetMode="External" /><Relationship Id="rId6" Type="http://schemas.openxmlformats.org/officeDocument/2006/relationships/hyperlink" Target="https://podminky.urs.cz/item/CS_URS_2024_01/451579777" TargetMode="External" /><Relationship Id="rId7" Type="http://schemas.openxmlformats.org/officeDocument/2006/relationships/hyperlink" Target="https://podminky.urs.cz/item/CS_URS_2024_01/564751101" TargetMode="External" /><Relationship Id="rId8" Type="http://schemas.openxmlformats.org/officeDocument/2006/relationships/hyperlink" Target="https://podminky.urs.cz/item/CS_URS_2024_01/564751101" TargetMode="External" /><Relationship Id="rId9" Type="http://schemas.openxmlformats.org/officeDocument/2006/relationships/hyperlink" Target="https://podminky.urs.cz/item/CS_URS_2024_01/564760101" TargetMode="External" /><Relationship Id="rId10" Type="http://schemas.openxmlformats.org/officeDocument/2006/relationships/hyperlink" Target="https://podminky.urs.cz/item/CS_URS_2024_01/564761101" TargetMode="External" /><Relationship Id="rId11" Type="http://schemas.openxmlformats.org/officeDocument/2006/relationships/hyperlink" Target="https://podminky.urs.cz/item/CS_URS_2024_01/564801111" TargetMode="External" /><Relationship Id="rId12" Type="http://schemas.openxmlformats.org/officeDocument/2006/relationships/hyperlink" Target="https://podminky.urs.cz/item/CS_URS_2024_01/596211110" TargetMode="External" /><Relationship Id="rId13" Type="http://schemas.openxmlformats.org/officeDocument/2006/relationships/hyperlink" Target="https://podminky.urs.cz/item/CS_URS_2024_01/596811220" TargetMode="External" /><Relationship Id="rId14" Type="http://schemas.openxmlformats.org/officeDocument/2006/relationships/hyperlink" Target="https://podminky.urs.cz/item/CS_URS_2024_01/596811221" TargetMode="External" /><Relationship Id="rId15" Type="http://schemas.openxmlformats.org/officeDocument/2006/relationships/hyperlink" Target="https://podminky.urs.cz/item/CS_URS_2024_01/637211114" TargetMode="External" /><Relationship Id="rId16" Type="http://schemas.openxmlformats.org/officeDocument/2006/relationships/hyperlink" Target="https://podminky.urs.cz/item/CS_URS_2024_01/916231112" TargetMode="External" /><Relationship Id="rId17" Type="http://schemas.openxmlformats.org/officeDocument/2006/relationships/hyperlink" Target="https://podminky.urs.cz/item/CS_URS_2024_01/916231213" TargetMode="External" /><Relationship Id="rId18" Type="http://schemas.openxmlformats.org/officeDocument/2006/relationships/hyperlink" Target="https://podminky.urs.cz/item/CS_URS_2023_02/916231292" TargetMode="External" /><Relationship Id="rId19" Type="http://schemas.openxmlformats.org/officeDocument/2006/relationships/hyperlink" Target="https://podminky.urs.cz/item/CS_URS_2023_02/916991121" TargetMode="External" /><Relationship Id="rId20" Type="http://schemas.openxmlformats.org/officeDocument/2006/relationships/hyperlink" Target="https://podminky.urs.cz/item/CS_URS_2024_01/919726122" TargetMode="External" /><Relationship Id="rId21" Type="http://schemas.openxmlformats.org/officeDocument/2006/relationships/hyperlink" Target="https://podminky.urs.cz/item/CS_URS_2024_01/935111111" TargetMode="External" /><Relationship Id="rId22" Type="http://schemas.openxmlformats.org/officeDocument/2006/relationships/hyperlink" Target="https://podminky.urs.cz/item/CS_URS_2024_01/935932111" TargetMode="External" /><Relationship Id="rId23" Type="http://schemas.openxmlformats.org/officeDocument/2006/relationships/hyperlink" Target="https://podminky.urs.cz/item/CS_URS_2024_01/985121121" TargetMode="External" /><Relationship Id="rId24" Type="http://schemas.openxmlformats.org/officeDocument/2006/relationships/hyperlink" Target="https://podminky.urs.cz/item/CS_URS_2024_01/985131211" TargetMode="External" /><Relationship Id="rId25" Type="http://schemas.openxmlformats.org/officeDocument/2006/relationships/hyperlink" Target="https://podminky.urs.cz/item/CS_URS_2024_01/985311112" TargetMode="External" /><Relationship Id="rId26" Type="http://schemas.openxmlformats.org/officeDocument/2006/relationships/hyperlink" Target="https://podminky.urs.cz/item/CS_URS_2024_01/985324211" TargetMode="External" /><Relationship Id="rId27" Type="http://schemas.openxmlformats.org/officeDocument/2006/relationships/hyperlink" Target="https://podminky.urs.cz/item/CS_URS_2024_01/998225111" TargetMode="External" /><Relationship Id="rId28" Type="http://schemas.openxmlformats.org/officeDocument/2006/relationships/hyperlink" Target="https://podminky.urs.cz/item/CS_URS_2024_01/998229112R" TargetMode="External" /><Relationship Id="rId29" Type="http://schemas.openxmlformats.org/officeDocument/2006/relationships/hyperlink" Target="https://podminky.urs.cz/item/CS_URS_2024_01/711112052" TargetMode="External" /><Relationship Id="rId30" Type="http://schemas.openxmlformats.org/officeDocument/2006/relationships/hyperlink" Target="https://podminky.urs.cz/item/CS_URS_2024_01/998711311" TargetMode="External" /><Relationship Id="rId31" Type="http://schemas.openxmlformats.org/officeDocument/2006/relationships/hyperlink" Target="https://podminky.urs.cz/item/CS_URS_2024_01/998766201" TargetMode="External" /><Relationship Id="rId32" Type="http://schemas.openxmlformats.org/officeDocument/2006/relationships/hyperlink" Target="https://podminky.urs.cz/item/CS_URS_2024_01/783000103" TargetMode="External" /><Relationship Id="rId33" Type="http://schemas.openxmlformats.org/officeDocument/2006/relationships/hyperlink" Target="https://podminky.urs.cz/item/CS_URS_2024_01/783301401" TargetMode="External" /><Relationship Id="rId34" Type="http://schemas.openxmlformats.org/officeDocument/2006/relationships/hyperlink" Target="https://podminky.urs.cz/item/CS_URS_2024_01/783314205" TargetMode="External" /><Relationship Id="rId35" Type="http://schemas.openxmlformats.org/officeDocument/2006/relationships/hyperlink" Target="https://podminky.urs.cz/item/CS_URS_2024_01/783315105" TargetMode="External" /><Relationship Id="rId36" Type="http://schemas.openxmlformats.org/officeDocument/2006/relationships/hyperlink" Target="https://podminky.urs.cz/item/CS_URS_2024_01/783347103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4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12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612131121" TargetMode="External" /><Relationship Id="rId11" Type="http://schemas.openxmlformats.org/officeDocument/2006/relationships/hyperlink" Target="https://podminky.urs.cz/item/CS_URS_2024_01/962031132" TargetMode="External" /><Relationship Id="rId12" Type="http://schemas.openxmlformats.org/officeDocument/2006/relationships/hyperlink" Target="https://podminky.urs.cz/item/CS_URS_2024_01/978071221" TargetMode="External" /><Relationship Id="rId13" Type="http://schemas.openxmlformats.org/officeDocument/2006/relationships/hyperlink" Target="https://podminky.urs.cz/item/CS_URS_2024_01/997013501" TargetMode="External" /><Relationship Id="rId14" Type="http://schemas.openxmlformats.org/officeDocument/2006/relationships/hyperlink" Target="https://podminky.urs.cz/item/CS_URS_2024_01/997013509" TargetMode="External" /><Relationship Id="rId15" Type="http://schemas.openxmlformats.org/officeDocument/2006/relationships/hyperlink" Target="https://podminky.urs.cz/item/CS_URS_2024_01/997013871" TargetMode="External" /><Relationship Id="rId16" Type="http://schemas.openxmlformats.org/officeDocument/2006/relationships/hyperlink" Target="https://podminky.urs.cz/item/CS_URS_2024_01/998011001" TargetMode="External" /><Relationship Id="rId17" Type="http://schemas.openxmlformats.org/officeDocument/2006/relationships/hyperlink" Target="https://podminky.urs.cz/item/CS_URS_2024_01/998225111" TargetMode="External" /><Relationship Id="rId18" Type="http://schemas.openxmlformats.org/officeDocument/2006/relationships/hyperlink" Target="https://podminky.urs.cz/item/CS_URS_2024_01/711112001" TargetMode="External" /><Relationship Id="rId19" Type="http://schemas.openxmlformats.org/officeDocument/2006/relationships/hyperlink" Target="https://podminky.urs.cz/item/CS_URS_2024_01/711141599" TargetMode="External" /><Relationship Id="rId20" Type="http://schemas.openxmlformats.org/officeDocument/2006/relationships/hyperlink" Target="https://podminky.urs.cz/item/CS_URS_2024_01/711142559" TargetMode="External" /><Relationship Id="rId21" Type="http://schemas.openxmlformats.org/officeDocument/2006/relationships/hyperlink" Target="https://podminky.urs.cz/item/CS_URS_2024_01/998711201" TargetMode="External" /><Relationship Id="rId22" Type="http://schemas.openxmlformats.org/officeDocument/2006/relationships/hyperlink" Target="https://podminky.urs.cz/item/CS_URS_2024_01/713131151" TargetMode="External" /><Relationship Id="rId23" Type="http://schemas.openxmlformats.org/officeDocument/2006/relationships/hyperlink" Target="https://podminky.urs.cz/item/CS_URS_2024_01/998713201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12002000" TargetMode="External" /><Relationship Id="rId3" Type="http://schemas.openxmlformats.org/officeDocument/2006/relationships/hyperlink" Target="https://podminky.urs.cz/item/CS_URS_2023_02/013254000" TargetMode="External" /><Relationship Id="rId4" Type="http://schemas.openxmlformats.org/officeDocument/2006/relationships/hyperlink" Target="https://podminky.urs.cz/item/CS_URS_2023_02/030001000" TargetMode="External" /><Relationship Id="rId5" Type="http://schemas.openxmlformats.org/officeDocument/2006/relationships/hyperlink" Target="https://podminky.urs.cz/item/CS_URS_2023_02/033103000" TargetMode="External" /><Relationship Id="rId6" Type="http://schemas.openxmlformats.org/officeDocument/2006/relationships/hyperlink" Target="https://podminky.urs.cz/item/CS_URS_2023_02/034002000" TargetMode="External" /><Relationship Id="rId7" Type="http://schemas.openxmlformats.org/officeDocument/2006/relationships/hyperlink" Target="https://podminky.urs.cz/item/CS_URS_2023_02/034103000" TargetMode="External" /><Relationship Id="rId8" Type="http://schemas.openxmlformats.org/officeDocument/2006/relationships/hyperlink" Target="https://podminky.urs.cz/item/CS_URS_2023_02/034503000" TargetMode="External" /><Relationship Id="rId9" Type="http://schemas.openxmlformats.org/officeDocument/2006/relationships/hyperlink" Target="https://podminky.urs.cz/item/CS_URS_2023_02/039103000" TargetMode="External" /><Relationship Id="rId10" Type="http://schemas.openxmlformats.org/officeDocument/2006/relationships/hyperlink" Target="https://podminky.urs.cz/item/CS_URS_2023_02/039203000" TargetMode="External" /><Relationship Id="rId11" Type="http://schemas.openxmlformats.org/officeDocument/2006/relationships/hyperlink" Target="https://podminky.urs.cz/item/CS_URS_2023_02/041002000" TargetMode="External" /><Relationship Id="rId12" Type="http://schemas.openxmlformats.org/officeDocument/2006/relationships/hyperlink" Target="https://podminky.urs.cz/item/CS_URS_2023_02/043134000" TargetMode="External" /><Relationship Id="rId13" Type="http://schemas.openxmlformats.org/officeDocument/2006/relationships/hyperlink" Target="https://podminky.urs.cz/item/CS_URS_2023_02/049002000" TargetMode="External" /><Relationship Id="rId14" Type="http://schemas.openxmlformats.org/officeDocument/2006/relationships/hyperlink" Target="https://podminky.urs.cz/item/CS_URS_2023_02/060001000" TargetMode="External" /><Relationship Id="rId15" Type="http://schemas.openxmlformats.org/officeDocument/2006/relationships/hyperlink" Target="https://podminky.urs.cz/item/CS_URS_2023_02/062002000" TargetMode="External" /><Relationship Id="rId16" Type="http://schemas.openxmlformats.org/officeDocument/2006/relationships/hyperlink" Target="https://podminky.urs.cz/item/CS_URS_2023_02/080001000" TargetMode="External" /><Relationship Id="rId17" Type="http://schemas.openxmlformats.org/officeDocument/2006/relationships/hyperlink" Target="https://podminky.urs.cz/item/CS_URS_2023_02/081002000" TargetMode="External" /><Relationship Id="rId18" Type="http://schemas.openxmlformats.org/officeDocument/2006/relationships/hyperlink" Target="https://podminky.urs.cz/item/CS_URS_2023_02/090001000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Dodávka zařízení komunitního centra - Základní škola, Trutnov,  V Domcích 488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Trutnov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Základní škola, Trutnov,  V Domcích 488, 541 01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RSU s.r.o. Voletinská 252, 541 03 Trutnov- Poříčí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Ing.Miloš Kotrbanec, RSU s.r.o. Trutnov - Poříčí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Terénní úpravy, z...'!J30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 01 - Terénní úpravy, z...'!P85</f>
        <v>0</v>
      </c>
      <c r="AV55" s="122">
        <f>'SO 01 - Terénní úpravy, z...'!J33</f>
        <v>0</v>
      </c>
      <c r="AW55" s="122">
        <f>'SO 01 - Terénní úpravy, z...'!J34</f>
        <v>0</v>
      </c>
      <c r="AX55" s="122">
        <f>'SO 01 - Terénní úpravy, z...'!J35</f>
        <v>0</v>
      </c>
      <c r="AY55" s="122">
        <f>'SO 01 - Terénní úpravy, z...'!J36</f>
        <v>0</v>
      </c>
      <c r="AZ55" s="122">
        <f>'SO 01 - Terénní úpravy, z...'!F33</f>
        <v>0</v>
      </c>
      <c r="BA55" s="122">
        <f>'SO 01 - Terénní úpravy, z...'!F34</f>
        <v>0</v>
      </c>
      <c r="BB55" s="122">
        <f>'SO 01 - Terénní úpravy, z...'!F35</f>
        <v>0</v>
      </c>
      <c r="BC55" s="122">
        <f>'SO 01 - Terénní úpravy, z...'!F36</f>
        <v>0</v>
      </c>
      <c r="BD55" s="124">
        <f>'SO 01 - Terénní úpravy, z...'!F37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Stavební práce'!J30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'SO 02 - Stavební práce'!P92</f>
        <v>0</v>
      </c>
      <c r="AV56" s="122">
        <f>'SO 02 - Stavební práce'!J33</f>
        <v>0</v>
      </c>
      <c r="AW56" s="122">
        <f>'SO 02 - Stavební práce'!J34</f>
        <v>0</v>
      </c>
      <c r="AX56" s="122">
        <f>'SO 02 - Stavební práce'!J35</f>
        <v>0</v>
      </c>
      <c r="AY56" s="122">
        <f>'SO 02 - Stavební práce'!J36</f>
        <v>0</v>
      </c>
      <c r="AZ56" s="122">
        <f>'SO 02 - Stavební práce'!F33</f>
        <v>0</v>
      </c>
      <c r="BA56" s="122">
        <f>'SO 02 - Stavební práce'!F34</f>
        <v>0</v>
      </c>
      <c r="BB56" s="122">
        <f>'SO 02 - Stavební práce'!F35</f>
        <v>0</v>
      </c>
      <c r="BC56" s="122">
        <f>'SO 02 - Stavební práce'!F36</f>
        <v>0</v>
      </c>
      <c r="BD56" s="124">
        <f>'SO 02 - Stavební práce'!F37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Mobiliář'!J30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'SO 03 - Mobiliář'!P82</f>
        <v>0</v>
      </c>
      <c r="AV57" s="122">
        <f>'SO 03 - Mobiliář'!J33</f>
        <v>0</v>
      </c>
      <c r="AW57" s="122">
        <f>'SO 03 - Mobiliář'!J34</f>
        <v>0</v>
      </c>
      <c r="AX57" s="122">
        <f>'SO 03 - Mobiliář'!J35</f>
        <v>0</v>
      </c>
      <c r="AY57" s="122">
        <f>'SO 03 - Mobiliář'!J36</f>
        <v>0</v>
      </c>
      <c r="AZ57" s="122">
        <f>'SO 03 - Mobiliář'!F33</f>
        <v>0</v>
      </c>
      <c r="BA57" s="122">
        <f>'SO 03 - Mobiliář'!F34</f>
        <v>0</v>
      </c>
      <c r="BB57" s="122">
        <f>'SO 03 - Mobiliář'!F35</f>
        <v>0</v>
      </c>
      <c r="BC57" s="122">
        <f>'SO 03 - Mobiliář'!F36</f>
        <v>0</v>
      </c>
      <c r="BD57" s="124">
        <f>'SO 03 - Mobiliář'!F37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04 - Hydroizolace'!J30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'SO 04 - Hydroizolace'!P89</f>
        <v>0</v>
      </c>
      <c r="AV58" s="122">
        <f>'SO 04 - Hydroizolace'!J33</f>
        <v>0</v>
      </c>
      <c r="AW58" s="122">
        <f>'SO 04 - Hydroizolace'!J34</f>
        <v>0</v>
      </c>
      <c r="AX58" s="122">
        <f>'SO 04 - Hydroizolace'!J35</f>
        <v>0</v>
      </c>
      <c r="AY58" s="122">
        <f>'SO 04 - Hydroizolace'!J36</f>
        <v>0</v>
      </c>
      <c r="AZ58" s="122">
        <f>'SO 04 - Hydroizolace'!F33</f>
        <v>0</v>
      </c>
      <c r="BA58" s="122">
        <f>'SO 04 - Hydroizolace'!F34</f>
        <v>0</v>
      </c>
      <c r="BB58" s="122">
        <f>'SO 04 - Hydroizolace'!F35</f>
        <v>0</v>
      </c>
      <c r="BC58" s="122">
        <f>'SO 04 - Hydroizolace'!F36</f>
        <v>0</v>
      </c>
      <c r="BD58" s="124">
        <f>'SO 04 - Hydroizolace'!F37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05 - VRN'!J30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6">
        <v>0</v>
      </c>
      <c r="AT59" s="127">
        <f>ROUND(SUM(AV59:AW59),2)</f>
        <v>0</v>
      </c>
      <c r="AU59" s="128">
        <f>'SO 05 - VRN'!P86</f>
        <v>0</v>
      </c>
      <c r="AV59" s="127">
        <f>'SO 05 - VRN'!J33</f>
        <v>0</v>
      </c>
      <c r="AW59" s="127">
        <f>'SO 05 - VRN'!J34</f>
        <v>0</v>
      </c>
      <c r="AX59" s="127">
        <f>'SO 05 - VRN'!J35</f>
        <v>0</v>
      </c>
      <c r="AY59" s="127">
        <f>'SO 05 - VRN'!J36</f>
        <v>0</v>
      </c>
      <c r="AZ59" s="127">
        <f>'SO 05 - VRN'!F33</f>
        <v>0</v>
      </c>
      <c r="BA59" s="127">
        <f>'SO 05 - VRN'!F34</f>
        <v>0</v>
      </c>
      <c r="BB59" s="127">
        <f>'SO 05 - VRN'!F35</f>
        <v>0</v>
      </c>
      <c r="BC59" s="127">
        <f>'SO 05 - VRN'!F36</f>
        <v>0</v>
      </c>
      <c r="BD59" s="129">
        <f>'SO 05 - VRN'!F37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0/F/GZH2QFy55Q9vIARF7bddFd2tr6JDmxJk1yZTyXkXyH8uz2E7JDrxbTNgNSDoiZx5Pmh8Aj/4VUqr2t4x2g==" hashValue="SCqePVasg42feA7JqC1RR87u90zXxqaxF/LtyfYRHLPkj6EKhXnWzeElkZdQWzmJx0il6n8tqnoUpEJOG9Fiz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Terénní úpravy, z...'!C2" display="/"/>
    <hyperlink ref="A56" location="'SO 02 - Stavební práce'!C2" display="/"/>
    <hyperlink ref="A57" location="'SO 03 - Mobiliář'!C2" display="/"/>
    <hyperlink ref="A58" location="'SO 04 - Hydroizolace'!C2" display="/"/>
    <hyperlink ref="A59" location="'SO 0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Dodávka zařízení komunitního centra - Základní škola, Trutnov,  V Domcích 488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ROUND((SUM(BE85:BE242)),  2)</f>
        <v>0</v>
      </c>
      <c r="G33" s="40"/>
      <c r="H33" s="40"/>
      <c r="I33" s="150">
        <v>0.20999999999999999</v>
      </c>
      <c r="J33" s="149">
        <f>ROUND(((SUM(BE85:BE242))*I33),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ROUND((SUM(BF85:BF242)),  2)</f>
        <v>0</v>
      </c>
      <c r="G34" s="40"/>
      <c r="H34" s="40"/>
      <c r="I34" s="150">
        <v>0.14999999999999999</v>
      </c>
      <c r="J34" s="149">
        <f>ROUND(((SUM(BF85:BF242))*I34),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ROUND((SUM(BG85:BG242)),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ROUND((SUM(BH85:BH242)),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ROUND((SUM(BI85:BI242)),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Dodávka zařízení komunitního centra - Základní škola, Trutnov,  V Domcích 488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Terénní úpravy, zemní práce, bourání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Trutnov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Základní škola, Trutnov,  V Domcích 488, 541 01</v>
      </c>
      <c r="G54" s="42"/>
      <c r="H54" s="42"/>
      <c r="I54" s="34" t="s">
        <v>32</v>
      </c>
      <c r="J54" s="38" t="str">
        <f>E21</f>
        <v>RSU s.r.o. Voletinská 252, 541 03 Trutnov- Poříčí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Ing.Miloš Kotrbanec, RSU s.r.o. Trutnov - Poříčí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J211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J215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J226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J240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 xml:space="preserve">Dodávka zařízení komunitního centra - Základní škola, Trutnov,  V Domcích 488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98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01 - Terénní úpravy, zemní práce, bourání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Trutnov</v>
      </c>
      <c r="G79" s="42"/>
      <c r="H79" s="42"/>
      <c r="I79" s="34" t="s">
        <v>23</v>
      </c>
      <c r="J79" s="74" t="str">
        <f>IF(J12="","",J12)</f>
        <v>30. 1. 2024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 xml:space="preserve">Základní škola, Trutnov,  V Domcích 488, 541 01</v>
      </c>
      <c r="G81" s="42"/>
      <c r="H81" s="42"/>
      <c r="I81" s="34" t="s">
        <v>32</v>
      </c>
      <c r="J81" s="38" t="str">
        <f>E21</f>
        <v>RSU s.r.o. Voletinská 252, 541 03 Trutnov- Poříčí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Ing.Miloš Kotrbanec, RSU s.r.o. Trutnov - Poříčí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112</v>
      </c>
      <c r="D84" s="182" t="s">
        <v>59</v>
      </c>
      <c r="E84" s="182" t="s">
        <v>55</v>
      </c>
      <c r="F84" s="182" t="s">
        <v>56</v>
      </c>
      <c r="G84" s="182" t="s">
        <v>113</v>
      </c>
      <c r="H84" s="182" t="s">
        <v>114</v>
      </c>
      <c r="I84" s="182" t="s">
        <v>115</v>
      </c>
      <c r="J84" s="182" t="s">
        <v>103</v>
      </c>
      <c r="K84" s="183" t="s">
        <v>116</v>
      </c>
      <c r="L84" s="184"/>
      <c r="M84" s="94" t="s">
        <v>19</v>
      </c>
      <c r="N84" s="95" t="s">
        <v>44</v>
      </c>
      <c r="O84" s="95" t="s">
        <v>117</v>
      </c>
      <c r="P84" s="95" t="s">
        <v>118</v>
      </c>
      <c r="Q84" s="95" t="s">
        <v>119</v>
      </c>
      <c r="R84" s="95" t="s">
        <v>120</v>
      </c>
      <c r="S84" s="95" t="s">
        <v>121</v>
      </c>
      <c r="T84" s="96" t="s">
        <v>122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77.899722749999995</v>
      </c>
      <c r="S85" s="98"/>
      <c r="T85" s="188">
        <f>T86</f>
        <v>402.5102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104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124</v>
      </c>
      <c r="F86" s="193" t="s">
        <v>125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P87+P211+P215+P226+P240</f>
        <v>0</v>
      </c>
      <c r="Q86" s="198"/>
      <c r="R86" s="199">
        <f>R87+R211+R215+R226+R240</f>
        <v>77.899722749999995</v>
      </c>
      <c r="S86" s="198"/>
      <c r="T86" s="200">
        <f>T87+T211+T215+T226+T240</f>
        <v>402.5102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126</v>
      </c>
      <c r="BK86" s="203">
        <f>BK87+BK211+BK215+BK226+BK240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82</v>
      </c>
      <c r="F87" s="204" t="s">
        <v>127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SUM(P88:P210)</f>
        <v>0</v>
      </c>
      <c r="Q87" s="198"/>
      <c r="R87" s="199">
        <f>SUM(R88:R210)</f>
        <v>77.892672749999988</v>
      </c>
      <c r="S87" s="198"/>
      <c r="T87" s="200">
        <f>SUM(T88:T210)</f>
        <v>390.62020000000001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126</v>
      </c>
      <c r="BK87" s="203">
        <f>SUM(BK88:BK210)</f>
        <v>0</v>
      </c>
    </row>
    <row r="88" s="2" customFormat="1" ht="16.5" customHeight="1">
      <c r="A88" s="40"/>
      <c r="B88" s="41"/>
      <c r="C88" s="206" t="s">
        <v>82</v>
      </c>
      <c r="D88" s="206" t="s">
        <v>128</v>
      </c>
      <c r="E88" s="207" t="s">
        <v>129</v>
      </c>
      <c r="F88" s="208" t="s">
        <v>130</v>
      </c>
      <c r="G88" s="209" t="s">
        <v>131</v>
      </c>
      <c r="H88" s="210">
        <v>0.084000000000000005</v>
      </c>
      <c r="I88" s="211"/>
      <c r="J88" s="212">
        <f>ROUND(I88*H88,2)</f>
        <v>0</v>
      </c>
      <c r="K88" s="208" t="s">
        <v>132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133</v>
      </c>
      <c r="AT88" s="217" t="s">
        <v>128</v>
      </c>
      <c r="AU88" s="217" t="s">
        <v>84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133</v>
      </c>
      <c r="BM88" s="217" t="s">
        <v>134</v>
      </c>
    </row>
    <row r="89" s="2" customFormat="1">
      <c r="A89" s="40"/>
      <c r="B89" s="41"/>
      <c r="C89" s="42"/>
      <c r="D89" s="219" t="s">
        <v>135</v>
      </c>
      <c r="E89" s="42"/>
      <c r="F89" s="220" t="s">
        <v>136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135</v>
      </c>
      <c r="AU89" s="19" t="s">
        <v>84</v>
      </c>
    </row>
    <row r="90" s="13" customFormat="1">
      <c r="A90" s="13"/>
      <c r="B90" s="224"/>
      <c r="C90" s="225"/>
      <c r="D90" s="226" t="s">
        <v>137</v>
      </c>
      <c r="E90" s="227" t="s">
        <v>19</v>
      </c>
      <c r="F90" s="228" t="s">
        <v>138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137</v>
      </c>
      <c r="AU90" s="234" t="s">
        <v>84</v>
      </c>
      <c r="AV90" s="13" t="s">
        <v>82</v>
      </c>
      <c r="AW90" s="13" t="s">
        <v>35</v>
      </c>
      <c r="AX90" s="13" t="s">
        <v>74</v>
      </c>
      <c r="AY90" s="234" t="s">
        <v>126</v>
      </c>
    </row>
    <row r="91" s="14" customFormat="1">
      <c r="A91" s="14"/>
      <c r="B91" s="235"/>
      <c r="C91" s="236"/>
      <c r="D91" s="226" t="s">
        <v>137</v>
      </c>
      <c r="E91" s="237" t="s">
        <v>19</v>
      </c>
      <c r="F91" s="238" t="s">
        <v>139</v>
      </c>
      <c r="G91" s="236"/>
      <c r="H91" s="239">
        <v>0.084000000000000005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137</v>
      </c>
      <c r="AU91" s="245" t="s">
        <v>84</v>
      </c>
      <c r="AV91" s="14" t="s">
        <v>84</v>
      </c>
      <c r="AW91" s="14" t="s">
        <v>35</v>
      </c>
      <c r="AX91" s="14" t="s">
        <v>82</v>
      </c>
      <c r="AY91" s="245" t="s">
        <v>126</v>
      </c>
    </row>
    <row r="92" s="2" customFormat="1" ht="37.8" customHeight="1">
      <c r="A92" s="40"/>
      <c r="B92" s="41"/>
      <c r="C92" s="206" t="s">
        <v>140</v>
      </c>
      <c r="D92" s="206" t="s">
        <v>128</v>
      </c>
      <c r="E92" s="207" t="s">
        <v>141</v>
      </c>
      <c r="F92" s="208" t="s">
        <v>142</v>
      </c>
      <c r="G92" s="209" t="s">
        <v>143</v>
      </c>
      <c r="H92" s="210">
        <v>25</v>
      </c>
      <c r="I92" s="211"/>
      <c r="J92" s="212">
        <f>ROUND(I92*H92,2)</f>
        <v>0</v>
      </c>
      <c r="K92" s="208" t="s">
        <v>132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0.255</v>
      </c>
      <c r="T92" s="216">
        <f>S92*H92</f>
        <v>6.375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84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133</v>
      </c>
      <c r="BM92" s="217" t="s">
        <v>144</v>
      </c>
    </row>
    <row r="93" s="2" customFormat="1">
      <c r="A93" s="40"/>
      <c r="B93" s="41"/>
      <c r="C93" s="42"/>
      <c r="D93" s="219" t="s">
        <v>135</v>
      </c>
      <c r="E93" s="42"/>
      <c r="F93" s="220" t="s">
        <v>145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135</v>
      </c>
      <c r="AU93" s="19" t="s">
        <v>84</v>
      </c>
    </row>
    <row r="94" s="14" customFormat="1">
      <c r="A94" s="14"/>
      <c r="B94" s="235"/>
      <c r="C94" s="236"/>
      <c r="D94" s="226" t="s">
        <v>137</v>
      </c>
      <c r="E94" s="237" t="s">
        <v>19</v>
      </c>
      <c r="F94" s="238" t="s">
        <v>146</v>
      </c>
      <c r="G94" s="236"/>
      <c r="H94" s="239">
        <v>25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137</v>
      </c>
      <c r="AU94" s="245" t="s">
        <v>84</v>
      </c>
      <c r="AV94" s="14" t="s">
        <v>84</v>
      </c>
      <c r="AW94" s="14" t="s">
        <v>35</v>
      </c>
      <c r="AX94" s="14" t="s">
        <v>82</v>
      </c>
      <c r="AY94" s="245" t="s">
        <v>126</v>
      </c>
    </row>
    <row r="95" s="2" customFormat="1" ht="37.8" customHeight="1">
      <c r="A95" s="40"/>
      <c r="B95" s="41"/>
      <c r="C95" s="206" t="s">
        <v>147</v>
      </c>
      <c r="D95" s="206" t="s">
        <v>128</v>
      </c>
      <c r="E95" s="207" t="s">
        <v>148</v>
      </c>
      <c r="F95" s="208" t="s">
        <v>149</v>
      </c>
      <c r="G95" s="209" t="s">
        <v>143</v>
      </c>
      <c r="H95" s="210">
        <v>5.7199999999999998</v>
      </c>
      <c r="I95" s="211"/>
      <c r="J95" s="212">
        <f>ROUND(I95*H95,2)</f>
        <v>0</v>
      </c>
      <c r="K95" s="208" t="s">
        <v>132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0.26000000000000001</v>
      </c>
      <c r="T95" s="216">
        <f>S95*H95</f>
        <v>1.4872000000000001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84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133</v>
      </c>
      <c r="BM95" s="217" t="s">
        <v>150</v>
      </c>
    </row>
    <row r="96" s="2" customFormat="1">
      <c r="A96" s="40"/>
      <c r="B96" s="41"/>
      <c r="C96" s="42"/>
      <c r="D96" s="219" t="s">
        <v>135</v>
      </c>
      <c r="E96" s="42"/>
      <c r="F96" s="220" t="s">
        <v>151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135</v>
      </c>
      <c r="AU96" s="19" t="s">
        <v>84</v>
      </c>
    </row>
    <row r="97" s="14" customFormat="1">
      <c r="A97" s="14"/>
      <c r="B97" s="235"/>
      <c r="C97" s="236"/>
      <c r="D97" s="226" t="s">
        <v>137</v>
      </c>
      <c r="E97" s="237" t="s">
        <v>19</v>
      </c>
      <c r="F97" s="238" t="s">
        <v>152</v>
      </c>
      <c r="G97" s="236"/>
      <c r="H97" s="239">
        <v>5.7199999999999998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137</v>
      </c>
      <c r="AU97" s="245" t="s">
        <v>84</v>
      </c>
      <c r="AV97" s="14" t="s">
        <v>84</v>
      </c>
      <c r="AW97" s="14" t="s">
        <v>35</v>
      </c>
      <c r="AX97" s="14" t="s">
        <v>82</v>
      </c>
      <c r="AY97" s="245" t="s">
        <v>126</v>
      </c>
    </row>
    <row r="98" s="2" customFormat="1" ht="33" customHeight="1">
      <c r="A98" s="40"/>
      <c r="B98" s="41"/>
      <c r="C98" s="206" t="s">
        <v>153</v>
      </c>
      <c r="D98" s="206" t="s">
        <v>128</v>
      </c>
      <c r="E98" s="207" t="s">
        <v>154</v>
      </c>
      <c r="F98" s="208" t="s">
        <v>155</v>
      </c>
      <c r="G98" s="209" t="s">
        <v>143</v>
      </c>
      <c r="H98" s="210">
        <v>46.740000000000002</v>
      </c>
      <c r="I98" s="211"/>
      <c r="J98" s="212">
        <f>ROUND(I98*H98,2)</f>
        <v>0</v>
      </c>
      <c r="K98" s="208" t="s">
        <v>132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0.33000000000000002</v>
      </c>
      <c r="T98" s="216">
        <f>S98*H98</f>
        <v>15.424200000000001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133</v>
      </c>
      <c r="AT98" s="217" t="s">
        <v>128</v>
      </c>
      <c r="AU98" s="217" t="s">
        <v>84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133</v>
      </c>
      <c r="BM98" s="217" t="s">
        <v>156</v>
      </c>
    </row>
    <row r="99" s="2" customFormat="1">
      <c r="A99" s="40"/>
      <c r="B99" s="41"/>
      <c r="C99" s="42"/>
      <c r="D99" s="219" t="s">
        <v>135</v>
      </c>
      <c r="E99" s="42"/>
      <c r="F99" s="220" t="s">
        <v>157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84</v>
      </c>
    </row>
    <row r="100" s="14" customFormat="1">
      <c r="A100" s="14"/>
      <c r="B100" s="235"/>
      <c r="C100" s="236"/>
      <c r="D100" s="226" t="s">
        <v>137</v>
      </c>
      <c r="E100" s="237" t="s">
        <v>19</v>
      </c>
      <c r="F100" s="238" t="s">
        <v>158</v>
      </c>
      <c r="G100" s="236"/>
      <c r="H100" s="239">
        <v>46.740000000000002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137</v>
      </c>
      <c r="AU100" s="245" t="s">
        <v>84</v>
      </c>
      <c r="AV100" s="14" t="s">
        <v>84</v>
      </c>
      <c r="AW100" s="14" t="s">
        <v>35</v>
      </c>
      <c r="AX100" s="14" t="s">
        <v>82</v>
      </c>
      <c r="AY100" s="245" t="s">
        <v>126</v>
      </c>
    </row>
    <row r="101" s="2" customFormat="1" ht="24.15" customHeight="1">
      <c r="A101" s="40"/>
      <c r="B101" s="41"/>
      <c r="C101" s="206" t="s">
        <v>159</v>
      </c>
      <c r="D101" s="206" t="s">
        <v>128</v>
      </c>
      <c r="E101" s="207" t="s">
        <v>160</v>
      </c>
      <c r="F101" s="208" t="s">
        <v>161</v>
      </c>
      <c r="G101" s="209" t="s">
        <v>143</v>
      </c>
      <c r="H101" s="210">
        <v>187.5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0.316</v>
      </c>
      <c r="T101" s="216">
        <f>S101*H101</f>
        <v>59.25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84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133</v>
      </c>
      <c r="BM101" s="217" t="s">
        <v>162</v>
      </c>
    </row>
    <row r="102" s="2" customFormat="1">
      <c r="A102" s="40"/>
      <c r="B102" s="41"/>
      <c r="C102" s="42"/>
      <c r="D102" s="219" t="s">
        <v>135</v>
      </c>
      <c r="E102" s="42"/>
      <c r="F102" s="220" t="s">
        <v>163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84</v>
      </c>
    </row>
    <row r="103" s="14" customFormat="1">
      <c r="A103" s="14"/>
      <c r="B103" s="235"/>
      <c r="C103" s="236"/>
      <c r="D103" s="226" t="s">
        <v>137</v>
      </c>
      <c r="E103" s="237" t="s">
        <v>19</v>
      </c>
      <c r="F103" s="238" t="s">
        <v>164</v>
      </c>
      <c r="G103" s="236"/>
      <c r="H103" s="239">
        <v>187.5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137</v>
      </c>
      <c r="AU103" s="245" t="s">
        <v>84</v>
      </c>
      <c r="AV103" s="14" t="s">
        <v>84</v>
      </c>
      <c r="AW103" s="14" t="s">
        <v>35</v>
      </c>
      <c r="AX103" s="14" t="s">
        <v>82</v>
      </c>
      <c r="AY103" s="245" t="s">
        <v>126</v>
      </c>
    </row>
    <row r="104" s="2" customFormat="1" ht="37.8" customHeight="1">
      <c r="A104" s="40"/>
      <c r="B104" s="41"/>
      <c r="C104" s="206" t="s">
        <v>165</v>
      </c>
      <c r="D104" s="206" t="s">
        <v>128</v>
      </c>
      <c r="E104" s="207" t="s">
        <v>166</v>
      </c>
      <c r="F104" s="208" t="s">
        <v>167</v>
      </c>
      <c r="G104" s="209" t="s">
        <v>143</v>
      </c>
      <c r="H104" s="210">
        <v>375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0.44</v>
      </c>
      <c r="T104" s="216">
        <f>S104*H104</f>
        <v>165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84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133</v>
      </c>
      <c r="BM104" s="217" t="s">
        <v>168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169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84</v>
      </c>
    </row>
    <row r="106" s="14" customFormat="1">
      <c r="A106" s="14"/>
      <c r="B106" s="235"/>
      <c r="C106" s="236"/>
      <c r="D106" s="226" t="s">
        <v>137</v>
      </c>
      <c r="E106" s="237" t="s">
        <v>19</v>
      </c>
      <c r="F106" s="238" t="s">
        <v>170</v>
      </c>
      <c r="G106" s="236"/>
      <c r="H106" s="239">
        <v>375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137</v>
      </c>
      <c r="AU106" s="245" t="s">
        <v>84</v>
      </c>
      <c r="AV106" s="14" t="s">
        <v>84</v>
      </c>
      <c r="AW106" s="14" t="s">
        <v>35</v>
      </c>
      <c r="AX106" s="14" t="s">
        <v>82</v>
      </c>
      <c r="AY106" s="245" t="s">
        <v>126</v>
      </c>
    </row>
    <row r="107" s="2" customFormat="1" ht="33" customHeight="1">
      <c r="A107" s="40"/>
      <c r="B107" s="41"/>
      <c r="C107" s="206" t="s">
        <v>171</v>
      </c>
      <c r="D107" s="206" t="s">
        <v>128</v>
      </c>
      <c r="E107" s="207" t="s">
        <v>172</v>
      </c>
      <c r="F107" s="208" t="s">
        <v>173</v>
      </c>
      <c r="G107" s="209" t="s">
        <v>143</v>
      </c>
      <c r="H107" s="210">
        <v>187.5</v>
      </c>
      <c r="I107" s="211"/>
      <c r="J107" s="212">
        <f>ROUND(I107*H107,2)</f>
        <v>0</v>
      </c>
      <c r="K107" s="208" t="s">
        <v>132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0.316</v>
      </c>
      <c r="T107" s="216">
        <f>S107*H107</f>
        <v>59.25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84</v>
      </c>
      <c r="AY107" s="19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133</v>
      </c>
      <c r="BM107" s="217" t="s">
        <v>174</v>
      </c>
    </row>
    <row r="108" s="2" customFormat="1">
      <c r="A108" s="40"/>
      <c r="B108" s="41"/>
      <c r="C108" s="42"/>
      <c r="D108" s="219" t="s">
        <v>135</v>
      </c>
      <c r="E108" s="42"/>
      <c r="F108" s="220" t="s">
        <v>175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135</v>
      </c>
      <c r="AU108" s="19" t="s">
        <v>84</v>
      </c>
    </row>
    <row r="109" s="14" customFormat="1">
      <c r="A109" s="14"/>
      <c r="B109" s="235"/>
      <c r="C109" s="236"/>
      <c r="D109" s="226" t="s">
        <v>137</v>
      </c>
      <c r="E109" s="237" t="s">
        <v>19</v>
      </c>
      <c r="F109" s="238" t="s">
        <v>176</v>
      </c>
      <c r="G109" s="236"/>
      <c r="H109" s="239">
        <v>187.5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137</v>
      </c>
      <c r="AU109" s="245" t="s">
        <v>84</v>
      </c>
      <c r="AV109" s="14" t="s">
        <v>84</v>
      </c>
      <c r="AW109" s="14" t="s">
        <v>35</v>
      </c>
      <c r="AX109" s="14" t="s">
        <v>82</v>
      </c>
      <c r="AY109" s="245" t="s">
        <v>126</v>
      </c>
    </row>
    <row r="110" s="2" customFormat="1" ht="37.8" customHeight="1">
      <c r="A110" s="40"/>
      <c r="B110" s="41"/>
      <c r="C110" s="206" t="s">
        <v>177</v>
      </c>
      <c r="D110" s="206" t="s">
        <v>128</v>
      </c>
      <c r="E110" s="207" t="s">
        <v>178</v>
      </c>
      <c r="F110" s="208" t="s">
        <v>179</v>
      </c>
      <c r="G110" s="209" t="s">
        <v>143</v>
      </c>
      <c r="H110" s="210">
        <v>5.7199999999999998</v>
      </c>
      <c r="I110" s="211"/>
      <c r="J110" s="212">
        <f>ROUND(I110*H110,2)</f>
        <v>0</v>
      </c>
      <c r="K110" s="208" t="s">
        <v>132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0.28999999999999998</v>
      </c>
      <c r="T110" s="216">
        <f>S110*H110</f>
        <v>1.6587999999999998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84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133</v>
      </c>
      <c r="BM110" s="217" t="s">
        <v>180</v>
      </c>
    </row>
    <row r="111" s="2" customFormat="1">
      <c r="A111" s="40"/>
      <c r="B111" s="41"/>
      <c r="C111" s="42"/>
      <c r="D111" s="219" t="s">
        <v>135</v>
      </c>
      <c r="E111" s="42"/>
      <c r="F111" s="220" t="s">
        <v>181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84</v>
      </c>
    </row>
    <row r="112" s="14" customFormat="1">
      <c r="A112" s="14"/>
      <c r="B112" s="235"/>
      <c r="C112" s="236"/>
      <c r="D112" s="226" t="s">
        <v>137</v>
      </c>
      <c r="E112" s="237" t="s">
        <v>19</v>
      </c>
      <c r="F112" s="238" t="s">
        <v>182</v>
      </c>
      <c r="G112" s="236"/>
      <c r="H112" s="239">
        <v>5.7199999999999998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137</v>
      </c>
      <c r="AU112" s="245" t="s">
        <v>84</v>
      </c>
      <c r="AV112" s="14" t="s">
        <v>84</v>
      </c>
      <c r="AW112" s="14" t="s">
        <v>35</v>
      </c>
      <c r="AX112" s="14" t="s">
        <v>82</v>
      </c>
      <c r="AY112" s="245" t="s">
        <v>126</v>
      </c>
    </row>
    <row r="113" s="2" customFormat="1" ht="37.8" customHeight="1">
      <c r="A113" s="40"/>
      <c r="B113" s="41"/>
      <c r="C113" s="206" t="s">
        <v>183</v>
      </c>
      <c r="D113" s="206" t="s">
        <v>128</v>
      </c>
      <c r="E113" s="207" t="s">
        <v>184</v>
      </c>
      <c r="F113" s="208" t="s">
        <v>185</v>
      </c>
      <c r="G113" s="209" t="s">
        <v>143</v>
      </c>
      <c r="H113" s="210">
        <v>46.740000000000002</v>
      </c>
      <c r="I113" s="211"/>
      <c r="J113" s="212">
        <f>ROUND(I113*H113,2)</f>
        <v>0</v>
      </c>
      <c r="K113" s="208" t="s">
        <v>132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0.33000000000000002</v>
      </c>
      <c r="T113" s="216">
        <f>S113*H113</f>
        <v>15.424200000000001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84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133</v>
      </c>
      <c r="BM113" s="217" t="s">
        <v>186</v>
      </c>
    </row>
    <row r="114" s="2" customFormat="1">
      <c r="A114" s="40"/>
      <c r="B114" s="41"/>
      <c r="C114" s="42"/>
      <c r="D114" s="219" t="s">
        <v>135</v>
      </c>
      <c r="E114" s="42"/>
      <c r="F114" s="220" t="s">
        <v>187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135</v>
      </c>
      <c r="AU114" s="19" t="s">
        <v>84</v>
      </c>
    </row>
    <row r="115" s="14" customFormat="1">
      <c r="A115" s="14"/>
      <c r="B115" s="235"/>
      <c r="C115" s="236"/>
      <c r="D115" s="226" t="s">
        <v>137</v>
      </c>
      <c r="E115" s="237" t="s">
        <v>19</v>
      </c>
      <c r="F115" s="238" t="s">
        <v>188</v>
      </c>
      <c r="G115" s="236"/>
      <c r="H115" s="239">
        <v>46.740000000000002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137</v>
      </c>
      <c r="AU115" s="245" t="s">
        <v>84</v>
      </c>
      <c r="AV115" s="14" t="s">
        <v>84</v>
      </c>
      <c r="AW115" s="14" t="s">
        <v>35</v>
      </c>
      <c r="AX115" s="14" t="s">
        <v>82</v>
      </c>
      <c r="AY115" s="245" t="s">
        <v>126</v>
      </c>
    </row>
    <row r="116" s="2" customFormat="1" ht="24.15" customHeight="1">
      <c r="A116" s="40"/>
      <c r="B116" s="41"/>
      <c r="C116" s="206" t="s">
        <v>189</v>
      </c>
      <c r="D116" s="206" t="s">
        <v>128</v>
      </c>
      <c r="E116" s="207" t="s">
        <v>190</v>
      </c>
      <c r="F116" s="208" t="s">
        <v>191</v>
      </c>
      <c r="G116" s="209" t="s">
        <v>192</v>
      </c>
      <c r="H116" s="210">
        <v>35.131999999999998</v>
      </c>
      <c r="I116" s="211"/>
      <c r="J116" s="212">
        <f>ROUND(I116*H116,2)</f>
        <v>0</v>
      </c>
      <c r="K116" s="208" t="s">
        <v>132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1.8999999999999999</v>
      </c>
      <c r="T116" s="216">
        <f>S116*H116</f>
        <v>66.750799999999998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133</v>
      </c>
      <c r="AT116" s="217" t="s">
        <v>128</v>
      </c>
      <c r="AU116" s="217" t="s">
        <v>84</v>
      </c>
      <c r="AY116" s="19" t="s">
        <v>126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133</v>
      </c>
      <c r="BM116" s="217" t="s">
        <v>193</v>
      </c>
    </row>
    <row r="117" s="2" customFormat="1">
      <c r="A117" s="40"/>
      <c r="B117" s="41"/>
      <c r="C117" s="42"/>
      <c r="D117" s="219" t="s">
        <v>135</v>
      </c>
      <c r="E117" s="42"/>
      <c r="F117" s="220" t="s">
        <v>194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135</v>
      </c>
      <c r="AU117" s="19" t="s">
        <v>84</v>
      </c>
    </row>
    <row r="118" s="14" customFormat="1">
      <c r="A118" s="14"/>
      <c r="B118" s="235"/>
      <c r="C118" s="236"/>
      <c r="D118" s="226" t="s">
        <v>137</v>
      </c>
      <c r="E118" s="237" t="s">
        <v>19</v>
      </c>
      <c r="F118" s="238" t="s">
        <v>195</v>
      </c>
      <c r="G118" s="236"/>
      <c r="H118" s="239">
        <v>14.022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137</v>
      </c>
      <c r="AU118" s="245" t="s">
        <v>84</v>
      </c>
      <c r="AV118" s="14" t="s">
        <v>84</v>
      </c>
      <c r="AW118" s="14" t="s">
        <v>35</v>
      </c>
      <c r="AX118" s="14" t="s">
        <v>74</v>
      </c>
      <c r="AY118" s="245" t="s">
        <v>126</v>
      </c>
    </row>
    <row r="119" s="14" customFormat="1">
      <c r="A119" s="14"/>
      <c r="B119" s="235"/>
      <c r="C119" s="236"/>
      <c r="D119" s="226" t="s">
        <v>137</v>
      </c>
      <c r="E119" s="237" t="s">
        <v>19</v>
      </c>
      <c r="F119" s="238" t="s">
        <v>196</v>
      </c>
      <c r="G119" s="236"/>
      <c r="H119" s="239">
        <v>4.75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137</v>
      </c>
      <c r="AU119" s="245" t="s">
        <v>84</v>
      </c>
      <c r="AV119" s="14" t="s">
        <v>84</v>
      </c>
      <c r="AW119" s="14" t="s">
        <v>35</v>
      </c>
      <c r="AX119" s="14" t="s">
        <v>74</v>
      </c>
      <c r="AY119" s="245" t="s">
        <v>126</v>
      </c>
    </row>
    <row r="120" s="14" customFormat="1">
      <c r="A120" s="14"/>
      <c r="B120" s="235"/>
      <c r="C120" s="236"/>
      <c r="D120" s="226" t="s">
        <v>137</v>
      </c>
      <c r="E120" s="237" t="s">
        <v>19</v>
      </c>
      <c r="F120" s="238" t="s">
        <v>197</v>
      </c>
      <c r="G120" s="236"/>
      <c r="H120" s="239">
        <v>2.5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137</v>
      </c>
      <c r="AU120" s="245" t="s">
        <v>84</v>
      </c>
      <c r="AV120" s="14" t="s">
        <v>84</v>
      </c>
      <c r="AW120" s="14" t="s">
        <v>35</v>
      </c>
      <c r="AX120" s="14" t="s">
        <v>74</v>
      </c>
      <c r="AY120" s="245" t="s">
        <v>126</v>
      </c>
    </row>
    <row r="121" s="14" customFormat="1">
      <c r="A121" s="14"/>
      <c r="B121" s="235"/>
      <c r="C121" s="236"/>
      <c r="D121" s="226" t="s">
        <v>137</v>
      </c>
      <c r="E121" s="237" t="s">
        <v>19</v>
      </c>
      <c r="F121" s="238" t="s">
        <v>198</v>
      </c>
      <c r="G121" s="236"/>
      <c r="H121" s="239">
        <v>5.0999999999999996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137</v>
      </c>
      <c r="AU121" s="245" t="s">
        <v>84</v>
      </c>
      <c r="AV121" s="14" t="s">
        <v>84</v>
      </c>
      <c r="AW121" s="14" t="s">
        <v>35</v>
      </c>
      <c r="AX121" s="14" t="s">
        <v>74</v>
      </c>
      <c r="AY121" s="245" t="s">
        <v>126</v>
      </c>
    </row>
    <row r="122" s="14" customFormat="1">
      <c r="A122" s="14"/>
      <c r="B122" s="235"/>
      <c r="C122" s="236"/>
      <c r="D122" s="226" t="s">
        <v>137</v>
      </c>
      <c r="E122" s="237" t="s">
        <v>19</v>
      </c>
      <c r="F122" s="238" t="s">
        <v>199</v>
      </c>
      <c r="G122" s="236"/>
      <c r="H122" s="239">
        <v>5.7000000000000002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137</v>
      </c>
      <c r="AU122" s="245" t="s">
        <v>84</v>
      </c>
      <c r="AV122" s="14" t="s">
        <v>84</v>
      </c>
      <c r="AW122" s="14" t="s">
        <v>35</v>
      </c>
      <c r="AX122" s="14" t="s">
        <v>74</v>
      </c>
      <c r="AY122" s="245" t="s">
        <v>126</v>
      </c>
    </row>
    <row r="123" s="14" customFormat="1">
      <c r="A123" s="14"/>
      <c r="B123" s="235"/>
      <c r="C123" s="236"/>
      <c r="D123" s="226" t="s">
        <v>137</v>
      </c>
      <c r="E123" s="237" t="s">
        <v>19</v>
      </c>
      <c r="F123" s="238" t="s">
        <v>200</v>
      </c>
      <c r="G123" s="236"/>
      <c r="H123" s="239">
        <v>3.0600000000000001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137</v>
      </c>
      <c r="AU123" s="245" t="s">
        <v>84</v>
      </c>
      <c r="AV123" s="14" t="s">
        <v>84</v>
      </c>
      <c r="AW123" s="14" t="s">
        <v>35</v>
      </c>
      <c r="AX123" s="14" t="s">
        <v>74</v>
      </c>
      <c r="AY123" s="245" t="s">
        <v>126</v>
      </c>
    </row>
    <row r="124" s="15" customFormat="1">
      <c r="A124" s="15"/>
      <c r="B124" s="246"/>
      <c r="C124" s="247"/>
      <c r="D124" s="226" t="s">
        <v>137</v>
      </c>
      <c r="E124" s="248" t="s">
        <v>19</v>
      </c>
      <c r="F124" s="249" t="s">
        <v>201</v>
      </c>
      <c r="G124" s="247"/>
      <c r="H124" s="250">
        <v>35.132000000000005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137</v>
      </c>
      <c r="AU124" s="256" t="s">
        <v>84</v>
      </c>
      <c r="AV124" s="15" t="s">
        <v>133</v>
      </c>
      <c r="AW124" s="15" t="s">
        <v>35</v>
      </c>
      <c r="AX124" s="15" t="s">
        <v>82</v>
      </c>
      <c r="AY124" s="256" t="s">
        <v>126</v>
      </c>
    </row>
    <row r="125" s="2" customFormat="1" ht="16.5" customHeight="1">
      <c r="A125" s="40"/>
      <c r="B125" s="41"/>
      <c r="C125" s="206" t="s">
        <v>202</v>
      </c>
      <c r="D125" s="206" t="s">
        <v>128</v>
      </c>
      <c r="E125" s="207" t="s">
        <v>203</v>
      </c>
      <c r="F125" s="208" t="s">
        <v>204</v>
      </c>
      <c r="G125" s="209" t="s">
        <v>205</v>
      </c>
      <c r="H125" s="210">
        <v>1</v>
      </c>
      <c r="I125" s="211"/>
      <c r="J125" s="212">
        <f>ROUND(I125*H125,2)</f>
        <v>0</v>
      </c>
      <c r="K125" s="208" t="s">
        <v>206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133</v>
      </c>
      <c r="AT125" s="217" t="s">
        <v>128</v>
      </c>
      <c r="AU125" s="217" t="s">
        <v>84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133</v>
      </c>
      <c r="BM125" s="217" t="s">
        <v>207</v>
      </c>
    </row>
    <row r="126" s="2" customFormat="1" ht="16.5" customHeight="1">
      <c r="A126" s="40"/>
      <c r="B126" s="41"/>
      <c r="C126" s="206" t="s">
        <v>208</v>
      </c>
      <c r="D126" s="206" t="s">
        <v>128</v>
      </c>
      <c r="E126" s="207" t="s">
        <v>209</v>
      </c>
      <c r="F126" s="208" t="s">
        <v>210</v>
      </c>
      <c r="G126" s="209" t="s">
        <v>143</v>
      </c>
      <c r="H126" s="210">
        <v>33</v>
      </c>
      <c r="I126" s="211"/>
      <c r="J126" s="212">
        <f>ROUND(I126*H126,2)</f>
        <v>0</v>
      </c>
      <c r="K126" s="208" t="s">
        <v>132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133</v>
      </c>
      <c r="AT126" s="217" t="s">
        <v>128</v>
      </c>
      <c r="AU126" s="217" t="s">
        <v>84</v>
      </c>
      <c r="AY126" s="19" t="s">
        <v>126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133</v>
      </c>
      <c r="BM126" s="217" t="s">
        <v>211</v>
      </c>
    </row>
    <row r="127" s="2" customFormat="1">
      <c r="A127" s="40"/>
      <c r="B127" s="41"/>
      <c r="C127" s="42"/>
      <c r="D127" s="219" t="s">
        <v>135</v>
      </c>
      <c r="E127" s="42"/>
      <c r="F127" s="220" t="s">
        <v>212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135</v>
      </c>
      <c r="AU127" s="19" t="s">
        <v>84</v>
      </c>
    </row>
    <row r="128" s="14" customFormat="1">
      <c r="A128" s="14"/>
      <c r="B128" s="235"/>
      <c r="C128" s="236"/>
      <c r="D128" s="226" t="s">
        <v>137</v>
      </c>
      <c r="E128" s="237" t="s">
        <v>19</v>
      </c>
      <c r="F128" s="238" t="s">
        <v>213</v>
      </c>
      <c r="G128" s="236"/>
      <c r="H128" s="239">
        <v>33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137</v>
      </c>
      <c r="AU128" s="245" t="s">
        <v>84</v>
      </c>
      <c r="AV128" s="14" t="s">
        <v>84</v>
      </c>
      <c r="AW128" s="14" t="s">
        <v>35</v>
      </c>
      <c r="AX128" s="14" t="s">
        <v>82</v>
      </c>
      <c r="AY128" s="245" t="s">
        <v>126</v>
      </c>
    </row>
    <row r="129" s="2" customFormat="1" ht="16.5" customHeight="1">
      <c r="A129" s="40"/>
      <c r="B129" s="41"/>
      <c r="C129" s="206" t="s">
        <v>214</v>
      </c>
      <c r="D129" s="206" t="s">
        <v>128</v>
      </c>
      <c r="E129" s="207" t="s">
        <v>215</v>
      </c>
      <c r="F129" s="208" t="s">
        <v>216</v>
      </c>
      <c r="G129" s="209" t="s">
        <v>143</v>
      </c>
      <c r="H129" s="210">
        <v>605.5</v>
      </c>
      <c r="I129" s="211"/>
      <c r="J129" s="212">
        <f>ROUND(I129*H129,2)</f>
        <v>0</v>
      </c>
      <c r="K129" s="208" t="s">
        <v>132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133</v>
      </c>
      <c r="AT129" s="217" t="s">
        <v>128</v>
      </c>
      <c r="AU129" s="217" t="s">
        <v>84</v>
      </c>
      <c r="AY129" s="19" t="s">
        <v>126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133</v>
      </c>
      <c r="BM129" s="217" t="s">
        <v>217</v>
      </c>
    </row>
    <row r="130" s="2" customFormat="1">
      <c r="A130" s="40"/>
      <c r="B130" s="41"/>
      <c r="C130" s="42"/>
      <c r="D130" s="219" t="s">
        <v>135</v>
      </c>
      <c r="E130" s="42"/>
      <c r="F130" s="220" t="s">
        <v>218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135</v>
      </c>
      <c r="AU130" s="19" t="s">
        <v>84</v>
      </c>
    </row>
    <row r="131" s="14" customFormat="1">
      <c r="A131" s="14"/>
      <c r="B131" s="235"/>
      <c r="C131" s="236"/>
      <c r="D131" s="226" t="s">
        <v>137</v>
      </c>
      <c r="E131" s="237" t="s">
        <v>19</v>
      </c>
      <c r="F131" s="238" t="s">
        <v>219</v>
      </c>
      <c r="G131" s="236"/>
      <c r="H131" s="239">
        <v>605.5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137</v>
      </c>
      <c r="AU131" s="245" t="s">
        <v>84</v>
      </c>
      <c r="AV131" s="14" t="s">
        <v>84</v>
      </c>
      <c r="AW131" s="14" t="s">
        <v>35</v>
      </c>
      <c r="AX131" s="14" t="s">
        <v>82</v>
      </c>
      <c r="AY131" s="245" t="s">
        <v>126</v>
      </c>
    </row>
    <row r="132" s="2" customFormat="1" ht="24.15" customHeight="1">
      <c r="A132" s="40"/>
      <c r="B132" s="41"/>
      <c r="C132" s="206" t="s">
        <v>220</v>
      </c>
      <c r="D132" s="206" t="s">
        <v>128</v>
      </c>
      <c r="E132" s="207" t="s">
        <v>221</v>
      </c>
      <c r="F132" s="208" t="s">
        <v>222</v>
      </c>
      <c r="G132" s="209" t="s">
        <v>192</v>
      </c>
      <c r="H132" s="210">
        <v>14.1</v>
      </c>
      <c r="I132" s="211"/>
      <c r="J132" s="212">
        <f>ROUND(I132*H132,2)</f>
        <v>0</v>
      </c>
      <c r="K132" s="208" t="s">
        <v>132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133</v>
      </c>
      <c r="AT132" s="217" t="s">
        <v>128</v>
      </c>
      <c r="AU132" s="217" t="s">
        <v>84</v>
      </c>
      <c r="AY132" s="19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133</v>
      </c>
      <c r="BM132" s="217" t="s">
        <v>223</v>
      </c>
    </row>
    <row r="133" s="2" customFormat="1">
      <c r="A133" s="40"/>
      <c r="B133" s="41"/>
      <c r="C133" s="42"/>
      <c r="D133" s="219" t="s">
        <v>135</v>
      </c>
      <c r="E133" s="42"/>
      <c r="F133" s="220" t="s">
        <v>224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135</v>
      </c>
      <c r="AU133" s="19" t="s">
        <v>84</v>
      </c>
    </row>
    <row r="134" s="14" customFormat="1">
      <c r="A134" s="14"/>
      <c r="B134" s="235"/>
      <c r="C134" s="236"/>
      <c r="D134" s="226" t="s">
        <v>137</v>
      </c>
      <c r="E134" s="237" t="s">
        <v>19</v>
      </c>
      <c r="F134" s="238" t="s">
        <v>225</v>
      </c>
      <c r="G134" s="236"/>
      <c r="H134" s="239">
        <v>14.1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137</v>
      </c>
      <c r="AU134" s="245" t="s">
        <v>84</v>
      </c>
      <c r="AV134" s="14" t="s">
        <v>84</v>
      </c>
      <c r="AW134" s="14" t="s">
        <v>35</v>
      </c>
      <c r="AX134" s="14" t="s">
        <v>82</v>
      </c>
      <c r="AY134" s="245" t="s">
        <v>126</v>
      </c>
    </row>
    <row r="135" s="2" customFormat="1" ht="24.15" customHeight="1">
      <c r="A135" s="40"/>
      <c r="B135" s="41"/>
      <c r="C135" s="206" t="s">
        <v>226</v>
      </c>
      <c r="D135" s="206" t="s">
        <v>128</v>
      </c>
      <c r="E135" s="207" t="s">
        <v>227</v>
      </c>
      <c r="F135" s="208" t="s">
        <v>228</v>
      </c>
      <c r="G135" s="209" t="s">
        <v>192</v>
      </c>
      <c r="H135" s="210">
        <v>63.399999999999999</v>
      </c>
      <c r="I135" s="211"/>
      <c r="J135" s="212">
        <f>ROUND(I135*H135,2)</f>
        <v>0</v>
      </c>
      <c r="K135" s="208" t="s">
        <v>132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133</v>
      </c>
      <c r="AT135" s="217" t="s">
        <v>128</v>
      </c>
      <c r="AU135" s="217" t="s">
        <v>84</v>
      </c>
      <c r="AY135" s="19" t="s">
        <v>126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133</v>
      </c>
      <c r="BM135" s="217" t="s">
        <v>229</v>
      </c>
    </row>
    <row r="136" s="2" customFormat="1">
      <c r="A136" s="40"/>
      <c r="B136" s="41"/>
      <c r="C136" s="42"/>
      <c r="D136" s="219" t="s">
        <v>135</v>
      </c>
      <c r="E136" s="42"/>
      <c r="F136" s="220" t="s">
        <v>230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135</v>
      </c>
      <c r="AU136" s="19" t="s">
        <v>84</v>
      </c>
    </row>
    <row r="137" s="14" customFormat="1">
      <c r="A137" s="14"/>
      <c r="B137" s="235"/>
      <c r="C137" s="236"/>
      <c r="D137" s="226" t="s">
        <v>137</v>
      </c>
      <c r="E137" s="237" t="s">
        <v>19</v>
      </c>
      <c r="F137" s="238" t="s">
        <v>231</v>
      </c>
      <c r="G137" s="236"/>
      <c r="H137" s="239">
        <v>56.399999999999999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137</v>
      </c>
      <c r="AU137" s="245" t="s">
        <v>84</v>
      </c>
      <c r="AV137" s="14" t="s">
        <v>84</v>
      </c>
      <c r="AW137" s="14" t="s">
        <v>35</v>
      </c>
      <c r="AX137" s="14" t="s">
        <v>74</v>
      </c>
      <c r="AY137" s="245" t="s">
        <v>126</v>
      </c>
    </row>
    <row r="138" s="14" customFormat="1">
      <c r="A138" s="14"/>
      <c r="B138" s="235"/>
      <c r="C138" s="236"/>
      <c r="D138" s="226" t="s">
        <v>137</v>
      </c>
      <c r="E138" s="237" t="s">
        <v>19</v>
      </c>
      <c r="F138" s="238" t="s">
        <v>232</v>
      </c>
      <c r="G138" s="236"/>
      <c r="H138" s="239">
        <v>7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137</v>
      </c>
      <c r="AU138" s="245" t="s">
        <v>84</v>
      </c>
      <c r="AV138" s="14" t="s">
        <v>84</v>
      </c>
      <c r="AW138" s="14" t="s">
        <v>35</v>
      </c>
      <c r="AX138" s="14" t="s">
        <v>74</v>
      </c>
      <c r="AY138" s="245" t="s">
        <v>126</v>
      </c>
    </row>
    <row r="139" s="15" customFormat="1">
      <c r="A139" s="15"/>
      <c r="B139" s="246"/>
      <c r="C139" s="247"/>
      <c r="D139" s="226" t="s">
        <v>137</v>
      </c>
      <c r="E139" s="248" t="s">
        <v>19</v>
      </c>
      <c r="F139" s="249" t="s">
        <v>201</v>
      </c>
      <c r="G139" s="247"/>
      <c r="H139" s="250">
        <v>63.399999999999999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137</v>
      </c>
      <c r="AU139" s="256" t="s">
        <v>84</v>
      </c>
      <c r="AV139" s="15" t="s">
        <v>133</v>
      </c>
      <c r="AW139" s="15" t="s">
        <v>35</v>
      </c>
      <c r="AX139" s="15" t="s">
        <v>82</v>
      </c>
      <c r="AY139" s="256" t="s">
        <v>126</v>
      </c>
    </row>
    <row r="140" s="2" customFormat="1" ht="24.15" customHeight="1">
      <c r="A140" s="40"/>
      <c r="B140" s="41"/>
      <c r="C140" s="206" t="s">
        <v>233</v>
      </c>
      <c r="D140" s="206" t="s">
        <v>128</v>
      </c>
      <c r="E140" s="207" t="s">
        <v>234</v>
      </c>
      <c r="F140" s="208" t="s">
        <v>235</v>
      </c>
      <c r="G140" s="209" t="s">
        <v>192</v>
      </c>
      <c r="H140" s="210">
        <v>1.5840000000000001</v>
      </c>
      <c r="I140" s="211"/>
      <c r="J140" s="212">
        <f>ROUND(I140*H140,2)</f>
        <v>0</v>
      </c>
      <c r="K140" s="208" t="s">
        <v>132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133</v>
      </c>
      <c r="AT140" s="217" t="s">
        <v>128</v>
      </c>
      <c r="AU140" s="217" t="s">
        <v>84</v>
      </c>
      <c r="AY140" s="19" t="s">
        <v>126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133</v>
      </c>
      <c r="BM140" s="217" t="s">
        <v>236</v>
      </c>
    </row>
    <row r="141" s="2" customFormat="1">
      <c r="A141" s="40"/>
      <c r="B141" s="41"/>
      <c r="C141" s="42"/>
      <c r="D141" s="219" t="s">
        <v>135</v>
      </c>
      <c r="E141" s="42"/>
      <c r="F141" s="220" t="s">
        <v>237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135</v>
      </c>
      <c r="AU141" s="19" t="s">
        <v>84</v>
      </c>
    </row>
    <row r="142" s="14" customFormat="1">
      <c r="A142" s="14"/>
      <c r="B142" s="235"/>
      <c r="C142" s="236"/>
      <c r="D142" s="226" t="s">
        <v>137</v>
      </c>
      <c r="E142" s="237" t="s">
        <v>19</v>
      </c>
      <c r="F142" s="238" t="s">
        <v>238</v>
      </c>
      <c r="G142" s="236"/>
      <c r="H142" s="239">
        <v>0.27000000000000002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137</v>
      </c>
      <c r="AU142" s="245" t="s">
        <v>84</v>
      </c>
      <c r="AV142" s="14" t="s">
        <v>84</v>
      </c>
      <c r="AW142" s="14" t="s">
        <v>35</v>
      </c>
      <c r="AX142" s="14" t="s">
        <v>74</v>
      </c>
      <c r="AY142" s="245" t="s">
        <v>126</v>
      </c>
    </row>
    <row r="143" s="14" customFormat="1">
      <c r="A143" s="14"/>
      <c r="B143" s="235"/>
      <c r="C143" s="236"/>
      <c r="D143" s="226" t="s">
        <v>137</v>
      </c>
      <c r="E143" s="237" t="s">
        <v>19</v>
      </c>
      <c r="F143" s="238" t="s">
        <v>239</v>
      </c>
      <c r="G143" s="236"/>
      <c r="H143" s="239">
        <v>1.3140000000000001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137</v>
      </c>
      <c r="AU143" s="245" t="s">
        <v>84</v>
      </c>
      <c r="AV143" s="14" t="s">
        <v>84</v>
      </c>
      <c r="AW143" s="14" t="s">
        <v>35</v>
      </c>
      <c r="AX143" s="14" t="s">
        <v>74</v>
      </c>
      <c r="AY143" s="245" t="s">
        <v>126</v>
      </c>
    </row>
    <row r="144" s="15" customFormat="1">
      <c r="A144" s="15"/>
      <c r="B144" s="246"/>
      <c r="C144" s="247"/>
      <c r="D144" s="226" t="s">
        <v>137</v>
      </c>
      <c r="E144" s="248" t="s">
        <v>19</v>
      </c>
      <c r="F144" s="249" t="s">
        <v>201</v>
      </c>
      <c r="G144" s="247"/>
      <c r="H144" s="250">
        <v>1.5840000000000001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137</v>
      </c>
      <c r="AU144" s="256" t="s">
        <v>84</v>
      </c>
      <c r="AV144" s="15" t="s">
        <v>133</v>
      </c>
      <c r="AW144" s="15" t="s">
        <v>35</v>
      </c>
      <c r="AX144" s="15" t="s">
        <v>82</v>
      </c>
      <c r="AY144" s="256" t="s">
        <v>126</v>
      </c>
    </row>
    <row r="145" s="2" customFormat="1" ht="24.15" customHeight="1">
      <c r="A145" s="40"/>
      <c r="B145" s="41"/>
      <c r="C145" s="206" t="s">
        <v>240</v>
      </c>
      <c r="D145" s="206" t="s">
        <v>128</v>
      </c>
      <c r="E145" s="207" t="s">
        <v>234</v>
      </c>
      <c r="F145" s="208" t="s">
        <v>235</v>
      </c>
      <c r="G145" s="209" t="s">
        <v>192</v>
      </c>
      <c r="H145" s="210">
        <v>6.4100000000000001</v>
      </c>
      <c r="I145" s="211"/>
      <c r="J145" s="212">
        <f>ROUND(I145*H145,2)</f>
        <v>0</v>
      </c>
      <c r="K145" s="208" t="s">
        <v>132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133</v>
      </c>
      <c r="AT145" s="217" t="s">
        <v>128</v>
      </c>
      <c r="AU145" s="217" t="s">
        <v>84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133</v>
      </c>
      <c r="BM145" s="217" t="s">
        <v>241</v>
      </c>
    </row>
    <row r="146" s="2" customFormat="1">
      <c r="A146" s="40"/>
      <c r="B146" s="41"/>
      <c r="C146" s="42"/>
      <c r="D146" s="219" t="s">
        <v>135</v>
      </c>
      <c r="E146" s="42"/>
      <c r="F146" s="220" t="s">
        <v>237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135</v>
      </c>
      <c r="AU146" s="19" t="s">
        <v>84</v>
      </c>
    </row>
    <row r="147" s="14" customFormat="1">
      <c r="A147" s="14"/>
      <c r="B147" s="235"/>
      <c r="C147" s="236"/>
      <c r="D147" s="226" t="s">
        <v>137</v>
      </c>
      <c r="E147" s="237" t="s">
        <v>19</v>
      </c>
      <c r="F147" s="238" t="s">
        <v>242</v>
      </c>
      <c r="G147" s="236"/>
      <c r="H147" s="239">
        <v>1.52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137</v>
      </c>
      <c r="AU147" s="245" t="s">
        <v>84</v>
      </c>
      <c r="AV147" s="14" t="s">
        <v>84</v>
      </c>
      <c r="AW147" s="14" t="s">
        <v>35</v>
      </c>
      <c r="AX147" s="14" t="s">
        <v>74</v>
      </c>
      <c r="AY147" s="245" t="s">
        <v>126</v>
      </c>
    </row>
    <row r="148" s="14" customFormat="1">
      <c r="A148" s="14"/>
      <c r="B148" s="235"/>
      <c r="C148" s="236"/>
      <c r="D148" s="226" t="s">
        <v>137</v>
      </c>
      <c r="E148" s="237" t="s">
        <v>19</v>
      </c>
      <c r="F148" s="238" t="s">
        <v>243</v>
      </c>
      <c r="G148" s="236"/>
      <c r="H148" s="239">
        <v>0.70199999999999996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137</v>
      </c>
      <c r="AU148" s="245" t="s">
        <v>84</v>
      </c>
      <c r="AV148" s="14" t="s">
        <v>84</v>
      </c>
      <c r="AW148" s="14" t="s">
        <v>35</v>
      </c>
      <c r="AX148" s="14" t="s">
        <v>74</v>
      </c>
      <c r="AY148" s="245" t="s">
        <v>126</v>
      </c>
    </row>
    <row r="149" s="14" customFormat="1">
      <c r="A149" s="14"/>
      <c r="B149" s="235"/>
      <c r="C149" s="236"/>
      <c r="D149" s="226" t="s">
        <v>137</v>
      </c>
      <c r="E149" s="237" t="s">
        <v>19</v>
      </c>
      <c r="F149" s="238" t="s">
        <v>244</v>
      </c>
      <c r="G149" s="236"/>
      <c r="H149" s="239">
        <v>4.1879999999999997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137</v>
      </c>
      <c r="AU149" s="245" t="s">
        <v>84</v>
      </c>
      <c r="AV149" s="14" t="s">
        <v>84</v>
      </c>
      <c r="AW149" s="14" t="s">
        <v>35</v>
      </c>
      <c r="AX149" s="14" t="s">
        <v>74</v>
      </c>
      <c r="AY149" s="245" t="s">
        <v>126</v>
      </c>
    </row>
    <row r="150" s="15" customFormat="1">
      <c r="A150" s="15"/>
      <c r="B150" s="246"/>
      <c r="C150" s="247"/>
      <c r="D150" s="226" t="s">
        <v>137</v>
      </c>
      <c r="E150" s="248" t="s">
        <v>19</v>
      </c>
      <c r="F150" s="249" t="s">
        <v>201</v>
      </c>
      <c r="G150" s="247"/>
      <c r="H150" s="250">
        <v>6.4100000000000001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137</v>
      </c>
      <c r="AU150" s="256" t="s">
        <v>84</v>
      </c>
      <c r="AV150" s="15" t="s">
        <v>133</v>
      </c>
      <c r="AW150" s="15" t="s">
        <v>35</v>
      </c>
      <c r="AX150" s="15" t="s">
        <v>82</v>
      </c>
      <c r="AY150" s="256" t="s">
        <v>126</v>
      </c>
    </row>
    <row r="151" s="2" customFormat="1" ht="24.15" customHeight="1">
      <c r="A151" s="40"/>
      <c r="B151" s="41"/>
      <c r="C151" s="206" t="s">
        <v>245</v>
      </c>
      <c r="D151" s="206" t="s">
        <v>128</v>
      </c>
      <c r="E151" s="207" t="s">
        <v>246</v>
      </c>
      <c r="F151" s="208" t="s">
        <v>247</v>
      </c>
      <c r="G151" s="209" t="s">
        <v>192</v>
      </c>
      <c r="H151" s="210">
        <v>11.42</v>
      </c>
      <c r="I151" s="211"/>
      <c r="J151" s="212">
        <f>ROUND(I151*H151,2)</f>
        <v>0</v>
      </c>
      <c r="K151" s="208" t="s">
        <v>132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133</v>
      </c>
      <c r="AT151" s="217" t="s">
        <v>128</v>
      </c>
      <c r="AU151" s="217" t="s">
        <v>84</v>
      </c>
      <c r="AY151" s="19" t="s">
        <v>126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133</v>
      </c>
      <c r="BM151" s="217" t="s">
        <v>248</v>
      </c>
    </row>
    <row r="152" s="2" customFormat="1">
      <c r="A152" s="40"/>
      <c r="B152" s="41"/>
      <c r="C152" s="42"/>
      <c r="D152" s="219" t="s">
        <v>135</v>
      </c>
      <c r="E152" s="42"/>
      <c r="F152" s="220" t="s">
        <v>249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135</v>
      </c>
      <c r="AU152" s="19" t="s">
        <v>84</v>
      </c>
    </row>
    <row r="153" s="14" customFormat="1">
      <c r="A153" s="14"/>
      <c r="B153" s="235"/>
      <c r="C153" s="236"/>
      <c r="D153" s="226" t="s">
        <v>137</v>
      </c>
      <c r="E153" s="237" t="s">
        <v>19</v>
      </c>
      <c r="F153" s="238" t="s">
        <v>250</v>
      </c>
      <c r="G153" s="236"/>
      <c r="H153" s="239">
        <v>9.9000000000000004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137</v>
      </c>
      <c r="AU153" s="245" t="s">
        <v>84</v>
      </c>
      <c r="AV153" s="14" t="s">
        <v>84</v>
      </c>
      <c r="AW153" s="14" t="s">
        <v>35</v>
      </c>
      <c r="AX153" s="14" t="s">
        <v>74</v>
      </c>
      <c r="AY153" s="245" t="s">
        <v>126</v>
      </c>
    </row>
    <row r="154" s="14" customFormat="1">
      <c r="A154" s="14"/>
      <c r="B154" s="235"/>
      <c r="C154" s="236"/>
      <c r="D154" s="226" t="s">
        <v>137</v>
      </c>
      <c r="E154" s="237" t="s">
        <v>19</v>
      </c>
      <c r="F154" s="238" t="s">
        <v>251</v>
      </c>
      <c r="G154" s="236"/>
      <c r="H154" s="239">
        <v>1.52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137</v>
      </c>
      <c r="AU154" s="245" t="s">
        <v>84</v>
      </c>
      <c r="AV154" s="14" t="s">
        <v>84</v>
      </c>
      <c r="AW154" s="14" t="s">
        <v>35</v>
      </c>
      <c r="AX154" s="14" t="s">
        <v>74</v>
      </c>
      <c r="AY154" s="245" t="s">
        <v>126</v>
      </c>
    </row>
    <row r="155" s="15" customFormat="1">
      <c r="A155" s="15"/>
      <c r="B155" s="246"/>
      <c r="C155" s="247"/>
      <c r="D155" s="226" t="s">
        <v>137</v>
      </c>
      <c r="E155" s="248" t="s">
        <v>19</v>
      </c>
      <c r="F155" s="249" t="s">
        <v>201</v>
      </c>
      <c r="G155" s="247"/>
      <c r="H155" s="250">
        <v>11.42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137</v>
      </c>
      <c r="AU155" s="256" t="s">
        <v>84</v>
      </c>
      <c r="AV155" s="15" t="s">
        <v>133</v>
      </c>
      <c r="AW155" s="15" t="s">
        <v>35</v>
      </c>
      <c r="AX155" s="15" t="s">
        <v>82</v>
      </c>
      <c r="AY155" s="256" t="s">
        <v>126</v>
      </c>
    </row>
    <row r="156" s="2" customFormat="1" ht="24.15" customHeight="1">
      <c r="A156" s="40"/>
      <c r="B156" s="41"/>
      <c r="C156" s="206" t="s">
        <v>252</v>
      </c>
      <c r="D156" s="206" t="s">
        <v>128</v>
      </c>
      <c r="E156" s="207" t="s">
        <v>253</v>
      </c>
      <c r="F156" s="208" t="s">
        <v>254</v>
      </c>
      <c r="G156" s="209" t="s">
        <v>192</v>
      </c>
      <c r="H156" s="210">
        <v>27.547000000000001</v>
      </c>
      <c r="I156" s="211"/>
      <c r="J156" s="212">
        <f>ROUND(I156*H156,2)</f>
        <v>0</v>
      </c>
      <c r="K156" s="208" t="s">
        <v>132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133</v>
      </c>
      <c r="AT156" s="217" t="s">
        <v>128</v>
      </c>
      <c r="AU156" s="217" t="s">
        <v>84</v>
      </c>
      <c r="AY156" s="19" t="s">
        <v>126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133</v>
      </c>
      <c r="BM156" s="217" t="s">
        <v>255</v>
      </c>
    </row>
    <row r="157" s="2" customFormat="1">
      <c r="A157" s="40"/>
      <c r="B157" s="41"/>
      <c r="C157" s="42"/>
      <c r="D157" s="219" t="s">
        <v>135</v>
      </c>
      <c r="E157" s="42"/>
      <c r="F157" s="220" t="s">
        <v>256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135</v>
      </c>
      <c r="AU157" s="19" t="s">
        <v>84</v>
      </c>
    </row>
    <row r="158" s="14" customFormat="1">
      <c r="A158" s="14"/>
      <c r="B158" s="235"/>
      <c r="C158" s="236"/>
      <c r="D158" s="226" t="s">
        <v>137</v>
      </c>
      <c r="E158" s="237" t="s">
        <v>19</v>
      </c>
      <c r="F158" s="238" t="s">
        <v>257</v>
      </c>
      <c r="G158" s="236"/>
      <c r="H158" s="239">
        <v>27.547000000000001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137</v>
      </c>
      <c r="AU158" s="245" t="s">
        <v>84</v>
      </c>
      <c r="AV158" s="14" t="s">
        <v>84</v>
      </c>
      <c r="AW158" s="14" t="s">
        <v>35</v>
      </c>
      <c r="AX158" s="14" t="s">
        <v>82</v>
      </c>
      <c r="AY158" s="245" t="s">
        <v>126</v>
      </c>
    </row>
    <row r="159" s="2" customFormat="1" ht="24.15" customHeight="1">
      <c r="A159" s="40"/>
      <c r="B159" s="41"/>
      <c r="C159" s="206" t="s">
        <v>258</v>
      </c>
      <c r="D159" s="206" t="s">
        <v>128</v>
      </c>
      <c r="E159" s="207" t="s">
        <v>259</v>
      </c>
      <c r="F159" s="208" t="s">
        <v>260</v>
      </c>
      <c r="G159" s="209" t="s">
        <v>192</v>
      </c>
      <c r="H159" s="210">
        <v>20</v>
      </c>
      <c r="I159" s="211"/>
      <c r="J159" s="212">
        <f>ROUND(I159*H159,2)</f>
        <v>0</v>
      </c>
      <c r="K159" s="208" t="s">
        <v>132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133</v>
      </c>
      <c r="AT159" s="217" t="s">
        <v>128</v>
      </c>
      <c r="AU159" s="217" t="s">
        <v>84</v>
      </c>
      <c r="AY159" s="19" t="s">
        <v>126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133</v>
      </c>
      <c r="BM159" s="217" t="s">
        <v>261</v>
      </c>
    </row>
    <row r="160" s="2" customFormat="1">
      <c r="A160" s="40"/>
      <c r="B160" s="41"/>
      <c r="C160" s="42"/>
      <c r="D160" s="219" t="s">
        <v>135</v>
      </c>
      <c r="E160" s="42"/>
      <c r="F160" s="220" t="s">
        <v>262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135</v>
      </c>
      <c r="AU160" s="19" t="s">
        <v>84</v>
      </c>
    </row>
    <row r="161" s="14" customFormat="1">
      <c r="A161" s="14"/>
      <c r="B161" s="235"/>
      <c r="C161" s="236"/>
      <c r="D161" s="226" t="s">
        <v>137</v>
      </c>
      <c r="E161" s="237" t="s">
        <v>19</v>
      </c>
      <c r="F161" s="238" t="s">
        <v>263</v>
      </c>
      <c r="G161" s="236"/>
      <c r="H161" s="239">
        <v>20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137</v>
      </c>
      <c r="AU161" s="245" t="s">
        <v>84</v>
      </c>
      <c r="AV161" s="14" t="s">
        <v>84</v>
      </c>
      <c r="AW161" s="14" t="s">
        <v>35</v>
      </c>
      <c r="AX161" s="14" t="s">
        <v>82</v>
      </c>
      <c r="AY161" s="245" t="s">
        <v>126</v>
      </c>
    </row>
    <row r="162" s="2" customFormat="1" ht="24.15" customHeight="1">
      <c r="A162" s="40"/>
      <c r="B162" s="41"/>
      <c r="C162" s="206" t="s">
        <v>264</v>
      </c>
      <c r="D162" s="206" t="s">
        <v>128</v>
      </c>
      <c r="E162" s="207" t="s">
        <v>265</v>
      </c>
      <c r="F162" s="208" t="s">
        <v>266</v>
      </c>
      <c r="G162" s="209" t="s">
        <v>143</v>
      </c>
      <c r="H162" s="210">
        <v>39.615000000000002</v>
      </c>
      <c r="I162" s="211"/>
      <c r="J162" s="212">
        <f>ROUND(I162*H162,2)</f>
        <v>0</v>
      </c>
      <c r="K162" s="208" t="s">
        <v>132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0.00084999999999999995</v>
      </c>
      <c r="R162" s="215">
        <f>Q162*H162</f>
        <v>0.033672750000000001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133</v>
      </c>
      <c r="AT162" s="217" t="s">
        <v>128</v>
      </c>
      <c r="AU162" s="217" t="s">
        <v>84</v>
      </c>
      <c r="AY162" s="19" t="s">
        <v>126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133</v>
      </c>
      <c r="BM162" s="217" t="s">
        <v>267</v>
      </c>
    </row>
    <row r="163" s="2" customFormat="1">
      <c r="A163" s="40"/>
      <c r="B163" s="41"/>
      <c r="C163" s="42"/>
      <c r="D163" s="219" t="s">
        <v>135</v>
      </c>
      <c r="E163" s="42"/>
      <c r="F163" s="220" t="s">
        <v>268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135</v>
      </c>
      <c r="AU163" s="19" t="s">
        <v>84</v>
      </c>
    </row>
    <row r="164" s="14" customFormat="1">
      <c r="A164" s="14"/>
      <c r="B164" s="235"/>
      <c r="C164" s="236"/>
      <c r="D164" s="226" t="s">
        <v>137</v>
      </c>
      <c r="E164" s="237" t="s">
        <v>19</v>
      </c>
      <c r="F164" s="238" t="s">
        <v>269</v>
      </c>
      <c r="G164" s="236"/>
      <c r="H164" s="239">
        <v>39.615000000000002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137</v>
      </c>
      <c r="AU164" s="245" t="s">
        <v>84</v>
      </c>
      <c r="AV164" s="14" t="s">
        <v>84</v>
      </c>
      <c r="AW164" s="14" t="s">
        <v>35</v>
      </c>
      <c r="AX164" s="14" t="s">
        <v>82</v>
      </c>
      <c r="AY164" s="245" t="s">
        <v>126</v>
      </c>
    </row>
    <row r="165" s="2" customFormat="1" ht="24.15" customHeight="1">
      <c r="A165" s="40"/>
      <c r="B165" s="41"/>
      <c r="C165" s="206" t="s">
        <v>270</v>
      </c>
      <c r="D165" s="206" t="s">
        <v>128</v>
      </c>
      <c r="E165" s="207" t="s">
        <v>271</v>
      </c>
      <c r="F165" s="208" t="s">
        <v>272</v>
      </c>
      <c r="G165" s="209" t="s">
        <v>143</v>
      </c>
      <c r="H165" s="210">
        <v>39.615000000000002</v>
      </c>
      <c r="I165" s="211"/>
      <c r="J165" s="212">
        <f>ROUND(I165*H165,2)</f>
        <v>0</v>
      </c>
      <c r="K165" s="208" t="s">
        <v>132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133</v>
      </c>
      <c r="AT165" s="217" t="s">
        <v>128</v>
      </c>
      <c r="AU165" s="217" t="s">
        <v>84</v>
      </c>
      <c r="AY165" s="19" t="s">
        <v>126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133</v>
      </c>
      <c r="BM165" s="217" t="s">
        <v>273</v>
      </c>
    </row>
    <row r="166" s="2" customFormat="1">
      <c r="A166" s="40"/>
      <c r="B166" s="41"/>
      <c r="C166" s="42"/>
      <c r="D166" s="219" t="s">
        <v>135</v>
      </c>
      <c r="E166" s="42"/>
      <c r="F166" s="220" t="s">
        <v>274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135</v>
      </c>
      <c r="AU166" s="19" t="s">
        <v>84</v>
      </c>
    </row>
    <row r="167" s="2" customFormat="1" ht="24.15" customHeight="1">
      <c r="A167" s="40"/>
      <c r="B167" s="41"/>
      <c r="C167" s="206" t="s">
        <v>275</v>
      </c>
      <c r="D167" s="206" t="s">
        <v>128</v>
      </c>
      <c r="E167" s="207" t="s">
        <v>276</v>
      </c>
      <c r="F167" s="208" t="s">
        <v>277</v>
      </c>
      <c r="G167" s="209" t="s">
        <v>192</v>
      </c>
      <c r="H167" s="210">
        <v>47.700000000000003</v>
      </c>
      <c r="I167" s="211"/>
      <c r="J167" s="212">
        <f>ROUND(I167*H167,2)</f>
        <v>0</v>
      </c>
      <c r="K167" s="208" t="s">
        <v>132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133</v>
      </c>
      <c r="AT167" s="217" t="s">
        <v>128</v>
      </c>
      <c r="AU167" s="217" t="s">
        <v>84</v>
      </c>
      <c r="AY167" s="19" t="s">
        <v>126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133</v>
      </c>
      <c r="BM167" s="217" t="s">
        <v>278</v>
      </c>
    </row>
    <row r="168" s="2" customFormat="1">
      <c r="A168" s="40"/>
      <c r="B168" s="41"/>
      <c r="C168" s="42"/>
      <c r="D168" s="219" t="s">
        <v>135</v>
      </c>
      <c r="E168" s="42"/>
      <c r="F168" s="220" t="s">
        <v>279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135</v>
      </c>
      <c r="AU168" s="19" t="s">
        <v>84</v>
      </c>
    </row>
    <row r="169" s="14" customFormat="1">
      <c r="A169" s="14"/>
      <c r="B169" s="235"/>
      <c r="C169" s="236"/>
      <c r="D169" s="226" t="s">
        <v>137</v>
      </c>
      <c r="E169" s="237" t="s">
        <v>19</v>
      </c>
      <c r="F169" s="238" t="s">
        <v>280</v>
      </c>
      <c r="G169" s="236"/>
      <c r="H169" s="239">
        <v>47.700000000000003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137</v>
      </c>
      <c r="AU169" s="245" t="s">
        <v>84</v>
      </c>
      <c r="AV169" s="14" t="s">
        <v>84</v>
      </c>
      <c r="AW169" s="14" t="s">
        <v>35</v>
      </c>
      <c r="AX169" s="14" t="s">
        <v>82</v>
      </c>
      <c r="AY169" s="245" t="s">
        <v>126</v>
      </c>
    </row>
    <row r="170" s="2" customFormat="1" ht="24.15" customHeight="1">
      <c r="A170" s="40"/>
      <c r="B170" s="41"/>
      <c r="C170" s="206" t="s">
        <v>8</v>
      </c>
      <c r="D170" s="206" t="s">
        <v>128</v>
      </c>
      <c r="E170" s="207" t="s">
        <v>281</v>
      </c>
      <c r="F170" s="208" t="s">
        <v>282</v>
      </c>
      <c r="G170" s="209" t="s">
        <v>192</v>
      </c>
      <c r="H170" s="210">
        <v>2146.5</v>
      </c>
      <c r="I170" s="211"/>
      <c r="J170" s="212">
        <f>ROUND(I170*H170,2)</f>
        <v>0</v>
      </c>
      <c r="K170" s="208" t="s">
        <v>132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133</v>
      </c>
      <c r="AT170" s="217" t="s">
        <v>128</v>
      </c>
      <c r="AU170" s="217" t="s">
        <v>84</v>
      </c>
      <c r="AY170" s="19" t="s">
        <v>126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133</v>
      </c>
      <c r="BM170" s="217" t="s">
        <v>283</v>
      </c>
    </row>
    <row r="171" s="2" customFormat="1">
      <c r="A171" s="40"/>
      <c r="B171" s="41"/>
      <c r="C171" s="42"/>
      <c r="D171" s="219" t="s">
        <v>135</v>
      </c>
      <c r="E171" s="42"/>
      <c r="F171" s="220" t="s">
        <v>284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84</v>
      </c>
    </row>
    <row r="172" s="14" customFormat="1">
      <c r="A172" s="14"/>
      <c r="B172" s="235"/>
      <c r="C172" s="236"/>
      <c r="D172" s="226" t="s">
        <v>137</v>
      </c>
      <c r="E172" s="236"/>
      <c r="F172" s="238" t="s">
        <v>285</v>
      </c>
      <c r="G172" s="236"/>
      <c r="H172" s="239">
        <v>2146.5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137</v>
      </c>
      <c r="AU172" s="245" t="s">
        <v>84</v>
      </c>
      <c r="AV172" s="14" t="s">
        <v>84</v>
      </c>
      <c r="AW172" s="14" t="s">
        <v>4</v>
      </c>
      <c r="AX172" s="14" t="s">
        <v>82</v>
      </c>
      <c r="AY172" s="245" t="s">
        <v>126</v>
      </c>
    </row>
    <row r="173" s="2" customFormat="1" ht="37.8" customHeight="1">
      <c r="A173" s="40"/>
      <c r="B173" s="41"/>
      <c r="C173" s="206" t="s">
        <v>286</v>
      </c>
      <c r="D173" s="206" t="s">
        <v>128</v>
      </c>
      <c r="E173" s="207" t="s">
        <v>287</v>
      </c>
      <c r="F173" s="208" t="s">
        <v>288</v>
      </c>
      <c r="G173" s="209" t="s">
        <v>192</v>
      </c>
      <c r="H173" s="210">
        <v>165.411</v>
      </c>
      <c r="I173" s="211"/>
      <c r="J173" s="212">
        <f>ROUND(I173*H173,2)</f>
        <v>0</v>
      </c>
      <c r="K173" s="208" t="s">
        <v>132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133</v>
      </c>
      <c r="AT173" s="217" t="s">
        <v>128</v>
      </c>
      <c r="AU173" s="217" t="s">
        <v>84</v>
      </c>
      <c r="AY173" s="19" t="s">
        <v>126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133</v>
      </c>
      <c r="BM173" s="217" t="s">
        <v>289</v>
      </c>
    </row>
    <row r="174" s="2" customFormat="1">
      <c r="A174" s="40"/>
      <c r="B174" s="41"/>
      <c r="C174" s="42"/>
      <c r="D174" s="219" t="s">
        <v>135</v>
      </c>
      <c r="E174" s="42"/>
      <c r="F174" s="220" t="s">
        <v>290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135</v>
      </c>
      <c r="AU174" s="19" t="s">
        <v>84</v>
      </c>
    </row>
    <row r="175" s="14" customFormat="1">
      <c r="A175" s="14"/>
      <c r="B175" s="235"/>
      <c r="C175" s="236"/>
      <c r="D175" s="226" t="s">
        <v>137</v>
      </c>
      <c r="E175" s="237" t="s">
        <v>19</v>
      </c>
      <c r="F175" s="238" t="s">
        <v>291</v>
      </c>
      <c r="G175" s="236"/>
      <c r="H175" s="239">
        <v>165.411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137</v>
      </c>
      <c r="AU175" s="245" t="s">
        <v>84</v>
      </c>
      <c r="AV175" s="14" t="s">
        <v>84</v>
      </c>
      <c r="AW175" s="14" t="s">
        <v>35</v>
      </c>
      <c r="AX175" s="14" t="s">
        <v>82</v>
      </c>
      <c r="AY175" s="245" t="s">
        <v>126</v>
      </c>
    </row>
    <row r="176" s="2" customFormat="1" ht="37.8" customHeight="1">
      <c r="A176" s="40"/>
      <c r="B176" s="41"/>
      <c r="C176" s="206" t="s">
        <v>292</v>
      </c>
      <c r="D176" s="206" t="s">
        <v>128</v>
      </c>
      <c r="E176" s="207" t="s">
        <v>293</v>
      </c>
      <c r="F176" s="208" t="s">
        <v>294</v>
      </c>
      <c r="G176" s="209" t="s">
        <v>192</v>
      </c>
      <c r="H176" s="210">
        <v>1654.1099999999999</v>
      </c>
      <c r="I176" s="211"/>
      <c r="J176" s="212">
        <f>ROUND(I176*H176,2)</f>
        <v>0</v>
      </c>
      <c r="K176" s="208" t="s">
        <v>132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133</v>
      </c>
      <c r="AT176" s="217" t="s">
        <v>128</v>
      </c>
      <c r="AU176" s="217" t="s">
        <v>84</v>
      </c>
      <c r="AY176" s="19" t="s">
        <v>126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133</v>
      </c>
      <c r="BM176" s="217" t="s">
        <v>295</v>
      </c>
    </row>
    <row r="177" s="2" customFormat="1">
      <c r="A177" s="40"/>
      <c r="B177" s="41"/>
      <c r="C177" s="42"/>
      <c r="D177" s="219" t="s">
        <v>135</v>
      </c>
      <c r="E177" s="42"/>
      <c r="F177" s="220" t="s">
        <v>296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84</v>
      </c>
    </row>
    <row r="178" s="14" customFormat="1">
      <c r="A178" s="14"/>
      <c r="B178" s="235"/>
      <c r="C178" s="236"/>
      <c r="D178" s="226" t="s">
        <v>137</v>
      </c>
      <c r="E178" s="236"/>
      <c r="F178" s="238" t="s">
        <v>297</v>
      </c>
      <c r="G178" s="236"/>
      <c r="H178" s="239">
        <v>1654.1099999999999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137</v>
      </c>
      <c r="AU178" s="245" t="s">
        <v>84</v>
      </c>
      <c r="AV178" s="14" t="s">
        <v>84</v>
      </c>
      <c r="AW178" s="14" t="s">
        <v>4</v>
      </c>
      <c r="AX178" s="14" t="s">
        <v>82</v>
      </c>
      <c r="AY178" s="245" t="s">
        <v>126</v>
      </c>
    </row>
    <row r="179" s="2" customFormat="1" ht="16.5" customHeight="1">
      <c r="A179" s="40"/>
      <c r="B179" s="41"/>
      <c r="C179" s="206" t="s">
        <v>298</v>
      </c>
      <c r="D179" s="206" t="s">
        <v>128</v>
      </c>
      <c r="E179" s="207" t="s">
        <v>299</v>
      </c>
      <c r="F179" s="208" t="s">
        <v>300</v>
      </c>
      <c r="G179" s="209" t="s">
        <v>192</v>
      </c>
      <c r="H179" s="210">
        <v>47.700000000000003</v>
      </c>
      <c r="I179" s="211"/>
      <c r="J179" s="212">
        <f>ROUND(I179*H179,2)</f>
        <v>0</v>
      </c>
      <c r="K179" s="208" t="s">
        <v>132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133</v>
      </c>
      <c r="AT179" s="217" t="s">
        <v>128</v>
      </c>
      <c r="AU179" s="217" t="s">
        <v>84</v>
      </c>
      <c r="AY179" s="19" t="s">
        <v>126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133</v>
      </c>
      <c r="BM179" s="217" t="s">
        <v>301</v>
      </c>
    </row>
    <row r="180" s="2" customFormat="1">
      <c r="A180" s="40"/>
      <c r="B180" s="41"/>
      <c r="C180" s="42"/>
      <c r="D180" s="219" t="s">
        <v>135</v>
      </c>
      <c r="E180" s="42"/>
      <c r="F180" s="220" t="s">
        <v>302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135</v>
      </c>
      <c r="AU180" s="19" t="s">
        <v>84</v>
      </c>
    </row>
    <row r="181" s="2" customFormat="1" ht="16.5" customHeight="1">
      <c r="A181" s="40"/>
      <c r="B181" s="41"/>
      <c r="C181" s="257" t="s">
        <v>303</v>
      </c>
      <c r="D181" s="257" t="s">
        <v>304</v>
      </c>
      <c r="E181" s="258" t="s">
        <v>305</v>
      </c>
      <c r="F181" s="259" t="s">
        <v>306</v>
      </c>
      <c r="G181" s="260" t="s">
        <v>307</v>
      </c>
      <c r="H181" s="261">
        <v>76.319999999999993</v>
      </c>
      <c r="I181" s="262"/>
      <c r="J181" s="263">
        <f>ROUND(I181*H181,2)</f>
        <v>0</v>
      </c>
      <c r="K181" s="259" t="s">
        <v>308</v>
      </c>
      <c r="L181" s="264"/>
      <c r="M181" s="265" t="s">
        <v>19</v>
      </c>
      <c r="N181" s="266" t="s">
        <v>45</v>
      </c>
      <c r="O181" s="86"/>
      <c r="P181" s="215">
        <f>O181*H181</f>
        <v>0</v>
      </c>
      <c r="Q181" s="215">
        <v>1</v>
      </c>
      <c r="R181" s="215">
        <f>Q181*H181</f>
        <v>76.319999999999993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309</v>
      </c>
      <c r="AT181" s="217" t="s">
        <v>304</v>
      </c>
      <c r="AU181" s="217" t="s">
        <v>84</v>
      </c>
      <c r="AY181" s="19" t="s">
        <v>126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133</v>
      </c>
      <c r="BM181" s="217" t="s">
        <v>310</v>
      </c>
    </row>
    <row r="182" s="14" customFormat="1">
      <c r="A182" s="14"/>
      <c r="B182" s="235"/>
      <c r="C182" s="236"/>
      <c r="D182" s="226" t="s">
        <v>137</v>
      </c>
      <c r="E182" s="236"/>
      <c r="F182" s="238" t="s">
        <v>311</v>
      </c>
      <c r="G182" s="236"/>
      <c r="H182" s="239">
        <v>76.319999999999993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137</v>
      </c>
      <c r="AU182" s="245" t="s">
        <v>84</v>
      </c>
      <c r="AV182" s="14" t="s">
        <v>84</v>
      </c>
      <c r="AW182" s="14" t="s">
        <v>4</v>
      </c>
      <c r="AX182" s="14" t="s">
        <v>82</v>
      </c>
      <c r="AY182" s="245" t="s">
        <v>126</v>
      </c>
    </row>
    <row r="183" s="2" customFormat="1" ht="24.15" customHeight="1">
      <c r="A183" s="40"/>
      <c r="B183" s="41"/>
      <c r="C183" s="206" t="s">
        <v>312</v>
      </c>
      <c r="D183" s="206" t="s">
        <v>128</v>
      </c>
      <c r="E183" s="207" t="s">
        <v>313</v>
      </c>
      <c r="F183" s="208" t="s">
        <v>314</v>
      </c>
      <c r="G183" s="209" t="s">
        <v>307</v>
      </c>
      <c r="H183" s="210">
        <v>264.65800000000002</v>
      </c>
      <c r="I183" s="211"/>
      <c r="J183" s="212">
        <f>ROUND(I183*H183,2)</f>
        <v>0</v>
      </c>
      <c r="K183" s="208" t="s">
        <v>132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133</v>
      </c>
      <c r="AT183" s="217" t="s">
        <v>128</v>
      </c>
      <c r="AU183" s="217" t="s">
        <v>84</v>
      </c>
      <c r="AY183" s="19" t="s">
        <v>126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133</v>
      </c>
      <c r="BM183" s="217" t="s">
        <v>315</v>
      </c>
    </row>
    <row r="184" s="2" customFormat="1">
      <c r="A184" s="40"/>
      <c r="B184" s="41"/>
      <c r="C184" s="42"/>
      <c r="D184" s="219" t="s">
        <v>135</v>
      </c>
      <c r="E184" s="42"/>
      <c r="F184" s="220" t="s">
        <v>316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135</v>
      </c>
      <c r="AU184" s="19" t="s">
        <v>84</v>
      </c>
    </row>
    <row r="185" s="14" customFormat="1">
      <c r="A185" s="14"/>
      <c r="B185" s="235"/>
      <c r="C185" s="236"/>
      <c r="D185" s="226" t="s">
        <v>137</v>
      </c>
      <c r="E185" s="236"/>
      <c r="F185" s="238" t="s">
        <v>317</v>
      </c>
      <c r="G185" s="236"/>
      <c r="H185" s="239">
        <v>264.65800000000002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137</v>
      </c>
      <c r="AU185" s="245" t="s">
        <v>84</v>
      </c>
      <c r="AV185" s="14" t="s">
        <v>84</v>
      </c>
      <c r="AW185" s="14" t="s">
        <v>4</v>
      </c>
      <c r="AX185" s="14" t="s">
        <v>82</v>
      </c>
      <c r="AY185" s="245" t="s">
        <v>126</v>
      </c>
    </row>
    <row r="186" s="2" customFormat="1" ht="24.15" customHeight="1">
      <c r="A186" s="40"/>
      <c r="B186" s="41"/>
      <c r="C186" s="206" t="s">
        <v>318</v>
      </c>
      <c r="D186" s="206" t="s">
        <v>128</v>
      </c>
      <c r="E186" s="207" t="s">
        <v>319</v>
      </c>
      <c r="F186" s="208" t="s">
        <v>320</v>
      </c>
      <c r="G186" s="209" t="s">
        <v>192</v>
      </c>
      <c r="H186" s="210">
        <v>13</v>
      </c>
      <c r="I186" s="211"/>
      <c r="J186" s="212">
        <f>ROUND(I186*H186,2)</f>
        <v>0</v>
      </c>
      <c r="K186" s="208" t="s">
        <v>132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133</v>
      </c>
      <c r="AT186" s="217" t="s">
        <v>128</v>
      </c>
      <c r="AU186" s="217" t="s">
        <v>84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133</v>
      </c>
      <c r="BM186" s="217" t="s">
        <v>321</v>
      </c>
    </row>
    <row r="187" s="2" customFormat="1">
      <c r="A187" s="40"/>
      <c r="B187" s="41"/>
      <c r="C187" s="42"/>
      <c r="D187" s="219" t="s">
        <v>135</v>
      </c>
      <c r="E187" s="42"/>
      <c r="F187" s="220" t="s">
        <v>322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135</v>
      </c>
      <c r="AU187" s="19" t="s">
        <v>84</v>
      </c>
    </row>
    <row r="188" s="14" customFormat="1">
      <c r="A188" s="14"/>
      <c r="B188" s="235"/>
      <c r="C188" s="236"/>
      <c r="D188" s="226" t="s">
        <v>137</v>
      </c>
      <c r="E188" s="237" t="s">
        <v>19</v>
      </c>
      <c r="F188" s="238" t="s">
        <v>323</v>
      </c>
      <c r="G188" s="236"/>
      <c r="H188" s="239">
        <v>13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137</v>
      </c>
      <c r="AU188" s="245" t="s">
        <v>84</v>
      </c>
      <c r="AV188" s="14" t="s">
        <v>84</v>
      </c>
      <c r="AW188" s="14" t="s">
        <v>35</v>
      </c>
      <c r="AX188" s="14" t="s">
        <v>82</v>
      </c>
      <c r="AY188" s="245" t="s">
        <v>126</v>
      </c>
    </row>
    <row r="189" s="2" customFormat="1" ht="24.15" customHeight="1">
      <c r="A189" s="40"/>
      <c r="B189" s="41"/>
      <c r="C189" s="206" t="s">
        <v>324</v>
      </c>
      <c r="D189" s="206" t="s">
        <v>128</v>
      </c>
      <c r="E189" s="207" t="s">
        <v>325</v>
      </c>
      <c r="F189" s="208" t="s">
        <v>326</v>
      </c>
      <c r="G189" s="209" t="s">
        <v>192</v>
      </c>
      <c r="H189" s="210">
        <v>9.9000000000000004</v>
      </c>
      <c r="I189" s="211"/>
      <c r="J189" s="212">
        <f>ROUND(I189*H189,2)</f>
        <v>0</v>
      </c>
      <c r="K189" s="208" t="s">
        <v>132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133</v>
      </c>
      <c r="AT189" s="217" t="s">
        <v>128</v>
      </c>
      <c r="AU189" s="217" t="s">
        <v>84</v>
      </c>
      <c r="AY189" s="19" t="s">
        <v>126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133</v>
      </c>
      <c r="BM189" s="217" t="s">
        <v>327</v>
      </c>
    </row>
    <row r="190" s="2" customFormat="1">
      <c r="A190" s="40"/>
      <c r="B190" s="41"/>
      <c r="C190" s="42"/>
      <c r="D190" s="219" t="s">
        <v>135</v>
      </c>
      <c r="E190" s="42"/>
      <c r="F190" s="220" t="s">
        <v>328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135</v>
      </c>
      <c r="AU190" s="19" t="s">
        <v>84</v>
      </c>
    </row>
    <row r="191" s="14" customFormat="1">
      <c r="A191" s="14"/>
      <c r="B191" s="235"/>
      <c r="C191" s="236"/>
      <c r="D191" s="226" t="s">
        <v>137</v>
      </c>
      <c r="E191" s="237" t="s">
        <v>19</v>
      </c>
      <c r="F191" s="238" t="s">
        <v>329</v>
      </c>
      <c r="G191" s="236"/>
      <c r="H191" s="239">
        <v>9.9000000000000004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137</v>
      </c>
      <c r="AU191" s="245" t="s">
        <v>84</v>
      </c>
      <c r="AV191" s="14" t="s">
        <v>84</v>
      </c>
      <c r="AW191" s="14" t="s">
        <v>35</v>
      </c>
      <c r="AX191" s="14" t="s">
        <v>82</v>
      </c>
      <c r="AY191" s="245" t="s">
        <v>126</v>
      </c>
    </row>
    <row r="192" s="2" customFormat="1" ht="24.15" customHeight="1">
      <c r="A192" s="40"/>
      <c r="B192" s="41"/>
      <c r="C192" s="206" t="s">
        <v>330</v>
      </c>
      <c r="D192" s="206" t="s">
        <v>128</v>
      </c>
      <c r="E192" s="207" t="s">
        <v>331</v>
      </c>
      <c r="F192" s="208" t="s">
        <v>332</v>
      </c>
      <c r="G192" s="209" t="s">
        <v>192</v>
      </c>
      <c r="H192" s="210">
        <v>0.63300000000000001</v>
      </c>
      <c r="I192" s="211"/>
      <c r="J192" s="212">
        <f>ROUND(I192*H192,2)</f>
        <v>0</v>
      </c>
      <c r="K192" s="208" t="s">
        <v>132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133</v>
      </c>
      <c r="AT192" s="217" t="s">
        <v>128</v>
      </c>
      <c r="AU192" s="217" t="s">
        <v>84</v>
      </c>
      <c r="AY192" s="19" t="s">
        <v>126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133</v>
      </c>
      <c r="BM192" s="217" t="s">
        <v>333</v>
      </c>
    </row>
    <row r="193" s="2" customFormat="1">
      <c r="A193" s="40"/>
      <c r="B193" s="41"/>
      <c r="C193" s="42"/>
      <c r="D193" s="219" t="s">
        <v>135</v>
      </c>
      <c r="E193" s="42"/>
      <c r="F193" s="220" t="s">
        <v>334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135</v>
      </c>
      <c r="AU193" s="19" t="s">
        <v>84</v>
      </c>
    </row>
    <row r="194" s="14" customFormat="1">
      <c r="A194" s="14"/>
      <c r="B194" s="235"/>
      <c r="C194" s="236"/>
      <c r="D194" s="226" t="s">
        <v>137</v>
      </c>
      <c r="E194" s="237" t="s">
        <v>19</v>
      </c>
      <c r="F194" s="238" t="s">
        <v>335</v>
      </c>
      <c r="G194" s="236"/>
      <c r="H194" s="239">
        <v>0.63300000000000001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137</v>
      </c>
      <c r="AU194" s="245" t="s">
        <v>84</v>
      </c>
      <c r="AV194" s="14" t="s">
        <v>84</v>
      </c>
      <c r="AW194" s="14" t="s">
        <v>35</v>
      </c>
      <c r="AX194" s="14" t="s">
        <v>82</v>
      </c>
      <c r="AY194" s="245" t="s">
        <v>126</v>
      </c>
    </row>
    <row r="195" s="2" customFormat="1" ht="16.5" customHeight="1">
      <c r="A195" s="40"/>
      <c r="B195" s="41"/>
      <c r="C195" s="257" t="s">
        <v>336</v>
      </c>
      <c r="D195" s="257" t="s">
        <v>304</v>
      </c>
      <c r="E195" s="258" t="s">
        <v>337</v>
      </c>
      <c r="F195" s="259" t="s">
        <v>338</v>
      </c>
      <c r="G195" s="260" t="s">
        <v>307</v>
      </c>
      <c r="H195" s="261">
        <v>1.139</v>
      </c>
      <c r="I195" s="262"/>
      <c r="J195" s="263">
        <f>ROUND(I195*H195,2)</f>
        <v>0</v>
      </c>
      <c r="K195" s="259" t="s">
        <v>132</v>
      </c>
      <c r="L195" s="264"/>
      <c r="M195" s="265" t="s">
        <v>19</v>
      </c>
      <c r="N195" s="266" t="s">
        <v>45</v>
      </c>
      <c r="O195" s="86"/>
      <c r="P195" s="215">
        <f>O195*H195</f>
        <v>0</v>
      </c>
      <c r="Q195" s="215">
        <v>1</v>
      </c>
      <c r="R195" s="215">
        <f>Q195*H195</f>
        <v>1.139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309</v>
      </c>
      <c r="AT195" s="217" t="s">
        <v>304</v>
      </c>
      <c r="AU195" s="217" t="s">
        <v>84</v>
      </c>
      <c r="AY195" s="19" t="s">
        <v>126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133</v>
      </c>
      <c r="BM195" s="217" t="s">
        <v>339</v>
      </c>
    </row>
    <row r="196" s="14" customFormat="1">
      <c r="A196" s="14"/>
      <c r="B196" s="235"/>
      <c r="C196" s="236"/>
      <c r="D196" s="226" t="s">
        <v>137</v>
      </c>
      <c r="E196" s="236"/>
      <c r="F196" s="238" t="s">
        <v>340</v>
      </c>
      <c r="G196" s="236"/>
      <c r="H196" s="239">
        <v>1.139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137</v>
      </c>
      <c r="AU196" s="245" t="s">
        <v>84</v>
      </c>
      <c r="AV196" s="14" t="s">
        <v>84</v>
      </c>
      <c r="AW196" s="14" t="s">
        <v>4</v>
      </c>
      <c r="AX196" s="14" t="s">
        <v>82</v>
      </c>
      <c r="AY196" s="245" t="s">
        <v>126</v>
      </c>
    </row>
    <row r="197" s="2" customFormat="1" ht="37.8" customHeight="1">
      <c r="A197" s="40"/>
      <c r="B197" s="41"/>
      <c r="C197" s="206" t="s">
        <v>341</v>
      </c>
      <c r="D197" s="206" t="s">
        <v>128</v>
      </c>
      <c r="E197" s="207" t="s">
        <v>342</v>
      </c>
      <c r="F197" s="208" t="s">
        <v>343</v>
      </c>
      <c r="G197" s="209" t="s">
        <v>192</v>
      </c>
      <c r="H197" s="210">
        <v>0.20000000000000001</v>
      </c>
      <c r="I197" s="211"/>
      <c r="J197" s="212">
        <f>ROUND(I197*H197,2)</f>
        <v>0</v>
      </c>
      <c r="K197" s="208" t="s">
        <v>132</v>
      </c>
      <c r="L197" s="46"/>
      <c r="M197" s="213" t="s">
        <v>19</v>
      </c>
      <c r="N197" s="214" t="s">
        <v>45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133</v>
      </c>
      <c r="AT197" s="217" t="s">
        <v>128</v>
      </c>
      <c r="AU197" s="217" t="s">
        <v>84</v>
      </c>
      <c r="AY197" s="19" t="s">
        <v>126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82</v>
      </c>
      <c r="BK197" s="218">
        <f>ROUND(I197*H197,2)</f>
        <v>0</v>
      </c>
      <c r="BL197" s="19" t="s">
        <v>133</v>
      </c>
      <c r="BM197" s="217" t="s">
        <v>344</v>
      </c>
    </row>
    <row r="198" s="2" customFormat="1">
      <c r="A198" s="40"/>
      <c r="B198" s="41"/>
      <c r="C198" s="42"/>
      <c r="D198" s="219" t="s">
        <v>135</v>
      </c>
      <c r="E198" s="42"/>
      <c r="F198" s="220" t="s">
        <v>345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135</v>
      </c>
      <c r="AU198" s="19" t="s">
        <v>84</v>
      </c>
    </row>
    <row r="199" s="14" customFormat="1">
      <c r="A199" s="14"/>
      <c r="B199" s="235"/>
      <c r="C199" s="236"/>
      <c r="D199" s="226" t="s">
        <v>137</v>
      </c>
      <c r="E199" s="237" t="s">
        <v>19</v>
      </c>
      <c r="F199" s="238" t="s">
        <v>346</v>
      </c>
      <c r="G199" s="236"/>
      <c r="H199" s="239">
        <v>0.20000000000000001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137</v>
      </c>
      <c r="AU199" s="245" t="s">
        <v>84</v>
      </c>
      <c r="AV199" s="14" t="s">
        <v>84</v>
      </c>
      <c r="AW199" s="14" t="s">
        <v>35</v>
      </c>
      <c r="AX199" s="14" t="s">
        <v>82</v>
      </c>
      <c r="AY199" s="245" t="s">
        <v>126</v>
      </c>
    </row>
    <row r="200" s="2" customFormat="1" ht="16.5" customHeight="1">
      <c r="A200" s="40"/>
      <c r="B200" s="41"/>
      <c r="C200" s="257" t="s">
        <v>347</v>
      </c>
      <c r="D200" s="257" t="s">
        <v>304</v>
      </c>
      <c r="E200" s="258" t="s">
        <v>337</v>
      </c>
      <c r="F200" s="259" t="s">
        <v>338</v>
      </c>
      <c r="G200" s="260" t="s">
        <v>307</v>
      </c>
      <c r="H200" s="261">
        <v>0.40000000000000002</v>
      </c>
      <c r="I200" s="262"/>
      <c r="J200" s="263">
        <f>ROUND(I200*H200,2)</f>
        <v>0</v>
      </c>
      <c r="K200" s="259" t="s">
        <v>132</v>
      </c>
      <c r="L200" s="264"/>
      <c r="M200" s="265" t="s">
        <v>19</v>
      </c>
      <c r="N200" s="266" t="s">
        <v>45</v>
      </c>
      <c r="O200" s="86"/>
      <c r="P200" s="215">
        <f>O200*H200</f>
        <v>0</v>
      </c>
      <c r="Q200" s="215">
        <v>1</v>
      </c>
      <c r="R200" s="215">
        <f>Q200*H200</f>
        <v>0.40000000000000002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309</v>
      </c>
      <c r="AT200" s="217" t="s">
        <v>304</v>
      </c>
      <c r="AU200" s="217" t="s">
        <v>84</v>
      </c>
      <c r="AY200" s="19" t="s">
        <v>126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133</v>
      </c>
      <c r="BM200" s="217" t="s">
        <v>348</v>
      </c>
    </row>
    <row r="201" s="14" customFormat="1">
      <c r="A201" s="14"/>
      <c r="B201" s="235"/>
      <c r="C201" s="236"/>
      <c r="D201" s="226" t="s">
        <v>137</v>
      </c>
      <c r="E201" s="236"/>
      <c r="F201" s="238" t="s">
        <v>349</v>
      </c>
      <c r="G201" s="236"/>
      <c r="H201" s="239">
        <v>0.40000000000000002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137</v>
      </c>
      <c r="AU201" s="245" t="s">
        <v>84</v>
      </c>
      <c r="AV201" s="14" t="s">
        <v>84</v>
      </c>
      <c r="AW201" s="14" t="s">
        <v>4</v>
      </c>
      <c r="AX201" s="14" t="s">
        <v>82</v>
      </c>
      <c r="AY201" s="245" t="s">
        <v>126</v>
      </c>
    </row>
    <row r="202" s="2" customFormat="1" ht="16.5" customHeight="1">
      <c r="A202" s="40"/>
      <c r="B202" s="41"/>
      <c r="C202" s="206" t="s">
        <v>350</v>
      </c>
      <c r="D202" s="206" t="s">
        <v>128</v>
      </c>
      <c r="E202" s="207" t="s">
        <v>351</v>
      </c>
      <c r="F202" s="208" t="s">
        <v>352</v>
      </c>
      <c r="G202" s="209" t="s">
        <v>143</v>
      </c>
      <c r="H202" s="210">
        <v>477</v>
      </c>
      <c r="I202" s="211"/>
      <c r="J202" s="212">
        <f>ROUND(I202*H202,2)</f>
        <v>0</v>
      </c>
      <c r="K202" s="208" t="s">
        <v>132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133</v>
      </c>
      <c r="AT202" s="217" t="s">
        <v>128</v>
      </c>
      <c r="AU202" s="217" t="s">
        <v>84</v>
      </c>
      <c r="AY202" s="19" t="s">
        <v>126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133</v>
      </c>
      <c r="BM202" s="217" t="s">
        <v>353</v>
      </c>
    </row>
    <row r="203" s="2" customFormat="1">
      <c r="A203" s="40"/>
      <c r="B203" s="41"/>
      <c r="C203" s="42"/>
      <c r="D203" s="219" t="s">
        <v>135</v>
      </c>
      <c r="E203" s="42"/>
      <c r="F203" s="220" t="s">
        <v>354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135</v>
      </c>
      <c r="AU203" s="19" t="s">
        <v>84</v>
      </c>
    </row>
    <row r="204" s="14" customFormat="1">
      <c r="A204" s="14"/>
      <c r="B204" s="235"/>
      <c r="C204" s="236"/>
      <c r="D204" s="226" t="s">
        <v>137</v>
      </c>
      <c r="E204" s="237" t="s">
        <v>19</v>
      </c>
      <c r="F204" s="238" t="s">
        <v>355</v>
      </c>
      <c r="G204" s="236"/>
      <c r="H204" s="239">
        <v>477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137</v>
      </c>
      <c r="AU204" s="245" t="s">
        <v>84</v>
      </c>
      <c r="AV204" s="14" t="s">
        <v>84</v>
      </c>
      <c r="AW204" s="14" t="s">
        <v>35</v>
      </c>
      <c r="AX204" s="14" t="s">
        <v>82</v>
      </c>
      <c r="AY204" s="245" t="s">
        <v>126</v>
      </c>
    </row>
    <row r="205" s="2" customFormat="1" ht="33" customHeight="1">
      <c r="A205" s="40"/>
      <c r="B205" s="41"/>
      <c r="C205" s="206" t="s">
        <v>356</v>
      </c>
      <c r="D205" s="206" t="s">
        <v>128</v>
      </c>
      <c r="E205" s="207" t="s">
        <v>357</v>
      </c>
      <c r="F205" s="208" t="s">
        <v>358</v>
      </c>
      <c r="G205" s="209" t="s">
        <v>143</v>
      </c>
      <c r="H205" s="210">
        <v>605.5</v>
      </c>
      <c r="I205" s="211"/>
      <c r="J205" s="212">
        <f>ROUND(I205*H205,2)</f>
        <v>0</v>
      </c>
      <c r="K205" s="208" t="s">
        <v>132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133</v>
      </c>
      <c r="AT205" s="217" t="s">
        <v>128</v>
      </c>
      <c r="AU205" s="217" t="s">
        <v>84</v>
      </c>
      <c r="AY205" s="19" t="s">
        <v>126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133</v>
      </c>
      <c r="BM205" s="217" t="s">
        <v>359</v>
      </c>
    </row>
    <row r="206" s="2" customFormat="1">
      <c r="A206" s="40"/>
      <c r="B206" s="41"/>
      <c r="C206" s="42"/>
      <c r="D206" s="219" t="s">
        <v>135</v>
      </c>
      <c r="E206" s="42"/>
      <c r="F206" s="220" t="s">
        <v>360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135</v>
      </c>
      <c r="AU206" s="19" t="s">
        <v>84</v>
      </c>
    </row>
    <row r="207" s="14" customFormat="1">
      <c r="A207" s="14"/>
      <c r="B207" s="235"/>
      <c r="C207" s="236"/>
      <c r="D207" s="226" t="s">
        <v>137</v>
      </c>
      <c r="E207" s="237" t="s">
        <v>19</v>
      </c>
      <c r="F207" s="238" t="s">
        <v>361</v>
      </c>
      <c r="G207" s="236"/>
      <c r="H207" s="239">
        <v>605.5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137</v>
      </c>
      <c r="AU207" s="245" t="s">
        <v>84</v>
      </c>
      <c r="AV207" s="14" t="s">
        <v>84</v>
      </c>
      <c r="AW207" s="14" t="s">
        <v>35</v>
      </c>
      <c r="AX207" s="14" t="s">
        <v>82</v>
      </c>
      <c r="AY207" s="245" t="s">
        <v>126</v>
      </c>
    </row>
    <row r="208" s="2" customFormat="1" ht="21.75" customHeight="1">
      <c r="A208" s="40"/>
      <c r="B208" s="41"/>
      <c r="C208" s="206" t="s">
        <v>362</v>
      </c>
      <c r="D208" s="206" t="s">
        <v>128</v>
      </c>
      <c r="E208" s="207" t="s">
        <v>363</v>
      </c>
      <c r="F208" s="208" t="s">
        <v>364</v>
      </c>
      <c r="G208" s="209" t="s">
        <v>143</v>
      </c>
      <c r="H208" s="210">
        <v>1304.5</v>
      </c>
      <c r="I208" s="211"/>
      <c r="J208" s="212">
        <f>ROUND(I208*H208,2)</f>
        <v>0</v>
      </c>
      <c r="K208" s="208" t="s">
        <v>132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133</v>
      </c>
      <c r="AT208" s="217" t="s">
        <v>128</v>
      </c>
      <c r="AU208" s="217" t="s">
        <v>84</v>
      </c>
      <c r="AY208" s="19" t="s">
        <v>126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133</v>
      </c>
      <c r="BM208" s="217" t="s">
        <v>365</v>
      </c>
    </row>
    <row r="209" s="2" customFormat="1">
      <c r="A209" s="40"/>
      <c r="B209" s="41"/>
      <c r="C209" s="42"/>
      <c r="D209" s="219" t="s">
        <v>135</v>
      </c>
      <c r="E209" s="42"/>
      <c r="F209" s="220" t="s">
        <v>366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135</v>
      </c>
      <c r="AU209" s="19" t="s">
        <v>84</v>
      </c>
    </row>
    <row r="210" s="14" customFormat="1">
      <c r="A210" s="14"/>
      <c r="B210" s="235"/>
      <c r="C210" s="236"/>
      <c r="D210" s="226" t="s">
        <v>137</v>
      </c>
      <c r="E210" s="237" t="s">
        <v>19</v>
      </c>
      <c r="F210" s="238" t="s">
        <v>367</v>
      </c>
      <c r="G210" s="236"/>
      <c r="H210" s="239">
        <v>1304.5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137</v>
      </c>
      <c r="AU210" s="245" t="s">
        <v>84</v>
      </c>
      <c r="AV210" s="14" t="s">
        <v>84</v>
      </c>
      <c r="AW210" s="14" t="s">
        <v>35</v>
      </c>
      <c r="AX210" s="14" t="s">
        <v>82</v>
      </c>
      <c r="AY210" s="245" t="s">
        <v>126</v>
      </c>
    </row>
    <row r="211" s="12" customFormat="1" ht="22.8" customHeight="1">
      <c r="A211" s="12"/>
      <c r="B211" s="190"/>
      <c r="C211" s="191"/>
      <c r="D211" s="192" t="s">
        <v>73</v>
      </c>
      <c r="E211" s="204" t="s">
        <v>309</v>
      </c>
      <c r="F211" s="204" t="s">
        <v>368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SUM(P212:P214)</f>
        <v>0</v>
      </c>
      <c r="Q211" s="198"/>
      <c r="R211" s="199">
        <f>SUM(R212:R214)</f>
        <v>0.0070499999999999998</v>
      </c>
      <c r="S211" s="198"/>
      <c r="T211" s="20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82</v>
      </c>
      <c r="AT211" s="202" t="s">
        <v>73</v>
      </c>
      <c r="AU211" s="202" t="s">
        <v>82</v>
      </c>
      <c r="AY211" s="201" t="s">
        <v>126</v>
      </c>
      <c r="BK211" s="203">
        <f>SUM(BK212:BK214)</f>
        <v>0</v>
      </c>
    </row>
    <row r="212" s="2" customFormat="1" ht="16.5" customHeight="1">
      <c r="A212" s="40"/>
      <c r="B212" s="41"/>
      <c r="C212" s="206" t="s">
        <v>369</v>
      </c>
      <c r="D212" s="206" t="s">
        <v>128</v>
      </c>
      <c r="E212" s="207" t="s">
        <v>370</v>
      </c>
      <c r="F212" s="208" t="s">
        <v>371</v>
      </c>
      <c r="G212" s="209" t="s">
        <v>372</v>
      </c>
      <c r="H212" s="210">
        <v>5</v>
      </c>
      <c r="I212" s="211"/>
      <c r="J212" s="212">
        <f>ROUND(I212*H212,2)</f>
        <v>0</v>
      </c>
      <c r="K212" s="208" t="s">
        <v>132</v>
      </c>
      <c r="L212" s="46"/>
      <c r="M212" s="213" t="s">
        <v>19</v>
      </c>
      <c r="N212" s="214" t="s">
        <v>45</v>
      </c>
      <c r="O212" s="86"/>
      <c r="P212" s="215">
        <f>O212*H212</f>
        <v>0</v>
      </c>
      <c r="Q212" s="215">
        <v>1.0000000000000001E-05</v>
      </c>
      <c r="R212" s="215">
        <f>Q212*H212</f>
        <v>5.0000000000000002E-05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133</v>
      </c>
      <c r="AT212" s="217" t="s">
        <v>128</v>
      </c>
      <c r="AU212" s="217" t="s">
        <v>84</v>
      </c>
      <c r="AY212" s="19" t="s">
        <v>126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133</v>
      </c>
      <c r="BM212" s="217" t="s">
        <v>373</v>
      </c>
    </row>
    <row r="213" s="2" customFormat="1">
      <c r="A213" s="40"/>
      <c r="B213" s="41"/>
      <c r="C213" s="42"/>
      <c r="D213" s="219" t="s">
        <v>135</v>
      </c>
      <c r="E213" s="42"/>
      <c r="F213" s="220" t="s">
        <v>374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135</v>
      </c>
      <c r="AU213" s="19" t="s">
        <v>84</v>
      </c>
    </row>
    <row r="214" s="2" customFormat="1" ht="16.5" customHeight="1">
      <c r="A214" s="40"/>
      <c r="B214" s="41"/>
      <c r="C214" s="257" t="s">
        <v>375</v>
      </c>
      <c r="D214" s="257" t="s">
        <v>304</v>
      </c>
      <c r="E214" s="258" t="s">
        <v>376</v>
      </c>
      <c r="F214" s="259" t="s">
        <v>377</v>
      </c>
      <c r="G214" s="260" t="s">
        <v>372</v>
      </c>
      <c r="H214" s="261">
        <v>5</v>
      </c>
      <c r="I214" s="262"/>
      <c r="J214" s="263">
        <f>ROUND(I214*H214,2)</f>
        <v>0</v>
      </c>
      <c r="K214" s="259" t="s">
        <v>132</v>
      </c>
      <c r="L214" s="264"/>
      <c r="M214" s="265" t="s">
        <v>19</v>
      </c>
      <c r="N214" s="266" t="s">
        <v>45</v>
      </c>
      <c r="O214" s="86"/>
      <c r="P214" s="215">
        <f>O214*H214</f>
        <v>0</v>
      </c>
      <c r="Q214" s="215">
        <v>0.0014</v>
      </c>
      <c r="R214" s="215">
        <f>Q214*H214</f>
        <v>0.0070000000000000001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309</v>
      </c>
      <c r="AT214" s="217" t="s">
        <v>304</v>
      </c>
      <c r="AU214" s="217" t="s">
        <v>84</v>
      </c>
      <c r="AY214" s="19" t="s">
        <v>126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133</v>
      </c>
      <c r="BM214" s="217" t="s">
        <v>378</v>
      </c>
    </row>
    <row r="215" s="12" customFormat="1" ht="22.8" customHeight="1">
      <c r="A215" s="12"/>
      <c r="B215" s="190"/>
      <c r="C215" s="191"/>
      <c r="D215" s="192" t="s">
        <v>73</v>
      </c>
      <c r="E215" s="204" t="s">
        <v>379</v>
      </c>
      <c r="F215" s="204" t="s">
        <v>380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SUM(P216:P225)</f>
        <v>0</v>
      </c>
      <c r="Q215" s="198"/>
      <c r="R215" s="199">
        <f>SUM(R216:R225)</f>
        <v>0</v>
      </c>
      <c r="S215" s="198"/>
      <c r="T215" s="200">
        <f>SUM(T216:T225)</f>
        <v>11.890000000000001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82</v>
      </c>
      <c r="AT215" s="202" t="s">
        <v>73</v>
      </c>
      <c r="AU215" s="202" t="s">
        <v>82</v>
      </c>
      <c r="AY215" s="201" t="s">
        <v>126</v>
      </c>
      <c r="BK215" s="203">
        <f>SUM(BK216:BK225)</f>
        <v>0</v>
      </c>
    </row>
    <row r="216" s="2" customFormat="1" ht="16.5" customHeight="1">
      <c r="A216" s="40"/>
      <c r="B216" s="41"/>
      <c r="C216" s="206" t="s">
        <v>381</v>
      </c>
      <c r="D216" s="206" t="s">
        <v>128</v>
      </c>
      <c r="E216" s="207" t="s">
        <v>382</v>
      </c>
      <c r="F216" s="208" t="s">
        <v>383</v>
      </c>
      <c r="G216" s="209" t="s">
        <v>192</v>
      </c>
      <c r="H216" s="210">
        <v>1.1000000000000001</v>
      </c>
      <c r="I216" s="211"/>
      <c r="J216" s="212">
        <f>ROUND(I216*H216,2)</f>
        <v>0</v>
      </c>
      <c r="K216" s="208" t="s">
        <v>206</v>
      </c>
      <c r="L216" s="46"/>
      <c r="M216" s="213" t="s">
        <v>19</v>
      </c>
      <c r="N216" s="214" t="s">
        <v>45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1.3999999999999999</v>
      </c>
      <c r="T216" s="216">
        <f>S216*H216</f>
        <v>1.54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133</v>
      </c>
      <c r="AT216" s="217" t="s">
        <v>128</v>
      </c>
      <c r="AU216" s="217" t="s">
        <v>84</v>
      </c>
      <c r="AY216" s="19" t="s">
        <v>126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133</v>
      </c>
      <c r="BM216" s="217" t="s">
        <v>384</v>
      </c>
    </row>
    <row r="217" s="14" customFormat="1">
      <c r="A217" s="14"/>
      <c r="B217" s="235"/>
      <c r="C217" s="236"/>
      <c r="D217" s="226" t="s">
        <v>137</v>
      </c>
      <c r="E217" s="237" t="s">
        <v>19</v>
      </c>
      <c r="F217" s="238" t="s">
        <v>385</v>
      </c>
      <c r="G217" s="236"/>
      <c r="H217" s="239">
        <v>1.1000000000000001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137</v>
      </c>
      <c r="AU217" s="245" t="s">
        <v>84</v>
      </c>
      <c r="AV217" s="14" t="s">
        <v>84</v>
      </c>
      <c r="AW217" s="14" t="s">
        <v>35</v>
      </c>
      <c r="AX217" s="14" t="s">
        <v>82</v>
      </c>
      <c r="AY217" s="245" t="s">
        <v>126</v>
      </c>
    </row>
    <row r="218" s="2" customFormat="1" ht="16.5" customHeight="1">
      <c r="A218" s="40"/>
      <c r="B218" s="41"/>
      <c r="C218" s="206" t="s">
        <v>386</v>
      </c>
      <c r="D218" s="206" t="s">
        <v>128</v>
      </c>
      <c r="E218" s="207" t="s">
        <v>387</v>
      </c>
      <c r="F218" s="208" t="s">
        <v>388</v>
      </c>
      <c r="G218" s="209" t="s">
        <v>389</v>
      </c>
      <c r="H218" s="210">
        <v>2</v>
      </c>
      <c r="I218" s="211"/>
      <c r="J218" s="212">
        <f>ROUND(I218*H218,2)</f>
        <v>0</v>
      </c>
      <c r="K218" s="208" t="s">
        <v>206</v>
      </c>
      <c r="L218" s="46"/>
      <c r="M218" s="213" t="s">
        <v>19</v>
      </c>
      <c r="N218" s="214" t="s">
        <v>45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133</v>
      </c>
      <c r="AT218" s="217" t="s">
        <v>128</v>
      </c>
      <c r="AU218" s="217" t="s">
        <v>84</v>
      </c>
      <c r="AY218" s="19" t="s">
        <v>126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133</v>
      </c>
      <c r="BM218" s="217" t="s">
        <v>390</v>
      </c>
    </row>
    <row r="219" s="2" customFormat="1" ht="16.5" customHeight="1">
      <c r="A219" s="40"/>
      <c r="B219" s="41"/>
      <c r="C219" s="206" t="s">
        <v>391</v>
      </c>
      <c r="D219" s="206" t="s">
        <v>128</v>
      </c>
      <c r="E219" s="207" t="s">
        <v>392</v>
      </c>
      <c r="F219" s="208" t="s">
        <v>393</v>
      </c>
      <c r="G219" s="209" t="s">
        <v>394</v>
      </c>
      <c r="H219" s="210">
        <v>1</v>
      </c>
      <c r="I219" s="211"/>
      <c r="J219" s="212">
        <f>ROUND(I219*H219,2)</f>
        <v>0</v>
      </c>
      <c r="K219" s="208" t="s">
        <v>206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133</v>
      </c>
      <c r="AT219" s="217" t="s">
        <v>128</v>
      </c>
      <c r="AU219" s="217" t="s">
        <v>84</v>
      </c>
      <c r="AY219" s="19" t="s">
        <v>126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133</v>
      </c>
      <c r="BM219" s="217" t="s">
        <v>395</v>
      </c>
    </row>
    <row r="220" s="2" customFormat="1" ht="33" customHeight="1">
      <c r="A220" s="40"/>
      <c r="B220" s="41"/>
      <c r="C220" s="206" t="s">
        <v>396</v>
      </c>
      <c r="D220" s="206" t="s">
        <v>128</v>
      </c>
      <c r="E220" s="207" t="s">
        <v>397</v>
      </c>
      <c r="F220" s="208" t="s">
        <v>398</v>
      </c>
      <c r="G220" s="209" t="s">
        <v>372</v>
      </c>
      <c r="H220" s="210">
        <v>29.5</v>
      </c>
      <c r="I220" s="211"/>
      <c r="J220" s="212">
        <f>ROUND(I220*H220,2)</f>
        <v>0</v>
      </c>
      <c r="K220" s="208" t="s">
        <v>132</v>
      </c>
      <c r="L220" s="46"/>
      <c r="M220" s="213" t="s">
        <v>19</v>
      </c>
      <c r="N220" s="214" t="s">
        <v>45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0.25</v>
      </c>
      <c r="T220" s="216">
        <f>S220*H220</f>
        <v>7.375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133</v>
      </c>
      <c r="AT220" s="217" t="s">
        <v>128</v>
      </c>
      <c r="AU220" s="217" t="s">
        <v>84</v>
      </c>
      <c r="AY220" s="19" t="s">
        <v>126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82</v>
      </c>
      <c r="BK220" s="218">
        <f>ROUND(I220*H220,2)</f>
        <v>0</v>
      </c>
      <c r="BL220" s="19" t="s">
        <v>133</v>
      </c>
      <c r="BM220" s="217" t="s">
        <v>399</v>
      </c>
    </row>
    <row r="221" s="2" customFormat="1">
      <c r="A221" s="40"/>
      <c r="B221" s="41"/>
      <c r="C221" s="42"/>
      <c r="D221" s="219" t="s">
        <v>135</v>
      </c>
      <c r="E221" s="42"/>
      <c r="F221" s="220" t="s">
        <v>400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135</v>
      </c>
      <c r="AU221" s="19" t="s">
        <v>84</v>
      </c>
    </row>
    <row r="222" s="14" customFormat="1">
      <c r="A222" s="14"/>
      <c r="B222" s="235"/>
      <c r="C222" s="236"/>
      <c r="D222" s="226" t="s">
        <v>137</v>
      </c>
      <c r="E222" s="237" t="s">
        <v>19</v>
      </c>
      <c r="F222" s="238" t="s">
        <v>401</v>
      </c>
      <c r="G222" s="236"/>
      <c r="H222" s="239">
        <v>29.5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137</v>
      </c>
      <c r="AU222" s="245" t="s">
        <v>84</v>
      </c>
      <c r="AV222" s="14" t="s">
        <v>84</v>
      </c>
      <c r="AW222" s="14" t="s">
        <v>35</v>
      </c>
      <c r="AX222" s="14" t="s">
        <v>82</v>
      </c>
      <c r="AY222" s="245" t="s">
        <v>126</v>
      </c>
    </row>
    <row r="223" s="2" customFormat="1" ht="37.8" customHeight="1">
      <c r="A223" s="40"/>
      <c r="B223" s="41"/>
      <c r="C223" s="206" t="s">
        <v>402</v>
      </c>
      <c r="D223" s="206" t="s">
        <v>128</v>
      </c>
      <c r="E223" s="207" t="s">
        <v>403</v>
      </c>
      <c r="F223" s="208" t="s">
        <v>404</v>
      </c>
      <c r="G223" s="209" t="s">
        <v>372</v>
      </c>
      <c r="H223" s="210">
        <v>8.5</v>
      </c>
      <c r="I223" s="211"/>
      <c r="J223" s="212">
        <f>ROUND(I223*H223,2)</f>
        <v>0</v>
      </c>
      <c r="K223" s="208" t="s">
        <v>132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0.34999999999999998</v>
      </c>
      <c r="T223" s="216">
        <f>S223*H223</f>
        <v>2.9749999999999996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133</v>
      </c>
      <c r="AT223" s="217" t="s">
        <v>128</v>
      </c>
      <c r="AU223" s="217" t="s">
        <v>84</v>
      </c>
      <c r="AY223" s="19" t="s">
        <v>126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133</v>
      </c>
      <c r="BM223" s="217" t="s">
        <v>405</v>
      </c>
    </row>
    <row r="224" s="2" customFormat="1">
      <c r="A224" s="40"/>
      <c r="B224" s="41"/>
      <c r="C224" s="42"/>
      <c r="D224" s="219" t="s">
        <v>135</v>
      </c>
      <c r="E224" s="42"/>
      <c r="F224" s="220" t="s">
        <v>406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135</v>
      </c>
      <c r="AU224" s="19" t="s">
        <v>84</v>
      </c>
    </row>
    <row r="225" s="14" customFormat="1">
      <c r="A225" s="14"/>
      <c r="B225" s="235"/>
      <c r="C225" s="236"/>
      <c r="D225" s="226" t="s">
        <v>137</v>
      </c>
      <c r="E225" s="237" t="s">
        <v>19</v>
      </c>
      <c r="F225" s="238" t="s">
        <v>407</v>
      </c>
      <c r="G225" s="236"/>
      <c r="H225" s="239">
        <v>8.5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137</v>
      </c>
      <c r="AU225" s="245" t="s">
        <v>84</v>
      </c>
      <c r="AV225" s="14" t="s">
        <v>84</v>
      </c>
      <c r="AW225" s="14" t="s">
        <v>35</v>
      </c>
      <c r="AX225" s="14" t="s">
        <v>82</v>
      </c>
      <c r="AY225" s="245" t="s">
        <v>126</v>
      </c>
    </row>
    <row r="226" s="12" customFormat="1" ht="22.8" customHeight="1">
      <c r="A226" s="12"/>
      <c r="B226" s="190"/>
      <c r="C226" s="191"/>
      <c r="D226" s="192" t="s">
        <v>73</v>
      </c>
      <c r="E226" s="204" t="s">
        <v>408</v>
      </c>
      <c r="F226" s="204" t="s">
        <v>409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SUM(P227:P239)</f>
        <v>0</v>
      </c>
      <c r="Q226" s="198"/>
      <c r="R226" s="199">
        <f>SUM(R227:R239)</f>
        <v>0</v>
      </c>
      <c r="S226" s="198"/>
      <c r="T226" s="200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82</v>
      </c>
      <c r="AT226" s="202" t="s">
        <v>73</v>
      </c>
      <c r="AU226" s="202" t="s">
        <v>82</v>
      </c>
      <c r="AY226" s="201" t="s">
        <v>126</v>
      </c>
      <c r="BK226" s="203">
        <f>SUM(BK227:BK239)</f>
        <v>0</v>
      </c>
    </row>
    <row r="227" s="2" customFormat="1" ht="24.15" customHeight="1">
      <c r="A227" s="40"/>
      <c r="B227" s="41"/>
      <c r="C227" s="206" t="s">
        <v>410</v>
      </c>
      <c r="D227" s="206" t="s">
        <v>128</v>
      </c>
      <c r="E227" s="207" t="s">
        <v>411</v>
      </c>
      <c r="F227" s="208" t="s">
        <v>412</v>
      </c>
      <c r="G227" s="209" t="s">
        <v>307</v>
      </c>
      <c r="H227" s="210">
        <v>402.50999999999999</v>
      </c>
      <c r="I227" s="211"/>
      <c r="J227" s="212">
        <f>ROUND(I227*H227,2)</f>
        <v>0</v>
      </c>
      <c r="K227" s="208" t="s">
        <v>132</v>
      </c>
      <c r="L227" s="46"/>
      <c r="M227" s="213" t="s">
        <v>19</v>
      </c>
      <c r="N227" s="214" t="s">
        <v>45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133</v>
      </c>
      <c r="AT227" s="217" t="s">
        <v>128</v>
      </c>
      <c r="AU227" s="217" t="s">
        <v>84</v>
      </c>
      <c r="AY227" s="19" t="s">
        <v>126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82</v>
      </c>
      <c r="BK227" s="218">
        <f>ROUND(I227*H227,2)</f>
        <v>0</v>
      </c>
      <c r="BL227" s="19" t="s">
        <v>133</v>
      </c>
      <c r="BM227" s="217" t="s">
        <v>413</v>
      </c>
    </row>
    <row r="228" s="2" customFormat="1">
      <c r="A228" s="40"/>
      <c r="B228" s="41"/>
      <c r="C228" s="42"/>
      <c r="D228" s="219" t="s">
        <v>135</v>
      </c>
      <c r="E228" s="42"/>
      <c r="F228" s="220" t="s">
        <v>414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135</v>
      </c>
      <c r="AU228" s="19" t="s">
        <v>84</v>
      </c>
    </row>
    <row r="229" s="2" customFormat="1" ht="24.15" customHeight="1">
      <c r="A229" s="40"/>
      <c r="B229" s="41"/>
      <c r="C229" s="206" t="s">
        <v>415</v>
      </c>
      <c r="D229" s="206" t="s">
        <v>128</v>
      </c>
      <c r="E229" s="207" t="s">
        <v>416</v>
      </c>
      <c r="F229" s="208" t="s">
        <v>417</v>
      </c>
      <c r="G229" s="209" t="s">
        <v>307</v>
      </c>
      <c r="H229" s="210">
        <v>4025.0999999999999</v>
      </c>
      <c r="I229" s="211"/>
      <c r="J229" s="212">
        <f>ROUND(I229*H229,2)</f>
        <v>0</v>
      </c>
      <c r="K229" s="208" t="s">
        <v>132</v>
      </c>
      <c r="L229" s="46"/>
      <c r="M229" s="213" t="s">
        <v>19</v>
      </c>
      <c r="N229" s="214" t="s">
        <v>45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133</v>
      </c>
      <c r="AT229" s="217" t="s">
        <v>128</v>
      </c>
      <c r="AU229" s="217" t="s">
        <v>84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82</v>
      </c>
      <c r="BK229" s="218">
        <f>ROUND(I229*H229,2)</f>
        <v>0</v>
      </c>
      <c r="BL229" s="19" t="s">
        <v>133</v>
      </c>
      <c r="BM229" s="217" t="s">
        <v>418</v>
      </c>
    </row>
    <row r="230" s="2" customFormat="1">
      <c r="A230" s="40"/>
      <c r="B230" s="41"/>
      <c r="C230" s="42"/>
      <c r="D230" s="219" t="s">
        <v>135</v>
      </c>
      <c r="E230" s="42"/>
      <c r="F230" s="220" t="s">
        <v>419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135</v>
      </c>
      <c r="AU230" s="19" t="s">
        <v>84</v>
      </c>
    </row>
    <row r="231" s="14" customFormat="1">
      <c r="A231" s="14"/>
      <c r="B231" s="235"/>
      <c r="C231" s="236"/>
      <c r="D231" s="226" t="s">
        <v>137</v>
      </c>
      <c r="E231" s="236"/>
      <c r="F231" s="238" t="s">
        <v>420</v>
      </c>
      <c r="G231" s="236"/>
      <c r="H231" s="239">
        <v>4025.0999999999999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137</v>
      </c>
      <c r="AU231" s="245" t="s">
        <v>84</v>
      </c>
      <c r="AV231" s="14" t="s">
        <v>84</v>
      </c>
      <c r="AW231" s="14" t="s">
        <v>4</v>
      </c>
      <c r="AX231" s="14" t="s">
        <v>82</v>
      </c>
      <c r="AY231" s="245" t="s">
        <v>126</v>
      </c>
    </row>
    <row r="232" s="2" customFormat="1" ht="24.15" customHeight="1">
      <c r="A232" s="40"/>
      <c r="B232" s="41"/>
      <c r="C232" s="206" t="s">
        <v>421</v>
      </c>
      <c r="D232" s="206" t="s">
        <v>128</v>
      </c>
      <c r="E232" s="207" t="s">
        <v>422</v>
      </c>
      <c r="F232" s="208" t="s">
        <v>423</v>
      </c>
      <c r="G232" s="209" t="s">
        <v>307</v>
      </c>
      <c r="H232" s="210">
        <v>18.212</v>
      </c>
      <c r="I232" s="211"/>
      <c r="J232" s="212">
        <f>ROUND(I232*H232,2)</f>
        <v>0</v>
      </c>
      <c r="K232" s="208" t="s">
        <v>132</v>
      </c>
      <c r="L232" s="46"/>
      <c r="M232" s="213" t="s">
        <v>19</v>
      </c>
      <c r="N232" s="214" t="s">
        <v>45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133</v>
      </c>
      <c r="AT232" s="217" t="s">
        <v>128</v>
      </c>
      <c r="AU232" s="217" t="s">
        <v>84</v>
      </c>
      <c r="AY232" s="19" t="s">
        <v>126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82</v>
      </c>
      <c r="BK232" s="218">
        <f>ROUND(I232*H232,2)</f>
        <v>0</v>
      </c>
      <c r="BL232" s="19" t="s">
        <v>133</v>
      </c>
      <c r="BM232" s="217" t="s">
        <v>424</v>
      </c>
    </row>
    <row r="233" s="2" customFormat="1">
      <c r="A233" s="40"/>
      <c r="B233" s="41"/>
      <c r="C233" s="42"/>
      <c r="D233" s="219" t="s">
        <v>135</v>
      </c>
      <c r="E233" s="42"/>
      <c r="F233" s="220" t="s">
        <v>425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135</v>
      </c>
      <c r="AU233" s="19" t="s">
        <v>84</v>
      </c>
    </row>
    <row r="234" s="14" customFormat="1">
      <c r="A234" s="14"/>
      <c r="B234" s="235"/>
      <c r="C234" s="236"/>
      <c r="D234" s="226" t="s">
        <v>137</v>
      </c>
      <c r="E234" s="237" t="s">
        <v>19</v>
      </c>
      <c r="F234" s="238" t="s">
        <v>426</v>
      </c>
      <c r="G234" s="236"/>
      <c r="H234" s="239">
        <v>18.212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137</v>
      </c>
      <c r="AU234" s="245" t="s">
        <v>84</v>
      </c>
      <c r="AV234" s="14" t="s">
        <v>84</v>
      </c>
      <c r="AW234" s="14" t="s">
        <v>35</v>
      </c>
      <c r="AX234" s="14" t="s">
        <v>82</v>
      </c>
      <c r="AY234" s="245" t="s">
        <v>126</v>
      </c>
    </row>
    <row r="235" s="2" customFormat="1" ht="24.15" customHeight="1">
      <c r="A235" s="40"/>
      <c r="B235" s="41"/>
      <c r="C235" s="206" t="s">
        <v>427</v>
      </c>
      <c r="D235" s="206" t="s">
        <v>128</v>
      </c>
      <c r="E235" s="207" t="s">
        <v>428</v>
      </c>
      <c r="F235" s="208" t="s">
        <v>314</v>
      </c>
      <c r="G235" s="209" t="s">
        <v>307</v>
      </c>
      <c r="H235" s="210">
        <v>265.798</v>
      </c>
      <c r="I235" s="211"/>
      <c r="J235" s="212">
        <f>ROUND(I235*H235,2)</f>
        <v>0</v>
      </c>
      <c r="K235" s="208" t="s">
        <v>132</v>
      </c>
      <c r="L235" s="46"/>
      <c r="M235" s="213" t="s">
        <v>19</v>
      </c>
      <c r="N235" s="214" t="s">
        <v>45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133</v>
      </c>
      <c r="AT235" s="217" t="s">
        <v>128</v>
      </c>
      <c r="AU235" s="217" t="s">
        <v>84</v>
      </c>
      <c r="AY235" s="19" t="s">
        <v>126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133</v>
      </c>
      <c r="BM235" s="217" t="s">
        <v>429</v>
      </c>
    </row>
    <row r="236" s="2" customFormat="1">
      <c r="A236" s="40"/>
      <c r="B236" s="41"/>
      <c r="C236" s="42"/>
      <c r="D236" s="219" t="s">
        <v>135</v>
      </c>
      <c r="E236" s="42"/>
      <c r="F236" s="220" t="s">
        <v>430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135</v>
      </c>
      <c r="AU236" s="19" t="s">
        <v>84</v>
      </c>
    </row>
    <row r="237" s="14" customFormat="1">
      <c r="A237" s="14"/>
      <c r="B237" s="235"/>
      <c r="C237" s="236"/>
      <c r="D237" s="226" t="s">
        <v>137</v>
      </c>
      <c r="E237" s="237" t="s">
        <v>19</v>
      </c>
      <c r="F237" s="238" t="s">
        <v>431</v>
      </c>
      <c r="G237" s="236"/>
      <c r="H237" s="239">
        <v>265.798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137</v>
      </c>
      <c r="AU237" s="245" t="s">
        <v>84</v>
      </c>
      <c r="AV237" s="14" t="s">
        <v>84</v>
      </c>
      <c r="AW237" s="14" t="s">
        <v>35</v>
      </c>
      <c r="AX237" s="14" t="s">
        <v>82</v>
      </c>
      <c r="AY237" s="245" t="s">
        <v>126</v>
      </c>
    </row>
    <row r="238" s="2" customFormat="1" ht="24.15" customHeight="1">
      <c r="A238" s="40"/>
      <c r="B238" s="41"/>
      <c r="C238" s="206" t="s">
        <v>432</v>
      </c>
      <c r="D238" s="206" t="s">
        <v>128</v>
      </c>
      <c r="E238" s="207" t="s">
        <v>433</v>
      </c>
      <c r="F238" s="208" t="s">
        <v>434</v>
      </c>
      <c r="G238" s="209" t="s">
        <v>307</v>
      </c>
      <c r="H238" s="210">
        <v>118.5</v>
      </c>
      <c r="I238" s="211"/>
      <c r="J238" s="212">
        <f>ROUND(I238*H238,2)</f>
        <v>0</v>
      </c>
      <c r="K238" s="208" t="s">
        <v>132</v>
      </c>
      <c r="L238" s="46"/>
      <c r="M238" s="213" t="s">
        <v>19</v>
      </c>
      <c r="N238" s="214" t="s">
        <v>45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133</v>
      </c>
      <c r="AT238" s="217" t="s">
        <v>128</v>
      </c>
      <c r="AU238" s="217" t="s">
        <v>84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133</v>
      </c>
      <c r="BM238" s="217" t="s">
        <v>435</v>
      </c>
    </row>
    <row r="239" s="2" customFormat="1">
      <c r="A239" s="40"/>
      <c r="B239" s="41"/>
      <c r="C239" s="42"/>
      <c r="D239" s="219" t="s">
        <v>135</v>
      </c>
      <c r="E239" s="42"/>
      <c r="F239" s="220" t="s">
        <v>436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135</v>
      </c>
      <c r="AU239" s="19" t="s">
        <v>84</v>
      </c>
    </row>
    <row r="240" s="12" customFormat="1" ht="22.8" customHeight="1">
      <c r="A240" s="12"/>
      <c r="B240" s="190"/>
      <c r="C240" s="191"/>
      <c r="D240" s="192" t="s">
        <v>73</v>
      </c>
      <c r="E240" s="204" t="s">
        <v>437</v>
      </c>
      <c r="F240" s="204" t="s">
        <v>438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SUM(P241:P242)</f>
        <v>0</v>
      </c>
      <c r="Q240" s="198"/>
      <c r="R240" s="199">
        <f>SUM(R241:R242)</f>
        <v>0</v>
      </c>
      <c r="S240" s="198"/>
      <c r="T240" s="20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82</v>
      </c>
      <c r="AT240" s="202" t="s">
        <v>73</v>
      </c>
      <c r="AU240" s="202" t="s">
        <v>82</v>
      </c>
      <c r="AY240" s="201" t="s">
        <v>126</v>
      </c>
      <c r="BK240" s="203">
        <f>SUM(BK241:BK242)</f>
        <v>0</v>
      </c>
    </row>
    <row r="241" s="2" customFormat="1" ht="16.5" customHeight="1">
      <c r="A241" s="40"/>
      <c r="B241" s="41"/>
      <c r="C241" s="206" t="s">
        <v>439</v>
      </c>
      <c r="D241" s="206" t="s">
        <v>128</v>
      </c>
      <c r="E241" s="207" t="s">
        <v>440</v>
      </c>
      <c r="F241" s="208" t="s">
        <v>441</v>
      </c>
      <c r="G241" s="209" t="s">
        <v>307</v>
      </c>
      <c r="H241" s="210">
        <v>77.900000000000006</v>
      </c>
      <c r="I241" s="211"/>
      <c r="J241" s="212">
        <f>ROUND(I241*H241,2)</f>
        <v>0</v>
      </c>
      <c r="K241" s="208" t="s">
        <v>132</v>
      </c>
      <c r="L241" s="46"/>
      <c r="M241" s="213" t="s">
        <v>19</v>
      </c>
      <c r="N241" s="214" t="s">
        <v>45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133</v>
      </c>
      <c r="AT241" s="217" t="s">
        <v>128</v>
      </c>
      <c r="AU241" s="217" t="s">
        <v>84</v>
      </c>
      <c r="AY241" s="19" t="s">
        <v>126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82</v>
      </c>
      <c r="BK241" s="218">
        <f>ROUND(I241*H241,2)</f>
        <v>0</v>
      </c>
      <c r="BL241" s="19" t="s">
        <v>133</v>
      </c>
      <c r="BM241" s="217" t="s">
        <v>442</v>
      </c>
    </row>
    <row r="242" s="2" customFormat="1">
      <c r="A242" s="40"/>
      <c r="B242" s="41"/>
      <c r="C242" s="42"/>
      <c r="D242" s="219" t="s">
        <v>135</v>
      </c>
      <c r="E242" s="42"/>
      <c r="F242" s="220" t="s">
        <v>443</v>
      </c>
      <c r="G242" s="42"/>
      <c r="H242" s="42"/>
      <c r="I242" s="221"/>
      <c r="J242" s="42"/>
      <c r="K242" s="42"/>
      <c r="L242" s="46"/>
      <c r="M242" s="267"/>
      <c r="N242" s="268"/>
      <c r="O242" s="269"/>
      <c r="P242" s="269"/>
      <c r="Q242" s="269"/>
      <c r="R242" s="269"/>
      <c r="S242" s="269"/>
      <c r="T242" s="27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135</v>
      </c>
      <c r="AU242" s="19" t="s">
        <v>84</v>
      </c>
    </row>
    <row r="243" s="2" customFormat="1" ht="6.96" customHeight="1">
      <c r="A243" s="40"/>
      <c r="B243" s="61"/>
      <c r="C243" s="62"/>
      <c r="D243" s="62"/>
      <c r="E243" s="62"/>
      <c r="F243" s="62"/>
      <c r="G243" s="62"/>
      <c r="H243" s="62"/>
      <c r="I243" s="62"/>
      <c r="J243" s="62"/>
      <c r="K243" s="62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nGorOfQGuRCZIMW0viR+kiosFmFbFDtUsTXMyYgoW6IDF5CviByaya0m/oDWlPZf62lZDmEnsKK5mSDYddNCdA==" hashValue="NG3E5FgUJep14L99dF38wXB6H+EqjCYHrM3M1YLXgST+IPAQpZYyCwIQrebDz3QBu/yHcd2nYmKuhxDNDt/6MA==" algorithmName="SHA-512" password="CC35"/>
  <autoFilter ref="C84:K24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1103313"/>
    <hyperlink ref="F93" r:id="rId2" display="https://podminky.urs.cz/item/CS_URS_2024_01/113106121"/>
    <hyperlink ref="F96" r:id="rId3" display="https://podminky.urs.cz/item/CS_URS_2024_01/113106123"/>
    <hyperlink ref="F99" r:id="rId4" display="https://podminky.urs.cz/item/CS_URS_2024_01/113107136"/>
    <hyperlink ref="F102" r:id="rId5" display="https://podminky.urs.cz/item/CS_URS_2024_01/113107143"/>
    <hyperlink ref="F105" r:id="rId6" display="https://podminky.urs.cz/item/CS_URS_2024_01/113107223"/>
    <hyperlink ref="F108" r:id="rId7" display="https://podminky.urs.cz/item/CS_URS_2024_01/113107243"/>
    <hyperlink ref="F111" r:id="rId8" display="https://podminky.urs.cz/item/CS_URS_2024_01/113107322"/>
    <hyperlink ref="F114" r:id="rId9" display="https://podminky.urs.cz/item/CS_URS_2024_01/113107336"/>
    <hyperlink ref="F117" r:id="rId10" display="https://podminky.urs.cz/item/CS_URS_2024_01/113152112"/>
    <hyperlink ref="F127" r:id="rId11" display="https://podminky.urs.cz/item/CS_URS_2024_01/121112003"/>
    <hyperlink ref="F130" r:id="rId12" display="https://podminky.urs.cz/item/CS_URS_2024_01/121151103"/>
    <hyperlink ref="F133" r:id="rId13" display="https://podminky.urs.cz/item/CS_URS_2024_01/131213701"/>
    <hyperlink ref="F136" r:id="rId14" display="https://podminky.urs.cz/item/CS_URS_2024_01/131251103"/>
    <hyperlink ref="F141" r:id="rId15" display="https://podminky.urs.cz/item/CS_URS_2024_01/132212131"/>
    <hyperlink ref="F146" r:id="rId16" display="https://podminky.urs.cz/item/CS_URS_2024_01/132212131"/>
    <hyperlink ref="F152" r:id="rId17" display="https://podminky.urs.cz/item/CS_URS_2024_01/132251101"/>
    <hyperlink ref="F157" r:id="rId18" display="https://podminky.urs.cz/item/CS_URS_2024_01/132251252"/>
    <hyperlink ref="F160" r:id="rId19" display="https://podminky.urs.cz/item/CS_URS_2024_01/139001101"/>
    <hyperlink ref="F163" r:id="rId20" display="https://podminky.urs.cz/item/CS_URS_2024_01/151101102"/>
    <hyperlink ref="F166" r:id="rId21" display="https://podminky.urs.cz/item/CS_URS_2024_01/151101112"/>
    <hyperlink ref="F168" r:id="rId22" display="https://podminky.urs.cz/item/CS_URS_2024_01/162706111"/>
    <hyperlink ref="F171" r:id="rId23" display="https://podminky.urs.cz/item/CS_URS_2024_01/162706119"/>
    <hyperlink ref="F174" r:id="rId24" display="https://podminky.urs.cz/item/CS_URS_2024_01/162751117"/>
    <hyperlink ref="F177" r:id="rId25" display="https://podminky.urs.cz/item/CS_URS_2024_01/162751119"/>
    <hyperlink ref="F180" r:id="rId26" display="https://podminky.urs.cz/item/CS_URS_2024_01/167103101"/>
    <hyperlink ref="F184" r:id="rId27" display="https://podminky.urs.cz/item/CS_URS_2024_01/171201231"/>
    <hyperlink ref="F187" r:id="rId28" display="https://podminky.urs.cz/item/CS_URS_2024_01/174111101"/>
    <hyperlink ref="F190" r:id="rId29" display="https://podminky.urs.cz/item/CS_URS_2024_01/174151101"/>
    <hyperlink ref="F193" r:id="rId30" display="https://podminky.urs.cz/item/CS_URS_2024_01/174211101"/>
    <hyperlink ref="F198" r:id="rId31" display="https://podminky.urs.cz/item/CS_URS_2024_01/175111101"/>
    <hyperlink ref="F203" r:id="rId32" display="https://podminky.urs.cz/item/CS_URS_2024_01/181006111"/>
    <hyperlink ref="F206" r:id="rId33" display="https://podminky.urs.cz/item/CS_URS_2024_01/181111111"/>
    <hyperlink ref="F209" r:id="rId34" display="https://podminky.urs.cz/item/CS_URS_2024_01/181912112"/>
    <hyperlink ref="F213" r:id="rId35" display="https://podminky.urs.cz/item/CS_URS_2024_01/871260310"/>
    <hyperlink ref="F221" r:id="rId36" display="https://podminky.urs.cz/item/CS_URS_2024_01/966008211"/>
    <hyperlink ref="F224" r:id="rId37" display="https://podminky.urs.cz/item/CS_URS_2024_01/966008212"/>
    <hyperlink ref="F228" r:id="rId38" display="https://podminky.urs.cz/item/CS_URS_2024_01/997221571"/>
    <hyperlink ref="F230" r:id="rId39" display="https://podminky.urs.cz/item/CS_URS_2024_01/997221579"/>
    <hyperlink ref="F233" r:id="rId40" display="https://podminky.urs.cz/item/CS_URS_2024_01/997221862"/>
    <hyperlink ref="F236" r:id="rId41" display="https://podminky.urs.cz/item/CS_URS_2024_01/997221873"/>
    <hyperlink ref="F239" r:id="rId42" display="https://podminky.urs.cz/item/CS_URS_2024_01/997221875"/>
    <hyperlink ref="F242" r:id="rId43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Dodávka zařízení komunitního centra - Základní škola, Trutnov,  V Domcích 488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ROUND((SUM(BE92:BE241)),  2)</f>
        <v>0</v>
      </c>
      <c r="G33" s="40"/>
      <c r="H33" s="40"/>
      <c r="I33" s="150">
        <v>0.20999999999999999</v>
      </c>
      <c r="J33" s="149">
        <f>ROUND(((SUM(BE92:BE241))*I33),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ROUND((SUM(BF92:BF241)),  2)</f>
        <v>0</v>
      </c>
      <c r="G34" s="40"/>
      <c r="H34" s="40"/>
      <c r="I34" s="150">
        <v>0.14999999999999999</v>
      </c>
      <c r="J34" s="149">
        <f>ROUND(((SUM(BF92:BF241))*I34),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ROUND((SUM(BG92:BG241)),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ROUND((SUM(BH92:BH241)),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ROUND((SUM(BI92:BI241)),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Dodávka zařízení komunitního centra - Základní škola, Trutnov,  V Domcích 488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Stavební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Trutnov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Základní škola, Trutnov,  V Domcích 488, 541 01</v>
      </c>
      <c r="G54" s="42"/>
      <c r="H54" s="42"/>
      <c r="I54" s="34" t="s">
        <v>32</v>
      </c>
      <c r="J54" s="38" t="str">
        <f>E21</f>
        <v>RSU s.r.o. Voletinská 252, 541 03 Trutnov- Poříčí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Ing.Miloš Kotrbanec, RSU s.r.o. Trutnov - Poříčí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445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446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447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448</v>
      </c>
      <c r="E65" s="176"/>
      <c r="F65" s="176"/>
      <c r="G65" s="176"/>
      <c r="H65" s="176"/>
      <c r="I65" s="176"/>
      <c r="J65" s="177">
        <f>J161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J206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449</v>
      </c>
      <c r="E68" s="170"/>
      <c r="F68" s="170"/>
      <c r="G68" s="170"/>
      <c r="H68" s="170"/>
      <c r="I68" s="170"/>
      <c r="J68" s="171">
        <f>J213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450</v>
      </c>
      <c r="E69" s="176"/>
      <c r="F69" s="176"/>
      <c r="G69" s="176"/>
      <c r="H69" s="176"/>
      <c r="I69" s="176"/>
      <c r="J69" s="177">
        <f>J214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451</v>
      </c>
      <c r="E70" s="176"/>
      <c r="F70" s="176"/>
      <c r="G70" s="176"/>
      <c r="H70" s="176"/>
      <c r="I70" s="176"/>
      <c r="J70" s="177">
        <f>J221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452</v>
      </c>
      <c r="E71" s="176"/>
      <c r="F71" s="176"/>
      <c r="G71" s="176"/>
      <c r="H71" s="176"/>
      <c r="I71" s="176"/>
      <c r="J71" s="177">
        <f>J225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453</v>
      </c>
      <c r="E72" s="176"/>
      <c r="F72" s="176"/>
      <c r="G72" s="176"/>
      <c r="H72" s="176"/>
      <c r="I72" s="176"/>
      <c r="J72" s="177">
        <f>J227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111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 xml:space="preserve">Dodávka zařízení komunitního centra - Základní škola, Trutnov,  V Domcích 488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98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02 - Stavební práce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Trutnov</v>
      </c>
      <c r="G86" s="42"/>
      <c r="H86" s="42"/>
      <c r="I86" s="34" t="s">
        <v>23</v>
      </c>
      <c r="J86" s="74" t="str">
        <f>IF(J12="","",J12)</f>
        <v>30. 1. 2024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Základní škola, Trutnov,  V Domcích 488, 541 01</v>
      </c>
      <c r="G88" s="42"/>
      <c r="H88" s="42"/>
      <c r="I88" s="34" t="s">
        <v>32</v>
      </c>
      <c r="J88" s="38" t="str">
        <f>E21</f>
        <v>RSU s.r.o. Voletinská 252, 541 03 Trutnov- Poříčí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>Ing.Miloš Kotrbanec, RSU s.r.o. Trutnov - Poříčí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112</v>
      </c>
      <c r="D91" s="182" t="s">
        <v>59</v>
      </c>
      <c r="E91" s="182" t="s">
        <v>55</v>
      </c>
      <c r="F91" s="182" t="s">
        <v>56</v>
      </c>
      <c r="G91" s="182" t="s">
        <v>113</v>
      </c>
      <c r="H91" s="182" t="s">
        <v>114</v>
      </c>
      <c r="I91" s="182" t="s">
        <v>115</v>
      </c>
      <c r="J91" s="182" t="s">
        <v>103</v>
      </c>
      <c r="K91" s="183" t="s">
        <v>116</v>
      </c>
      <c r="L91" s="184"/>
      <c r="M91" s="94" t="s">
        <v>19</v>
      </c>
      <c r="N91" s="95" t="s">
        <v>44</v>
      </c>
      <c r="O91" s="95" t="s">
        <v>117</v>
      </c>
      <c r="P91" s="95" t="s">
        <v>118</v>
      </c>
      <c r="Q91" s="95" t="s">
        <v>119</v>
      </c>
      <c r="R91" s="95" t="s">
        <v>120</v>
      </c>
      <c r="S91" s="95" t="s">
        <v>121</v>
      </c>
      <c r="T91" s="96" t="s">
        <v>122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123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P93+P213</f>
        <v>0</v>
      </c>
      <c r="Q92" s="98"/>
      <c r="R92" s="187">
        <f>R93+R213</f>
        <v>672.32431783000004</v>
      </c>
      <c r="S92" s="98"/>
      <c r="T92" s="188">
        <f>T93+T213</f>
        <v>1.78878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104</v>
      </c>
      <c r="BK92" s="189">
        <f>BK93+BK213</f>
        <v>0</v>
      </c>
    </row>
    <row r="93" s="12" customFormat="1" ht="25.92" customHeight="1">
      <c r="A93" s="12"/>
      <c r="B93" s="190"/>
      <c r="C93" s="191"/>
      <c r="D93" s="192" t="s">
        <v>73</v>
      </c>
      <c r="E93" s="193" t="s">
        <v>124</v>
      </c>
      <c r="F93" s="193" t="s">
        <v>125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P94+P100+P112+P117+P161+P165+P206</f>
        <v>0</v>
      </c>
      <c r="Q93" s="198"/>
      <c r="R93" s="199">
        <f>R94+R100+R112+R117+R161+R165+R206</f>
        <v>672.25946783000006</v>
      </c>
      <c r="S93" s="198"/>
      <c r="T93" s="200">
        <f>T94+T100+T112+T117+T161+T165+T206</f>
        <v>1.7877000000000001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74</v>
      </c>
      <c r="AY93" s="201" t="s">
        <v>126</v>
      </c>
      <c r="BK93" s="203">
        <f>BK94+BK100+BK112+BK117+BK161+BK165+BK206</f>
        <v>0</v>
      </c>
    </row>
    <row r="94" s="12" customFormat="1" ht="22.8" customHeight="1">
      <c r="A94" s="12"/>
      <c r="B94" s="190"/>
      <c r="C94" s="191"/>
      <c r="D94" s="192" t="s">
        <v>73</v>
      </c>
      <c r="E94" s="204" t="s">
        <v>82</v>
      </c>
      <c r="F94" s="204" t="s">
        <v>127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SUM(P95:P99)</f>
        <v>0</v>
      </c>
      <c r="Q94" s="198"/>
      <c r="R94" s="199">
        <f>SUM(R95:R99)</f>
        <v>37.259</v>
      </c>
      <c r="S94" s="198"/>
      <c r="T94" s="200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82</v>
      </c>
      <c r="AT94" s="202" t="s">
        <v>73</v>
      </c>
      <c r="AU94" s="202" t="s">
        <v>82</v>
      </c>
      <c r="AY94" s="201" t="s">
        <v>126</v>
      </c>
      <c r="BK94" s="203">
        <f>SUM(BK95:BK99)</f>
        <v>0</v>
      </c>
    </row>
    <row r="95" s="2" customFormat="1" ht="24.15" customHeight="1">
      <c r="A95" s="40"/>
      <c r="B95" s="41"/>
      <c r="C95" s="206" t="s">
        <v>208</v>
      </c>
      <c r="D95" s="206" t="s">
        <v>128</v>
      </c>
      <c r="E95" s="207" t="s">
        <v>325</v>
      </c>
      <c r="F95" s="208" t="s">
        <v>326</v>
      </c>
      <c r="G95" s="209" t="s">
        <v>192</v>
      </c>
      <c r="H95" s="210">
        <v>23.286999999999999</v>
      </c>
      <c r="I95" s="211"/>
      <c r="J95" s="212">
        <f>ROUND(I95*H95,2)</f>
        <v>0</v>
      </c>
      <c r="K95" s="208" t="s">
        <v>132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84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133</v>
      </c>
      <c r="BM95" s="217" t="s">
        <v>454</v>
      </c>
    </row>
    <row r="96" s="2" customFormat="1">
      <c r="A96" s="40"/>
      <c r="B96" s="41"/>
      <c r="C96" s="42"/>
      <c r="D96" s="219" t="s">
        <v>135</v>
      </c>
      <c r="E96" s="42"/>
      <c r="F96" s="220" t="s">
        <v>328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135</v>
      </c>
      <c r="AU96" s="19" t="s">
        <v>84</v>
      </c>
    </row>
    <row r="97" s="14" customFormat="1">
      <c r="A97" s="14"/>
      <c r="B97" s="235"/>
      <c r="C97" s="236"/>
      <c r="D97" s="226" t="s">
        <v>137</v>
      </c>
      <c r="E97" s="237" t="s">
        <v>19</v>
      </c>
      <c r="F97" s="238" t="s">
        <v>455</v>
      </c>
      <c r="G97" s="236"/>
      <c r="H97" s="239">
        <v>23.286999999999999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137</v>
      </c>
      <c r="AU97" s="245" t="s">
        <v>84</v>
      </c>
      <c r="AV97" s="14" t="s">
        <v>84</v>
      </c>
      <c r="AW97" s="14" t="s">
        <v>35</v>
      </c>
      <c r="AX97" s="14" t="s">
        <v>82</v>
      </c>
      <c r="AY97" s="245" t="s">
        <v>126</v>
      </c>
    </row>
    <row r="98" s="2" customFormat="1" ht="16.5" customHeight="1">
      <c r="A98" s="40"/>
      <c r="B98" s="41"/>
      <c r="C98" s="257" t="s">
        <v>456</v>
      </c>
      <c r="D98" s="257" t="s">
        <v>304</v>
      </c>
      <c r="E98" s="258" t="s">
        <v>457</v>
      </c>
      <c r="F98" s="259" t="s">
        <v>458</v>
      </c>
      <c r="G98" s="260" t="s">
        <v>307</v>
      </c>
      <c r="H98" s="261">
        <v>37.259</v>
      </c>
      <c r="I98" s="262"/>
      <c r="J98" s="263">
        <f>ROUND(I98*H98,2)</f>
        <v>0</v>
      </c>
      <c r="K98" s="259" t="s">
        <v>132</v>
      </c>
      <c r="L98" s="264"/>
      <c r="M98" s="265" t="s">
        <v>19</v>
      </c>
      <c r="N98" s="266" t="s">
        <v>45</v>
      </c>
      <c r="O98" s="86"/>
      <c r="P98" s="215">
        <f>O98*H98</f>
        <v>0</v>
      </c>
      <c r="Q98" s="215">
        <v>1</v>
      </c>
      <c r="R98" s="215">
        <f>Q98*H98</f>
        <v>37.259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309</v>
      </c>
      <c r="AT98" s="217" t="s">
        <v>304</v>
      </c>
      <c r="AU98" s="217" t="s">
        <v>84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133</v>
      </c>
      <c r="BM98" s="217" t="s">
        <v>459</v>
      </c>
    </row>
    <row r="99" s="14" customFormat="1">
      <c r="A99" s="14"/>
      <c r="B99" s="235"/>
      <c r="C99" s="236"/>
      <c r="D99" s="226" t="s">
        <v>137</v>
      </c>
      <c r="E99" s="236"/>
      <c r="F99" s="238" t="s">
        <v>460</v>
      </c>
      <c r="G99" s="236"/>
      <c r="H99" s="239">
        <v>37.259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137</v>
      </c>
      <c r="AU99" s="245" t="s">
        <v>84</v>
      </c>
      <c r="AV99" s="14" t="s">
        <v>84</v>
      </c>
      <c r="AW99" s="14" t="s">
        <v>4</v>
      </c>
      <c r="AX99" s="14" t="s">
        <v>82</v>
      </c>
      <c r="AY99" s="245" t="s">
        <v>126</v>
      </c>
    </row>
    <row r="100" s="12" customFormat="1" ht="22.8" customHeight="1">
      <c r="A100" s="12"/>
      <c r="B100" s="190"/>
      <c r="C100" s="191"/>
      <c r="D100" s="192" t="s">
        <v>73</v>
      </c>
      <c r="E100" s="204" t="s">
        <v>84</v>
      </c>
      <c r="F100" s="204" t="s">
        <v>461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SUM(P101:P111)</f>
        <v>0</v>
      </c>
      <c r="Q100" s="198"/>
      <c r="R100" s="199">
        <f>SUM(R101:R111)</f>
        <v>25.121084910000004</v>
      </c>
      <c r="S100" s="198"/>
      <c r="T100" s="200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73</v>
      </c>
      <c r="AU100" s="202" t="s">
        <v>82</v>
      </c>
      <c r="AY100" s="201" t="s">
        <v>126</v>
      </c>
      <c r="BK100" s="203">
        <f>SUM(BK101:BK111)</f>
        <v>0</v>
      </c>
    </row>
    <row r="101" s="2" customFormat="1" ht="24.15" customHeight="1">
      <c r="A101" s="40"/>
      <c r="B101" s="41"/>
      <c r="C101" s="206" t="s">
        <v>462</v>
      </c>
      <c r="D101" s="206" t="s">
        <v>128</v>
      </c>
      <c r="E101" s="207" t="s">
        <v>463</v>
      </c>
      <c r="F101" s="208" t="s">
        <v>464</v>
      </c>
      <c r="G101" s="209" t="s">
        <v>192</v>
      </c>
      <c r="H101" s="210">
        <v>9.4250000000000007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2.5504500000000001</v>
      </c>
      <c r="R101" s="215">
        <f>Q101*H101</f>
        <v>24.037991250000005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84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133</v>
      </c>
      <c r="BM101" s="217" t="s">
        <v>465</v>
      </c>
    </row>
    <row r="102" s="2" customFormat="1">
      <c r="A102" s="40"/>
      <c r="B102" s="41"/>
      <c r="C102" s="42"/>
      <c r="D102" s="219" t="s">
        <v>135</v>
      </c>
      <c r="E102" s="42"/>
      <c r="F102" s="220" t="s">
        <v>466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84</v>
      </c>
    </row>
    <row r="103" s="14" customFormat="1">
      <c r="A103" s="14"/>
      <c r="B103" s="235"/>
      <c r="C103" s="236"/>
      <c r="D103" s="226" t="s">
        <v>137</v>
      </c>
      <c r="E103" s="237" t="s">
        <v>19</v>
      </c>
      <c r="F103" s="238" t="s">
        <v>467</v>
      </c>
      <c r="G103" s="236"/>
      <c r="H103" s="239">
        <v>9.4250000000000007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137</v>
      </c>
      <c r="AU103" s="245" t="s">
        <v>84</v>
      </c>
      <c r="AV103" s="14" t="s">
        <v>84</v>
      </c>
      <c r="AW103" s="14" t="s">
        <v>35</v>
      </c>
      <c r="AX103" s="14" t="s">
        <v>82</v>
      </c>
      <c r="AY103" s="245" t="s">
        <v>126</v>
      </c>
    </row>
    <row r="104" s="2" customFormat="1" ht="16.5" customHeight="1">
      <c r="A104" s="40"/>
      <c r="B104" s="41"/>
      <c r="C104" s="206" t="s">
        <v>214</v>
      </c>
      <c r="D104" s="206" t="s">
        <v>128</v>
      </c>
      <c r="E104" s="207" t="s">
        <v>468</v>
      </c>
      <c r="F104" s="208" t="s">
        <v>469</v>
      </c>
      <c r="G104" s="209" t="s">
        <v>143</v>
      </c>
      <c r="H104" s="210">
        <v>10.77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0.0077000000000000002</v>
      </c>
      <c r="R104" s="215">
        <f>Q104*H104</f>
        <v>0.082929000000000003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84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133</v>
      </c>
      <c r="BM104" s="217" t="s">
        <v>470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471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84</v>
      </c>
    </row>
    <row r="106" s="14" customFormat="1">
      <c r="A106" s="14"/>
      <c r="B106" s="235"/>
      <c r="C106" s="236"/>
      <c r="D106" s="226" t="s">
        <v>137</v>
      </c>
      <c r="E106" s="237" t="s">
        <v>19</v>
      </c>
      <c r="F106" s="238" t="s">
        <v>472</v>
      </c>
      <c r="G106" s="236"/>
      <c r="H106" s="239">
        <v>10.77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137</v>
      </c>
      <c r="AU106" s="245" t="s">
        <v>84</v>
      </c>
      <c r="AV106" s="14" t="s">
        <v>84</v>
      </c>
      <c r="AW106" s="14" t="s">
        <v>35</v>
      </c>
      <c r="AX106" s="14" t="s">
        <v>82</v>
      </c>
      <c r="AY106" s="245" t="s">
        <v>126</v>
      </c>
    </row>
    <row r="107" s="2" customFormat="1" ht="16.5" customHeight="1">
      <c r="A107" s="40"/>
      <c r="B107" s="41"/>
      <c r="C107" s="206" t="s">
        <v>362</v>
      </c>
      <c r="D107" s="206" t="s">
        <v>128</v>
      </c>
      <c r="E107" s="207" t="s">
        <v>473</v>
      </c>
      <c r="F107" s="208" t="s">
        <v>474</v>
      </c>
      <c r="G107" s="209" t="s">
        <v>143</v>
      </c>
      <c r="H107" s="210">
        <v>10.77</v>
      </c>
      <c r="I107" s="211"/>
      <c r="J107" s="212">
        <f>ROUND(I107*H107,2)</f>
        <v>0</v>
      </c>
      <c r="K107" s="208" t="s">
        <v>132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84</v>
      </c>
      <c r="AY107" s="19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133</v>
      </c>
      <c r="BM107" s="217" t="s">
        <v>475</v>
      </c>
    </row>
    <row r="108" s="2" customFormat="1">
      <c r="A108" s="40"/>
      <c r="B108" s="41"/>
      <c r="C108" s="42"/>
      <c r="D108" s="219" t="s">
        <v>135</v>
      </c>
      <c r="E108" s="42"/>
      <c r="F108" s="220" t="s">
        <v>476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135</v>
      </c>
      <c r="AU108" s="19" t="s">
        <v>84</v>
      </c>
    </row>
    <row r="109" s="2" customFormat="1" ht="16.5" customHeight="1">
      <c r="A109" s="40"/>
      <c r="B109" s="41"/>
      <c r="C109" s="206" t="s">
        <v>330</v>
      </c>
      <c r="D109" s="206" t="s">
        <v>128</v>
      </c>
      <c r="E109" s="207" t="s">
        <v>477</v>
      </c>
      <c r="F109" s="208" t="s">
        <v>478</v>
      </c>
      <c r="G109" s="209" t="s">
        <v>307</v>
      </c>
      <c r="H109" s="210">
        <v>0.94299999999999995</v>
      </c>
      <c r="I109" s="211"/>
      <c r="J109" s="212">
        <f>ROUND(I109*H109,2)</f>
        <v>0</v>
      </c>
      <c r="K109" s="208" t="s">
        <v>132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1.0606199999999999</v>
      </c>
      <c r="R109" s="215">
        <f>Q109*H109</f>
        <v>1.0001646599999998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133</v>
      </c>
      <c r="AT109" s="217" t="s">
        <v>128</v>
      </c>
      <c r="AU109" s="217" t="s">
        <v>84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133</v>
      </c>
      <c r="BM109" s="217" t="s">
        <v>479</v>
      </c>
    </row>
    <row r="110" s="2" customFormat="1">
      <c r="A110" s="40"/>
      <c r="B110" s="41"/>
      <c r="C110" s="42"/>
      <c r="D110" s="219" t="s">
        <v>135</v>
      </c>
      <c r="E110" s="42"/>
      <c r="F110" s="220" t="s">
        <v>480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135</v>
      </c>
      <c r="AU110" s="19" t="s">
        <v>84</v>
      </c>
    </row>
    <row r="111" s="14" customFormat="1">
      <c r="A111" s="14"/>
      <c r="B111" s="235"/>
      <c r="C111" s="236"/>
      <c r="D111" s="226" t="s">
        <v>137</v>
      </c>
      <c r="E111" s="237" t="s">
        <v>19</v>
      </c>
      <c r="F111" s="238" t="s">
        <v>481</v>
      </c>
      <c r="G111" s="236"/>
      <c r="H111" s="239">
        <v>0.94299999999999995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137</v>
      </c>
      <c r="AU111" s="245" t="s">
        <v>84</v>
      </c>
      <c r="AV111" s="14" t="s">
        <v>84</v>
      </c>
      <c r="AW111" s="14" t="s">
        <v>35</v>
      </c>
      <c r="AX111" s="14" t="s">
        <v>82</v>
      </c>
      <c r="AY111" s="245" t="s">
        <v>126</v>
      </c>
    </row>
    <row r="112" s="12" customFormat="1" ht="22.8" customHeight="1">
      <c r="A112" s="12"/>
      <c r="B112" s="190"/>
      <c r="C112" s="191"/>
      <c r="D112" s="192" t="s">
        <v>73</v>
      </c>
      <c r="E112" s="204" t="s">
        <v>133</v>
      </c>
      <c r="F112" s="204" t="s">
        <v>482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SUM(P113:P116)</f>
        <v>0</v>
      </c>
      <c r="Q112" s="198"/>
      <c r="R112" s="199">
        <f>SUM(R113:R116)</f>
        <v>9.1673600000000004</v>
      </c>
      <c r="S112" s="198"/>
      <c r="T112" s="20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82</v>
      </c>
      <c r="AT112" s="202" t="s">
        <v>73</v>
      </c>
      <c r="AU112" s="202" t="s">
        <v>82</v>
      </c>
      <c r="AY112" s="201" t="s">
        <v>126</v>
      </c>
      <c r="BK112" s="203">
        <f>SUM(BK113:BK116)</f>
        <v>0</v>
      </c>
    </row>
    <row r="113" s="2" customFormat="1" ht="16.5" customHeight="1">
      <c r="A113" s="40"/>
      <c r="B113" s="41"/>
      <c r="C113" s="206" t="s">
        <v>415</v>
      </c>
      <c r="D113" s="206" t="s">
        <v>128</v>
      </c>
      <c r="E113" s="207" t="s">
        <v>483</v>
      </c>
      <c r="F113" s="208" t="s">
        <v>484</v>
      </c>
      <c r="G113" s="209" t="s">
        <v>205</v>
      </c>
      <c r="H113" s="210">
        <v>1</v>
      </c>
      <c r="I113" s="211"/>
      <c r="J113" s="212">
        <f>ROUND(I113*H113,2)</f>
        <v>0</v>
      </c>
      <c r="K113" s="208" t="s">
        <v>485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1.8</v>
      </c>
      <c r="R113" s="215">
        <f>Q113*H113</f>
        <v>1.8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84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133</v>
      </c>
      <c r="BM113" s="217" t="s">
        <v>486</v>
      </c>
    </row>
    <row r="114" s="2" customFormat="1" ht="24.15" customHeight="1">
      <c r="A114" s="40"/>
      <c r="B114" s="41"/>
      <c r="C114" s="206" t="s">
        <v>133</v>
      </c>
      <c r="D114" s="206" t="s">
        <v>128</v>
      </c>
      <c r="E114" s="207" t="s">
        <v>487</v>
      </c>
      <c r="F114" s="208" t="s">
        <v>488</v>
      </c>
      <c r="G114" s="209" t="s">
        <v>143</v>
      </c>
      <c r="H114" s="210">
        <v>364</v>
      </c>
      <c r="I114" s="211"/>
      <c r="J114" s="212">
        <f>ROUND(I114*H114,2)</f>
        <v>0</v>
      </c>
      <c r="K114" s="208" t="s">
        <v>132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0.020240000000000001</v>
      </c>
      <c r="R114" s="215">
        <f>Q114*H114</f>
        <v>7.3673600000000006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133</v>
      </c>
      <c r="AT114" s="217" t="s">
        <v>128</v>
      </c>
      <c r="AU114" s="217" t="s">
        <v>84</v>
      </c>
      <c r="AY114" s="19" t="s">
        <v>126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133</v>
      </c>
      <c r="BM114" s="217" t="s">
        <v>489</v>
      </c>
    </row>
    <row r="115" s="2" customFormat="1">
      <c r="A115" s="40"/>
      <c r="B115" s="41"/>
      <c r="C115" s="42"/>
      <c r="D115" s="219" t="s">
        <v>135</v>
      </c>
      <c r="E115" s="42"/>
      <c r="F115" s="220" t="s">
        <v>490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135</v>
      </c>
      <c r="AU115" s="19" t="s">
        <v>84</v>
      </c>
    </row>
    <row r="116" s="14" customFormat="1">
      <c r="A116" s="14"/>
      <c r="B116" s="235"/>
      <c r="C116" s="236"/>
      <c r="D116" s="226" t="s">
        <v>137</v>
      </c>
      <c r="E116" s="237" t="s">
        <v>19</v>
      </c>
      <c r="F116" s="238" t="s">
        <v>491</v>
      </c>
      <c r="G116" s="236"/>
      <c r="H116" s="239">
        <v>364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137</v>
      </c>
      <c r="AU116" s="245" t="s">
        <v>84</v>
      </c>
      <c r="AV116" s="14" t="s">
        <v>84</v>
      </c>
      <c r="AW116" s="14" t="s">
        <v>35</v>
      </c>
      <c r="AX116" s="14" t="s">
        <v>82</v>
      </c>
      <c r="AY116" s="245" t="s">
        <v>126</v>
      </c>
    </row>
    <row r="117" s="12" customFormat="1" ht="22.8" customHeight="1">
      <c r="A117" s="12"/>
      <c r="B117" s="190"/>
      <c r="C117" s="191"/>
      <c r="D117" s="192" t="s">
        <v>73</v>
      </c>
      <c r="E117" s="204" t="s">
        <v>492</v>
      </c>
      <c r="F117" s="204" t="s">
        <v>493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SUM(P118:P160)</f>
        <v>0</v>
      </c>
      <c r="Q117" s="198"/>
      <c r="R117" s="199">
        <f>SUM(R118:R160)</f>
        <v>549.22118360000013</v>
      </c>
      <c r="S117" s="198"/>
      <c r="T117" s="200">
        <f>SUM(T118:T160)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82</v>
      </c>
      <c r="AT117" s="202" t="s">
        <v>73</v>
      </c>
      <c r="AU117" s="202" t="s">
        <v>82</v>
      </c>
      <c r="AY117" s="201" t="s">
        <v>126</v>
      </c>
      <c r="BK117" s="203">
        <f>SUM(BK118:BK160)</f>
        <v>0</v>
      </c>
    </row>
    <row r="118" s="2" customFormat="1" ht="24.15" customHeight="1">
      <c r="A118" s="40"/>
      <c r="B118" s="41"/>
      <c r="C118" s="206" t="s">
        <v>410</v>
      </c>
      <c r="D118" s="206" t="s">
        <v>128</v>
      </c>
      <c r="E118" s="207" t="s">
        <v>494</v>
      </c>
      <c r="F118" s="208" t="s">
        <v>495</v>
      </c>
      <c r="G118" s="209" t="s">
        <v>143</v>
      </c>
      <c r="H118" s="210">
        <v>51</v>
      </c>
      <c r="I118" s="211"/>
      <c r="J118" s="212">
        <f>ROUND(I118*H118,2)</f>
        <v>0</v>
      </c>
      <c r="K118" s="208" t="s">
        <v>206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0.218</v>
      </c>
      <c r="R118" s="215">
        <f>Q118*H118</f>
        <v>11.118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133</v>
      </c>
      <c r="AT118" s="217" t="s">
        <v>128</v>
      </c>
      <c r="AU118" s="217" t="s">
        <v>84</v>
      </c>
      <c r="AY118" s="19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133</v>
      </c>
      <c r="BM118" s="217" t="s">
        <v>496</v>
      </c>
    </row>
    <row r="119" s="14" customFormat="1">
      <c r="A119" s="14"/>
      <c r="B119" s="235"/>
      <c r="C119" s="236"/>
      <c r="D119" s="226" t="s">
        <v>137</v>
      </c>
      <c r="E119" s="237" t="s">
        <v>19</v>
      </c>
      <c r="F119" s="238" t="s">
        <v>497</v>
      </c>
      <c r="G119" s="236"/>
      <c r="H119" s="239">
        <v>51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137</v>
      </c>
      <c r="AU119" s="245" t="s">
        <v>84</v>
      </c>
      <c r="AV119" s="14" t="s">
        <v>84</v>
      </c>
      <c r="AW119" s="14" t="s">
        <v>35</v>
      </c>
      <c r="AX119" s="14" t="s">
        <v>82</v>
      </c>
      <c r="AY119" s="245" t="s">
        <v>126</v>
      </c>
    </row>
    <row r="120" s="2" customFormat="1" ht="24.15" customHeight="1">
      <c r="A120" s="40"/>
      <c r="B120" s="41"/>
      <c r="C120" s="206" t="s">
        <v>498</v>
      </c>
      <c r="D120" s="206" t="s">
        <v>128</v>
      </c>
      <c r="E120" s="207" t="s">
        <v>499</v>
      </c>
      <c r="F120" s="208" t="s">
        <v>500</v>
      </c>
      <c r="G120" s="209" t="s">
        <v>143</v>
      </c>
      <c r="H120" s="210">
        <v>19</v>
      </c>
      <c r="I120" s="211"/>
      <c r="J120" s="212">
        <f>ROUND(I120*H120,2)</f>
        <v>0</v>
      </c>
      <c r="K120" s="208" t="s">
        <v>206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0.29699999999999999</v>
      </c>
      <c r="R120" s="215">
        <f>Q120*H120</f>
        <v>5.6429999999999998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133</v>
      </c>
      <c r="AT120" s="217" t="s">
        <v>128</v>
      </c>
      <c r="AU120" s="217" t="s">
        <v>84</v>
      </c>
      <c r="AY120" s="19" t="s">
        <v>126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133</v>
      </c>
      <c r="BM120" s="217" t="s">
        <v>501</v>
      </c>
    </row>
    <row r="121" s="14" customFormat="1">
      <c r="A121" s="14"/>
      <c r="B121" s="235"/>
      <c r="C121" s="236"/>
      <c r="D121" s="226" t="s">
        <v>137</v>
      </c>
      <c r="E121" s="237" t="s">
        <v>19</v>
      </c>
      <c r="F121" s="238" t="s">
        <v>502</v>
      </c>
      <c r="G121" s="236"/>
      <c r="H121" s="239">
        <v>19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137</v>
      </c>
      <c r="AU121" s="245" t="s">
        <v>84</v>
      </c>
      <c r="AV121" s="14" t="s">
        <v>84</v>
      </c>
      <c r="AW121" s="14" t="s">
        <v>35</v>
      </c>
      <c r="AX121" s="14" t="s">
        <v>82</v>
      </c>
      <c r="AY121" s="245" t="s">
        <v>126</v>
      </c>
    </row>
    <row r="122" s="2" customFormat="1" ht="24.15" customHeight="1">
      <c r="A122" s="40"/>
      <c r="B122" s="41"/>
      <c r="C122" s="206" t="s">
        <v>503</v>
      </c>
      <c r="D122" s="206" t="s">
        <v>128</v>
      </c>
      <c r="E122" s="207" t="s">
        <v>504</v>
      </c>
      <c r="F122" s="208" t="s">
        <v>505</v>
      </c>
      <c r="G122" s="209" t="s">
        <v>143</v>
      </c>
      <c r="H122" s="210">
        <v>413</v>
      </c>
      <c r="I122" s="211"/>
      <c r="J122" s="212">
        <f>ROUND(I122*H122,2)</f>
        <v>0</v>
      </c>
      <c r="K122" s="208" t="s">
        <v>132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0.29160000000000003</v>
      </c>
      <c r="R122" s="215">
        <f>Q122*H122</f>
        <v>120.43080000000001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133</v>
      </c>
      <c r="AT122" s="217" t="s">
        <v>128</v>
      </c>
      <c r="AU122" s="217" t="s">
        <v>84</v>
      </c>
      <c r="AY122" s="19" t="s">
        <v>126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133</v>
      </c>
      <c r="BM122" s="217" t="s">
        <v>506</v>
      </c>
    </row>
    <row r="123" s="2" customFormat="1">
      <c r="A123" s="40"/>
      <c r="B123" s="41"/>
      <c r="C123" s="42"/>
      <c r="D123" s="219" t="s">
        <v>135</v>
      </c>
      <c r="E123" s="42"/>
      <c r="F123" s="220" t="s">
        <v>507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135</v>
      </c>
      <c r="AU123" s="19" t="s">
        <v>84</v>
      </c>
    </row>
    <row r="124" s="14" customFormat="1">
      <c r="A124" s="14"/>
      <c r="B124" s="235"/>
      <c r="C124" s="236"/>
      <c r="D124" s="226" t="s">
        <v>137</v>
      </c>
      <c r="E124" s="237" t="s">
        <v>19</v>
      </c>
      <c r="F124" s="238" t="s">
        <v>508</v>
      </c>
      <c r="G124" s="236"/>
      <c r="H124" s="239">
        <v>413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137</v>
      </c>
      <c r="AU124" s="245" t="s">
        <v>84</v>
      </c>
      <c r="AV124" s="14" t="s">
        <v>84</v>
      </c>
      <c r="AW124" s="14" t="s">
        <v>35</v>
      </c>
      <c r="AX124" s="14" t="s">
        <v>82</v>
      </c>
      <c r="AY124" s="245" t="s">
        <v>126</v>
      </c>
    </row>
    <row r="125" s="2" customFormat="1" ht="24.15" customHeight="1">
      <c r="A125" s="40"/>
      <c r="B125" s="41"/>
      <c r="C125" s="206" t="s">
        <v>509</v>
      </c>
      <c r="D125" s="206" t="s">
        <v>128</v>
      </c>
      <c r="E125" s="207" t="s">
        <v>504</v>
      </c>
      <c r="F125" s="208" t="s">
        <v>505</v>
      </c>
      <c r="G125" s="209" t="s">
        <v>143</v>
      </c>
      <c r="H125" s="210">
        <v>10.199999999999999</v>
      </c>
      <c r="I125" s="211"/>
      <c r="J125" s="212">
        <f>ROUND(I125*H125,2)</f>
        <v>0</v>
      </c>
      <c r="K125" s="208" t="s">
        <v>132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0.29160000000000003</v>
      </c>
      <c r="R125" s="215">
        <f>Q125*H125</f>
        <v>2.9743200000000001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133</v>
      </c>
      <c r="AT125" s="217" t="s">
        <v>128</v>
      </c>
      <c r="AU125" s="217" t="s">
        <v>84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133</v>
      </c>
      <c r="BM125" s="217" t="s">
        <v>510</v>
      </c>
    </row>
    <row r="126" s="2" customFormat="1">
      <c r="A126" s="40"/>
      <c r="B126" s="41"/>
      <c r="C126" s="42"/>
      <c r="D126" s="219" t="s">
        <v>135</v>
      </c>
      <c r="E126" s="42"/>
      <c r="F126" s="220" t="s">
        <v>507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84</v>
      </c>
    </row>
    <row r="127" s="2" customFormat="1" ht="24.15" customHeight="1">
      <c r="A127" s="40"/>
      <c r="B127" s="41"/>
      <c r="C127" s="206" t="s">
        <v>386</v>
      </c>
      <c r="D127" s="206" t="s">
        <v>128</v>
      </c>
      <c r="E127" s="207" t="s">
        <v>511</v>
      </c>
      <c r="F127" s="208" t="s">
        <v>512</v>
      </c>
      <c r="G127" s="209" t="s">
        <v>143</v>
      </c>
      <c r="H127" s="210">
        <v>10.199999999999999</v>
      </c>
      <c r="I127" s="211"/>
      <c r="J127" s="212">
        <f>ROUND(I127*H127,2)</f>
        <v>0</v>
      </c>
      <c r="K127" s="208" t="s">
        <v>132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0.39600000000000002</v>
      </c>
      <c r="R127" s="215">
        <f>Q127*H127</f>
        <v>4.0392000000000001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133</v>
      </c>
      <c r="AT127" s="217" t="s">
        <v>128</v>
      </c>
      <c r="AU127" s="217" t="s">
        <v>84</v>
      </c>
      <c r="AY127" s="19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133</v>
      </c>
      <c r="BM127" s="217" t="s">
        <v>513</v>
      </c>
    </row>
    <row r="128" s="2" customFormat="1">
      <c r="A128" s="40"/>
      <c r="B128" s="41"/>
      <c r="C128" s="42"/>
      <c r="D128" s="219" t="s">
        <v>135</v>
      </c>
      <c r="E128" s="42"/>
      <c r="F128" s="220" t="s">
        <v>514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135</v>
      </c>
      <c r="AU128" s="19" t="s">
        <v>84</v>
      </c>
    </row>
    <row r="129" s="14" customFormat="1">
      <c r="A129" s="14"/>
      <c r="B129" s="235"/>
      <c r="C129" s="236"/>
      <c r="D129" s="226" t="s">
        <v>137</v>
      </c>
      <c r="E129" s="237" t="s">
        <v>19</v>
      </c>
      <c r="F129" s="238" t="s">
        <v>515</v>
      </c>
      <c r="G129" s="236"/>
      <c r="H129" s="239">
        <v>10.199999999999999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137</v>
      </c>
      <c r="AU129" s="245" t="s">
        <v>84</v>
      </c>
      <c r="AV129" s="14" t="s">
        <v>84</v>
      </c>
      <c r="AW129" s="14" t="s">
        <v>35</v>
      </c>
      <c r="AX129" s="14" t="s">
        <v>82</v>
      </c>
      <c r="AY129" s="245" t="s">
        <v>126</v>
      </c>
    </row>
    <row r="130" s="2" customFormat="1" ht="24.15" customHeight="1">
      <c r="A130" s="40"/>
      <c r="B130" s="41"/>
      <c r="C130" s="206" t="s">
        <v>516</v>
      </c>
      <c r="D130" s="206" t="s">
        <v>128</v>
      </c>
      <c r="E130" s="207" t="s">
        <v>517</v>
      </c>
      <c r="F130" s="208" t="s">
        <v>518</v>
      </c>
      <c r="G130" s="209" t="s">
        <v>143</v>
      </c>
      <c r="H130" s="210">
        <v>182</v>
      </c>
      <c r="I130" s="211"/>
      <c r="J130" s="212">
        <f>ROUND(I130*H130,2)</f>
        <v>0</v>
      </c>
      <c r="K130" s="208" t="s">
        <v>206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0.39600000000000002</v>
      </c>
      <c r="R130" s="215">
        <f>Q130*H130</f>
        <v>72.072000000000003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133</v>
      </c>
      <c r="AT130" s="217" t="s">
        <v>128</v>
      </c>
      <c r="AU130" s="217" t="s">
        <v>84</v>
      </c>
      <c r="AY130" s="19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133</v>
      </c>
      <c r="BM130" s="217" t="s">
        <v>519</v>
      </c>
    </row>
    <row r="131" s="14" customFormat="1">
      <c r="A131" s="14"/>
      <c r="B131" s="235"/>
      <c r="C131" s="236"/>
      <c r="D131" s="226" t="s">
        <v>137</v>
      </c>
      <c r="E131" s="237" t="s">
        <v>19</v>
      </c>
      <c r="F131" s="238" t="s">
        <v>520</v>
      </c>
      <c r="G131" s="236"/>
      <c r="H131" s="239">
        <v>182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137</v>
      </c>
      <c r="AU131" s="245" t="s">
        <v>84</v>
      </c>
      <c r="AV131" s="14" t="s">
        <v>84</v>
      </c>
      <c r="AW131" s="14" t="s">
        <v>35</v>
      </c>
      <c r="AX131" s="14" t="s">
        <v>82</v>
      </c>
      <c r="AY131" s="245" t="s">
        <v>126</v>
      </c>
    </row>
    <row r="132" s="2" customFormat="1" ht="24.15" customHeight="1">
      <c r="A132" s="40"/>
      <c r="B132" s="41"/>
      <c r="C132" s="206" t="s">
        <v>521</v>
      </c>
      <c r="D132" s="206" t="s">
        <v>128</v>
      </c>
      <c r="E132" s="207" t="s">
        <v>522</v>
      </c>
      <c r="F132" s="208" t="s">
        <v>523</v>
      </c>
      <c r="G132" s="209" t="s">
        <v>143</v>
      </c>
      <c r="H132" s="210">
        <v>51</v>
      </c>
      <c r="I132" s="211"/>
      <c r="J132" s="212">
        <f>ROUND(I132*H132,2)</f>
        <v>0</v>
      </c>
      <c r="K132" s="208" t="s">
        <v>132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0.38700000000000001</v>
      </c>
      <c r="R132" s="215">
        <f>Q132*H132</f>
        <v>19.737000000000002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133</v>
      </c>
      <c r="AT132" s="217" t="s">
        <v>128</v>
      </c>
      <c r="AU132" s="217" t="s">
        <v>84</v>
      </c>
      <c r="AY132" s="19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133</v>
      </c>
      <c r="BM132" s="217" t="s">
        <v>524</v>
      </c>
    </row>
    <row r="133" s="2" customFormat="1">
      <c r="A133" s="40"/>
      <c r="B133" s="41"/>
      <c r="C133" s="42"/>
      <c r="D133" s="219" t="s">
        <v>135</v>
      </c>
      <c r="E133" s="42"/>
      <c r="F133" s="220" t="s">
        <v>525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135</v>
      </c>
      <c r="AU133" s="19" t="s">
        <v>84</v>
      </c>
    </row>
    <row r="134" s="14" customFormat="1">
      <c r="A134" s="14"/>
      <c r="B134" s="235"/>
      <c r="C134" s="236"/>
      <c r="D134" s="226" t="s">
        <v>137</v>
      </c>
      <c r="E134" s="237" t="s">
        <v>19</v>
      </c>
      <c r="F134" s="238" t="s">
        <v>497</v>
      </c>
      <c r="G134" s="236"/>
      <c r="H134" s="239">
        <v>51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137</v>
      </c>
      <c r="AU134" s="245" t="s">
        <v>84</v>
      </c>
      <c r="AV134" s="14" t="s">
        <v>84</v>
      </c>
      <c r="AW134" s="14" t="s">
        <v>35</v>
      </c>
      <c r="AX134" s="14" t="s">
        <v>82</v>
      </c>
      <c r="AY134" s="245" t="s">
        <v>126</v>
      </c>
    </row>
    <row r="135" s="2" customFormat="1" ht="24.15" customHeight="1">
      <c r="A135" s="40"/>
      <c r="B135" s="41"/>
      <c r="C135" s="206" t="s">
        <v>309</v>
      </c>
      <c r="D135" s="206" t="s">
        <v>128</v>
      </c>
      <c r="E135" s="207" t="s">
        <v>526</v>
      </c>
      <c r="F135" s="208" t="s">
        <v>527</v>
      </c>
      <c r="G135" s="209" t="s">
        <v>143</v>
      </c>
      <c r="H135" s="210">
        <v>466</v>
      </c>
      <c r="I135" s="211"/>
      <c r="J135" s="212">
        <f>ROUND(I135*H135,2)</f>
        <v>0</v>
      </c>
      <c r="K135" s="208" t="s">
        <v>206</v>
      </c>
      <c r="L135" s="46"/>
      <c r="M135" s="213" t="s">
        <v>19</v>
      </c>
      <c r="N135" s="214" t="s">
        <v>45</v>
      </c>
      <c r="O135" s="86"/>
      <c r="P135" s="215">
        <f>O135*H135</f>
        <v>0</v>
      </c>
      <c r="Q135" s="215">
        <v>0.496</v>
      </c>
      <c r="R135" s="215">
        <f>Q135*H135</f>
        <v>231.136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133</v>
      </c>
      <c r="AT135" s="217" t="s">
        <v>128</v>
      </c>
      <c r="AU135" s="217" t="s">
        <v>84</v>
      </c>
      <c r="AY135" s="19" t="s">
        <v>126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133</v>
      </c>
      <c r="BM135" s="217" t="s">
        <v>528</v>
      </c>
    </row>
    <row r="136" s="14" customFormat="1">
      <c r="A136" s="14"/>
      <c r="B136" s="235"/>
      <c r="C136" s="236"/>
      <c r="D136" s="226" t="s">
        <v>137</v>
      </c>
      <c r="E136" s="237" t="s">
        <v>19</v>
      </c>
      <c r="F136" s="238" t="s">
        <v>529</v>
      </c>
      <c r="G136" s="236"/>
      <c r="H136" s="239">
        <v>466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137</v>
      </c>
      <c r="AU136" s="245" t="s">
        <v>84</v>
      </c>
      <c r="AV136" s="14" t="s">
        <v>84</v>
      </c>
      <c r="AW136" s="14" t="s">
        <v>35</v>
      </c>
      <c r="AX136" s="14" t="s">
        <v>82</v>
      </c>
      <c r="AY136" s="245" t="s">
        <v>126</v>
      </c>
    </row>
    <row r="137" s="2" customFormat="1" ht="21.75" customHeight="1">
      <c r="A137" s="40"/>
      <c r="B137" s="41"/>
      <c r="C137" s="206" t="s">
        <v>530</v>
      </c>
      <c r="D137" s="206" t="s">
        <v>128</v>
      </c>
      <c r="E137" s="207" t="s">
        <v>531</v>
      </c>
      <c r="F137" s="208" t="s">
        <v>532</v>
      </c>
      <c r="G137" s="209" t="s">
        <v>143</v>
      </c>
      <c r="H137" s="210">
        <v>466</v>
      </c>
      <c r="I137" s="211"/>
      <c r="J137" s="212">
        <f>ROUND(I137*H137,2)</f>
        <v>0</v>
      </c>
      <c r="K137" s="208" t="s">
        <v>132</v>
      </c>
      <c r="L137" s="46"/>
      <c r="M137" s="213" t="s">
        <v>19</v>
      </c>
      <c r="N137" s="214" t="s">
        <v>45</v>
      </c>
      <c r="O137" s="86"/>
      <c r="P137" s="215">
        <f>O137*H137</f>
        <v>0</v>
      </c>
      <c r="Q137" s="215">
        <v>0.069000000000000006</v>
      </c>
      <c r="R137" s="215">
        <f>Q137*H137</f>
        <v>32.154000000000003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133</v>
      </c>
      <c r="AT137" s="217" t="s">
        <v>128</v>
      </c>
      <c r="AU137" s="217" t="s">
        <v>84</v>
      </c>
      <c r="AY137" s="19" t="s">
        <v>126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82</v>
      </c>
      <c r="BK137" s="218">
        <f>ROUND(I137*H137,2)</f>
        <v>0</v>
      </c>
      <c r="BL137" s="19" t="s">
        <v>133</v>
      </c>
      <c r="BM137" s="217" t="s">
        <v>533</v>
      </c>
    </row>
    <row r="138" s="2" customFormat="1">
      <c r="A138" s="40"/>
      <c r="B138" s="41"/>
      <c r="C138" s="42"/>
      <c r="D138" s="219" t="s">
        <v>135</v>
      </c>
      <c r="E138" s="42"/>
      <c r="F138" s="220" t="s">
        <v>534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135</v>
      </c>
      <c r="AU138" s="19" t="s">
        <v>84</v>
      </c>
    </row>
    <row r="139" s="14" customFormat="1">
      <c r="A139" s="14"/>
      <c r="B139" s="235"/>
      <c r="C139" s="236"/>
      <c r="D139" s="226" t="s">
        <v>137</v>
      </c>
      <c r="E139" s="237" t="s">
        <v>19</v>
      </c>
      <c r="F139" s="238" t="s">
        <v>535</v>
      </c>
      <c r="G139" s="236"/>
      <c r="H139" s="239">
        <v>466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137</v>
      </c>
      <c r="AU139" s="245" t="s">
        <v>84</v>
      </c>
      <c r="AV139" s="14" t="s">
        <v>84</v>
      </c>
      <c r="AW139" s="14" t="s">
        <v>35</v>
      </c>
      <c r="AX139" s="14" t="s">
        <v>82</v>
      </c>
      <c r="AY139" s="245" t="s">
        <v>126</v>
      </c>
    </row>
    <row r="140" s="2" customFormat="1" ht="49.05" customHeight="1">
      <c r="A140" s="40"/>
      <c r="B140" s="41"/>
      <c r="C140" s="206" t="s">
        <v>536</v>
      </c>
      <c r="D140" s="206" t="s">
        <v>128</v>
      </c>
      <c r="E140" s="207" t="s">
        <v>537</v>
      </c>
      <c r="F140" s="208" t="s">
        <v>538</v>
      </c>
      <c r="G140" s="209" t="s">
        <v>394</v>
      </c>
      <c r="H140" s="210">
        <v>1</v>
      </c>
      <c r="I140" s="211"/>
      <c r="J140" s="212">
        <f>ROUND(I140*H140,2)</f>
        <v>0</v>
      </c>
      <c r="K140" s="208" t="s">
        <v>206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133</v>
      </c>
      <c r="AT140" s="217" t="s">
        <v>128</v>
      </c>
      <c r="AU140" s="217" t="s">
        <v>84</v>
      </c>
      <c r="AY140" s="19" t="s">
        <v>126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133</v>
      </c>
      <c r="BM140" s="217" t="s">
        <v>539</v>
      </c>
    </row>
    <row r="141" s="14" customFormat="1">
      <c r="A141" s="14"/>
      <c r="B141" s="235"/>
      <c r="C141" s="236"/>
      <c r="D141" s="226" t="s">
        <v>137</v>
      </c>
      <c r="E141" s="237" t="s">
        <v>19</v>
      </c>
      <c r="F141" s="238" t="s">
        <v>540</v>
      </c>
      <c r="G141" s="236"/>
      <c r="H141" s="239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137</v>
      </c>
      <c r="AU141" s="245" t="s">
        <v>84</v>
      </c>
      <c r="AV141" s="14" t="s">
        <v>84</v>
      </c>
      <c r="AW141" s="14" t="s">
        <v>35</v>
      </c>
      <c r="AX141" s="14" t="s">
        <v>82</v>
      </c>
      <c r="AY141" s="245" t="s">
        <v>126</v>
      </c>
    </row>
    <row r="142" s="14" customFormat="1">
      <c r="A142" s="14"/>
      <c r="B142" s="235"/>
      <c r="C142" s="236"/>
      <c r="D142" s="226" t="s">
        <v>137</v>
      </c>
      <c r="E142" s="237" t="s">
        <v>19</v>
      </c>
      <c r="F142" s="238" t="s">
        <v>541</v>
      </c>
      <c r="G142" s="236"/>
      <c r="H142" s="239">
        <v>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137</v>
      </c>
      <c r="AU142" s="245" t="s">
        <v>84</v>
      </c>
      <c r="AV142" s="14" t="s">
        <v>84</v>
      </c>
      <c r="AW142" s="14" t="s">
        <v>35</v>
      </c>
      <c r="AX142" s="14" t="s">
        <v>74</v>
      </c>
      <c r="AY142" s="245" t="s">
        <v>126</v>
      </c>
    </row>
    <row r="143" s="2" customFormat="1" ht="49.05" customHeight="1">
      <c r="A143" s="40"/>
      <c r="B143" s="41"/>
      <c r="C143" s="206" t="s">
        <v>542</v>
      </c>
      <c r="D143" s="206" t="s">
        <v>128</v>
      </c>
      <c r="E143" s="207" t="s">
        <v>543</v>
      </c>
      <c r="F143" s="208" t="s">
        <v>544</v>
      </c>
      <c r="G143" s="209" t="s">
        <v>394</v>
      </c>
      <c r="H143" s="210">
        <v>1</v>
      </c>
      <c r="I143" s="211"/>
      <c r="J143" s="212">
        <f>ROUND(I143*H143,2)</f>
        <v>0</v>
      </c>
      <c r="K143" s="208" t="s">
        <v>206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133</v>
      </c>
      <c r="AT143" s="217" t="s">
        <v>128</v>
      </c>
      <c r="AU143" s="217" t="s">
        <v>84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133</v>
      </c>
      <c r="BM143" s="217" t="s">
        <v>545</v>
      </c>
    </row>
    <row r="144" s="14" customFormat="1">
      <c r="A144" s="14"/>
      <c r="B144" s="235"/>
      <c r="C144" s="236"/>
      <c r="D144" s="226" t="s">
        <v>137</v>
      </c>
      <c r="E144" s="237" t="s">
        <v>19</v>
      </c>
      <c r="F144" s="238" t="s">
        <v>540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137</v>
      </c>
      <c r="AU144" s="245" t="s">
        <v>84</v>
      </c>
      <c r="AV144" s="14" t="s">
        <v>84</v>
      </c>
      <c r="AW144" s="14" t="s">
        <v>35</v>
      </c>
      <c r="AX144" s="14" t="s">
        <v>82</v>
      </c>
      <c r="AY144" s="245" t="s">
        <v>126</v>
      </c>
    </row>
    <row r="145" s="14" customFormat="1">
      <c r="A145" s="14"/>
      <c r="B145" s="235"/>
      <c r="C145" s="236"/>
      <c r="D145" s="226" t="s">
        <v>137</v>
      </c>
      <c r="E145" s="237" t="s">
        <v>19</v>
      </c>
      <c r="F145" s="238" t="s">
        <v>546</v>
      </c>
      <c r="G145" s="236"/>
      <c r="H145" s="239">
        <v>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137</v>
      </c>
      <c r="AU145" s="245" t="s">
        <v>84</v>
      </c>
      <c r="AV145" s="14" t="s">
        <v>84</v>
      </c>
      <c r="AW145" s="14" t="s">
        <v>35</v>
      </c>
      <c r="AX145" s="14" t="s">
        <v>74</v>
      </c>
      <c r="AY145" s="245" t="s">
        <v>126</v>
      </c>
    </row>
    <row r="146" s="2" customFormat="1" ht="37.8" customHeight="1">
      <c r="A146" s="40"/>
      <c r="B146" s="41"/>
      <c r="C146" s="206" t="s">
        <v>547</v>
      </c>
      <c r="D146" s="206" t="s">
        <v>128</v>
      </c>
      <c r="E146" s="207" t="s">
        <v>548</v>
      </c>
      <c r="F146" s="208" t="s">
        <v>549</v>
      </c>
      <c r="G146" s="209" t="s">
        <v>143</v>
      </c>
      <c r="H146" s="210">
        <v>51</v>
      </c>
      <c r="I146" s="211"/>
      <c r="J146" s="212">
        <f>ROUND(I146*H146,2)</f>
        <v>0</v>
      </c>
      <c r="K146" s="208" t="s">
        <v>132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0.089219999999999994</v>
      </c>
      <c r="R146" s="215">
        <f>Q146*H146</f>
        <v>4.5502199999999995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133</v>
      </c>
      <c r="AT146" s="217" t="s">
        <v>128</v>
      </c>
      <c r="AU146" s="217" t="s">
        <v>84</v>
      </c>
      <c r="AY146" s="19" t="s">
        <v>126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133</v>
      </c>
      <c r="BM146" s="217" t="s">
        <v>550</v>
      </c>
    </row>
    <row r="147" s="2" customFormat="1">
      <c r="A147" s="40"/>
      <c r="B147" s="41"/>
      <c r="C147" s="42"/>
      <c r="D147" s="219" t="s">
        <v>135</v>
      </c>
      <c r="E147" s="42"/>
      <c r="F147" s="220" t="s">
        <v>551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135</v>
      </c>
      <c r="AU147" s="19" t="s">
        <v>84</v>
      </c>
    </row>
    <row r="148" s="2" customFormat="1" ht="16.5" customHeight="1">
      <c r="A148" s="40"/>
      <c r="B148" s="41"/>
      <c r="C148" s="257" t="s">
        <v>552</v>
      </c>
      <c r="D148" s="257" t="s">
        <v>304</v>
      </c>
      <c r="E148" s="258" t="s">
        <v>553</v>
      </c>
      <c r="F148" s="259" t="s">
        <v>554</v>
      </c>
      <c r="G148" s="260" t="s">
        <v>143</v>
      </c>
      <c r="H148" s="261">
        <v>52.530000000000001</v>
      </c>
      <c r="I148" s="262"/>
      <c r="J148" s="263">
        <f>ROUND(I148*H148,2)</f>
        <v>0</v>
      </c>
      <c r="K148" s="259" t="s">
        <v>132</v>
      </c>
      <c r="L148" s="264"/>
      <c r="M148" s="265" t="s">
        <v>19</v>
      </c>
      <c r="N148" s="266" t="s">
        <v>45</v>
      </c>
      <c r="O148" s="86"/>
      <c r="P148" s="215">
        <f>O148*H148</f>
        <v>0</v>
      </c>
      <c r="Q148" s="215">
        <v>0.13100000000000001</v>
      </c>
      <c r="R148" s="215">
        <f>Q148*H148</f>
        <v>6.8814300000000008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309</v>
      </c>
      <c r="AT148" s="217" t="s">
        <v>304</v>
      </c>
      <c r="AU148" s="217" t="s">
        <v>84</v>
      </c>
      <c r="AY148" s="19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133</v>
      </c>
      <c r="BM148" s="217" t="s">
        <v>555</v>
      </c>
    </row>
    <row r="149" s="14" customFormat="1">
      <c r="A149" s="14"/>
      <c r="B149" s="235"/>
      <c r="C149" s="236"/>
      <c r="D149" s="226" t="s">
        <v>137</v>
      </c>
      <c r="E149" s="236"/>
      <c r="F149" s="238" t="s">
        <v>556</v>
      </c>
      <c r="G149" s="236"/>
      <c r="H149" s="239">
        <v>52.530000000000001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137</v>
      </c>
      <c r="AU149" s="245" t="s">
        <v>84</v>
      </c>
      <c r="AV149" s="14" t="s">
        <v>84</v>
      </c>
      <c r="AW149" s="14" t="s">
        <v>4</v>
      </c>
      <c r="AX149" s="14" t="s">
        <v>82</v>
      </c>
      <c r="AY149" s="245" t="s">
        <v>126</v>
      </c>
    </row>
    <row r="150" s="2" customFormat="1" ht="37.8" customHeight="1">
      <c r="A150" s="40"/>
      <c r="B150" s="41"/>
      <c r="C150" s="206" t="s">
        <v>557</v>
      </c>
      <c r="D150" s="206" t="s">
        <v>128</v>
      </c>
      <c r="E150" s="207" t="s">
        <v>558</v>
      </c>
      <c r="F150" s="208" t="s">
        <v>559</v>
      </c>
      <c r="G150" s="209" t="s">
        <v>143</v>
      </c>
      <c r="H150" s="210">
        <v>44</v>
      </c>
      <c r="I150" s="211"/>
      <c r="J150" s="212">
        <f>ROUND(I150*H150,2)</f>
        <v>0</v>
      </c>
      <c r="K150" s="208" t="s">
        <v>132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0.10100000000000001</v>
      </c>
      <c r="R150" s="215">
        <f>Q150*H150</f>
        <v>4.444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133</v>
      </c>
      <c r="AT150" s="217" t="s">
        <v>128</v>
      </c>
      <c r="AU150" s="217" t="s">
        <v>84</v>
      </c>
      <c r="AY150" s="19" t="s">
        <v>126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133</v>
      </c>
      <c r="BM150" s="217" t="s">
        <v>560</v>
      </c>
    </row>
    <row r="151" s="2" customFormat="1">
      <c r="A151" s="40"/>
      <c r="B151" s="41"/>
      <c r="C151" s="42"/>
      <c r="D151" s="219" t="s">
        <v>135</v>
      </c>
      <c r="E151" s="42"/>
      <c r="F151" s="220" t="s">
        <v>561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135</v>
      </c>
      <c r="AU151" s="19" t="s">
        <v>84</v>
      </c>
    </row>
    <row r="152" s="14" customFormat="1">
      <c r="A152" s="14"/>
      <c r="B152" s="235"/>
      <c r="C152" s="236"/>
      <c r="D152" s="226" t="s">
        <v>137</v>
      </c>
      <c r="E152" s="237" t="s">
        <v>19</v>
      </c>
      <c r="F152" s="238" t="s">
        <v>562</v>
      </c>
      <c r="G152" s="236"/>
      <c r="H152" s="239">
        <v>44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137</v>
      </c>
      <c r="AU152" s="245" t="s">
        <v>84</v>
      </c>
      <c r="AV152" s="14" t="s">
        <v>84</v>
      </c>
      <c r="AW152" s="14" t="s">
        <v>35</v>
      </c>
      <c r="AX152" s="14" t="s">
        <v>82</v>
      </c>
      <c r="AY152" s="245" t="s">
        <v>126</v>
      </c>
    </row>
    <row r="153" s="2" customFormat="1" ht="16.5" customHeight="1">
      <c r="A153" s="40"/>
      <c r="B153" s="41"/>
      <c r="C153" s="257" t="s">
        <v>275</v>
      </c>
      <c r="D153" s="257" t="s">
        <v>304</v>
      </c>
      <c r="E153" s="258" t="s">
        <v>563</v>
      </c>
      <c r="F153" s="259" t="s">
        <v>564</v>
      </c>
      <c r="G153" s="260" t="s">
        <v>143</v>
      </c>
      <c r="H153" s="261">
        <v>44</v>
      </c>
      <c r="I153" s="262"/>
      <c r="J153" s="263">
        <f>ROUND(I153*H153,2)</f>
        <v>0</v>
      </c>
      <c r="K153" s="259" t="s">
        <v>132</v>
      </c>
      <c r="L153" s="264"/>
      <c r="M153" s="265" t="s">
        <v>19</v>
      </c>
      <c r="N153" s="266" t="s">
        <v>45</v>
      </c>
      <c r="O153" s="86"/>
      <c r="P153" s="215">
        <f>O153*H153</f>
        <v>0</v>
      </c>
      <c r="Q153" s="215">
        <v>0.108</v>
      </c>
      <c r="R153" s="215">
        <f>Q153*H153</f>
        <v>4.7519999999999998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309</v>
      </c>
      <c r="AT153" s="217" t="s">
        <v>304</v>
      </c>
      <c r="AU153" s="217" t="s">
        <v>84</v>
      </c>
      <c r="AY153" s="19" t="s">
        <v>126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133</v>
      </c>
      <c r="BM153" s="217" t="s">
        <v>565</v>
      </c>
    </row>
    <row r="154" s="2" customFormat="1" ht="37.8" customHeight="1">
      <c r="A154" s="40"/>
      <c r="B154" s="41"/>
      <c r="C154" s="206" t="s">
        <v>8</v>
      </c>
      <c r="D154" s="206" t="s">
        <v>128</v>
      </c>
      <c r="E154" s="207" t="s">
        <v>566</v>
      </c>
      <c r="F154" s="208" t="s">
        <v>567</v>
      </c>
      <c r="G154" s="209" t="s">
        <v>143</v>
      </c>
      <c r="H154" s="210">
        <v>138</v>
      </c>
      <c r="I154" s="211"/>
      <c r="J154" s="212">
        <f>ROUND(I154*H154,2)</f>
        <v>0</v>
      </c>
      <c r="K154" s="208" t="s">
        <v>132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0.10100000000000001</v>
      </c>
      <c r="R154" s="215">
        <f>Q154*H154</f>
        <v>13.938000000000001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133</v>
      </c>
      <c r="AT154" s="217" t="s">
        <v>128</v>
      </c>
      <c r="AU154" s="217" t="s">
        <v>84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133</v>
      </c>
      <c r="BM154" s="217" t="s">
        <v>568</v>
      </c>
    </row>
    <row r="155" s="2" customFormat="1">
      <c r="A155" s="40"/>
      <c r="B155" s="41"/>
      <c r="C155" s="42"/>
      <c r="D155" s="219" t="s">
        <v>135</v>
      </c>
      <c r="E155" s="42"/>
      <c r="F155" s="220" t="s">
        <v>569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135</v>
      </c>
      <c r="AU155" s="19" t="s">
        <v>84</v>
      </c>
    </row>
    <row r="156" s="14" customFormat="1">
      <c r="A156" s="14"/>
      <c r="B156" s="235"/>
      <c r="C156" s="236"/>
      <c r="D156" s="226" t="s">
        <v>137</v>
      </c>
      <c r="E156" s="237" t="s">
        <v>19</v>
      </c>
      <c r="F156" s="238" t="s">
        <v>570</v>
      </c>
      <c r="G156" s="236"/>
      <c r="H156" s="239">
        <v>138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137</v>
      </c>
      <c r="AU156" s="245" t="s">
        <v>84</v>
      </c>
      <c r="AV156" s="14" t="s">
        <v>84</v>
      </c>
      <c r="AW156" s="14" t="s">
        <v>35</v>
      </c>
      <c r="AX156" s="14" t="s">
        <v>82</v>
      </c>
      <c r="AY156" s="245" t="s">
        <v>126</v>
      </c>
    </row>
    <row r="157" s="2" customFormat="1" ht="16.5" customHeight="1">
      <c r="A157" s="40"/>
      <c r="B157" s="41"/>
      <c r="C157" s="257" t="s">
        <v>286</v>
      </c>
      <c r="D157" s="257" t="s">
        <v>304</v>
      </c>
      <c r="E157" s="258" t="s">
        <v>563</v>
      </c>
      <c r="F157" s="259" t="s">
        <v>564</v>
      </c>
      <c r="G157" s="260" t="s">
        <v>143</v>
      </c>
      <c r="H157" s="261">
        <v>142.13999999999999</v>
      </c>
      <c r="I157" s="262"/>
      <c r="J157" s="263">
        <f>ROUND(I157*H157,2)</f>
        <v>0</v>
      </c>
      <c r="K157" s="259" t="s">
        <v>132</v>
      </c>
      <c r="L157" s="264"/>
      <c r="M157" s="265" t="s">
        <v>19</v>
      </c>
      <c r="N157" s="266" t="s">
        <v>45</v>
      </c>
      <c r="O157" s="86"/>
      <c r="P157" s="215">
        <f>O157*H157</f>
        <v>0</v>
      </c>
      <c r="Q157" s="215">
        <v>0.108</v>
      </c>
      <c r="R157" s="215">
        <f>Q157*H157</f>
        <v>15.351119999999998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309</v>
      </c>
      <c r="AT157" s="217" t="s">
        <v>304</v>
      </c>
      <c r="AU157" s="217" t="s">
        <v>84</v>
      </c>
      <c r="AY157" s="19" t="s">
        <v>126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133</v>
      </c>
      <c r="BM157" s="217" t="s">
        <v>571</v>
      </c>
    </row>
    <row r="158" s="14" customFormat="1">
      <c r="A158" s="14"/>
      <c r="B158" s="235"/>
      <c r="C158" s="236"/>
      <c r="D158" s="226" t="s">
        <v>137</v>
      </c>
      <c r="E158" s="236"/>
      <c r="F158" s="238" t="s">
        <v>572</v>
      </c>
      <c r="G158" s="236"/>
      <c r="H158" s="239">
        <v>142.13999999999999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137</v>
      </c>
      <c r="AU158" s="245" t="s">
        <v>84</v>
      </c>
      <c r="AV158" s="14" t="s">
        <v>84</v>
      </c>
      <c r="AW158" s="14" t="s">
        <v>4</v>
      </c>
      <c r="AX158" s="14" t="s">
        <v>82</v>
      </c>
      <c r="AY158" s="245" t="s">
        <v>126</v>
      </c>
    </row>
    <row r="159" s="2" customFormat="1" ht="16.5" customHeight="1">
      <c r="A159" s="40"/>
      <c r="B159" s="41"/>
      <c r="C159" s="206" t="s">
        <v>292</v>
      </c>
      <c r="D159" s="206" t="s">
        <v>128</v>
      </c>
      <c r="E159" s="207" t="s">
        <v>573</v>
      </c>
      <c r="F159" s="208" t="s">
        <v>574</v>
      </c>
      <c r="G159" s="209" t="s">
        <v>372</v>
      </c>
      <c r="H159" s="210">
        <v>9.3599999999999994</v>
      </c>
      <c r="I159" s="211"/>
      <c r="J159" s="212">
        <f>ROUND(I159*H159,2)</f>
        <v>0</v>
      </c>
      <c r="K159" s="208" t="s">
        <v>206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1.0000000000000001E-05</v>
      </c>
      <c r="R159" s="215">
        <f>Q159*H159</f>
        <v>9.3599999999999998E-05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133</v>
      </c>
      <c r="AT159" s="217" t="s">
        <v>128</v>
      </c>
      <c r="AU159" s="217" t="s">
        <v>84</v>
      </c>
      <c r="AY159" s="19" t="s">
        <v>126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133</v>
      </c>
      <c r="BM159" s="217" t="s">
        <v>575</v>
      </c>
    </row>
    <row r="160" s="14" customFormat="1">
      <c r="A160" s="14"/>
      <c r="B160" s="235"/>
      <c r="C160" s="236"/>
      <c r="D160" s="226" t="s">
        <v>137</v>
      </c>
      <c r="E160" s="237" t="s">
        <v>19</v>
      </c>
      <c r="F160" s="238" t="s">
        <v>576</v>
      </c>
      <c r="G160" s="236"/>
      <c r="H160" s="239">
        <v>9.3599999999999994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137</v>
      </c>
      <c r="AU160" s="245" t="s">
        <v>84</v>
      </c>
      <c r="AV160" s="14" t="s">
        <v>84</v>
      </c>
      <c r="AW160" s="14" t="s">
        <v>35</v>
      </c>
      <c r="AX160" s="14" t="s">
        <v>82</v>
      </c>
      <c r="AY160" s="245" t="s">
        <v>126</v>
      </c>
    </row>
    <row r="161" s="12" customFormat="1" ht="22.8" customHeight="1">
      <c r="A161" s="12"/>
      <c r="B161" s="190"/>
      <c r="C161" s="191"/>
      <c r="D161" s="192" t="s">
        <v>73</v>
      </c>
      <c r="E161" s="204" t="s">
        <v>498</v>
      </c>
      <c r="F161" s="204" t="s">
        <v>577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SUM(P162:P164)</f>
        <v>0</v>
      </c>
      <c r="Q161" s="198"/>
      <c r="R161" s="199">
        <f>SUM(R162:R164)</f>
        <v>7.5892499999999998</v>
      </c>
      <c r="S161" s="198"/>
      <c r="T161" s="20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73</v>
      </c>
      <c r="AU161" s="202" t="s">
        <v>82</v>
      </c>
      <c r="AY161" s="201" t="s">
        <v>126</v>
      </c>
      <c r="BK161" s="203">
        <f>SUM(BK162:BK164)</f>
        <v>0</v>
      </c>
    </row>
    <row r="162" s="2" customFormat="1" ht="24.15" customHeight="1">
      <c r="A162" s="40"/>
      <c r="B162" s="41"/>
      <c r="C162" s="206" t="s">
        <v>578</v>
      </c>
      <c r="D162" s="206" t="s">
        <v>128</v>
      </c>
      <c r="E162" s="207" t="s">
        <v>579</v>
      </c>
      <c r="F162" s="208" t="s">
        <v>580</v>
      </c>
      <c r="G162" s="209" t="s">
        <v>143</v>
      </c>
      <c r="H162" s="210">
        <v>25</v>
      </c>
      <c r="I162" s="211"/>
      <c r="J162" s="212">
        <f>ROUND(I162*H162,2)</f>
        <v>0</v>
      </c>
      <c r="K162" s="208" t="s">
        <v>132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0.30357000000000001</v>
      </c>
      <c r="R162" s="215">
        <f>Q162*H162</f>
        <v>7.5892499999999998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133</v>
      </c>
      <c r="AT162" s="217" t="s">
        <v>128</v>
      </c>
      <c r="AU162" s="217" t="s">
        <v>84</v>
      </c>
      <c r="AY162" s="19" t="s">
        <v>126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133</v>
      </c>
      <c r="BM162" s="217" t="s">
        <v>581</v>
      </c>
    </row>
    <row r="163" s="2" customFormat="1">
      <c r="A163" s="40"/>
      <c r="B163" s="41"/>
      <c r="C163" s="42"/>
      <c r="D163" s="219" t="s">
        <v>135</v>
      </c>
      <c r="E163" s="42"/>
      <c r="F163" s="220" t="s">
        <v>582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135</v>
      </c>
      <c r="AU163" s="19" t="s">
        <v>84</v>
      </c>
    </row>
    <row r="164" s="14" customFormat="1">
      <c r="A164" s="14"/>
      <c r="B164" s="235"/>
      <c r="C164" s="236"/>
      <c r="D164" s="226" t="s">
        <v>137</v>
      </c>
      <c r="E164" s="237" t="s">
        <v>19</v>
      </c>
      <c r="F164" s="238" t="s">
        <v>583</v>
      </c>
      <c r="G164" s="236"/>
      <c r="H164" s="239">
        <v>25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137</v>
      </c>
      <c r="AU164" s="245" t="s">
        <v>84</v>
      </c>
      <c r="AV164" s="14" t="s">
        <v>84</v>
      </c>
      <c r="AW164" s="14" t="s">
        <v>35</v>
      </c>
      <c r="AX164" s="14" t="s">
        <v>82</v>
      </c>
      <c r="AY164" s="245" t="s">
        <v>126</v>
      </c>
    </row>
    <row r="165" s="12" customFormat="1" ht="22.8" customHeight="1">
      <c r="A165" s="12"/>
      <c r="B165" s="190"/>
      <c r="C165" s="191"/>
      <c r="D165" s="192" t="s">
        <v>73</v>
      </c>
      <c r="E165" s="204" t="s">
        <v>379</v>
      </c>
      <c r="F165" s="204" t="s">
        <v>380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SUM(P166:P205)</f>
        <v>0</v>
      </c>
      <c r="Q165" s="198"/>
      <c r="R165" s="199">
        <f>SUM(R166:R205)</f>
        <v>43.901589319999999</v>
      </c>
      <c r="S165" s="198"/>
      <c r="T165" s="200">
        <f>SUM(T166:T205)</f>
        <v>1.7877000000000001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73</v>
      </c>
      <c r="AU165" s="202" t="s">
        <v>82</v>
      </c>
      <c r="AY165" s="201" t="s">
        <v>126</v>
      </c>
      <c r="BK165" s="203">
        <f>SUM(BK166:BK205)</f>
        <v>0</v>
      </c>
    </row>
    <row r="166" s="2" customFormat="1" ht="16.5" customHeight="1">
      <c r="A166" s="40"/>
      <c r="B166" s="41"/>
      <c r="C166" s="206" t="s">
        <v>298</v>
      </c>
      <c r="D166" s="206" t="s">
        <v>128</v>
      </c>
      <c r="E166" s="207" t="s">
        <v>584</v>
      </c>
      <c r="F166" s="208" t="s">
        <v>585</v>
      </c>
      <c r="G166" s="209" t="s">
        <v>372</v>
      </c>
      <c r="H166" s="210">
        <v>147</v>
      </c>
      <c r="I166" s="211"/>
      <c r="J166" s="212">
        <f>ROUND(I166*H166,2)</f>
        <v>0</v>
      </c>
      <c r="K166" s="208" t="s">
        <v>206</v>
      </c>
      <c r="L166" s="46"/>
      <c r="M166" s="213" t="s">
        <v>19</v>
      </c>
      <c r="N166" s="214" t="s">
        <v>45</v>
      </c>
      <c r="O166" s="86"/>
      <c r="P166" s="215">
        <f>O166*H166</f>
        <v>0</v>
      </c>
      <c r="Q166" s="215">
        <v>0.14943000000000001</v>
      </c>
      <c r="R166" s="215">
        <f>Q166*H166</f>
        <v>21.96621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133</v>
      </c>
      <c r="AT166" s="217" t="s">
        <v>128</v>
      </c>
      <c r="AU166" s="217" t="s">
        <v>84</v>
      </c>
      <c r="AY166" s="19" t="s">
        <v>126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82</v>
      </c>
      <c r="BK166" s="218">
        <f>ROUND(I166*H166,2)</f>
        <v>0</v>
      </c>
      <c r="BL166" s="19" t="s">
        <v>133</v>
      </c>
      <c r="BM166" s="217" t="s">
        <v>586</v>
      </c>
    </row>
    <row r="167" s="14" customFormat="1">
      <c r="A167" s="14"/>
      <c r="B167" s="235"/>
      <c r="C167" s="236"/>
      <c r="D167" s="226" t="s">
        <v>137</v>
      </c>
      <c r="E167" s="237" t="s">
        <v>19</v>
      </c>
      <c r="F167" s="238" t="s">
        <v>587</v>
      </c>
      <c r="G167" s="236"/>
      <c r="H167" s="239">
        <v>93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137</v>
      </c>
      <c r="AU167" s="245" t="s">
        <v>84</v>
      </c>
      <c r="AV167" s="14" t="s">
        <v>84</v>
      </c>
      <c r="AW167" s="14" t="s">
        <v>35</v>
      </c>
      <c r="AX167" s="14" t="s">
        <v>74</v>
      </c>
      <c r="AY167" s="245" t="s">
        <v>126</v>
      </c>
    </row>
    <row r="168" s="14" customFormat="1">
      <c r="A168" s="14"/>
      <c r="B168" s="235"/>
      <c r="C168" s="236"/>
      <c r="D168" s="226" t="s">
        <v>137</v>
      </c>
      <c r="E168" s="237" t="s">
        <v>19</v>
      </c>
      <c r="F168" s="238" t="s">
        <v>588</v>
      </c>
      <c r="G168" s="236"/>
      <c r="H168" s="239">
        <v>28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137</v>
      </c>
      <c r="AU168" s="245" t="s">
        <v>84</v>
      </c>
      <c r="AV168" s="14" t="s">
        <v>84</v>
      </c>
      <c r="AW168" s="14" t="s">
        <v>35</v>
      </c>
      <c r="AX168" s="14" t="s">
        <v>74</v>
      </c>
      <c r="AY168" s="245" t="s">
        <v>126</v>
      </c>
    </row>
    <row r="169" s="14" customFormat="1">
      <c r="A169" s="14"/>
      <c r="B169" s="235"/>
      <c r="C169" s="236"/>
      <c r="D169" s="226" t="s">
        <v>137</v>
      </c>
      <c r="E169" s="237" t="s">
        <v>19</v>
      </c>
      <c r="F169" s="238" t="s">
        <v>589</v>
      </c>
      <c r="G169" s="236"/>
      <c r="H169" s="239">
        <v>26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137</v>
      </c>
      <c r="AU169" s="245" t="s">
        <v>84</v>
      </c>
      <c r="AV169" s="14" t="s">
        <v>84</v>
      </c>
      <c r="AW169" s="14" t="s">
        <v>35</v>
      </c>
      <c r="AX169" s="14" t="s">
        <v>74</v>
      </c>
      <c r="AY169" s="245" t="s">
        <v>126</v>
      </c>
    </row>
    <row r="170" s="15" customFormat="1">
      <c r="A170" s="15"/>
      <c r="B170" s="246"/>
      <c r="C170" s="247"/>
      <c r="D170" s="226" t="s">
        <v>137</v>
      </c>
      <c r="E170" s="248" t="s">
        <v>19</v>
      </c>
      <c r="F170" s="249" t="s">
        <v>201</v>
      </c>
      <c r="G170" s="247"/>
      <c r="H170" s="250">
        <v>147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137</v>
      </c>
      <c r="AU170" s="256" t="s">
        <v>84</v>
      </c>
      <c r="AV170" s="15" t="s">
        <v>133</v>
      </c>
      <c r="AW170" s="15" t="s">
        <v>35</v>
      </c>
      <c r="AX170" s="15" t="s">
        <v>82</v>
      </c>
      <c r="AY170" s="256" t="s">
        <v>126</v>
      </c>
    </row>
    <row r="171" s="2" customFormat="1" ht="24.15" customHeight="1">
      <c r="A171" s="40"/>
      <c r="B171" s="41"/>
      <c r="C171" s="206" t="s">
        <v>303</v>
      </c>
      <c r="D171" s="206" t="s">
        <v>128</v>
      </c>
      <c r="E171" s="207" t="s">
        <v>590</v>
      </c>
      <c r="F171" s="208" t="s">
        <v>591</v>
      </c>
      <c r="G171" s="209" t="s">
        <v>372</v>
      </c>
      <c r="H171" s="210">
        <v>9.4000000000000004</v>
      </c>
      <c r="I171" s="211"/>
      <c r="J171" s="212">
        <f>ROUND(I171*H171,2)</f>
        <v>0</v>
      </c>
      <c r="K171" s="208" t="s">
        <v>132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0.11934</v>
      </c>
      <c r="R171" s="215">
        <f>Q171*H171</f>
        <v>1.121796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133</v>
      </c>
      <c r="AT171" s="217" t="s">
        <v>128</v>
      </c>
      <c r="AU171" s="217" t="s">
        <v>84</v>
      </c>
      <c r="AY171" s="19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133</v>
      </c>
      <c r="BM171" s="217" t="s">
        <v>592</v>
      </c>
    </row>
    <row r="172" s="2" customFormat="1">
      <c r="A172" s="40"/>
      <c r="B172" s="41"/>
      <c r="C172" s="42"/>
      <c r="D172" s="219" t="s">
        <v>135</v>
      </c>
      <c r="E172" s="42"/>
      <c r="F172" s="220" t="s">
        <v>593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135</v>
      </c>
      <c r="AU172" s="19" t="s">
        <v>84</v>
      </c>
    </row>
    <row r="173" s="14" customFormat="1">
      <c r="A173" s="14"/>
      <c r="B173" s="235"/>
      <c r="C173" s="236"/>
      <c r="D173" s="226" t="s">
        <v>137</v>
      </c>
      <c r="E173" s="237" t="s">
        <v>19</v>
      </c>
      <c r="F173" s="238" t="s">
        <v>594</v>
      </c>
      <c r="G173" s="236"/>
      <c r="H173" s="239">
        <v>9.4000000000000004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137</v>
      </c>
      <c r="AU173" s="245" t="s">
        <v>84</v>
      </c>
      <c r="AV173" s="14" t="s">
        <v>84</v>
      </c>
      <c r="AW173" s="14" t="s">
        <v>35</v>
      </c>
      <c r="AX173" s="14" t="s">
        <v>82</v>
      </c>
      <c r="AY173" s="245" t="s">
        <v>126</v>
      </c>
    </row>
    <row r="174" s="2" customFormat="1" ht="16.5" customHeight="1">
      <c r="A174" s="40"/>
      <c r="B174" s="41"/>
      <c r="C174" s="257" t="s">
        <v>595</v>
      </c>
      <c r="D174" s="257" t="s">
        <v>304</v>
      </c>
      <c r="E174" s="258" t="s">
        <v>596</v>
      </c>
      <c r="F174" s="259" t="s">
        <v>597</v>
      </c>
      <c r="G174" s="260" t="s">
        <v>372</v>
      </c>
      <c r="H174" s="261">
        <v>9.5879999999999992</v>
      </c>
      <c r="I174" s="262"/>
      <c r="J174" s="263">
        <f>ROUND(I174*H174,2)</f>
        <v>0</v>
      </c>
      <c r="K174" s="259" t="s">
        <v>598</v>
      </c>
      <c r="L174" s="264"/>
      <c r="M174" s="265" t="s">
        <v>19</v>
      </c>
      <c r="N174" s="266" t="s">
        <v>45</v>
      </c>
      <c r="O174" s="86"/>
      <c r="P174" s="215">
        <f>O174*H174</f>
        <v>0</v>
      </c>
      <c r="Q174" s="215">
        <v>0.035999999999999997</v>
      </c>
      <c r="R174" s="215">
        <f>Q174*H174</f>
        <v>0.34516799999999992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309</v>
      </c>
      <c r="AT174" s="217" t="s">
        <v>304</v>
      </c>
      <c r="AU174" s="217" t="s">
        <v>84</v>
      </c>
      <c r="AY174" s="19" t="s">
        <v>126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133</v>
      </c>
      <c r="BM174" s="217" t="s">
        <v>599</v>
      </c>
    </row>
    <row r="175" s="14" customFormat="1">
      <c r="A175" s="14"/>
      <c r="B175" s="235"/>
      <c r="C175" s="236"/>
      <c r="D175" s="226" t="s">
        <v>137</v>
      </c>
      <c r="E175" s="236"/>
      <c r="F175" s="238" t="s">
        <v>600</v>
      </c>
      <c r="G175" s="236"/>
      <c r="H175" s="239">
        <v>9.5879999999999992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137</v>
      </c>
      <c r="AU175" s="245" t="s">
        <v>84</v>
      </c>
      <c r="AV175" s="14" t="s">
        <v>84</v>
      </c>
      <c r="AW175" s="14" t="s">
        <v>4</v>
      </c>
      <c r="AX175" s="14" t="s">
        <v>82</v>
      </c>
      <c r="AY175" s="245" t="s">
        <v>126</v>
      </c>
    </row>
    <row r="176" s="2" customFormat="1" ht="24.15" customHeight="1">
      <c r="A176" s="40"/>
      <c r="B176" s="41"/>
      <c r="C176" s="206" t="s">
        <v>601</v>
      </c>
      <c r="D176" s="206" t="s">
        <v>128</v>
      </c>
      <c r="E176" s="207" t="s">
        <v>602</v>
      </c>
      <c r="F176" s="208" t="s">
        <v>603</v>
      </c>
      <c r="G176" s="209" t="s">
        <v>372</v>
      </c>
      <c r="H176" s="210">
        <v>21.899999999999999</v>
      </c>
      <c r="I176" s="211"/>
      <c r="J176" s="212">
        <f>ROUND(I176*H176,2)</f>
        <v>0</v>
      </c>
      <c r="K176" s="208" t="s">
        <v>132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0.1295</v>
      </c>
      <c r="R176" s="215">
        <f>Q176*H176</f>
        <v>2.8360499999999997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133</v>
      </c>
      <c r="AT176" s="217" t="s">
        <v>128</v>
      </c>
      <c r="AU176" s="217" t="s">
        <v>84</v>
      </c>
      <c r="AY176" s="19" t="s">
        <v>126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133</v>
      </c>
      <c r="BM176" s="217" t="s">
        <v>604</v>
      </c>
    </row>
    <row r="177" s="2" customFormat="1">
      <c r="A177" s="40"/>
      <c r="B177" s="41"/>
      <c r="C177" s="42"/>
      <c r="D177" s="219" t="s">
        <v>135</v>
      </c>
      <c r="E177" s="42"/>
      <c r="F177" s="220" t="s">
        <v>605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84</v>
      </c>
    </row>
    <row r="178" s="14" customFormat="1">
      <c r="A178" s="14"/>
      <c r="B178" s="235"/>
      <c r="C178" s="236"/>
      <c r="D178" s="226" t="s">
        <v>137</v>
      </c>
      <c r="E178" s="237" t="s">
        <v>19</v>
      </c>
      <c r="F178" s="238" t="s">
        <v>606</v>
      </c>
      <c r="G178" s="236"/>
      <c r="H178" s="239">
        <v>21.899999999999999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137</v>
      </c>
      <c r="AU178" s="245" t="s">
        <v>84</v>
      </c>
      <c r="AV178" s="14" t="s">
        <v>84</v>
      </c>
      <c r="AW178" s="14" t="s">
        <v>35</v>
      </c>
      <c r="AX178" s="14" t="s">
        <v>82</v>
      </c>
      <c r="AY178" s="245" t="s">
        <v>126</v>
      </c>
    </row>
    <row r="179" s="2" customFormat="1" ht="16.5" customHeight="1">
      <c r="A179" s="40"/>
      <c r="B179" s="41"/>
      <c r="C179" s="257" t="s">
        <v>202</v>
      </c>
      <c r="D179" s="257" t="s">
        <v>304</v>
      </c>
      <c r="E179" s="258" t="s">
        <v>607</v>
      </c>
      <c r="F179" s="259" t="s">
        <v>608</v>
      </c>
      <c r="G179" s="260" t="s">
        <v>372</v>
      </c>
      <c r="H179" s="261">
        <v>22.338000000000001</v>
      </c>
      <c r="I179" s="262"/>
      <c r="J179" s="263">
        <f>ROUND(I179*H179,2)</f>
        <v>0</v>
      </c>
      <c r="K179" s="259" t="s">
        <v>132</v>
      </c>
      <c r="L179" s="264"/>
      <c r="M179" s="265" t="s">
        <v>19</v>
      </c>
      <c r="N179" s="266" t="s">
        <v>45</v>
      </c>
      <c r="O179" s="86"/>
      <c r="P179" s="215">
        <f>O179*H179</f>
        <v>0</v>
      </c>
      <c r="Q179" s="215">
        <v>0.056120000000000003</v>
      </c>
      <c r="R179" s="215">
        <f>Q179*H179</f>
        <v>1.2536085600000002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309</v>
      </c>
      <c r="AT179" s="217" t="s">
        <v>304</v>
      </c>
      <c r="AU179" s="217" t="s">
        <v>84</v>
      </c>
      <c r="AY179" s="19" t="s">
        <v>126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133</v>
      </c>
      <c r="BM179" s="217" t="s">
        <v>609</v>
      </c>
    </row>
    <row r="180" s="14" customFormat="1">
      <c r="A180" s="14"/>
      <c r="B180" s="235"/>
      <c r="C180" s="236"/>
      <c r="D180" s="226" t="s">
        <v>137</v>
      </c>
      <c r="E180" s="236"/>
      <c r="F180" s="238" t="s">
        <v>610</v>
      </c>
      <c r="G180" s="236"/>
      <c r="H180" s="239">
        <v>22.338000000000001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137</v>
      </c>
      <c r="AU180" s="245" t="s">
        <v>84</v>
      </c>
      <c r="AV180" s="14" t="s">
        <v>84</v>
      </c>
      <c r="AW180" s="14" t="s">
        <v>4</v>
      </c>
      <c r="AX180" s="14" t="s">
        <v>82</v>
      </c>
      <c r="AY180" s="245" t="s">
        <v>126</v>
      </c>
    </row>
    <row r="181" s="2" customFormat="1" ht="33" customHeight="1">
      <c r="A181" s="40"/>
      <c r="B181" s="41"/>
      <c r="C181" s="206" t="s">
        <v>611</v>
      </c>
      <c r="D181" s="206" t="s">
        <v>128</v>
      </c>
      <c r="E181" s="207" t="s">
        <v>612</v>
      </c>
      <c r="F181" s="208" t="s">
        <v>613</v>
      </c>
      <c r="G181" s="209" t="s">
        <v>372</v>
      </c>
      <c r="H181" s="210">
        <v>4</v>
      </c>
      <c r="I181" s="211"/>
      <c r="J181" s="212">
        <f>ROUND(I181*H181,2)</f>
        <v>0</v>
      </c>
      <c r="K181" s="208" t="s">
        <v>598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133</v>
      </c>
      <c r="AT181" s="217" t="s">
        <v>128</v>
      </c>
      <c r="AU181" s="217" t="s">
        <v>84</v>
      </c>
      <c r="AY181" s="19" t="s">
        <v>126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133</v>
      </c>
      <c r="BM181" s="217" t="s">
        <v>614</v>
      </c>
    </row>
    <row r="182" s="2" customFormat="1">
      <c r="A182" s="40"/>
      <c r="B182" s="41"/>
      <c r="C182" s="42"/>
      <c r="D182" s="219" t="s">
        <v>135</v>
      </c>
      <c r="E182" s="42"/>
      <c r="F182" s="220" t="s">
        <v>615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135</v>
      </c>
      <c r="AU182" s="19" t="s">
        <v>84</v>
      </c>
    </row>
    <row r="183" s="2" customFormat="1" ht="16.5" customHeight="1">
      <c r="A183" s="40"/>
      <c r="B183" s="41"/>
      <c r="C183" s="206" t="s">
        <v>616</v>
      </c>
      <c r="D183" s="206" t="s">
        <v>128</v>
      </c>
      <c r="E183" s="207" t="s">
        <v>617</v>
      </c>
      <c r="F183" s="208" t="s">
        <v>618</v>
      </c>
      <c r="G183" s="209" t="s">
        <v>192</v>
      </c>
      <c r="H183" s="210">
        <v>1.3140000000000001</v>
      </c>
      <c r="I183" s="211"/>
      <c r="J183" s="212">
        <f>ROUND(I183*H183,2)</f>
        <v>0</v>
      </c>
      <c r="K183" s="208" t="s">
        <v>598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2.2563399999999998</v>
      </c>
      <c r="R183" s="215">
        <f>Q183*H183</f>
        <v>2.9648307599999999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133</v>
      </c>
      <c r="AT183" s="217" t="s">
        <v>128</v>
      </c>
      <c r="AU183" s="217" t="s">
        <v>84</v>
      </c>
      <c r="AY183" s="19" t="s">
        <v>126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133</v>
      </c>
      <c r="BM183" s="217" t="s">
        <v>619</v>
      </c>
    </row>
    <row r="184" s="2" customFormat="1">
      <c r="A184" s="40"/>
      <c r="B184" s="41"/>
      <c r="C184" s="42"/>
      <c r="D184" s="219" t="s">
        <v>135</v>
      </c>
      <c r="E184" s="42"/>
      <c r="F184" s="220" t="s">
        <v>620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135</v>
      </c>
      <c r="AU184" s="19" t="s">
        <v>84</v>
      </c>
    </row>
    <row r="185" s="14" customFormat="1">
      <c r="A185" s="14"/>
      <c r="B185" s="235"/>
      <c r="C185" s="236"/>
      <c r="D185" s="226" t="s">
        <v>137</v>
      </c>
      <c r="E185" s="237" t="s">
        <v>19</v>
      </c>
      <c r="F185" s="238" t="s">
        <v>621</v>
      </c>
      <c r="G185" s="236"/>
      <c r="H185" s="239">
        <v>1.3140000000000001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137</v>
      </c>
      <c r="AU185" s="245" t="s">
        <v>84</v>
      </c>
      <c r="AV185" s="14" t="s">
        <v>84</v>
      </c>
      <c r="AW185" s="14" t="s">
        <v>35</v>
      </c>
      <c r="AX185" s="14" t="s">
        <v>82</v>
      </c>
      <c r="AY185" s="245" t="s">
        <v>126</v>
      </c>
    </row>
    <row r="186" s="2" customFormat="1" ht="16.5" customHeight="1">
      <c r="A186" s="40"/>
      <c r="B186" s="41"/>
      <c r="C186" s="206" t="s">
        <v>147</v>
      </c>
      <c r="D186" s="206" t="s">
        <v>128</v>
      </c>
      <c r="E186" s="207" t="s">
        <v>622</v>
      </c>
      <c r="F186" s="208" t="s">
        <v>623</v>
      </c>
      <c r="G186" s="209" t="s">
        <v>143</v>
      </c>
      <c r="H186" s="210">
        <v>699</v>
      </c>
      <c r="I186" s="211"/>
      <c r="J186" s="212">
        <f>ROUND(I186*H186,2)</f>
        <v>0</v>
      </c>
      <c r="K186" s="208" t="s">
        <v>132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0.00046999999999999999</v>
      </c>
      <c r="R186" s="215">
        <f>Q186*H186</f>
        <v>0.32852999999999999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133</v>
      </c>
      <c r="AT186" s="217" t="s">
        <v>128</v>
      </c>
      <c r="AU186" s="217" t="s">
        <v>84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133</v>
      </c>
      <c r="BM186" s="217" t="s">
        <v>624</v>
      </c>
    </row>
    <row r="187" s="2" customFormat="1">
      <c r="A187" s="40"/>
      <c r="B187" s="41"/>
      <c r="C187" s="42"/>
      <c r="D187" s="219" t="s">
        <v>135</v>
      </c>
      <c r="E187" s="42"/>
      <c r="F187" s="220" t="s">
        <v>625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135</v>
      </c>
      <c r="AU187" s="19" t="s">
        <v>84</v>
      </c>
    </row>
    <row r="188" s="14" customFormat="1">
      <c r="A188" s="14"/>
      <c r="B188" s="235"/>
      <c r="C188" s="236"/>
      <c r="D188" s="226" t="s">
        <v>137</v>
      </c>
      <c r="E188" s="237" t="s">
        <v>19</v>
      </c>
      <c r="F188" s="238" t="s">
        <v>626</v>
      </c>
      <c r="G188" s="236"/>
      <c r="H188" s="239">
        <v>699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137</v>
      </c>
      <c r="AU188" s="245" t="s">
        <v>84</v>
      </c>
      <c r="AV188" s="14" t="s">
        <v>84</v>
      </c>
      <c r="AW188" s="14" t="s">
        <v>35</v>
      </c>
      <c r="AX188" s="14" t="s">
        <v>82</v>
      </c>
      <c r="AY188" s="245" t="s">
        <v>126</v>
      </c>
    </row>
    <row r="189" s="2" customFormat="1" ht="33" customHeight="1">
      <c r="A189" s="40"/>
      <c r="B189" s="41"/>
      <c r="C189" s="206" t="s">
        <v>7</v>
      </c>
      <c r="D189" s="206" t="s">
        <v>128</v>
      </c>
      <c r="E189" s="207" t="s">
        <v>627</v>
      </c>
      <c r="F189" s="208" t="s">
        <v>628</v>
      </c>
      <c r="G189" s="209" t="s">
        <v>372</v>
      </c>
      <c r="H189" s="210">
        <v>38</v>
      </c>
      <c r="I189" s="211"/>
      <c r="J189" s="212">
        <f>ROUND(I189*H189,2)</f>
        <v>0</v>
      </c>
      <c r="K189" s="208" t="s">
        <v>132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0.11808</v>
      </c>
      <c r="R189" s="215">
        <f>Q189*H189</f>
        <v>4.4870400000000004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133</v>
      </c>
      <c r="AT189" s="217" t="s">
        <v>128</v>
      </c>
      <c r="AU189" s="217" t="s">
        <v>84</v>
      </c>
      <c r="AY189" s="19" t="s">
        <v>126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133</v>
      </c>
      <c r="BM189" s="217" t="s">
        <v>629</v>
      </c>
    </row>
    <row r="190" s="2" customFormat="1">
      <c r="A190" s="40"/>
      <c r="B190" s="41"/>
      <c r="C190" s="42"/>
      <c r="D190" s="219" t="s">
        <v>135</v>
      </c>
      <c r="E190" s="42"/>
      <c r="F190" s="220" t="s">
        <v>630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135</v>
      </c>
      <c r="AU190" s="19" t="s">
        <v>84</v>
      </c>
    </row>
    <row r="191" s="14" customFormat="1">
      <c r="A191" s="14"/>
      <c r="B191" s="235"/>
      <c r="C191" s="236"/>
      <c r="D191" s="226" t="s">
        <v>137</v>
      </c>
      <c r="E191" s="237" t="s">
        <v>19</v>
      </c>
      <c r="F191" s="238" t="s">
        <v>631</v>
      </c>
      <c r="G191" s="236"/>
      <c r="H191" s="239">
        <v>38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137</v>
      </c>
      <c r="AU191" s="245" t="s">
        <v>84</v>
      </c>
      <c r="AV191" s="14" t="s">
        <v>84</v>
      </c>
      <c r="AW191" s="14" t="s">
        <v>35</v>
      </c>
      <c r="AX191" s="14" t="s">
        <v>82</v>
      </c>
      <c r="AY191" s="245" t="s">
        <v>126</v>
      </c>
    </row>
    <row r="192" s="2" customFormat="1" ht="16.5" customHeight="1">
      <c r="A192" s="40"/>
      <c r="B192" s="41"/>
      <c r="C192" s="257" t="s">
        <v>632</v>
      </c>
      <c r="D192" s="257" t="s">
        <v>304</v>
      </c>
      <c r="E192" s="258" t="s">
        <v>633</v>
      </c>
      <c r="F192" s="259" t="s">
        <v>634</v>
      </c>
      <c r="G192" s="260" t="s">
        <v>372</v>
      </c>
      <c r="H192" s="261">
        <v>38</v>
      </c>
      <c r="I192" s="262"/>
      <c r="J192" s="263">
        <f>ROUND(I192*H192,2)</f>
        <v>0</v>
      </c>
      <c r="K192" s="259" t="s">
        <v>132</v>
      </c>
      <c r="L192" s="264"/>
      <c r="M192" s="265" t="s">
        <v>19</v>
      </c>
      <c r="N192" s="266" t="s">
        <v>45</v>
      </c>
      <c r="O192" s="86"/>
      <c r="P192" s="215">
        <f>O192*H192</f>
        <v>0</v>
      </c>
      <c r="Q192" s="215">
        <v>0.12</v>
      </c>
      <c r="R192" s="215">
        <f>Q192*H192</f>
        <v>4.5599999999999996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309</v>
      </c>
      <c r="AT192" s="217" t="s">
        <v>304</v>
      </c>
      <c r="AU192" s="217" t="s">
        <v>84</v>
      </c>
      <c r="AY192" s="19" t="s">
        <v>126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133</v>
      </c>
      <c r="BM192" s="217" t="s">
        <v>635</v>
      </c>
    </row>
    <row r="193" s="2" customFormat="1" ht="16.5" customHeight="1">
      <c r="A193" s="40"/>
      <c r="B193" s="41"/>
      <c r="C193" s="206" t="s">
        <v>636</v>
      </c>
      <c r="D193" s="206" t="s">
        <v>128</v>
      </c>
      <c r="E193" s="207" t="s">
        <v>637</v>
      </c>
      <c r="F193" s="208" t="s">
        <v>638</v>
      </c>
      <c r="G193" s="209" t="s">
        <v>372</v>
      </c>
      <c r="H193" s="210">
        <v>9</v>
      </c>
      <c r="I193" s="211"/>
      <c r="J193" s="212">
        <f>ROUND(I193*H193,2)</f>
        <v>0</v>
      </c>
      <c r="K193" s="208" t="s">
        <v>132</v>
      </c>
      <c r="L193" s="46"/>
      <c r="M193" s="213" t="s">
        <v>19</v>
      </c>
      <c r="N193" s="214" t="s">
        <v>45</v>
      </c>
      <c r="O193" s="86"/>
      <c r="P193" s="215">
        <f>O193*H193</f>
        <v>0</v>
      </c>
      <c r="Q193" s="215">
        <v>0.29221000000000003</v>
      </c>
      <c r="R193" s="215">
        <f>Q193*H193</f>
        <v>2.6298900000000001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133</v>
      </c>
      <c r="AT193" s="217" t="s">
        <v>128</v>
      </c>
      <c r="AU193" s="217" t="s">
        <v>84</v>
      </c>
      <c r="AY193" s="19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133</v>
      </c>
      <c r="BM193" s="217" t="s">
        <v>639</v>
      </c>
    </row>
    <row r="194" s="2" customFormat="1">
      <c r="A194" s="40"/>
      <c r="B194" s="41"/>
      <c r="C194" s="42"/>
      <c r="D194" s="219" t="s">
        <v>135</v>
      </c>
      <c r="E194" s="42"/>
      <c r="F194" s="220" t="s">
        <v>640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135</v>
      </c>
      <c r="AU194" s="19" t="s">
        <v>84</v>
      </c>
    </row>
    <row r="195" s="2" customFormat="1" ht="16.5" customHeight="1">
      <c r="A195" s="40"/>
      <c r="B195" s="41"/>
      <c r="C195" s="257" t="s">
        <v>641</v>
      </c>
      <c r="D195" s="257" t="s">
        <v>304</v>
      </c>
      <c r="E195" s="258" t="s">
        <v>642</v>
      </c>
      <c r="F195" s="259" t="s">
        <v>643</v>
      </c>
      <c r="G195" s="260" t="s">
        <v>372</v>
      </c>
      <c r="H195" s="261">
        <v>9</v>
      </c>
      <c r="I195" s="262"/>
      <c r="J195" s="263">
        <f>ROUND(I195*H195,2)</f>
        <v>0</v>
      </c>
      <c r="K195" s="259" t="s">
        <v>132</v>
      </c>
      <c r="L195" s="264"/>
      <c r="M195" s="265" t="s">
        <v>19</v>
      </c>
      <c r="N195" s="266" t="s">
        <v>45</v>
      </c>
      <c r="O195" s="86"/>
      <c r="P195" s="215">
        <f>O195*H195</f>
        <v>0</v>
      </c>
      <c r="Q195" s="215">
        <v>0.0040000000000000001</v>
      </c>
      <c r="R195" s="215">
        <f>Q195*H195</f>
        <v>0.036000000000000004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309</v>
      </c>
      <c r="AT195" s="217" t="s">
        <v>304</v>
      </c>
      <c r="AU195" s="217" t="s">
        <v>84</v>
      </c>
      <c r="AY195" s="19" t="s">
        <v>126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133</v>
      </c>
      <c r="BM195" s="217" t="s">
        <v>644</v>
      </c>
    </row>
    <row r="196" s="2" customFormat="1" ht="16.5" customHeight="1">
      <c r="A196" s="40"/>
      <c r="B196" s="41"/>
      <c r="C196" s="206" t="s">
        <v>336</v>
      </c>
      <c r="D196" s="206" t="s">
        <v>128</v>
      </c>
      <c r="E196" s="207" t="s">
        <v>645</v>
      </c>
      <c r="F196" s="208" t="s">
        <v>646</v>
      </c>
      <c r="G196" s="209" t="s">
        <v>143</v>
      </c>
      <c r="H196" s="210">
        <v>16.5</v>
      </c>
      <c r="I196" s="211"/>
      <c r="J196" s="212">
        <f>ROUND(I196*H196,2)</f>
        <v>0</v>
      </c>
      <c r="K196" s="208" t="s">
        <v>132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0.065000000000000002</v>
      </c>
      <c r="T196" s="216">
        <f>S196*H196</f>
        <v>1.0725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133</v>
      </c>
      <c r="AT196" s="217" t="s">
        <v>128</v>
      </c>
      <c r="AU196" s="217" t="s">
        <v>84</v>
      </c>
      <c r="AY196" s="19" t="s">
        <v>126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133</v>
      </c>
      <c r="BM196" s="217" t="s">
        <v>647</v>
      </c>
    </row>
    <row r="197" s="2" customFormat="1">
      <c r="A197" s="40"/>
      <c r="B197" s="41"/>
      <c r="C197" s="42"/>
      <c r="D197" s="219" t="s">
        <v>135</v>
      </c>
      <c r="E197" s="42"/>
      <c r="F197" s="220" t="s">
        <v>648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135</v>
      </c>
      <c r="AU197" s="19" t="s">
        <v>84</v>
      </c>
    </row>
    <row r="198" s="14" customFormat="1">
      <c r="A198" s="14"/>
      <c r="B198" s="235"/>
      <c r="C198" s="236"/>
      <c r="D198" s="226" t="s">
        <v>137</v>
      </c>
      <c r="E198" s="237" t="s">
        <v>19</v>
      </c>
      <c r="F198" s="238" t="s">
        <v>649</v>
      </c>
      <c r="G198" s="236"/>
      <c r="H198" s="239">
        <v>16.5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137</v>
      </c>
      <c r="AU198" s="245" t="s">
        <v>84</v>
      </c>
      <c r="AV198" s="14" t="s">
        <v>84</v>
      </c>
      <c r="AW198" s="14" t="s">
        <v>35</v>
      </c>
      <c r="AX198" s="14" t="s">
        <v>82</v>
      </c>
      <c r="AY198" s="245" t="s">
        <v>126</v>
      </c>
    </row>
    <row r="199" s="2" customFormat="1" ht="16.5" customHeight="1">
      <c r="A199" s="40"/>
      <c r="B199" s="41"/>
      <c r="C199" s="206" t="s">
        <v>140</v>
      </c>
      <c r="D199" s="206" t="s">
        <v>128</v>
      </c>
      <c r="E199" s="207" t="s">
        <v>650</v>
      </c>
      <c r="F199" s="208" t="s">
        <v>651</v>
      </c>
      <c r="G199" s="209" t="s">
        <v>143</v>
      </c>
      <c r="H199" s="210">
        <v>14.9</v>
      </c>
      <c r="I199" s="211"/>
      <c r="J199" s="212">
        <f>ROUND(I199*H199,2)</f>
        <v>0</v>
      </c>
      <c r="K199" s="208" t="s">
        <v>132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0.048000000000000001</v>
      </c>
      <c r="R199" s="215">
        <f>Q199*H199</f>
        <v>0.71520000000000006</v>
      </c>
      <c r="S199" s="215">
        <v>0.048000000000000001</v>
      </c>
      <c r="T199" s="216">
        <f>S199*H199</f>
        <v>0.71520000000000006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133</v>
      </c>
      <c r="AT199" s="217" t="s">
        <v>128</v>
      </c>
      <c r="AU199" s="217" t="s">
        <v>84</v>
      </c>
      <c r="AY199" s="19" t="s">
        <v>126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133</v>
      </c>
      <c r="BM199" s="217" t="s">
        <v>652</v>
      </c>
    </row>
    <row r="200" s="2" customFormat="1">
      <c r="A200" s="40"/>
      <c r="B200" s="41"/>
      <c r="C200" s="42"/>
      <c r="D200" s="219" t="s">
        <v>135</v>
      </c>
      <c r="E200" s="42"/>
      <c r="F200" s="220" t="s">
        <v>653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135</v>
      </c>
      <c r="AU200" s="19" t="s">
        <v>84</v>
      </c>
    </row>
    <row r="201" s="2" customFormat="1" ht="21.75" customHeight="1">
      <c r="A201" s="40"/>
      <c r="B201" s="41"/>
      <c r="C201" s="206" t="s">
        <v>233</v>
      </c>
      <c r="D201" s="206" t="s">
        <v>128</v>
      </c>
      <c r="E201" s="207" t="s">
        <v>654</v>
      </c>
      <c r="F201" s="208" t="s">
        <v>655</v>
      </c>
      <c r="G201" s="209" t="s">
        <v>143</v>
      </c>
      <c r="H201" s="210">
        <v>16.5</v>
      </c>
      <c r="I201" s="211"/>
      <c r="J201" s="212">
        <f>ROUND(I201*H201,2)</f>
        <v>0</v>
      </c>
      <c r="K201" s="208" t="s">
        <v>132</v>
      </c>
      <c r="L201" s="46"/>
      <c r="M201" s="213" t="s">
        <v>19</v>
      </c>
      <c r="N201" s="214" t="s">
        <v>45</v>
      </c>
      <c r="O201" s="86"/>
      <c r="P201" s="215">
        <f>O201*H201</f>
        <v>0</v>
      </c>
      <c r="Q201" s="215">
        <v>0.038850000000000003</v>
      </c>
      <c r="R201" s="215">
        <f>Q201*H201</f>
        <v>0.64102500000000007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133</v>
      </c>
      <c r="AT201" s="217" t="s">
        <v>128</v>
      </c>
      <c r="AU201" s="217" t="s">
        <v>84</v>
      </c>
      <c r="AY201" s="19" t="s">
        <v>126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133</v>
      </c>
      <c r="BM201" s="217" t="s">
        <v>656</v>
      </c>
    </row>
    <row r="202" s="2" customFormat="1">
      <c r="A202" s="40"/>
      <c r="B202" s="41"/>
      <c r="C202" s="42"/>
      <c r="D202" s="219" t="s">
        <v>135</v>
      </c>
      <c r="E202" s="42"/>
      <c r="F202" s="220" t="s">
        <v>657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135</v>
      </c>
      <c r="AU202" s="19" t="s">
        <v>84</v>
      </c>
    </row>
    <row r="203" s="2" customFormat="1" ht="16.5" customHeight="1">
      <c r="A203" s="40"/>
      <c r="B203" s="41"/>
      <c r="C203" s="206" t="s">
        <v>177</v>
      </c>
      <c r="D203" s="206" t="s">
        <v>128</v>
      </c>
      <c r="E203" s="207" t="s">
        <v>658</v>
      </c>
      <c r="F203" s="208" t="s">
        <v>659</v>
      </c>
      <c r="G203" s="209" t="s">
        <v>143</v>
      </c>
      <c r="H203" s="210">
        <v>14.9</v>
      </c>
      <c r="I203" s="211"/>
      <c r="J203" s="212">
        <f>ROUND(I203*H203,2)</f>
        <v>0</v>
      </c>
      <c r="K203" s="208" t="s">
        <v>132</v>
      </c>
      <c r="L203" s="46"/>
      <c r="M203" s="213" t="s">
        <v>19</v>
      </c>
      <c r="N203" s="214" t="s">
        <v>45</v>
      </c>
      <c r="O203" s="86"/>
      <c r="P203" s="215">
        <f>O203*H203</f>
        <v>0</v>
      </c>
      <c r="Q203" s="215">
        <v>0.00109</v>
      </c>
      <c r="R203" s="215">
        <f>Q203*H203</f>
        <v>0.016241000000000002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133</v>
      </c>
      <c r="AT203" s="217" t="s">
        <v>128</v>
      </c>
      <c r="AU203" s="217" t="s">
        <v>84</v>
      </c>
      <c r="AY203" s="19" t="s">
        <v>126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82</v>
      </c>
      <c r="BK203" s="218">
        <f>ROUND(I203*H203,2)</f>
        <v>0</v>
      </c>
      <c r="BL203" s="19" t="s">
        <v>133</v>
      </c>
      <c r="BM203" s="217" t="s">
        <v>660</v>
      </c>
    </row>
    <row r="204" s="2" customFormat="1">
      <c r="A204" s="40"/>
      <c r="B204" s="41"/>
      <c r="C204" s="42"/>
      <c r="D204" s="219" t="s">
        <v>135</v>
      </c>
      <c r="E204" s="42"/>
      <c r="F204" s="220" t="s">
        <v>661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135</v>
      </c>
      <c r="AU204" s="19" t="s">
        <v>84</v>
      </c>
    </row>
    <row r="205" s="14" customFormat="1">
      <c r="A205" s="14"/>
      <c r="B205" s="235"/>
      <c r="C205" s="236"/>
      <c r="D205" s="226" t="s">
        <v>137</v>
      </c>
      <c r="E205" s="237" t="s">
        <v>19</v>
      </c>
      <c r="F205" s="238" t="s">
        <v>662</v>
      </c>
      <c r="G205" s="236"/>
      <c r="H205" s="239">
        <v>14.9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137</v>
      </c>
      <c r="AU205" s="245" t="s">
        <v>84</v>
      </c>
      <c r="AV205" s="14" t="s">
        <v>84</v>
      </c>
      <c r="AW205" s="14" t="s">
        <v>35</v>
      </c>
      <c r="AX205" s="14" t="s">
        <v>82</v>
      </c>
      <c r="AY205" s="245" t="s">
        <v>126</v>
      </c>
    </row>
    <row r="206" s="12" customFormat="1" ht="22.8" customHeight="1">
      <c r="A206" s="12"/>
      <c r="B206" s="190"/>
      <c r="C206" s="191"/>
      <c r="D206" s="192" t="s">
        <v>73</v>
      </c>
      <c r="E206" s="204" t="s">
        <v>437</v>
      </c>
      <c r="F206" s="204" t="s">
        <v>438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SUM(P207:P212)</f>
        <v>0</v>
      </c>
      <c r="Q206" s="198"/>
      <c r="R206" s="199">
        <f>SUM(R207:R212)</f>
        <v>0</v>
      </c>
      <c r="S206" s="198"/>
      <c r="T206" s="200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73</v>
      </c>
      <c r="AU206" s="202" t="s">
        <v>82</v>
      </c>
      <c r="AY206" s="201" t="s">
        <v>126</v>
      </c>
      <c r="BK206" s="203">
        <f>SUM(BK207:BK212)</f>
        <v>0</v>
      </c>
    </row>
    <row r="207" s="2" customFormat="1" ht="24.15" customHeight="1">
      <c r="A207" s="40"/>
      <c r="B207" s="41"/>
      <c r="C207" s="206" t="s">
        <v>663</v>
      </c>
      <c r="D207" s="206" t="s">
        <v>128</v>
      </c>
      <c r="E207" s="207" t="s">
        <v>664</v>
      </c>
      <c r="F207" s="208" t="s">
        <v>665</v>
      </c>
      <c r="G207" s="209" t="s">
        <v>307</v>
      </c>
      <c r="H207" s="210">
        <v>571.49300000000005</v>
      </c>
      <c r="I207" s="211"/>
      <c r="J207" s="212">
        <f>ROUND(I207*H207,2)</f>
        <v>0</v>
      </c>
      <c r="K207" s="208" t="s">
        <v>132</v>
      </c>
      <c r="L207" s="46"/>
      <c r="M207" s="213" t="s">
        <v>19</v>
      </c>
      <c r="N207" s="214" t="s">
        <v>45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133</v>
      </c>
      <c r="AT207" s="217" t="s">
        <v>128</v>
      </c>
      <c r="AU207" s="217" t="s">
        <v>84</v>
      </c>
      <c r="AY207" s="19" t="s">
        <v>126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82</v>
      </c>
      <c r="BK207" s="218">
        <f>ROUND(I207*H207,2)</f>
        <v>0</v>
      </c>
      <c r="BL207" s="19" t="s">
        <v>133</v>
      </c>
      <c r="BM207" s="217" t="s">
        <v>666</v>
      </c>
    </row>
    <row r="208" s="2" customFormat="1">
      <c r="A208" s="40"/>
      <c r="B208" s="41"/>
      <c r="C208" s="42"/>
      <c r="D208" s="219" t="s">
        <v>135</v>
      </c>
      <c r="E208" s="42"/>
      <c r="F208" s="220" t="s">
        <v>667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135</v>
      </c>
      <c r="AU208" s="19" t="s">
        <v>84</v>
      </c>
    </row>
    <row r="209" s="14" customFormat="1">
      <c r="A209" s="14"/>
      <c r="B209" s="235"/>
      <c r="C209" s="236"/>
      <c r="D209" s="226" t="s">
        <v>137</v>
      </c>
      <c r="E209" s="237" t="s">
        <v>19</v>
      </c>
      <c r="F209" s="238" t="s">
        <v>668</v>
      </c>
      <c r="G209" s="236"/>
      <c r="H209" s="239">
        <v>571.49300000000005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137</v>
      </c>
      <c r="AU209" s="245" t="s">
        <v>84</v>
      </c>
      <c r="AV209" s="14" t="s">
        <v>84</v>
      </c>
      <c r="AW209" s="14" t="s">
        <v>35</v>
      </c>
      <c r="AX209" s="14" t="s">
        <v>82</v>
      </c>
      <c r="AY209" s="245" t="s">
        <v>126</v>
      </c>
    </row>
    <row r="210" s="2" customFormat="1" ht="24.15" customHeight="1">
      <c r="A210" s="40"/>
      <c r="B210" s="41"/>
      <c r="C210" s="206" t="s">
        <v>669</v>
      </c>
      <c r="D210" s="206" t="s">
        <v>128</v>
      </c>
      <c r="E210" s="207" t="s">
        <v>670</v>
      </c>
      <c r="F210" s="208" t="s">
        <v>671</v>
      </c>
      <c r="G210" s="209" t="s">
        <v>307</v>
      </c>
      <c r="H210" s="210">
        <v>100.76600000000001</v>
      </c>
      <c r="I210" s="211"/>
      <c r="J210" s="212">
        <f>ROUND(I210*H210,2)</f>
        <v>0</v>
      </c>
      <c r="K210" s="208" t="s">
        <v>132</v>
      </c>
      <c r="L210" s="46"/>
      <c r="M210" s="213" t="s">
        <v>19</v>
      </c>
      <c r="N210" s="214" t="s">
        <v>45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133</v>
      </c>
      <c r="AT210" s="217" t="s">
        <v>128</v>
      </c>
      <c r="AU210" s="217" t="s">
        <v>84</v>
      </c>
      <c r="AY210" s="19" t="s">
        <v>126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82</v>
      </c>
      <c r="BK210" s="218">
        <f>ROUND(I210*H210,2)</f>
        <v>0</v>
      </c>
      <c r="BL210" s="19" t="s">
        <v>133</v>
      </c>
      <c r="BM210" s="217" t="s">
        <v>672</v>
      </c>
    </row>
    <row r="211" s="2" customFormat="1">
      <c r="A211" s="40"/>
      <c r="B211" s="41"/>
      <c r="C211" s="42"/>
      <c r="D211" s="219" t="s">
        <v>135</v>
      </c>
      <c r="E211" s="42"/>
      <c r="F211" s="220" t="s">
        <v>673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135</v>
      </c>
      <c r="AU211" s="19" t="s">
        <v>84</v>
      </c>
    </row>
    <row r="212" s="14" customFormat="1">
      <c r="A212" s="14"/>
      <c r="B212" s="235"/>
      <c r="C212" s="236"/>
      <c r="D212" s="226" t="s">
        <v>137</v>
      </c>
      <c r="E212" s="237" t="s">
        <v>19</v>
      </c>
      <c r="F212" s="238" t="s">
        <v>674</v>
      </c>
      <c r="G212" s="236"/>
      <c r="H212" s="239">
        <v>100.76600000000001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137</v>
      </c>
      <c r="AU212" s="245" t="s">
        <v>84</v>
      </c>
      <c r="AV212" s="14" t="s">
        <v>84</v>
      </c>
      <c r="AW212" s="14" t="s">
        <v>35</v>
      </c>
      <c r="AX212" s="14" t="s">
        <v>82</v>
      </c>
      <c r="AY212" s="245" t="s">
        <v>126</v>
      </c>
    </row>
    <row r="213" s="12" customFormat="1" ht="25.92" customHeight="1">
      <c r="A213" s="12"/>
      <c r="B213" s="190"/>
      <c r="C213" s="191"/>
      <c r="D213" s="192" t="s">
        <v>73</v>
      </c>
      <c r="E213" s="193" t="s">
        <v>675</v>
      </c>
      <c r="F213" s="193" t="s">
        <v>676</v>
      </c>
      <c r="G213" s="191"/>
      <c r="H213" s="191"/>
      <c r="I213" s="194"/>
      <c r="J213" s="195">
        <f>BK213</f>
        <v>0</v>
      </c>
      <c r="K213" s="191"/>
      <c r="L213" s="196"/>
      <c r="M213" s="197"/>
      <c r="N213" s="198"/>
      <c r="O213" s="198"/>
      <c r="P213" s="199">
        <f>P214+P221+P225+P227</f>
        <v>0</v>
      </c>
      <c r="Q213" s="198"/>
      <c r="R213" s="199">
        <f>R214+R221+R225+R227</f>
        <v>0.064849999999999991</v>
      </c>
      <c r="S213" s="198"/>
      <c r="T213" s="200">
        <f>T214+T221+T225+T227</f>
        <v>0.00108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84</v>
      </c>
      <c r="AT213" s="202" t="s">
        <v>73</v>
      </c>
      <c r="AU213" s="202" t="s">
        <v>74</v>
      </c>
      <c r="AY213" s="201" t="s">
        <v>126</v>
      </c>
      <c r="BK213" s="203">
        <f>BK214+BK221+BK225+BK227</f>
        <v>0</v>
      </c>
    </row>
    <row r="214" s="12" customFormat="1" ht="22.8" customHeight="1">
      <c r="A214" s="12"/>
      <c r="B214" s="190"/>
      <c r="C214" s="191"/>
      <c r="D214" s="192" t="s">
        <v>73</v>
      </c>
      <c r="E214" s="204" t="s">
        <v>677</v>
      </c>
      <c r="F214" s="204" t="s">
        <v>678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SUM(P215:P220)</f>
        <v>0</v>
      </c>
      <c r="Q214" s="198"/>
      <c r="R214" s="199">
        <f>SUM(R215:R220)</f>
        <v>0.018149999999999999</v>
      </c>
      <c r="S214" s="198"/>
      <c r="T214" s="200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84</v>
      </c>
      <c r="AT214" s="202" t="s">
        <v>73</v>
      </c>
      <c r="AU214" s="202" t="s">
        <v>82</v>
      </c>
      <c r="AY214" s="201" t="s">
        <v>126</v>
      </c>
      <c r="BK214" s="203">
        <f>SUM(BK215:BK220)</f>
        <v>0</v>
      </c>
    </row>
    <row r="215" s="2" customFormat="1" ht="24.15" customHeight="1">
      <c r="A215" s="40"/>
      <c r="B215" s="41"/>
      <c r="C215" s="206" t="s">
        <v>369</v>
      </c>
      <c r="D215" s="206" t="s">
        <v>128</v>
      </c>
      <c r="E215" s="207" t="s">
        <v>679</v>
      </c>
      <c r="F215" s="208" t="s">
        <v>680</v>
      </c>
      <c r="G215" s="209" t="s">
        <v>143</v>
      </c>
      <c r="H215" s="210">
        <v>16.5</v>
      </c>
      <c r="I215" s="211"/>
      <c r="J215" s="212">
        <f>ROUND(I215*H215,2)</f>
        <v>0</v>
      </c>
      <c r="K215" s="208" t="s">
        <v>132</v>
      </c>
      <c r="L215" s="46"/>
      <c r="M215" s="213" t="s">
        <v>19</v>
      </c>
      <c r="N215" s="214" t="s">
        <v>45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286</v>
      </c>
      <c r="AT215" s="217" t="s">
        <v>128</v>
      </c>
      <c r="AU215" s="217" t="s">
        <v>84</v>
      </c>
      <c r="AY215" s="19" t="s">
        <v>126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82</v>
      </c>
      <c r="BK215" s="218">
        <f>ROUND(I215*H215,2)</f>
        <v>0</v>
      </c>
      <c r="BL215" s="19" t="s">
        <v>286</v>
      </c>
      <c r="BM215" s="217" t="s">
        <v>681</v>
      </c>
    </row>
    <row r="216" s="2" customFormat="1">
      <c r="A216" s="40"/>
      <c r="B216" s="41"/>
      <c r="C216" s="42"/>
      <c r="D216" s="219" t="s">
        <v>135</v>
      </c>
      <c r="E216" s="42"/>
      <c r="F216" s="220" t="s">
        <v>682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135</v>
      </c>
      <c r="AU216" s="19" t="s">
        <v>84</v>
      </c>
    </row>
    <row r="217" s="2" customFormat="1" ht="16.5" customHeight="1">
      <c r="A217" s="40"/>
      <c r="B217" s="41"/>
      <c r="C217" s="257" t="s">
        <v>375</v>
      </c>
      <c r="D217" s="257" t="s">
        <v>304</v>
      </c>
      <c r="E217" s="258" t="s">
        <v>683</v>
      </c>
      <c r="F217" s="259" t="s">
        <v>684</v>
      </c>
      <c r="G217" s="260" t="s">
        <v>685</v>
      </c>
      <c r="H217" s="261">
        <v>18.149999999999999</v>
      </c>
      <c r="I217" s="262"/>
      <c r="J217" s="263">
        <f>ROUND(I217*H217,2)</f>
        <v>0</v>
      </c>
      <c r="K217" s="259" t="s">
        <v>132</v>
      </c>
      <c r="L217" s="264"/>
      <c r="M217" s="265" t="s">
        <v>19</v>
      </c>
      <c r="N217" s="266" t="s">
        <v>45</v>
      </c>
      <c r="O217" s="86"/>
      <c r="P217" s="215">
        <f>O217*H217</f>
        <v>0</v>
      </c>
      <c r="Q217" s="215">
        <v>0.001</v>
      </c>
      <c r="R217" s="215">
        <f>Q217*H217</f>
        <v>0.018149999999999999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669</v>
      </c>
      <c r="AT217" s="217" t="s">
        <v>304</v>
      </c>
      <c r="AU217" s="217" t="s">
        <v>84</v>
      </c>
      <c r="AY217" s="19" t="s">
        <v>126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82</v>
      </c>
      <c r="BK217" s="218">
        <f>ROUND(I217*H217,2)</f>
        <v>0</v>
      </c>
      <c r="BL217" s="19" t="s">
        <v>286</v>
      </c>
      <c r="BM217" s="217" t="s">
        <v>686</v>
      </c>
    </row>
    <row r="218" s="14" customFormat="1">
      <c r="A218" s="14"/>
      <c r="B218" s="235"/>
      <c r="C218" s="236"/>
      <c r="D218" s="226" t="s">
        <v>137</v>
      </c>
      <c r="E218" s="236"/>
      <c r="F218" s="238" t="s">
        <v>687</v>
      </c>
      <c r="G218" s="236"/>
      <c r="H218" s="239">
        <v>18.149999999999999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137</v>
      </c>
      <c r="AU218" s="245" t="s">
        <v>84</v>
      </c>
      <c r="AV218" s="14" t="s">
        <v>84</v>
      </c>
      <c r="AW218" s="14" t="s">
        <v>4</v>
      </c>
      <c r="AX218" s="14" t="s">
        <v>82</v>
      </c>
      <c r="AY218" s="245" t="s">
        <v>126</v>
      </c>
    </row>
    <row r="219" s="2" customFormat="1" ht="24.15" customHeight="1">
      <c r="A219" s="40"/>
      <c r="B219" s="41"/>
      <c r="C219" s="206" t="s">
        <v>341</v>
      </c>
      <c r="D219" s="206" t="s">
        <v>128</v>
      </c>
      <c r="E219" s="207" t="s">
        <v>688</v>
      </c>
      <c r="F219" s="208" t="s">
        <v>689</v>
      </c>
      <c r="G219" s="209" t="s">
        <v>690</v>
      </c>
      <c r="H219" s="271"/>
      <c r="I219" s="211"/>
      <c r="J219" s="212">
        <f>ROUND(I219*H219,2)</f>
        <v>0</v>
      </c>
      <c r="K219" s="208" t="s">
        <v>132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286</v>
      </c>
      <c r="AT219" s="217" t="s">
        <v>128</v>
      </c>
      <c r="AU219" s="217" t="s">
        <v>84</v>
      </c>
      <c r="AY219" s="19" t="s">
        <v>126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286</v>
      </c>
      <c r="BM219" s="217" t="s">
        <v>691</v>
      </c>
    </row>
    <row r="220" s="2" customFormat="1">
      <c r="A220" s="40"/>
      <c r="B220" s="41"/>
      <c r="C220" s="42"/>
      <c r="D220" s="219" t="s">
        <v>135</v>
      </c>
      <c r="E220" s="42"/>
      <c r="F220" s="220" t="s">
        <v>692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135</v>
      </c>
      <c r="AU220" s="19" t="s">
        <v>84</v>
      </c>
    </row>
    <row r="221" s="12" customFormat="1" ht="22.8" customHeight="1">
      <c r="A221" s="12"/>
      <c r="B221" s="190"/>
      <c r="C221" s="191"/>
      <c r="D221" s="192" t="s">
        <v>73</v>
      </c>
      <c r="E221" s="204" t="s">
        <v>693</v>
      </c>
      <c r="F221" s="204" t="s">
        <v>694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SUM(P222:P224)</f>
        <v>0</v>
      </c>
      <c r="Q221" s="198"/>
      <c r="R221" s="199">
        <f>SUM(R222:R224)</f>
        <v>0</v>
      </c>
      <c r="S221" s="198"/>
      <c r="T221" s="200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84</v>
      </c>
      <c r="AT221" s="202" t="s">
        <v>73</v>
      </c>
      <c r="AU221" s="202" t="s">
        <v>82</v>
      </c>
      <c r="AY221" s="201" t="s">
        <v>126</v>
      </c>
      <c r="BK221" s="203">
        <f>SUM(BK222:BK224)</f>
        <v>0</v>
      </c>
    </row>
    <row r="222" s="2" customFormat="1" ht="16.5" customHeight="1">
      <c r="A222" s="40"/>
      <c r="B222" s="41"/>
      <c r="C222" s="206" t="s">
        <v>695</v>
      </c>
      <c r="D222" s="206" t="s">
        <v>128</v>
      </c>
      <c r="E222" s="207" t="s">
        <v>696</v>
      </c>
      <c r="F222" s="208" t="s">
        <v>697</v>
      </c>
      <c r="G222" s="209" t="s">
        <v>698</v>
      </c>
      <c r="H222" s="210">
        <v>1</v>
      </c>
      <c r="I222" s="211"/>
      <c r="J222" s="212">
        <f>ROUND(I222*H222,2)</f>
        <v>0</v>
      </c>
      <c r="K222" s="208" t="s">
        <v>206</v>
      </c>
      <c r="L222" s="46"/>
      <c r="M222" s="213" t="s">
        <v>19</v>
      </c>
      <c r="N222" s="214" t="s">
        <v>45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286</v>
      </c>
      <c r="AT222" s="217" t="s">
        <v>128</v>
      </c>
      <c r="AU222" s="217" t="s">
        <v>84</v>
      </c>
      <c r="AY222" s="19" t="s">
        <v>126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82</v>
      </c>
      <c r="BK222" s="218">
        <f>ROUND(I222*H222,2)</f>
        <v>0</v>
      </c>
      <c r="BL222" s="19" t="s">
        <v>286</v>
      </c>
      <c r="BM222" s="217" t="s">
        <v>699</v>
      </c>
    </row>
    <row r="223" s="2" customFormat="1" ht="24.15" customHeight="1">
      <c r="A223" s="40"/>
      <c r="B223" s="41"/>
      <c r="C223" s="206" t="s">
        <v>700</v>
      </c>
      <c r="D223" s="206" t="s">
        <v>128</v>
      </c>
      <c r="E223" s="207" t="s">
        <v>701</v>
      </c>
      <c r="F223" s="208" t="s">
        <v>702</v>
      </c>
      <c r="G223" s="209" t="s">
        <v>690</v>
      </c>
      <c r="H223" s="271"/>
      <c r="I223" s="211"/>
      <c r="J223" s="212">
        <f>ROUND(I223*H223,2)</f>
        <v>0</v>
      </c>
      <c r="K223" s="208" t="s">
        <v>132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286</v>
      </c>
      <c r="AT223" s="217" t="s">
        <v>128</v>
      </c>
      <c r="AU223" s="217" t="s">
        <v>84</v>
      </c>
      <c r="AY223" s="19" t="s">
        <v>126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286</v>
      </c>
      <c r="BM223" s="217" t="s">
        <v>703</v>
      </c>
    </row>
    <row r="224" s="2" customFormat="1">
      <c r="A224" s="40"/>
      <c r="B224" s="41"/>
      <c r="C224" s="42"/>
      <c r="D224" s="219" t="s">
        <v>135</v>
      </c>
      <c r="E224" s="42"/>
      <c r="F224" s="220" t="s">
        <v>704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135</v>
      </c>
      <c r="AU224" s="19" t="s">
        <v>84</v>
      </c>
    </row>
    <row r="225" s="12" customFormat="1" ht="22.8" customHeight="1">
      <c r="A225" s="12"/>
      <c r="B225" s="190"/>
      <c r="C225" s="191"/>
      <c r="D225" s="192" t="s">
        <v>73</v>
      </c>
      <c r="E225" s="204" t="s">
        <v>705</v>
      </c>
      <c r="F225" s="204" t="s">
        <v>706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P226</f>
        <v>0</v>
      </c>
      <c r="Q225" s="198"/>
      <c r="R225" s="199">
        <f>R226</f>
        <v>0.00072000000000000005</v>
      </c>
      <c r="S225" s="198"/>
      <c r="T225" s="200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84</v>
      </c>
      <c r="AT225" s="202" t="s">
        <v>73</v>
      </c>
      <c r="AU225" s="202" t="s">
        <v>82</v>
      </c>
      <c r="AY225" s="201" t="s">
        <v>126</v>
      </c>
      <c r="BK225" s="203">
        <f>BK226</f>
        <v>0</v>
      </c>
    </row>
    <row r="226" s="2" customFormat="1" ht="16.5" customHeight="1">
      <c r="A226" s="40"/>
      <c r="B226" s="41"/>
      <c r="C226" s="206" t="s">
        <v>707</v>
      </c>
      <c r="D226" s="206" t="s">
        <v>128</v>
      </c>
      <c r="E226" s="207" t="s">
        <v>708</v>
      </c>
      <c r="F226" s="208" t="s">
        <v>709</v>
      </c>
      <c r="G226" s="209" t="s">
        <v>710</v>
      </c>
      <c r="H226" s="210">
        <v>3</v>
      </c>
      <c r="I226" s="211"/>
      <c r="J226" s="212">
        <f>ROUND(I226*H226,2)</f>
        <v>0</v>
      </c>
      <c r="K226" s="208" t="s">
        <v>206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0.00024000000000000001</v>
      </c>
      <c r="R226" s="215">
        <f>Q226*H226</f>
        <v>0.00072000000000000005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286</v>
      </c>
      <c r="AT226" s="217" t="s">
        <v>128</v>
      </c>
      <c r="AU226" s="217" t="s">
        <v>84</v>
      </c>
      <c r="AY226" s="19" t="s">
        <v>126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286</v>
      </c>
      <c r="BM226" s="217" t="s">
        <v>711</v>
      </c>
    </row>
    <row r="227" s="12" customFormat="1" ht="22.8" customHeight="1">
      <c r="A227" s="12"/>
      <c r="B227" s="190"/>
      <c r="C227" s="191"/>
      <c r="D227" s="192" t="s">
        <v>73</v>
      </c>
      <c r="E227" s="204" t="s">
        <v>712</v>
      </c>
      <c r="F227" s="204" t="s">
        <v>713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SUM(P228:P241)</f>
        <v>0</v>
      </c>
      <c r="Q227" s="198"/>
      <c r="R227" s="199">
        <f>SUM(R228:R241)</f>
        <v>0.04598</v>
      </c>
      <c r="S227" s="198"/>
      <c r="T227" s="200">
        <f>SUM(T228:T241)</f>
        <v>0.00108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84</v>
      </c>
      <c r="AT227" s="202" t="s">
        <v>73</v>
      </c>
      <c r="AU227" s="202" t="s">
        <v>82</v>
      </c>
      <c r="AY227" s="201" t="s">
        <v>126</v>
      </c>
      <c r="BK227" s="203">
        <f>SUM(BK228:BK241)</f>
        <v>0</v>
      </c>
    </row>
    <row r="228" s="2" customFormat="1" ht="16.5" customHeight="1">
      <c r="A228" s="40"/>
      <c r="B228" s="41"/>
      <c r="C228" s="206" t="s">
        <v>714</v>
      </c>
      <c r="D228" s="206" t="s">
        <v>128</v>
      </c>
      <c r="E228" s="207" t="s">
        <v>715</v>
      </c>
      <c r="F228" s="208" t="s">
        <v>716</v>
      </c>
      <c r="G228" s="209" t="s">
        <v>143</v>
      </c>
      <c r="H228" s="210">
        <v>36</v>
      </c>
      <c r="I228" s="211"/>
      <c r="J228" s="212">
        <f>ROUND(I228*H228,2)</f>
        <v>0</v>
      </c>
      <c r="K228" s="208" t="s">
        <v>132</v>
      </c>
      <c r="L228" s="46"/>
      <c r="M228" s="213" t="s">
        <v>19</v>
      </c>
      <c r="N228" s="214" t="s">
        <v>45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3.0000000000000001E-05</v>
      </c>
      <c r="T228" s="216">
        <f>S228*H228</f>
        <v>0.00108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286</v>
      </c>
      <c r="AT228" s="217" t="s">
        <v>128</v>
      </c>
      <c r="AU228" s="217" t="s">
        <v>84</v>
      </c>
      <c r="AY228" s="19" t="s">
        <v>126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82</v>
      </c>
      <c r="BK228" s="218">
        <f>ROUND(I228*H228,2)</f>
        <v>0</v>
      </c>
      <c r="BL228" s="19" t="s">
        <v>286</v>
      </c>
      <c r="BM228" s="217" t="s">
        <v>717</v>
      </c>
    </row>
    <row r="229" s="2" customFormat="1">
      <c r="A229" s="40"/>
      <c r="B229" s="41"/>
      <c r="C229" s="42"/>
      <c r="D229" s="219" t="s">
        <v>135</v>
      </c>
      <c r="E229" s="42"/>
      <c r="F229" s="220" t="s">
        <v>718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135</v>
      </c>
      <c r="AU229" s="19" t="s">
        <v>84</v>
      </c>
    </row>
    <row r="230" s="14" customFormat="1">
      <c r="A230" s="14"/>
      <c r="B230" s="235"/>
      <c r="C230" s="236"/>
      <c r="D230" s="226" t="s">
        <v>137</v>
      </c>
      <c r="E230" s="237" t="s">
        <v>19</v>
      </c>
      <c r="F230" s="238" t="s">
        <v>719</v>
      </c>
      <c r="G230" s="236"/>
      <c r="H230" s="239">
        <v>36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137</v>
      </c>
      <c r="AU230" s="245" t="s">
        <v>84</v>
      </c>
      <c r="AV230" s="14" t="s">
        <v>84</v>
      </c>
      <c r="AW230" s="14" t="s">
        <v>35</v>
      </c>
      <c r="AX230" s="14" t="s">
        <v>82</v>
      </c>
      <c r="AY230" s="245" t="s">
        <v>126</v>
      </c>
    </row>
    <row r="231" s="2" customFormat="1" ht="16.5" customHeight="1">
      <c r="A231" s="40"/>
      <c r="B231" s="41"/>
      <c r="C231" s="257" t="s">
        <v>226</v>
      </c>
      <c r="D231" s="257" t="s">
        <v>304</v>
      </c>
      <c r="E231" s="258" t="s">
        <v>720</v>
      </c>
      <c r="F231" s="259" t="s">
        <v>721</v>
      </c>
      <c r="G231" s="260" t="s">
        <v>143</v>
      </c>
      <c r="H231" s="261">
        <v>37.799999999999997</v>
      </c>
      <c r="I231" s="262"/>
      <c r="J231" s="263">
        <f>ROUND(I231*H231,2)</f>
        <v>0</v>
      </c>
      <c r="K231" s="259" t="s">
        <v>132</v>
      </c>
      <c r="L231" s="264"/>
      <c r="M231" s="265" t="s">
        <v>19</v>
      </c>
      <c r="N231" s="266" t="s">
        <v>45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669</v>
      </c>
      <c r="AT231" s="217" t="s">
        <v>304</v>
      </c>
      <c r="AU231" s="217" t="s">
        <v>84</v>
      </c>
      <c r="AY231" s="19" t="s">
        <v>126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82</v>
      </c>
      <c r="BK231" s="218">
        <f>ROUND(I231*H231,2)</f>
        <v>0</v>
      </c>
      <c r="BL231" s="19" t="s">
        <v>286</v>
      </c>
      <c r="BM231" s="217" t="s">
        <v>722</v>
      </c>
    </row>
    <row r="232" s="14" customFormat="1">
      <c r="A232" s="14"/>
      <c r="B232" s="235"/>
      <c r="C232" s="236"/>
      <c r="D232" s="226" t="s">
        <v>137</v>
      </c>
      <c r="E232" s="236"/>
      <c r="F232" s="238" t="s">
        <v>723</v>
      </c>
      <c r="G232" s="236"/>
      <c r="H232" s="239">
        <v>37.799999999999997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137</v>
      </c>
      <c r="AU232" s="245" t="s">
        <v>84</v>
      </c>
      <c r="AV232" s="14" t="s">
        <v>84</v>
      </c>
      <c r="AW232" s="14" t="s">
        <v>4</v>
      </c>
      <c r="AX232" s="14" t="s">
        <v>82</v>
      </c>
      <c r="AY232" s="245" t="s">
        <v>126</v>
      </c>
    </row>
    <row r="233" s="2" customFormat="1" ht="16.5" customHeight="1">
      <c r="A233" s="40"/>
      <c r="B233" s="41"/>
      <c r="C233" s="206" t="s">
        <v>724</v>
      </c>
      <c r="D233" s="206" t="s">
        <v>128</v>
      </c>
      <c r="E233" s="207" t="s">
        <v>725</v>
      </c>
      <c r="F233" s="208" t="s">
        <v>726</v>
      </c>
      <c r="G233" s="209" t="s">
        <v>143</v>
      </c>
      <c r="H233" s="210">
        <v>83.599999999999994</v>
      </c>
      <c r="I233" s="211"/>
      <c r="J233" s="212">
        <f>ROUND(I233*H233,2)</f>
        <v>0</v>
      </c>
      <c r="K233" s="208" t="s">
        <v>132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286</v>
      </c>
      <c r="AT233" s="217" t="s">
        <v>128</v>
      </c>
      <c r="AU233" s="217" t="s">
        <v>84</v>
      </c>
      <c r="AY233" s="19" t="s">
        <v>126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286</v>
      </c>
      <c r="BM233" s="217" t="s">
        <v>727</v>
      </c>
    </row>
    <row r="234" s="2" customFormat="1">
      <c r="A234" s="40"/>
      <c r="B234" s="41"/>
      <c r="C234" s="42"/>
      <c r="D234" s="219" t="s">
        <v>135</v>
      </c>
      <c r="E234" s="42"/>
      <c r="F234" s="220" t="s">
        <v>728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135</v>
      </c>
      <c r="AU234" s="19" t="s">
        <v>84</v>
      </c>
    </row>
    <row r="235" s="14" customFormat="1">
      <c r="A235" s="14"/>
      <c r="B235" s="235"/>
      <c r="C235" s="236"/>
      <c r="D235" s="226" t="s">
        <v>137</v>
      </c>
      <c r="E235" s="237" t="s">
        <v>19</v>
      </c>
      <c r="F235" s="238" t="s">
        <v>729</v>
      </c>
      <c r="G235" s="236"/>
      <c r="H235" s="239">
        <v>83.599999999999994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137</v>
      </c>
      <c r="AU235" s="245" t="s">
        <v>84</v>
      </c>
      <c r="AV235" s="14" t="s">
        <v>84</v>
      </c>
      <c r="AW235" s="14" t="s">
        <v>35</v>
      </c>
      <c r="AX235" s="14" t="s">
        <v>82</v>
      </c>
      <c r="AY235" s="245" t="s">
        <v>126</v>
      </c>
    </row>
    <row r="236" s="2" customFormat="1" ht="24.15" customHeight="1">
      <c r="A236" s="40"/>
      <c r="B236" s="41"/>
      <c r="C236" s="206" t="s">
        <v>439</v>
      </c>
      <c r="D236" s="206" t="s">
        <v>128</v>
      </c>
      <c r="E236" s="207" t="s">
        <v>730</v>
      </c>
      <c r="F236" s="208" t="s">
        <v>731</v>
      </c>
      <c r="G236" s="209" t="s">
        <v>143</v>
      </c>
      <c r="H236" s="210">
        <v>83.599999999999994</v>
      </c>
      <c r="I236" s="211"/>
      <c r="J236" s="212">
        <f>ROUND(I236*H236,2)</f>
        <v>0</v>
      </c>
      <c r="K236" s="208" t="s">
        <v>132</v>
      </c>
      <c r="L236" s="46"/>
      <c r="M236" s="213" t="s">
        <v>19</v>
      </c>
      <c r="N236" s="214" t="s">
        <v>45</v>
      </c>
      <c r="O236" s="86"/>
      <c r="P236" s="215">
        <f>O236*H236</f>
        <v>0</v>
      </c>
      <c r="Q236" s="215">
        <v>0.00022000000000000001</v>
      </c>
      <c r="R236" s="215">
        <f>Q236*H236</f>
        <v>0.018391999999999999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286</v>
      </c>
      <c r="AT236" s="217" t="s">
        <v>128</v>
      </c>
      <c r="AU236" s="217" t="s">
        <v>84</v>
      </c>
      <c r="AY236" s="19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82</v>
      </c>
      <c r="BK236" s="218">
        <f>ROUND(I236*H236,2)</f>
        <v>0</v>
      </c>
      <c r="BL236" s="19" t="s">
        <v>286</v>
      </c>
      <c r="BM236" s="217" t="s">
        <v>732</v>
      </c>
    </row>
    <row r="237" s="2" customFormat="1">
      <c r="A237" s="40"/>
      <c r="B237" s="41"/>
      <c r="C237" s="42"/>
      <c r="D237" s="219" t="s">
        <v>135</v>
      </c>
      <c r="E237" s="42"/>
      <c r="F237" s="220" t="s">
        <v>733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135</v>
      </c>
      <c r="AU237" s="19" t="s">
        <v>84</v>
      </c>
    </row>
    <row r="238" s="2" customFormat="1" ht="24.15" customHeight="1">
      <c r="A238" s="40"/>
      <c r="B238" s="41"/>
      <c r="C238" s="206" t="s">
        <v>734</v>
      </c>
      <c r="D238" s="206" t="s">
        <v>128</v>
      </c>
      <c r="E238" s="207" t="s">
        <v>735</v>
      </c>
      <c r="F238" s="208" t="s">
        <v>736</v>
      </c>
      <c r="G238" s="209" t="s">
        <v>143</v>
      </c>
      <c r="H238" s="210">
        <v>83.599999999999994</v>
      </c>
      <c r="I238" s="211"/>
      <c r="J238" s="212">
        <f>ROUND(I238*H238,2)</f>
        <v>0</v>
      </c>
      <c r="K238" s="208" t="s">
        <v>132</v>
      </c>
      <c r="L238" s="46"/>
      <c r="M238" s="213" t="s">
        <v>19</v>
      </c>
      <c r="N238" s="214" t="s">
        <v>45</v>
      </c>
      <c r="O238" s="86"/>
      <c r="P238" s="215">
        <f>O238*H238</f>
        <v>0</v>
      </c>
      <c r="Q238" s="215">
        <v>0.00019000000000000001</v>
      </c>
      <c r="R238" s="215">
        <f>Q238*H238</f>
        <v>0.015883999999999999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286</v>
      </c>
      <c r="AT238" s="217" t="s">
        <v>128</v>
      </c>
      <c r="AU238" s="217" t="s">
        <v>84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82</v>
      </c>
      <c r="BK238" s="218">
        <f>ROUND(I238*H238,2)</f>
        <v>0</v>
      </c>
      <c r="BL238" s="19" t="s">
        <v>286</v>
      </c>
      <c r="BM238" s="217" t="s">
        <v>737</v>
      </c>
    </row>
    <row r="239" s="2" customFormat="1">
      <c r="A239" s="40"/>
      <c r="B239" s="41"/>
      <c r="C239" s="42"/>
      <c r="D239" s="219" t="s">
        <v>135</v>
      </c>
      <c r="E239" s="42"/>
      <c r="F239" s="220" t="s">
        <v>738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135</v>
      </c>
      <c r="AU239" s="19" t="s">
        <v>84</v>
      </c>
    </row>
    <row r="240" s="2" customFormat="1" ht="21.75" customHeight="1">
      <c r="A240" s="40"/>
      <c r="B240" s="41"/>
      <c r="C240" s="206" t="s">
        <v>381</v>
      </c>
      <c r="D240" s="206" t="s">
        <v>128</v>
      </c>
      <c r="E240" s="207" t="s">
        <v>739</v>
      </c>
      <c r="F240" s="208" t="s">
        <v>740</v>
      </c>
      <c r="G240" s="209" t="s">
        <v>143</v>
      </c>
      <c r="H240" s="210">
        <v>83.599999999999994</v>
      </c>
      <c r="I240" s="211"/>
      <c r="J240" s="212">
        <f>ROUND(I240*H240,2)</f>
        <v>0</v>
      </c>
      <c r="K240" s="208" t="s">
        <v>132</v>
      </c>
      <c r="L240" s="46"/>
      <c r="M240" s="213" t="s">
        <v>19</v>
      </c>
      <c r="N240" s="214" t="s">
        <v>45</v>
      </c>
      <c r="O240" s="86"/>
      <c r="P240" s="215">
        <f>O240*H240</f>
        <v>0</v>
      </c>
      <c r="Q240" s="215">
        <v>0.00013999999999999999</v>
      </c>
      <c r="R240" s="215">
        <f>Q240*H240</f>
        <v>0.011703999999999997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286</v>
      </c>
      <c r="AT240" s="217" t="s">
        <v>128</v>
      </c>
      <c r="AU240" s="217" t="s">
        <v>84</v>
      </c>
      <c r="AY240" s="19" t="s">
        <v>126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286</v>
      </c>
      <c r="BM240" s="217" t="s">
        <v>741</v>
      </c>
    </row>
    <row r="241" s="2" customFormat="1">
      <c r="A241" s="40"/>
      <c r="B241" s="41"/>
      <c r="C241" s="42"/>
      <c r="D241" s="219" t="s">
        <v>135</v>
      </c>
      <c r="E241" s="42"/>
      <c r="F241" s="220" t="s">
        <v>742</v>
      </c>
      <c r="G241" s="42"/>
      <c r="H241" s="42"/>
      <c r="I241" s="221"/>
      <c r="J241" s="42"/>
      <c r="K241" s="42"/>
      <c r="L241" s="46"/>
      <c r="M241" s="267"/>
      <c r="N241" s="268"/>
      <c r="O241" s="269"/>
      <c r="P241" s="269"/>
      <c r="Q241" s="269"/>
      <c r="R241" s="269"/>
      <c r="S241" s="269"/>
      <c r="T241" s="27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135</v>
      </c>
      <c r="AU241" s="19" t="s">
        <v>84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c7lquRW/vr1df3wB/TQpvS8KlT+sx4pSZgTvI9p5wfPOYkBcZGZ0OkrzK8zEJUo4B7yADx4aSnqPeUnTPlOqfg==" hashValue="2UB0NjSh0z/FRq/wgRFZ8xv5jF9JZXqYKwDxQCjP+z7BeyZjbpFHhKgaapU4J3FGZq6NmC9vTYKJ3IIiw8Piww==" algorithmName="SHA-512" password="CC35"/>
  <autoFilter ref="C91:K24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74151101"/>
    <hyperlink ref="F102" r:id="rId2" display="https://podminky.urs.cz/item/CS_URS_2024_01/279311137"/>
    <hyperlink ref="F105" r:id="rId3" display="https://podminky.urs.cz/item/CS_URS_2024_01/279351411"/>
    <hyperlink ref="F108" r:id="rId4" display="https://podminky.urs.cz/item/CS_URS_2024_01/279351412"/>
    <hyperlink ref="F110" r:id="rId5" display="https://podminky.urs.cz/item/CS_URS_2024_01/279361113"/>
    <hyperlink ref="F115" r:id="rId6" display="https://podminky.urs.cz/item/CS_URS_2024_01/451579777"/>
    <hyperlink ref="F123" r:id="rId7" display="https://podminky.urs.cz/item/CS_URS_2024_01/564751101"/>
    <hyperlink ref="F126" r:id="rId8" display="https://podminky.urs.cz/item/CS_URS_2024_01/564751101"/>
    <hyperlink ref="F128" r:id="rId9" display="https://podminky.urs.cz/item/CS_URS_2024_01/564760101"/>
    <hyperlink ref="F133" r:id="rId10" display="https://podminky.urs.cz/item/CS_URS_2024_01/564761101"/>
    <hyperlink ref="F138" r:id="rId11" display="https://podminky.urs.cz/item/CS_URS_2024_01/564801111"/>
    <hyperlink ref="F147" r:id="rId12" display="https://podminky.urs.cz/item/CS_URS_2024_01/596211110"/>
    <hyperlink ref="F151" r:id="rId13" display="https://podminky.urs.cz/item/CS_URS_2024_01/596811220"/>
    <hyperlink ref="F155" r:id="rId14" display="https://podminky.urs.cz/item/CS_URS_2024_01/596811221"/>
    <hyperlink ref="F163" r:id="rId15" display="https://podminky.urs.cz/item/CS_URS_2024_01/637211114"/>
    <hyperlink ref="F172" r:id="rId16" display="https://podminky.urs.cz/item/CS_URS_2024_01/916231112"/>
    <hyperlink ref="F177" r:id="rId17" display="https://podminky.urs.cz/item/CS_URS_2024_01/916231213"/>
    <hyperlink ref="F182" r:id="rId18" display="https://podminky.urs.cz/item/CS_URS_2023_02/916231292"/>
    <hyperlink ref="F184" r:id="rId19" display="https://podminky.urs.cz/item/CS_URS_2023_02/916991121"/>
    <hyperlink ref="F187" r:id="rId20" display="https://podminky.urs.cz/item/CS_URS_2024_01/919726122"/>
    <hyperlink ref="F190" r:id="rId21" display="https://podminky.urs.cz/item/CS_URS_2024_01/935111111"/>
    <hyperlink ref="F194" r:id="rId22" display="https://podminky.urs.cz/item/CS_URS_2024_01/935932111"/>
    <hyperlink ref="F197" r:id="rId23" display="https://podminky.urs.cz/item/CS_URS_2024_01/985121121"/>
    <hyperlink ref="F200" r:id="rId24" display="https://podminky.urs.cz/item/CS_URS_2024_01/985131211"/>
    <hyperlink ref="F202" r:id="rId25" display="https://podminky.urs.cz/item/CS_URS_2024_01/985311112"/>
    <hyperlink ref="F204" r:id="rId26" display="https://podminky.urs.cz/item/CS_URS_2024_01/985324211"/>
    <hyperlink ref="F208" r:id="rId27" display="https://podminky.urs.cz/item/CS_URS_2024_01/998225111"/>
    <hyperlink ref="F211" r:id="rId28" display="https://podminky.urs.cz/item/CS_URS_2024_01/998229112R"/>
    <hyperlink ref="F216" r:id="rId29" display="https://podminky.urs.cz/item/CS_URS_2024_01/711112052"/>
    <hyperlink ref="F220" r:id="rId30" display="https://podminky.urs.cz/item/CS_URS_2024_01/998711311"/>
    <hyperlink ref="F224" r:id="rId31" display="https://podminky.urs.cz/item/CS_URS_2024_01/998766201"/>
    <hyperlink ref="F229" r:id="rId32" display="https://podminky.urs.cz/item/CS_URS_2024_01/783000103"/>
    <hyperlink ref="F234" r:id="rId33" display="https://podminky.urs.cz/item/CS_URS_2024_01/783301401"/>
    <hyperlink ref="F237" r:id="rId34" display="https://podminky.urs.cz/item/CS_URS_2024_01/783314205"/>
    <hyperlink ref="F239" r:id="rId35" display="https://podminky.urs.cz/item/CS_URS_2024_01/783315105"/>
    <hyperlink ref="F241" r:id="rId36" display="https://podminky.urs.cz/item/CS_URS_2024_01/783347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Dodávka zařízení komunitního centra - Základní škola, Trutnov,  V Domcích 488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744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ROUND((SUM(BE82:BE112)),  2)</f>
        <v>0</v>
      </c>
      <c r="G33" s="40"/>
      <c r="H33" s="40"/>
      <c r="I33" s="150">
        <v>0.20999999999999999</v>
      </c>
      <c r="J33" s="149">
        <f>ROUND(((SUM(BE82:BE112))*I33),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ROUND((SUM(BF82:BF112)),  2)</f>
        <v>0</v>
      </c>
      <c r="G34" s="40"/>
      <c r="H34" s="40"/>
      <c r="I34" s="150">
        <v>0.14999999999999999</v>
      </c>
      <c r="J34" s="149">
        <f>ROUND(((SUM(BF82:BF112))*I34),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ROUND((SUM(BG82:BG112)),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ROUND((SUM(BH82:BH112)),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ROUND((SUM(BI82:BI112)),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Dodávka zařízení komunitního centra - Základní škola, Trutnov,  V Domcích 488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Mobiliář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Trutnov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Základní škola, Trutnov,  V Domcích 488, 541 01</v>
      </c>
      <c r="G54" s="42"/>
      <c r="H54" s="42"/>
      <c r="I54" s="34" t="s">
        <v>32</v>
      </c>
      <c r="J54" s="38" t="str">
        <f>E21</f>
        <v>RSU s.r.o. Voletinská 252, 541 03 Trutnov- Poříčí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Ing.Miloš Kotrbanec, RSU s.r.o. Trutnov - Poříčí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745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746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 xml:space="preserve">Dodávka zařízení komunitního centra - Základní škola, Trutnov,  V Domcích 488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03 - Mobiliář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Trutnov</v>
      </c>
      <c r="G76" s="42"/>
      <c r="H76" s="42"/>
      <c r="I76" s="34" t="s">
        <v>23</v>
      </c>
      <c r="J76" s="74" t="str">
        <f>IF(J12="","",J12)</f>
        <v>30. 1. 2024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 xml:space="preserve">Základní škola, Trutnov,  V Domcích 488, 541 01</v>
      </c>
      <c r="G78" s="42"/>
      <c r="H78" s="42"/>
      <c r="I78" s="34" t="s">
        <v>32</v>
      </c>
      <c r="J78" s="38" t="str">
        <f>E21</f>
        <v>RSU s.r.o. Voletinská 252, 541 03 Trutnov- Poříčí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Ing.Miloš Kotrbanec, RSU s.r.o. Trutnov - Poříčí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112</v>
      </c>
      <c r="D81" s="182" t="s">
        <v>59</v>
      </c>
      <c r="E81" s="182" t="s">
        <v>55</v>
      </c>
      <c r="F81" s="182" t="s">
        <v>56</v>
      </c>
      <c r="G81" s="182" t="s">
        <v>113</v>
      </c>
      <c r="H81" s="182" t="s">
        <v>114</v>
      </c>
      <c r="I81" s="182" t="s">
        <v>115</v>
      </c>
      <c r="J81" s="182" t="s">
        <v>103</v>
      </c>
      <c r="K81" s="183" t="s">
        <v>116</v>
      </c>
      <c r="L81" s="184"/>
      <c r="M81" s="94" t="s">
        <v>19</v>
      </c>
      <c r="N81" s="95" t="s">
        <v>44</v>
      </c>
      <c r="O81" s="95" t="s">
        <v>117</v>
      </c>
      <c r="P81" s="95" t="s">
        <v>118</v>
      </c>
      <c r="Q81" s="95" t="s">
        <v>119</v>
      </c>
      <c r="R81" s="95" t="s">
        <v>120</v>
      </c>
      <c r="S81" s="95" t="s">
        <v>121</v>
      </c>
      <c r="T81" s="96" t="s">
        <v>122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104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124</v>
      </c>
      <c r="F83" s="193" t="s">
        <v>125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P84+P105</f>
        <v>0</v>
      </c>
      <c r="Q83" s="198"/>
      <c r="R83" s="199">
        <f>R84+R105</f>
        <v>0</v>
      </c>
      <c r="S83" s="198"/>
      <c r="T83" s="200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74</v>
      </c>
      <c r="AY83" s="201" t="s">
        <v>126</v>
      </c>
      <c r="BK83" s="203">
        <f>BK84+BK105</f>
        <v>0</v>
      </c>
    </row>
    <row r="84" s="12" customFormat="1" ht="22.8" customHeight="1">
      <c r="A84" s="12"/>
      <c r="B84" s="190"/>
      <c r="C84" s="191"/>
      <c r="D84" s="192" t="s">
        <v>73</v>
      </c>
      <c r="E84" s="204" t="s">
        <v>747</v>
      </c>
      <c r="F84" s="204" t="s">
        <v>748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SUM(P85:P104)</f>
        <v>0</v>
      </c>
      <c r="Q84" s="198"/>
      <c r="R84" s="199">
        <f>SUM(R85:R104)</f>
        <v>0</v>
      </c>
      <c r="S84" s="198"/>
      <c r="T84" s="200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73</v>
      </c>
      <c r="AU84" s="202" t="s">
        <v>82</v>
      </c>
      <c r="AY84" s="201" t="s">
        <v>126</v>
      </c>
      <c r="BK84" s="203">
        <f>SUM(BK85:BK104)</f>
        <v>0</v>
      </c>
    </row>
    <row r="85" s="2" customFormat="1" ht="24.15" customHeight="1">
      <c r="A85" s="40"/>
      <c r="B85" s="41"/>
      <c r="C85" s="206" t="s">
        <v>616</v>
      </c>
      <c r="D85" s="206" t="s">
        <v>128</v>
      </c>
      <c r="E85" s="207" t="s">
        <v>749</v>
      </c>
      <c r="F85" s="208" t="s">
        <v>750</v>
      </c>
      <c r="G85" s="209" t="s">
        <v>751</v>
      </c>
      <c r="H85" s="210">
        <v>1</v>
      </c>
      <c r="I85" s="211"/>
      <c r="J85" s="212">
        <f>ROUND(I85*H85,2)</f>
        <v>0</v>
      </c>
      <c r="K85" s="208" t="s">
        <v>206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133</v>
      </c>
      <c r="AT85" s="217" t="s">
        <v>128</v>
      </c>
      <c r="AU85" s="217" t="s">
        <v>84</v>
      </c>
      <c r="AY85" s="19" t="s">
        <v>126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133</v>
      </c>
      <c r="BM85" s="217" t="s">
        <v>752</v>
      </c>
    </row>
    <row r="86" s="2" customFormat="1" ht="37.8" customHeight="1">
      <c r="A86" s="40"/>
      <c r="B86" s="41"/>
      <c r="C86" s="206" t="s">
        <v>753</v>
      </c>
      <c r="D86" s="206" t="s">
        <v>128</v>
      </c>
      <c r="E86" s="207" t="s">
        <v>754</v>
      </c>
      <c r="F86" s="208" t="s">
        <v>755</v>
      </c>
      <c r="G86" s="209" t="s">
        <v>751</v>
      </c>
      <c r="H86" s="210">
        <v>1</v>
      </c>
      <c r="I86" s="211"/>
      <c r="J86" s="212">
        <f>ROUND(I86*H86,2)</f>
        <v>0</v>
      </c>
      <c r="K86" s="208" t="s">
        <v>206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133</v>
      </c>
      <c r="AT86" s="217" t="s">
        <v>128</v>
      </c>
      <c r="AU86" s="217" t="s">
        <v>84</v>
      </c>
      <c r="AY86" s="19" t="s">
        <v>126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133</v>
      </c>
      <c r="BM86" s="217" t="s">
        <v>756</v>
      </c>
    </row>
    <row r="87" s="2" customFormat="1" ht="37.8" customHeight="1">
      <c r="A87" s="40"/>
      <c r="B87" s="41"/>
      <c r="C87" s="206" t="s">
        <v>410</v>
      </c>
      <c r="D87" s="206" t="s">
        <v>128</v>
      </c>
      <c r="E87" s="207" t="s">
        <v>757</v>
      </c>
      <c r="F87" s="208" t="s">
        <v>758</v>
      </c>
      <c r="G87" s="209" t="s">
        <v>751</v>
      </c>
      <c r="H87" s="210">
        <v>1</v>
      </c>
      <c r="I87" s="211"/>
      <c r="J87" s="212">
        <f>ROUND(I87*H87,2)</f>
        <v>0</v>
      </c>
      <c r="K87" s="208" t="s">
        <v>206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133</v>
      </c>
      <c r="AT87" s="217" t="s">
        <v>128</v>
      </c>
      <c r="AU87" s="217" t="s">
        <v>84</v>
      </c>
      <c r="AY87" s="19" t="s">
        <v>126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133</v>
      </c>
      <c r="BM87" s="217" t="s">
        <v>759</v>
      </c>
    </row>
    <row r="88" s="2" customFormat="1" ht="44.25" customHeight="1">
      <c r="A88" s="40"/>
      <c r="B88" s="41"/>
      <c r="C88" s="206" t="s">
        <v>415</v>
      </c>
      <c r="D88" s="206" t="s">
        <v>128</v>
      </c>
      <c r="E88" s="207" t="s">
        <v>760</v>
      </c>
      <c r="F88" s="208" t="s">
        <v>761</v>
      </c>
      <c r="G88" s="209" t="s">
        <v>751</v>
      </c>
      <c r="H88" s="210">
        <v>1</v>
      </c>
      <c r="I88" s="211"/>
      <c r="J88" s="212">
        <f>ROUND(I88*H88,2)</f>
        <v>0</v>
      </c>
      <c r="K88" s="208" t="s">
        <v>206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133</v>
      </c>
      <c r="AT88" s="217" t="s">
        <v>128</v>
      </c>
      <c r="AU88" s="217" t="s">
        <v>84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133</v>
      </c>
      <c r="BM88" s="217" t="s">
        <v>762</v>
      </c>
    </row>
    <row r="89" s="2" customFormat="1" ht="37.8" customHeight="1">
      <c r="A89" s="40"/>
      <c r="B89" s="41"/>
      <c r="C89" s="206" t="s">
        <v>763</v>
      </c>
      <c r="D89" s="206" t="s">
        <v>128</v>
      </c>
      <c r="E89" s="207" t="s">
        <v>764</v>
      </c>
      <c r="F89" s="208" t="s">
        <v>765</v>
      </c>
      <c r="G89" s="209" t="s">
        <v>751</v>
      </c>
      <c r="H89" s="210">
        <v>1</v>
      </c>
      <c r="I89" s="211"/>
      <c r="J89" s="212">
        <f>ROUND(I89*H89,2)</f>
        <v>0</v>
      </c>
      <c r="K89" s="208" t="s">
        <v>206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133</v>
      </c>
      <c r="AT89" s="217" t="s">
        <v>128</v>
      </c>
      <c r="AU89" s="217" t="s">
        <v>84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133</v>
      </c>
      <c r="BM89" s="217" t="s">
        <v>766</v>
      </c>
    </row>
    <row r="90" s="2" customFormat="1" ht="37.8" customHeight="1">
      <c r="A90" s="40"/>
      <c r="B90" s="41"/>
      <c r="C90" s="206" t="s">
        <v>767</v>
      </c>
      <c r="D90" s="206" t="s">
        <v>128</v>
      </c>
      <c r="E90" s="207" t="s">
        <v>768</v>
      </c>
      <c r="F90" s="208" t="s">
        <v>769</v>
      </c>
      <c r="G90" s="209" t="s">
        <v>751</v>
      </c>
      <c r="H90" s="210">
        <v>1</v>
      </c>
      <c r="I90" s="211"/>
      <c r="J90" s="212">
        <f>ROUND(I90*H90,2)</f>
        <v>0</v>
      </c>
      <c r="K90" s="208" t="s">
        <v>206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133</v>
      </c>
      <c r="AT90" s="217" t="s">
        <v>128</v>
      </c>
      <c r="AU90" s="217" t="s">
        <v>84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133</v>
      </c>
      <c r="BM90" s="217" t="s">
        <v>770</v>
      </c>
    </row>
    <row r="91" s="2" customFormat="1" ht="33" customHeight="1">
      <c r="A91" s="40"/>
      <c r="B91" s="41"/>
      <c r="C91" s="206" t="s">
        <v>189</v>
      </c>
      <c r="D91" s="206" t="s">
        <v>128</v>
      </c>
      <c r="E91" s="207" t="s">
        <v>771</v>
      </c>
      <c r="F91" s="208" t="s">
        <v>772</v>
      </c>
      <c r="G91" s="209" t="s">
        <v>751</v>
      </c>
      <c r="H91" s="210">
        <v>1</v>
      </c>
      <c r="I91" s="211"/>
      <c r="J91" s="212">
        <f>ROUND(I91*H91,2)</f>
        <v>0</v>
      </c>
      <c r="K91" s="208" t="s">
        <v>206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133</v>
      </c>
      <c r="AT91" s="217" t="s">
        <v>128</v>
      </c>
      <c r="AU91" s="217" t="s">
        <v>84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133</v>
      </c>
      <c r="BM91" s="217" t="s">
        <v>773</v>
      </c>
    </row>
    <row r="92" s="2" customFormat="1" ht="33" customHeight="1">
      <c r="A92" s="40"/>
      <c r="B92" s="41"/>
      <c r="C92" s="206" t="s">
        <v>578</v>
      </c>
      <c r="D92" s="206" t="s">
        <v>128</v>
      </c>
      <c r="E92" s="207" t="s">
        <v>774</v>
      </c>
      <c r="F92" s="208" t="s">
        <v>775</v>
      </c>
      <c r="G92" s="209" t="s">
        <v>751</v>
      </c>
      <c r="H92" s="210">
        <v>1</v>
      </c>
      <c r="I92" s="211"/>
      <c r="J92" s="212">
        <f>ROUND(I92*H92,2)</f>
        <v>0</v>
      </c>
      <c r="K92" s="208" t="s">
        <v>206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84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133</v>
      </c>
      <c r="BM92" s="217" t="s">
        <v>776</v>
      </c>
    </row>
    <row r="93" s="2" customFormat="1" ht="33" customHeight="1">
      <c r="A93" s="40"/>
      <c r="B93" s="41"/>
      <c r="C93" s="206" t="s">
        <v>777</v>
      </c>
      <c r="D93" s="206" t="s">
        <v>128</v>
      </c>
      <c r="E93" s="207" t="s">
        <v>778</v>
      </c>
      <c r="F93" s="208" t="s">
        <v>779</v>
      </c>
      <c r="G93" s="209" t="s">
        <v>751</v>
      </c>
      <c r="H93" s="210">
        <v>1</v>
      </c>
      <c r="I93" s="211"/>
      <c r="J93" s="212">
        <f>ROUND(I93*H93,2)</f>
        <v>0</v>
      </c>
      <c r="K93" s="208" t="s">
        <v>206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133</v>
      </c>
      <c r="AT93" s="217" t="s">
        <v>128</v>
      </c>
      <c r="AU93" s="217" t="s">
        <v>84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133</v>
      </c>
      <c r="BM93" s="217" t="s">
        <v>780</v>
      </c>
    </row>
    <row r="94" s="2" customFormat="1" ht="24.15" customHeight="1">
      <c r="A94" s="40"/>
      <c r="B94" s="41"/>
      <c r="C94" s="206" t="s">
        <v>781</v>
      </c>
      <c r="D94" s="206" t="s">
        <v>128</v>
      </c>
      <c r="E94" s="207" t="s">
        <v>782</v>
      </c>
      <c r="F94" s="208" t="s">
        <v>783</v>
      </c>
      <c r="G94" s="209" t="s">
        <v>751</v>
      </c>
      <c r="H94" s="210">
        <v>1</v>
      </c>
      <c r="I94" s="211"/>
      <c r="J94" s="212">
        <f>ROUND(I94*H94,2)</f>
        <v>0</v>
      </c>
      <c r="K94" s="208" t="s">
        <v>206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133</v>
      </c>
      <c r="AT94" s="217" t="s">
        <v>128</v>
      </c>
      <c r="AU94" s="217" t="s">
        <v>84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133</v>
      </c>
      <c r="BM94" s="217" t="s">
        <v>784</v>
      </c>
    </row>
    <row r="95" s="2" customFormat="1" ht="33" customHeight="1">
      <c r="A95" s="40"/>
      <c r="B95" s="41"/>
      <c r="C95" s="206" t="s">
        <v>785</v>
      </c>
      <c r="D95" s="206" t="s">
        <v>128</v>
      </c>
      <c r="E95" s="207" t="s">
        <v>786</v>
      </c>
      <c r="F95" s="208" t="s">
        <v>787</v>
      </c>
      <c r="G95" s="209" t="s">
        <v>751</v>
      </c>
      <c r="H95" s="210">
        <v>1</v>
      </c>
      <c r="I95" s="211"/>
      <c r="J95" s="212">
        <f>ROUND(I95*H95,2)</f>
        <v>0</v>
      </c>
      <c r="K95" s="208" t="s">
        <v>206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84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133</v>
      </c>
      <c r="BM95" s="217" t="s">
        <v>788</v>
      </c>
    </row>
    <row r="96" s="2" customFormat="1" ht="33" customHeight="1">
      <c r="A96" s="40"/>
      <c r="B96" s="41"/>
      <c r="C96" s="206" t="s">
        <v>789</v>
      </c>
      <c r="D96" s="206" t="s">
        <v>128</v>
      </c>
      <c r="E96" s="207" t="s">
        <v>790</v>
      </c>
      <c r="F96" s="208" t="s">
        <v>791</v>
      </c>
      <c r="G96" s="209" t="s">
        <v>751</v>
      </c>
      <c r="H96" s="210">
        <v>1</v>
      </c>
      <c r="I96" s="211"/>
      <c r="J96" s="212">
        <f>ROUND(I96*H96,2)</f>
        <v>0</v>
      </c>
      <c r="K96" s="208" t="s">
        <v>206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133</v>
      </c>
      <c r="AT96" s="217" t="s">
        <v>128</v>
      </c>
      <c r="AU96" s="217" t="s">
        <v>84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133</v>
      </c>
      <c r="BM96" s="217" t="s">
        <v>792</v>
      </c>
    </row>
    <row r="97" s="2" customFormat="1" ht="33" customHeight="1">
      <c r="A97" s="40"/>
      <c r="B97" s="41"/>
      <c r="C97" s="206" t="s">
        <v>793</v>
      </c>
      <c r="D97" s="206" t="s">
        <v>128</v>
      </c>
      <c r="E97" s="207" t="s">
        <v>794</v>
      </c>
      <c r="F97" s="208" t="s">
        <v>795</v>
      </c>
      <c r="G97" s="209" t="s">
        <v>751</v>
      </c>
      <c r="H97" s="210">
        <v>1</v>
      </c>
      <c r="I97" s="211"/>
      <c r="J97" s="212">
        <f>ROUND(I97*H97,2)</f>
        <v>0</v>
      </c>
      <c r="K97" s="208" t="s">
        <v>206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84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133</v>
      </c>
      <c r="BM97" s="217" t="s">
        <v>796</v>
      </c>
    </row>
    <row r="98" s="2" customFormat="1" ht="33" customHeight="1">
      <c r="A98" s="40"/>
      <c r="B98" s="41"/>
      <c r="C98" s="206" t="s">
        <v>797</v>
      </c>
      <c r="D98" s="206" t="s">
        <v>128</v>
      </c>
      <c r="E98" s="207" t="s">
        <v>798</v>
      </c>
      <c r="F98" s="208" t="s">
        <v>799</v>
      </c>
      <c r="G98" s="209" t="s">
        <v>751</v>
      </c>
      <c r="H98" s="210">
        <v>1</v>
      </c>
      <c r="I98" s="211"/>
      <c r="J98" s="212">
        <f>ROUND(I98*H98,2)</f>
        <v>0</v>
      </c>
      <c r="K98" s="208" t="s">
        <v>206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133</v>
      </c>
      <c r="AT98" s="217" t="s">
        <v>128</v>
      </c>
      <c r="AU98" s="217" t="s">
        <v>84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133</v>
      </c>
      <c r="BM98" s="217" t="s">
        <v>800</v>
      </c>
    </row>
    <row r="99" s="2" customFormat="1" ht="24.15" customHeight="1">
      <c r="A99" s="40"/>
      <c r="B99" s="41"/>
      <c r="C99" s="206" t="s">
        <v>801</v>
      </c>
      <c r="D99" s="206" t="s">
        <v>128</v>
      </c>
      <c r="E99" s="207" t="s">
        <v>802</v>
      </c>
      <c r="F99" s="208" t="s">
        <v>803</v>
      </c>
      <c r="G99" s="209" t="s">
        <v>751</v>
      </c>
      <c r="H99" s="210">
        <v>1</v>
      </c>
      <c r="I99" s="211"/>
      <c r="J99" s="212">
        <f>ROUND(I99*H99,2)</f>
        <v>0</v>
      </c>
      <c r="K99" s="208" t="s">
        <v>206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133</v>
      </c>
      <c r="AT99" s="217" t="s">
        <v>128</v>
      </c>
      <c r="AU99" s="217" t="s">
        <v>84</v>
      </c>
      <c r="AY99" s="19" t="s">
        <v>126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133</v>
      </c>
      <c r="BM99" s="217" t="s">
        <v>804</v>
      </c>
    </row>
    <row r="100" s="2" customFormat="1" ht="37.8" customHeight="1">
      <c r="A100" s="40"/>
      <c r="B100" s="41"/>
      <c r="C100" s="206" t="s">
        <v>542</v>
      </c>
      <c r="D100" s="206" t="s">
        <v>128</v>
      </c>
      <c r="E100" s="207" t="s">
        <v>805</v>
      </c>
      <c r="F100" s="208" t="s">
        <v>806</v>
      </c>
      <c r="G100" s="209" t="s">
        <v>751</v>
      </c>
      <c r="H100" s="210">
        <v>1</v>
      </c>
      <c r="I100" s="211"/>
      <c r="J100" s="212">
        <f>ROUND(I100*H100,2)</f>
        <v>0</v>
      </c>
      <c r="K100" s="208" t="s">
        <v>206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133</v>
      </c>
      <c r="AT100" s="217" t="s">
        <v>128</v>
      </c>
      <c r="AU100" s="217" t="s">
        <v>84</v>
      </c>
      <c r="AY100" s="19" t="s">
        <v>126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133</v>
      </c>
      <c r="BM100" s="217" t="s">
        <v>807</v>
      </c>
    </row>
    <row r="101" s="2" customFormat="1" ht="24.15" customHeight="1">
      <c r="A101" s="40"/>
      <c r="B101" s="41"/>
      <c r="C101" s="206" t="s">
        <v>503</v>
      </c>
      <c r="D101" s="206" t="s">
        <v>128</v>
      </c>
      <c r="E101" s="207" t="s">
        <v>808</v>
      </c>
      <c r="F101" s="208" t="s">
        <v>809</v>
      </c>
      <c r="G101" s="209" t="s">
        <v>751</v>
      </c>
      <c r="H101" s="210">
        <v>1</v>
      </c>
      <c r="I101" s="211"/>
      <c r="J101" s="212">
        <f>ROUND(I101*H101,2)</f>
        <v>0</v>
      </c>
      <c r="K101" s="208" t="s">
        <v>206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84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133</v>
      </c>
      <c r="BM101" s="217" t="s">
        <v>810</v>
      </c>
    </row>
    <row r="102" s="2" customFormat="1" ht="37.8" customHeight="1">
      <c r="A102" s="40"/>
      <c r="B102" s="41"/>
      <c r="C102" s="206" t="s">
        <v>734</v>
      </c>
      <c r="D102" s="206" t="s">
        <v>128</v>
      </c>
      <c r="E102" s="207" t="s">
        <v>811</v>
      </c>
      <c r="F102" s="208" t="s">
        <v>812</v>
      </c>
      <c r="G102" s="209" t="s">
        <v>751</v>
      </c>
      <c r="H102" s="210">
        <v>1</v>
      </c>
      <c r="I102" s="211"/>
      <c r="J102" s="212">
        <f>ROUND(I102*H102,2)</f>
        <v>0</v>
      </c>
      <c r="K102" s="208" t="s">
        <v>206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133</v>
      </c>
      <c r="AT102" s="217" t="s">
        <v>128</v>
      </c>
      <c r="AU102" s="217" t="s">
        <v>84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133</v>
      </c>
      <c r="BM102" s="217" t="s">
        <v>813</v>
      </c>
    </row>
    <row r="103" s="2" customFormat="1" ht="24.15" customHeight="1">
      <c r="A103" s="40"/>
      <c r="B103" s="41"/>
      <c r="C103" s="206" t="s">
        <v>381</v>
      </c>
      <c r="D103" s="206" t="s">
        <v>128</v>
      </c>
      <c r="E103" s="207" t="s">
        <v>814</v>
      </c>
      <c r="F103" s="208" t="s">
        <v>815</v>
      </c>
      <c r="G103" s="209" t="s">
        <v>751</v>
      </c>
      <c r="H103" s="210">
        <v>1</v>
      </c>
      <c r="I103" s="211"/>
      <c r="J103" s="212">
        <f>ROUND(I103*H103,2)</f>
        <v>0</v>
      </c>
      <c r="K103" s="208" t="s">
        <v>206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133</v>
      </c>
      <c r="AT103" s="217" t="s">
        <v>128</v>
      </c>
      <c r="AU103" s="217" t="s">
        <v>84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133</v>
      </c>
      <c r="BM103" s="217" t="s">
        <v>816</v>
      </c>
    </row>
    <row r="104" s="2" customFormat="1" ht="24.15" customHeight="1">
      <c r="A104" s="40"/>
      <c r="B104" s="41"/>
      <c r="C104" s="206" t="s">
        <v>714</v>
      </c>
      <c r="D104" s="206" t="s">
        <v>128</v>
      </c>
      <c r="E104" s="207" t="s">
        <v>817</v>
      </c>
      <c r="F104" s="208" t="s">
        <v>818</v>
      </c>
      <c r="G104" s="209" t="s">
        <v>751</v>
      </c>
      <c r="H104" s="210">
        <v>1</v>
      </c>
      <c r="I104" s="211"/>
      <c r="J104" s="212">
        <f>ROUND(I104*H104,2)</f>
        <v>0</v>
      </c>
      <c r="K104" s="208" t="s">
        <v>206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84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133</v>
      </c>
      <c r="BM104" s="217" t="s">
        <v>819</v>
      </c>
    </row>
    <row r="105" s="12" customFormat="1" ht="22.8" customHeight="1">
      <c r="A105" s="12"/>
      <c r="B105" s="190"/>
      <c r="C105" s="191"/>
      <c r="D105" s="192" t="s">
        <v>73</v>
      </c>
      <c r="E105" s="204" t="s">
        <v>379</v>
      </c>
      <c r="F105" s="204" t="s">
        <v>820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SUM(P106:P112)</f>
        <v>0</v>
      </c>
      <c r="Q105" s="198"/>
      <c r="R105" s="199">
        <f>SUM(R106:R112)</f>
        <v>0</v>
      </c>
      <c r="S105" s="198"/>
      <c r="T105" s="20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82</v>
      </c>
      <c r="AT105" s="202" t="s">
        <v>73</v>
      </c>
      <c r="AU105" s="202" t="s">
        <v>82</v>
      </c>
      <c r="AY105" s="201" t="s">
        <v>126</v>
      </c>
      <c r="BK105" s="203">
        <f>SUM(BK106:BK112)</f>
        <v>0</v>
      </c>
    </row>
    <row r="106" s="2" customFormat="1" ht="24.15" customHeight="1">
      <c r="A106" s="40"/>
      <c r="B106" s="41"/>
      <c r="C106" s="206" t="s">
        <v>552</v>
      </c>
      <c r="D106" s="206" t="s">
        <v>128</v>
      </c>
      <c r="E106" s="207" t="s">
        <v>821</v>
      </c>
      <c r="F106" s="208" t="s">
        <v>822</v>
      </c>
      <c r="G106" s="209" t="s">
        <v>389</v>
      </c>
      <c r="H106" s="210">
        <v>5</v>
      </c>
      <c r="I106" s="211"/>
      <c r="J106" s="212">
        <f>ROUND(I106*H106,2)</f>
        <v>0</v>
      </c>
      <c r="K106" s="208" t="s">
        <v>206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133</v>
      </c>
      <c r="AT106" s="217" t="s">
        <v>128</v>
      </c>
      <c r="AU106" s="217" t="s">
        <v>84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133</v>
      </c>
      <c r="BM106" s="217" t="s">
        <v>823</v>
      </c>
    </row>
    <row r="107" s="2" customFormat="1" ht="21.75" customHeight="1">
      <c r="A107" s="40"/>
      <c r="B107" s="41"/>
      <c r="C107" s="206" t="s">
        <v>636</v>
      </c>
      <c r="D107" s="206" t="s">
        <v>128</v>
      </c>
      <c r="E107" s="207" t="s">
        <v>824</v>
      </c>
      <c r="F107" s="208" t="s">
        <v>825</v>
      </c>
      <c r="G107" s="209" t="s">
        <v>389</v>
      </c>
      <c r="H107" s="210">
        <v>24</v>
      </c>
      <c r="I107" s="211"/>
      <c r="J107" s="212">
        <f>ROUND(I107*H107,2)</f>
        <v>0</v>
      </c>
      <c r="K107" s="208" t="s">
        <v>206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84</v>
      </c>
      <c r="AY107" s="19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133</v>
      </c>
      <c r="BM107" s="217" t="s">
        <v>826</v>
      </c>
    </row>
    <row r="108" s="2" customFormat="1" ht="21.75" customHeight="1">
      <c r="A108" s="40"/>
      <c r="B108" s="41"/>
      <c r="C108" s="206" t="s">
        <v>641</v>
      </c>
      <c r="D108" s="206" t="s">
        <v>128</v>
      </c>
      <c r="E108" s="207" t="s">
        <v>827</v>
      </c>
      <c r="F108" s="208" t="s">
        <v>828</v>
      </c>
      <c r="G108" s="209" t="s">
        <v>389</v>
      </c>
      <c r="H108" s="210">
        <v>6</v>
      </c>
      <c r="I108" s="211"/>
      <c r="J108" s="212">
        <f>ROUND(I108*H108,2)</f>
        <v>0</v>
      </c>
      <c r="K108" s="208" t="s">
        <v>206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133</v>
      </c>
      <c r="AT108" s="217" t="s">
        <v>128</v>
      </c>
      <c r="AU108" s="217" t="s">
        <v>84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133</v>
      </c>
      <c r="BM108" s="217" t="s">
        <v>829</v>
      </c>
    </row>
    <row r="109" s="2" customFormat="1" ht="16.5" customHeight="1">
      <c r="A109" s="40"/>
      <c r="B109" s="41"/>
      <c r="C109" s="206" t="s">
        <v>830</v>
      </c>
      <c r="D109" s="206" t="s">
        <v>128</v>
      </c>
      <c r="E109" s="207" t="s">
        <v>831</v>
      </c>
      <c r="F109" s="208" t="s">
        <v>832</v>
      </c>
      <c r="G109" s="209" t="s">
        <v>389</v>
      </c>
      <c r="H109" s="210">
        <v>1</v>
      </c>
      <c r="I109" s="211"/>
      <c r="J109" s="212">
        <f>ROUND(I109*H109,2)</f>
        <v>0</v>
      </c>
      <c r="K109" s="208" t="s">
        <v>206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133</v>
      </c>
      <c r="AT109" s="217" t="s">
        <v>128</v>
      </c>
      <c r="AU109" s="217" t="s">
        <v>84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133</v>
      </c>
      <c r="BM109" s="217" t="s">
        <v>833</v>
      </c>
    </row>
    <row r="110" s="2" customFormat="1" ht="24.15" customHeight="1">
      <c r="A110" s="40"/>
      <c r="B110" s="41"/>
      <c r="C110" s="206" t="s">
        <v>724</v>
      </c>
      <c r="D110" s="206" t="s">
        <v>128</v>
      </c>
      <c r="E110" s="207" t="s">
        <v>834</v>
      </c>
      <c r="F110" s="208" t="s">
        <v>835</v>
      </c>
      <c r="G110" s="209" t="s">
        <v>389</v>
      </c>
      <c r="H110" s="210">
        <v>1</v>
      </c>
      <c r="I110" s="211"/>
      <c r="J110" s="212">
        <f>ROUND(I110*H110,2)</f>
        <v>0</v>
      </c>
      <c r="K110" s="208" t="s">
        <v>206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84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133</v>
      </c>
      <c r="BM110" s="217" t="s">
        <v>836</v>
      </c>
    </row>
    <row r="111" s="2" customFormat="1" ht="24.15" customHeight="1">
      <c r="A111" s="40"/>
      <c r="B111" s="41"/>
      <c r="C111" s="206" t="s">
        <v>439</v>
      </c>
      <c r="D111" s="206" t="s">
        <v>128</v>
      </c>
      <c r="E111" s="207" t="s">
        <v>837</v>
      </c>
      <c r="F111" s="208" t="s">
        <v>838</v>
      </c>
      <c r="G111" s="209" t="s">
        <v>389</v>
      </c>
      <c r="H111" s="210">
        <v>1</v>
      </c>
      <c r="I111" s="211"/>
      <c r="J111" s="212">
        <f>ROUND(I111*H111,2)</f>
        <v>0</v>
      </c>
      <c r="K111" s="208" t="s">
        <v>206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133</v>
      </c>
      <c r="AT111" s="217" t="s">
        <v>128</v>
      </c>
      <c r="AU111" s="217" t="s">
        <v>84</v>
      </c>
      <c r="AY111" s="19" t="s">
        <v>126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133</v>
      </c>
      <c r="BM111" s="217" t="s">
        <v>839</v>
      </c>
    </row>
    <row r="112" s="2" customFormat="1" ht="21.75" customHeight="1">
      <c r="A112" s="40"/>
      <c r="B112" s="41"/>
      <c r="C112" s="206" t="s">
        <v>226</v>
      </c>
      <c r="D112" s="206" t="s">
        <v>128</v>
      </c>
      <c r="E112" s="207" t="s">
        <v>840</v>
      </c>
      <c r="F112" s="208" t="s">
        <v>841</v>
      </c>
      <c r="G112" s="209" t="s">
        <v>389</v>
      </c>
      <c r="H112" s="210">
        <v>2</v>
      </c>
      <c r="I112" s="211"/>
      <c r="J112" s="212">
        <f>ROUND(I112*H112,2)</f>
        <v>0</v>
      </c>
      <c r="K112" s="208" t="s">
        <v>206</v>
      </c>
      <c r="L112" s="46"/>
      <c r="M112" s="272" t="s">
        <v>19</v>
      </c>
      <c r="N112" s="273" t="s">
        <v>45</v>
      </c>
      <c r="O112" s="269"/>
      <c r="P112" s="274">
        <f>O112*H112</f>
        <v>0</v>
      </c>
      <c r="Q112" s="274">
        <v>0</v>
      </c>
      <c r="R112" s="274">
        <f>Q112*H112</f>
        <v>0</v>
      </c>
      <c r="S112" s="274">
        <v>0</v>
      </c>
      <c r="T112" s="27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133</v>
      </c>
      <c r="AT112" s="217" t="s">
        <v>128</v>
      </c>
      <c r="AU112" s="217" t="s">
        <v>84</v>
      </c>
      <c r="AY112" s="19" t="s">
        <v>126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133</v>
      </c>
      <c r="BM112" s="217" t="s">
        <v>842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XD6ZKF3O/itEyN8oE2TZNO3+/+o5RmKM4ji5VitW8XE/N/kgXWmkCfwx6UvJPisz3014ln827CQuTpgDMgHaIg==" hashValue="F1ohXFuMfedc8JQrxr01bOYH+ml5OxjM6HW9XHnW76TlRxSIfkw/vof5wyKfdLir4gQ/bR1jbNi11onnyuA1rw==" algorithmName="SHA-512" password="CC35"/>
  <autoFilter ref="C81:K11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Dodávka zařízení komunitního centra - Základní škola, Trutnov,  V Domcích 488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ROUND((SUM(BE89:BE163)),  2)</f>
        <v>0</v>
      </c>
      <c r="G33" s="40"/>
      <c r="H33" s="40"/>
      <c r="I33" s="150">
        <v>0.20999999999999999</v>
      </c>
      <c r="J33" s="149">
        <f>ROUND(((SUM(BE89:BE163))*I33),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ROUND((SUM(BF89:BF163)),  2)</f>
        <v>0</v>
      </c>
      <c r="G34" s="40"/>
      <c r="H34" s="40"/>
      <c r="I34" s="150">
        <v>0.14999999999999999</v>
      </c>
      <c r="J34" s="149">
        <f>ROUND(((SUM(BF89:BF163))*I34),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ROUND((SUM(BG89:BG163)),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ROUND((SUM(BH89:BH163)),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ROUND((SUM(BI89:BI163)),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Dodávka zařízení komunitního centra - Základní škola, Trutnov,  V Domcích 488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Hydroizolace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Trutnov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Základní škola, Trutnov,  V Domcích 488, 541 01</v>
      </c>
      <c r="G54" s="42"/>
      <c r="H54" s="42"/>
      <c r="I54" s="34" t="s">
        <v>32</v>
      </c>
      <c r="J54" s="38" t="str">
        <f>E21</f>
        <v>RSU s.r.o. Voletinská 252, 541 03 Trutnov- Poříčí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Ing.Miloš Kotrbanec, RSU s.r.o. Trutnov - Poříčí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745</v>
      </c>
      <c r="E62" s="176"/>
      <c r="F62" s="176"/>
      <c r="G62" s="176"/>
      <c r="H62" s="176"/>
      <c r="I62" s="176"/>
      <c r="J62" s="177">
        <f>J117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448</v>
      </c>
      <c r="E63" s="176"/>
      <c r="F63" s="176"/>
      <c r="G63" s="176"/>
      <c r="H63" s="176"/>
      <c r="I63" s="176"/>
      <c r="J63" s="177">
        <f>J119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J135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449</v>
      </c>
      <c r="E67" s="170"/>
      <c r="F67" s="170"/>
      <c r="G67" s="170"/>
      <c r="H67" s="170"/>
      <c r="I67" s="170"/>
      <c r="J67" s="171">
        <f>J141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450</v>
      </c>
      <c r="E68" s="176"/>
      <c r="F68" s="176"/>
      <c r="G68" s="176"/>
      <c r="H68" s="176"/>
      <c r="I68" s="176"/>
      <c r="J68" s="177">
        <f>J142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844</v>
      </c>
      <c r="E69" s="176"/>
      <c r="F69" s="176"/>
      <c r="G69" s="176"/>
      <c r="H69" s="176"/>
      <c r="I69" s="176"/>
      <c r="J69" s="177">
        <f>J157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 xml:space="preserve">Dodávka zařízení komunitního centra - Základní škola, Trutnov,  V Domcích 488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98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04 - Hydroizolace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Trutnov</v>
      </c>
      <c r="G83" s="42"/>
      <c r="H83" s="42"/>
      <c r="I83" s="34" t="s">
        <v>23</v>
      </c>
      <c r="J83" s="74" t="str">
        <f>IF(J12="","",J12)</f>
        <v>30. 1. 2024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 xml:space="preserve">Základní škola, Trutnov,  V Domcích 488, 541 01</v>
      </c>
      <c r="G85" s="42"/>
      <c r="H85" s="42"/>
      <c r="I85" s="34" t="s">
        <v>32</v>
      </c>
      <c r="J85" s="38" t="str">
        <f>E21</f>
        <v>RSU s.r.o. Voletinská 252, 541 03 Trutnov- Poříčí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Ing.Miloš Kotrbanec, RSU s.r.o. Trutnov - Poříčí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112</v>
      </c>
      <c r="D88" s="182" t="s">
        <v>59</v>
      </c>
      <c r="E88" s="182" t="s">
        <v>55</v>
      </c>
      <c r="F88" s="182" t="s">
        <v>56</v>
      </c>
      <c r="G88" s="182" t="s">
        <v>113</v>
      </c>
      <c r="H88" s="182" t="s">
        <v>114</v>
      </c>
      <c r="I88" s="182" t="s">
        <v>115</v>
      </c>
      <c r="J88" s="182" t="s">
        <v>103</v>
      </c>
      <c r="K88" s="183" t="s">
        <v>116</v>
      </c>
      <c r="L88" s="184"/>
      <c r="M88" s="94" t="s">
        <v>19</v>
      </c>
      <c r="N88" s="95" t="s">
        <v>44</v>
      </c>
      <c r="O88" s="95" t="s">
        <v>117</v>
      </c>
      <c r="P88" s="95" t="s">
        <v>118</v>
      </c>
      <c r="Q88" s="95" t="s">
        <v>119</v>
      </c>
      <c r="R88" s="95" t="s">
        <v>120</v>
      </c>
      <c r="S88" s="95" t="s">
        <v>121</v>
      </c>
      <c r="T88" s="96" t="s">
        <v>122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123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P90+P141</f>
        <v>0</v>
      </c>
      <c r="Q89" s="98"/>
      <c r="R89" s="187">
        <f>R90+R141</f>
        <v>200.63498900000002</v>
      </c>
      <c r="S89" s="98"/>
      <c r="T89" s="188">
        <f>T90+T141</f>
        <v>28.981399999999997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104</v>
      </c>
      <c r="BK89" s="189">
        <f>BK90+BK141</f>
        <v>0</v>
      </c>
    </row>
    <row r="90" s="12" customFormat="1" ht="25.92" customHeight="1">
      <c r="A90" s="12"/>
      <c r="B90" s="190"/>
      <c r="C90" s="191"/>
      <c r="D90" s="192" t="s">
        <v>73</v>
      </c>
      <c r="E90" s="193" t="s">
        <v>124</v>
      </c>
      <c r="F90" s="193" t="s">
        <v>125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P91+P117+P119+P122+P127+P135</f>
        <v>0</v>
      </c>
      <c r="Q90" s="198"/>
      <c r="R90" s="199">
        <f>R91+R117+R119+R122+R127+R135</f>
        <v>199.81560250000001</v>
      </c>
      <c r="S90" s="198"/>
      <c r="T90" s="200">
        <f>T91+T117+T119+T122+T127+T135</f>
        <v>28.981399999999997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74</v>
      </c>
      <c r="AY90" s="201" t="s">
        <v>126</v>
      </c>
      <c r="BK90" s="203">
        <f>BK91+BK117+BK119+BK122+BK127+BK135</f>
        <v>0</v>
      </c>
    </row>
    <row r="91" s="12" customFormat="1" ht="22.8" customHeight="1">
      <c r="A91" s="12"/>
      <c r="B91" s="190"/>
      <c r="C91" s="191"/>
      <c r="D91" s="192" t="s">
        <v>73</v>
      </c>
      <c r="E91" s="204" t="s">
        <v>82</v>
      </c>
      <c r="F91" s="204" t="s">
        <v>127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SUM(P92:P116)</f>
        <v>0</v>
      </c>
      <c r="Q91" s="198"/>
      <c r="R91" s="199">
        <f>SUM(R92:R116)</f>
        <v>196.52898250000001</v>
      </c>
      <c r="S91" s="198"/>
      <c r="T91" s="200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82</v>
      </c>
      <c r="AY91" s="201" t="s">
        <v>126</v>
      </c>
      <c r="BK91" s="203">
        <f>SUM(BK92:BK116)</f>
        <v>0</v>
      </c>
    </row>
    <row r="92" s="2" customFormat="1" ht="24.15" customHeight="1">
      <c r="A92" s="40"/>
      <c r="B92" s="41"/>
      <c r="C92" s="206" t="s">
        <v>84</v>
      </c>
      <c r="D92" s="206" t="s">
        <v>128</v>
      </c>
      <c r="E92" s="207" t="s">
        <v>845</v>
      </c>
      <c r="F92" s="208" t="s">
        <v>846</v>
      </c>
      <c r="G92" s="209" t="s">
        <v>192</v>
      </c>
      <c r="H92" s="210">
        <v>122.79000000000001</v>
      </c>
      <c r="I92" s="211"/>
      <c r="J92" s="212">
        <f>ROUND(I92*H92,2)</f>
        <v>0</v>
      </c>
      <c r="K92" s="208" t="s">
        <v>132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84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133</v>
      </c>
      <c r="BM92" s="217" t="s">
        <v>847</v>
      </c>
    </row>
    <row r="93" s="2" customFormat="1">
      <c r="A93" s="40"/>
      <c r="B93" s="41"/>
      <c r="C93" s="42"/>
      <c r="D93" s="219" t="s">
        <v>135</v>
      </c>
      <c r="E93" s="42"/>
      <c r="F93" s="220" t="s">
        <v>848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135</v>
      </c>
      <c r="AU93" s="19" t="s">
        <v>84</v>
      </c>
    </row>
    <row r="94" s="14" customFormat="1">
      <c r="A94" s="14"/>
      <c r="B94" s="235"/>
      <c r="C94" s="236"/>
      <c r="D94" s="226" t="s">
        <v>137</v>
      </c>
      <c r="E94" s="237" t="s">
        <v>19</v>
      </c>
      <c r="F94" s="238" t="s">
        <v>849</v>
      </c>
      <c r="G94" s="236"/>
      <c r="H94" s="239">
        <v>122.79000000000001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137</v>
      </c>
      <c r="AU94" s="245" t="s">
        <v>84</v>
      </c>
      <c r="AV94" s="14" t="s">
        <v>84</v>
      </c>
      <c r="AW94" s="14" t="s">
        <v>35</v>
      </c>
      <c r="AX94" s="14" t="s">
        <v>82</v>
      </c>
      <c r="AY94" s="245" t="s">
        <v>126</v>
      </c>
    </row>
    <row r="95" s="2" customFormat="1" ht="24.15" customHeight="1">
      <c r="A95" s="40"/>
      <c r="B95" s="41"/>
      <c r="C95" s="206" t="s">
        <v>747</v>
      </c>
      <c r="D95" s="206" t="s">
        <v>128</v>
      </c>
      <c r="E95" s="207" t="s">
        <v>259</v>
      </c>
      <c r="F95" s="208" t="s">
        <v>260</v>
      </c>
      <c r="G95" s="209" t="s">
        <v>192</v>
      </c>
      <c r="H95" s="210">
        <v>61.395000000000003</v>
      </c>
      <c r="I95" s="211"/>
      <c r="J95" s="212">
        <f>ROUND(I95*H95,2)</f>
        <v>0</v>
      </c>
      <c r="K95" s="208" t="s">
        <v>132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84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133</v>
      </c>
      <c r="BM95" s="217" t="s">
        <v>850</v>
      </c>
    </row>
    <row r="96" s="2" customFormat="1">
      <c r="A96" s="40"/>
      <c r="B96" s="41"/>
      <c r="C96" s="42"/>
      <c r="D96" s="219" t="s">
        <v>135</v>
      </c>
      <c r="E96" s="42"/>
      <c r="F96" s="220" t="s">
        <v>262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135</v>
      </c>
      <c r="AU96" s="19" t="s">
        <v>84</v>
      </c>
    </row>
    <row r="97" s="14" customFormat="1">
      <c r="A97" s="14"/>
      <c r="B97" s="235"/>
      <c r="C97" s="236"/>
      <c r="D97" s="226" t="s">
        <v>137</v>
      </c>
      <c r="E97" s="237" t="s">
        <v>19</v>
      </c>
      <c r="F97" s="238" t="s">
        <v>851</v>
      </c>
      <c r="G97" s="236"/>
      <c r="H97" s="239">
        <v>61.395000000000003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137</v>
      </c>
      <c r="AU97" s="245" t="s">
        <v>84</v>
      </c>
      <c r="AV97" s="14" t="s">
        <v>84</v>
      </c>
      <c r="AW97" s="14" t="s">
        <v>35</v>
      </c>
      <c r="AX97" s="14" t="s">
        <v>82</v>
      </c>
      <c r="AY97" s="245" t="s">
        <v>126</v>
      </c>
    </row>
    <row r="98" s="2" customFormat="1" ht="24.15" customHeight="1">
      <c r="A98" s="40"/>
      <c r="B98" s="41"/>
      <c r="C98" s="206" t="s">
        <v>133</v>
      </c>
      <c r="D98" s="206" t="s">
        <v>128</v>
      </c>
      <c r="E98" s="207" t="s">
        <v>265</v>
      </c>
      <c r="F98" s="208" t="s">
        <v>266</v>
      </c>
      <c r="G98" s="209" t="s">
        <v>143</v>
      </c>
      <c r="H98" s="210">
        <v>76.450000000000003</v>
      </c>
      <c r="I98" s="211"/>
      <c r="J98" s="212">
        <f>ROUND(I98*H98,2)</f>
        <v>0</v>
      </c>
      <c r="K98" s="208" t="s">
        <v>132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0.00084999999999999995</v>
      </c>
      <c r="R98" s="215">
        <f>Q98*H98</f>
        <v>0.064982499999999999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133</v>
      </c>
      <c r="AT98" s="217" t="s">
        <v>128</v>
      </c>
      <c r="AU98" s="217" t="s">
        <v>84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133</v>
      </c>
      <c r="BM98" s="217" t="s">
        <v>852</v>
      </c>
    </row>
    <row r="99" s="2" customFormat="1">
      <c r="A99" s="40"/>
      <c r="B99" s="41"/>
      <c r="C99" s="42"/>
      <c r="D99" s="219" t="s">
        <v>135</v>
      </c>
      <c r="E99" s="42"/>
      <c r="F99" s="220" t="s">
        <v>268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84</v>
      </c>
    </row>
    <row r="100" s="14" customFormat="1">
      <c r="A100" s="14"/>
      <c r="B100" s="235"/>
      <c r="C100" s="236"/>
      <c r="D100" s="226" t="s">
        <v>137</v>
      </c>
      <c r="E100" s="237" t="s">
        <v>19</v>
      </c>
      <c r="F100" s="238" t="s">
        <v>853</v>
      </c>
      <c r="G100" s="236"/>
      <c r="H100" s="239">
        <v>76.450000000000003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137</v>
      </c>
      <c r="AU100" s="245" t="s">
        <v>84</v>
      </c>
      <c r="AV100" s="14" t="s">
        <v>84</v>
      </c>
      <c r="AW100" s="14" t="s">
        <v>35</v>
      </c>
      <c r="AX100" s="14" t="s">
        <v>82</v>
      </c>
      <c r="AY100" s="245" t="s">
        <v>126</v>
      </c>
    </row>
    <row r="101" s="2" customFormat="1" ht="24.15" customHeight="1">
      <c r="A101" s="40"/>
      <c r="B101" s="41"/>
      <c r="C101" s="206" t="s">
        <v>492</v>
      </c>
      <c r="D101" s="206" t="s">
        <v>128</v>
      </c>
      <c r="E101" s="207" t="s">
        <v>271</v>
      </c>
      <c r="F101" s="208" t="s">
        <v>272</v>
      </c>
      <c r="G101" s="209" t="s">
        <v>143</v>
      </c>
      <c r="H101" s="210">
        <v>76.450000000000003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84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133</v>
      </c>
      <c r="BM101" s="217" t="s">
        <v>854</v>
      </c>
    </row>
    <row r="102" s="2" customFormat="1">
      <c r="A102" s="40"/>
      <c r="B102" s="41"/>
      <c r="C102" s="42"/>
      <c r="D102" s="219" t="s">
        <v>135</v>
      </c>
      <c r="E102" s="42"/>
      <c r="F102" s="220" t="s">
        <v>274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84</v>
      </c>
    </row>
    <row r="103" s="2" customFormat="1" ht="37.8" customHeight="1">
      <c r="A103" s="40"/>
      <c r="B103" s="41"/>
      <c r="C103" s="206" t="s">
        <v>855</v>
      </c>
      <c r="D103" s="206" t="s">
        <v>128</v>
      </c>
      <c r="E103" s="207" t="s">
        <v>287</v>
      </c>
      <c r="F103" s="208" t="s">
        <v>288</v>
      </c>
      <c r="G103" s="209" t="s">
        <v>192</v>
      </c>
      <c r="H103" s="210">
        <v>122.79000000000001</v>
      </c>
      <c r="I103" s="211"/>
      <c r="J103" s="212">
        <f>ROUND(I103*H103,2)</f>
        <v>0</v>
      </c>
      <c r="K103" s="208" t="s">
        <v>132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133</v>
      </c>
      <c r="AT103" s="217" t="s">
        <v>128</v>
      </c>
      <c r="AU103" s="217" t="s">
        <v>84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133</v>
      </c>
      <c r="BM103" s="217" t="s">
        <v>856</v>
      </c>
    </row>
    <row r="104" s="2" customFormat="1">
      <c r="A104" s="40"/>
      <c r="B104" s="41"/>
      <c r="C104" s="42"/>
      <c r="D104" s="219" t="s">
        <v>135</v>
      </c>
      <c r="E104" s="42"/>
      <c r="F104" s="220" t="s">
        <v>290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135</v>
      </c>
      <c r="AU104" s="19" t="s">
        <v>84</v>
      </c>
    </row>
    <row r="105" s="2" customFormat="1" ht="37.8" customHeight="1">
      <c r="A105" s="40"/>
      <c r="B105" s="41"/>
      <c r="C105" s="206" t="s">
        <v>857</v>
      </c>
      <c r="D105" s="206" t="s">
        <v>128</v>
      </c>
      <c r="E105" s="207" t="s">
        <v>293</v>
      </c>
      <c r="F105" s="208" t="s">
        <v>294</v>
      </c>
      <c r="G105" s="209" t="s">
        <v>192</v>
      </c>
      <c r="H105" s="210">
        <v>1227.9000000000001</v>
      </c>
      <c r="I105" s="211"/>
      <c r="J105" s="212">
        <f>ROUND(I105*H105,2)</f>
        <v>0</v>
      </c>
      <c r="K105" s="208" t="s">
        <v>132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133</v>
      </c>
      <c r="AT105" s="217" t="s">
        <v>128</v>
      </c>
      <c r="AU105" s="217" t="s">
        <v>84</v>
      </c>
      <c r="AY105" s="19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133</v>
      </c>
      <c r="BM105" s="217" t="s">
        <v>858</v>
      </c>
    </row>
    <row r="106" s="2" customFormat="1">
      <c r="A106" s="40"/>
      <c r="B106" s="41"/>
      <c r="C106" s="42"/>
      <c r="D106" s="219" t="s">
        <v>135</v>
      </c>
      <c r="E106" s="42"/>
      <c r="F106" s="220" t="s">
        <v>296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135</v>
      </c>
      <c r="AU106" s="19" t="s">
        <v>84</v>
      </c>
    </row>
    <row r="107" s="14" customFormat="1">
      <c r="A107" s="14"/>
      <c r="B107" s="235"/>
      <c r="C107" s="236"/>
      <c r="D107" s="226" t="s">
        <v>137</v>
      </c>
      <c r="E107" s="236"/>
      <c r="F107" s="238" t="s">
        <v>859</v>
      </c>
      <c r="G107" s="236"/>
      <c r="H107" s="239">
        <v>1227.9000000000001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137</v>
      </c>
      <c r="AU107" s="245" t="s">
        <v>84</v>
      </c>
      <c r="AV107" s="14" t="s">
        <v>84</v>
      </c>
      <c r="AW107" s="14" t="s">
        <v>4</v>
      </c>
      <c r="AX107" s="14" t="s">
        <v>82</v>
      </c>
      <c r="AY107" s="245" t="s">
        <v>126</v>
      </c>
    </row>
    <row r="108" s="2" customFormat="1" ht="24.15" customHeight="1">
      <c r="A108" s="40"/>
      <c r="B108" s="41"/>
      <c r="C108" s="206" t="s">
        <v>611</v>
      </c>
      <c r="D108" s="206" t="s">
        <v>128</v>
      </c>
      <c r="E108" s="207" t="s">
        <v>313</v>
      </c>
      <c r="F108" s="208" t="s">
        <v>314</v>
      </c>
      <c r="G108" s="209" t="s">
        <v>307</v>
      </c>
      <c r="H108" s="210">
        <v>196.464</v>
      </c>
      <c r="I108" s="211"/>
      <c r="J108" s="212">
        <f>ROUND(I108*H108,2)</f>
        <v>0</v>
      </c>
      <c r="K108" s="208" t="s">
        <v>132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133</v>
      </c>
      <c r="AT108" s="217" t="s">
        <v>128</v>
      </c>
      <c r="AU108" s="217" t="s">
        <v>84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133</v>
      </c>
      <c r="BM108" s="217" t="s">
        <v>860</v>
      </c>
    </row>
    <row r="109" s="2" customFormat="1">
      <c r="A109" s="40"/>
      <c r="B109" s="41"/>
      <c r="C109" s="42"/>
      <c r="D109" s="219" t="s">
        <v>135</v>
      </c>
      <c r="E109" s="42"/>
      <c r="F109" s="220" t="s">
        <v>316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135</v>
      </c>
      <c r="AU109" s="19" t="s">
        <v>84</v>
      </c>
    </row>
    <row r="110" s="14" customFormat="1">
      <c r="A110" s="14"/>
      <c r="B110" s="235"/>
      <c r="C110" s="236"/>
      <c r="D110" s="226" t="s">
        <v>137</v>
      </c>
      <c r="E110" s="236"/>
      <c r="F110" s="238" t="s">
        <v>861</v>
      </c>
      <c r="G110" s="236"/>
      <c r="H110" s="239">
        <v>196.464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137</v>
      </c>
      <c r="AU110" s="245" t="s">
        <v>84</v>
      </c>
      <c r="AV110" s="14" t="s">
        <v>84</v>
      </c>
      <c r="AW110" s="14" t="s">
        <v>4</v>
      </c>
      <c r="AX110" s="14" t="s">
        <v>82</v>
      </c>
      <c r="AY110" s="245" t="s">
        <v>126</v>
      </c>
    </row>
    <row r="111" s="2" customFormat="1" ht="24.15" customHeight="1">
      <c r="A111" s="40"/>
      <c r="B111" s="41"/>
      <c r="C111" s="206" t="s">
        <v>498</v>
      </c>
      <c r="D111" s="206" t="s">
        <v>128</v>
      </c>
      <c r="E111" s="207" t="s">
        <v>325</v>
      </c>
      <c r="F111" s="208" t="s">
        <v>326</v>
      </c>
      <c r="G111" s="209" t="s">
        <v>192</v>
      </c>
      <c r="H111" s="210">
        <v>122.79000000000001</v>
      </c>
      <c r="I111" s="211"/>
      <c r="J111" s="212">
        <f>ROUND(I111*H111,2)</f>
        <v>0</v>
      </c>
      <c r="K111" s="208" t="s">
        <v>132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133</v>
      </c>
      <c r="AT111" s="217" t="s">
        <v>128</v>
      </c>
      <c r="AU111" s="217" t="s">
        <v>84</v>
      </c>
      <c r="AY111" s="19" t="s">
        <v>126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133</v>
      </c>
      <c r="BM111" s="217" t="s">
        <v>862</v>
      </c>
    </row>
    <row r="112" s="2" customFormat="1">
      <c r="A112" s="40"/>
      <c r="B112" s="41"/>
      <c r="C112" s="42"/>
      <c r="D112" s="219" t="s">
        <v>135</v>
      </c>
      <c r="E112" s="42"/>
      <c r="F112" s="220" t="s">
        <v>328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135</v>
      </c>
      <c r="AU112" s="19" t="s">
        <v>84</v>
      </c>
    </row>
    <row r="113" s="2" customFormat="1" ht="16.5" customHeight="1">
      <c r="A113" s="40"/>
      <c r="B113" s="41"/>
      <c r="C113" s="257" t="s">
        <v>863</v>
      </c>
      <c r="D113" s="257" t="s">
        <v>304</v>
      </c>
      <c r="E113" s="258" t="s">
        <v>457</v>
      </c>
      <c r="F113" s="259" t="s">
        <v>458</v>
      </c>
      <c r="G113" s="260" t="s">
        <v>307</v>
      </c>
      <c r="H113" s="261">
        <v>196.464</v>
      </c>
      <c r="I113" s="262"/>
      <c r="J113" s="263">
        <f>ROUND(I113*H113,2)</f>
        <v>0</v>
      </c>
      <c r="K113" s="259" t="s">
        <v>132</v>
      </c>
      <c r="L113" s="264"/>
      <c r="M113" s="265" t="s">
        <v>19</v>
      </c>
      <c r="N113" s="266" t="s">
        <v>45</v>
      </c>
      <c r="O113" s="86"/>
      <c r="P113" s="215">
        <f>O113*H113</f>
        <v>0</v>
      </c>
      <c r="Q113" s="215">
        <v>1</v>
      </c>
      <c r="R113" s="215">
        <f>Q113*H113</f>
        <v>196.464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309</v>
      </c>
      <c r="AT113" s="217" t="s">
        <v>304</v>
      </c>
      <c r="AU113" s="217" t="s">
        <v>84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133</v>
      </c>
      <c r="BM113" s="217" t="s">
        <v>864</v>
      </c>
    </row>
    <row r="114" s="14" customFormat="1">
      <c r="A114" s="14"/>
      <c r="B114" s="235"/>
      <c r="C114" s="236"/>
      <c r="D114" s="226" t="s">
        <v>137</v>
      </c>
      <c r="E114" s="236"/>
      <c r="F114" s="238" t="s">
        <v>861</v>
      </c>
      <c r="G114" s="236"/>
      <c r="H114" s="239">
        <v>196.464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137</v>
      </c>
      <c r="AU114" s="245" t="s">
        <v>84</v>
      </c>
      <c r="AV114" s="14" t="s">
        <v>84</v>
      </c>
      <c r="AW114" s="14" t="s">
        <v>4</v>
      </c>
      <c r="AX114" s="14" t="s">
        <v>82</v>
      </c>
      <c r="AY114" s="245" t="s">
        <v>126</v>
      </c>
    </row>
    <row r="115" s="2" customFormat="1" ht="37.8" customHeight="1">
      <c r="A115" s="40"/>
      <c r="B115" s="41"/>
      <c r="C115" s="206" t="s">
        <v>220</v>
      </c>
      <c r="D115" s="206" t="s">
        <v>128</v>
      </c>
      <c r="E115" s="207" t="s">
        <v>287</v>
      </c>
      <c r="F115" s="208" t="s">
        <v>288</v>
      </c>
      <c r="G115" s="209" t="s">
        <v>192</v>
      </c>
      <c r="H115" s="210">
        <v>122.79000000000001</v>
      </c>
      <c r="I115" s="211"/>
      <c r="J115" s="212">
        <f>ROUND(I115*H115,2)</f>
        <v>0</v>
      </c>
      <c r="K115" s="208" t="s">
        <v>132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133</v>
      </c>
      <c r="AT115" s="217" t="s">
        <v>128</v>
      </c>
      <c r="AU115" s="217" t="s">
        <v>84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133</v>
      </c>
      <c r="BM115" s="217" t="s">
        <v>865</v>
      </c>
    </row>
    <row r="116" s="2" customFormat="1">
      <c r="A116" s="40"/>
      <c r="B116" s="41"/>
      <c r="C116" s="42"/>
      <c r="D116" s="219" t="s">
        <v>135</v>
      </c>
      <c r="E116" s="42"/>
      <c r="F116" s="220" t="s">
        <v>290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135</v>
      </c>
      <c r="AU116" s="19" t="s">
        <v>84</v>
      </c>
    </row>
    <row r="117" s="12" customFormat="1" ht="22.8" customHeight="1">
      <c r="A117" s="12"/>
      <c r="B117" s="190"/>
      <c r="C117" s="191"/>
      <c r="D117" s="192" t="s">
        <v>73</v>
      </c>
      <c r="E117" s="204" t="s">
        <v>747</v>
      </c>
      <c r="F117" s="204" t="s">
        <v>748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P118</f>
        <v>0</v>
      </c>
      <c r="Q117" s="198"/>
      <c r="R117" s="199">
        <f>R118</f>
        <v>3.25698</v>
      </c>
      <c r="S117" s="198"/>
      <c r="T117" s="20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82</v>
      </c>
      <c r="AT117" s="202" t="s">
        <v>73</v>
      </c>
      <c r="AU117" s="202" t="s">
        <v>82</v>
      </c>
      <c r="AY117" s="201" t="s">
        <v>126</v>
      </c>
      <c r="BK117" s="203">
        <f>BK118</f>
        <v>0</v>
      </c>
    </row>
    <row r="118" s="2" customFormat="1" ht="16.5" customHeight="1">
      <c r="A118" s="40"/>
      <c r="B118" s="41"/>
      <c r="C118" s="206" t="s">
        <v>669</v>
      </c>
      <c r="D118" s="206" t="s">
        <v>128</v>
      </c>
      <c r="E118" s="207" t="s">
        <v>866</v>
      </c>
      <c r="F118" s="208" t="s">
        <v>867</v>
      </c>
      <c r="G118" s="209" t="s">
        <v>143</v>
      </c>
      <c r="H118" s="210">
        <v>114</v>
      </c>
      <c r="I118" s="211"/>
      <c r="J118" s="212">
        <f>ROUND(I118*H118,2)</f>
        <v>0</v>
      </c>
      <c r="K118" s="208" t="s">
        <v>206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0.028570000000000002</v>
      </c>
      <c r="R118" s="215">
        <f>Q118*H118</f>
        <v>3.25698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133</v>
      </c>
      <c r="AT118" s="217" t="s">
        <v>128</v>
      </c>
      <c r="AU118" s="217" t="s">
        <v>84</v>
      </c>
      <c r="AY118" s="19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133</v>
      </c>
      <c r="BM118" s="217" t="s">
        <v>868</v>
      </c>
    </row>
    <row r="119" s="12" customFormat="1" ht="22.8" customHeight="1">
      <c r="A119" s="12"/>
      <c r="B119" s="190"/>
      <c r="C119" s="191"/>
      <c r="D119" s="192" t="s">
        <v>73</v>
      </c>
      <c r="E119" s="204" t="s">
        <v>498</v>
      </c>
      <c r="F119" s="204" t="s">
        <v>577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SUM(P120:P121)</f>
        <v>0</v>
      </c>
      <c r="Q119" s="198"/>
      <c r="R119" s="199">
        <f>SUM(R120:R121)</f>
        <v>0.029639999999999996</v>
      </c>
      <c r="S119" s="198"/>
      <c r="T119" s="20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82</v>
      </c>
      <c r="AT119" s="202" t="s">
        <v>73</v>
      </c>
      <c r="AU119" s="202" t="s">
        <v>82</v>
      </c>
      <c r="AY119" s="201" t="s">
        <v>126</v>
      </c>
      <c r="BK119" s="203">
        <f>SUM(BK120:BK121)</f>
        <v>0</v>
      </c>
    </row>
    <row r="120" s="2" customFormat="1" ht="16.5" customHeight="1">
      <c r="A120" s="40"/>
      <c r="B120" s="41"/>
      <c r="C120" s="206" t="s">
        <v>552</v>
      </c>
      <c r="D120" s="206" t="s">
        <v>128</v>
      </c>
      <c r="E120" s="207" t="s">
        <v>869</v>
      </c>
      <c r="F120" s="208" t="s">
        <v>870</v>
      </c>
      <c r="G120" s="209" t="s">
        <v>143</v>
      </c>
      <c r="H120" s="210">
        <v>114</v>
      </c>
      <c r="I120" s="211"/>
      <c r="J120" s="212">
        <f>ROUND(I120*H120,2)</f>
        <v>0</v>
      </c>
      <c r="K120" s="208" t="s">
        <v>132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0.00025999999999999998</v>
      </c>
      <c r="R120" s="215">
        <f>Q120*H120</f>
        <v>0.029639999999999996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133</v>
      </c>
      <c r="AT120" s="217" t="s">
        <v>128</v>
      </c>
      <c r="AU120" s="217" t="s">
        <v>84</v>
      </c>
      <c r="AY120" s="19" t="s">
        <v>126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133</v>
      </c>
      <c r="BM120" s="217" t="s">
        <v>871</v>
      </c>
    </row>
    <row r="121" s="2" customFormat="1">
      <c r="A121" s="40"/>
      <c r="B121" s="41"/>
      <c r="C121" s="42"/>
      <c r="D121" s="219" t="s">
        <v>135</v>
      </c>
      <c r="E121" s="42"/>
      <c r="F121" s="220" t="s">
        <v>872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135</v>
      </c>
      <c r="AU121" s="19" t="s">
        <v>84</v>
      </c>
    </row>
    <row r="122" s="12" customFormat="1" ht="22.8" customHeight="1">
      <c r="A122" s="12"/>
      <c r="B122" s="190"/>
      <c r="C122" s="191"/>
      <c r="D122" s="192" t="s">
        <v>73</v>
      </c>
      <c r="E122" s="204" t="s">
        <v>379</v>
      </c>
      <c r="F122" s="204" t="s">
        <v>380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SUM(P123:P126)</f>
        <v>0</v>
      </c>
      <c r="Q122" s="198"/>
      <c r="R122" s="199">
        <f>SUM(R123:R126)</f>
        <v>0</v>
      </c>
      <c r="S122" s="198"/>
      <c r="T122" s="200">
        <f>SUM(T123:T126)</f>
        <v>28.981399999999997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82</v>
      </c>
      <c r="AT122" s="202" t="s">
        <v>73</v>
      </c>
      <c r="AU122" s="202" t="s">
        <v>82</v>
      </c>
      <c r="AY122" s="201" t="s">
        <v>126</v>
      </c>
      <c r="BK122" s="203">
        <f>SUM(BK123:BK126)</f>
        <v>0</v>
      </c>
    </row>
    <row r="123" s="2" customFormat="1" ht="16.5" customHeight="1">
      <c r="A123" s="40"/>
      <c r="B123" s="41"/>
      <c r="C123" s="206" t="s">
        <v>873</v>
      </c>
      <c r="D123" s="206" t="s">
        <v>128</v>
      </c>
      <c r="E123" s="207" t="s">
        <v>874</v>
      </c>
      <c r="F123" s="208" t="s">
        <v>875</v>
      </c>
      <c r="G123" s="209" t="s">
        <v>143</v>
      </c>
      <c r="H123" s="210">
        <v>114.09999999999999</v>
      </c>
      <c r="I123" s="211"/>
      <c r="J123" s="212">
        <f>ROUND(I123*H123,2)</f>
        <v>0</v>
      </c>
      <c r="K123" s="208" t="s">
        <v>132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0.18099999999999999</v>
      </c>
      <c r="T123" s="216">
        <f>S123*H123</f>
        <v>20.652099999999997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133</v>
      </c>
      <c r="AT123" s="217" t="s">
        <v>128</v>
      </c>
      <c r="AU123" s="217" t="s">
        <v>84</v>
      </c>
      <c r="AY123" s="19" t="s">
        <v>126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133</v>
      </c>
      <c r="BM123" s="217" t="s">
        <v>876</v>
      </c>
    </row>
    <row r="124" s="2" customFormat="1">
      <c r="A124" s="40"/>
      <c r="B124" s="41"/>
      <c r="C124" s="42"/>
      <c r="D124" s="219" t="s">
        <v>135</v>
      </c>
      <c r="E124" s="42"/>
      <c r="F124" s="220" t="s">
        <v>877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84</v>
      </c>
    </row>
    <row r="125" s="2" customFormat="1" ht="24.15" customHeight="1">
      <c r="A125" s="40"/>
      <c r="B125" s="41"/>
      <c r="C125" s="206" t="s">
        <v>536</v>
      </c>
      <c r="D125" s="206" t="s">
        <v>128</v>
      </c>
      <c r="E125" s="207" t="s">
        <v>878</v>
      </c>
      <c r="F125" s="208" t="s">
        <v>879</v>
      </c>
      <c r="G125" s="209" t="s">
        <v>143</v>
      </c>
      <c r="H125" s="210">
        <v>114.09999999999999</v>
      </c>
      <c r="I125" s="211"/>
      <c r="J125" s="212">
        <f>ROUND(I125*H125,2)</f>
        <v>0</v>
      </c>
      <c r="K125" s="208" t="s">
        <v>132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0.072999999999999995</v>
      </c>
      <c r="T125" s="216">
        <f>S125*H125</f>
        <v>8.3292999999999999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133</v>
      </c>
      <c r="AT125" s="217" t="s">
        <v>128</v>
      </c>
      <c r="AU125" s="217" t="s">
        <v>84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133</v>
      </c>
      <c r="BM125" s="217" t="s">
        <v>880</v>
      </c>
    </row>
    <row r="126" s="2" customFormat="1">
      <c r="A126" s="40"/>
      <c r="B126" s="41"/>
      <c r="C126" s="42"/>
      <c r="D126" s="219" t="s">
        <v>135</v>
      </c>
      <c r="E126" s="42"/>
      <c r="F126" s="220" t="s">
        <v>881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84</v>
      </c>
    </row>
    <row r="127" s="12" customFormat="1" ht="22.8" customHeight="1">
      <c r="A127" s="12"/>
      <c r="B127" s="190"/>
      <c r="C127" s="191"/>
      <c r="D127" s="192" t="s">
        <v>73</v>
      </c>
      <c r="E127" s="204" t="s">
        <v>408</v>
      </c>
      <c r="F127" s="204" t="s">
        <v>409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SUM(P128:P134)</f>
        <v>0</v>
      </c>
      <c r="Q127" s="198"/>
      <c r="R127" s="199">
        <f>SUM(R128:R134)</f>
        <v>0</v>
      </c>
      <c r="S127" s="198"/>
      <c r="T127" s="200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82</v>
      </c>
      <c r="AT127" s="202" t="s">
        <v>73</v>
      </c>
      <c r="AU127" s="202" t="s">
        <v>82</v>
      </c>
      <c r="AY127" s="201" t="s">
        <v>126</v>
      </c>
      <c r="BK127" s="203">
        <f>SUM(BK128:BK134)</f>
        <v>0</v>
      </c>
    </row>
    <row r="128" s="2" customFormat="1" ht="21.75" customHeight="1">
      <c r="A128" s="40"/>
      <c r="B128" s="41"/>
      <c r="C128" s="206" t="s">
        <v>882</v>
      </c>
      <c r="D128" s="206" t="s">
        <v>128</v>
      </c>
      <c r="E128" s="207" t="s">
        <v>883</v>
      </c>
      <c r="F128" s="208" t="s">
        <v>884</v>
      </c>
      <c r="G128" s="209" t="s">
        <v>307</v>
      </c>
      <c r="H128" s="210">
        <v>28.981000000000002</v>
      </c>
      <c r="I128" s="211"/>
      <c r="J128" s="212">
        <f>ROUND(I128*H128,2)</f>
        <v>0</v>
      </c>
      <c r="K128" s="208" t="s">
        <v>132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133</v>
      </c>
      <c r="AT128" s="217" t="s">
        <v>128</v>
      </c>
      <c r="AU128" s="217" t="s">
        <v>84</v>
      </c>
      <c r="AY128" s="19" t="s">
        <v>126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133</v>
      </c>
      <c r="BM128" s="217" t="s">
        <v>885</v>
      </c>
    </row>
    <row r="129" s="2" customFormat="1">
      <c r="A129" s="40"/>
      <c r="B129" s="41"/>
      <c r="C129" s="42"/>
      <c r="D129" s="219" t="s">
        <v>135</v>
      </c>
      <c r="E129" s="42"/>
      <c r="F129" s="220" t="s">
        <v>886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135</v>
      </c>
      <c r="AU129" s="19" t="s">
        <v>84</v>
      </c>
    </row>
    <row r="130" s="2" customFormat="1" ht="24.15" customHeight="1">
      <c r="A130" s="40"/>
      <c r="B130" s="41"/>
      <c r="C130" s="206" t="s">
        <v>275</v>
      </c>
      <c r="D130" s="206" t="s">
        <v>128</v>
      </c>
      <c r="E130" s="207" t="s">
        <v>887</v>
      </c>
      <c r="F130" s="208" t="s">
        <v>888</v>
      </c>
      <c r="G130" s="209" t="s">
        <v>307</v>
      </c>
      <c r="H130" s="210">
        <v>289.81</v>
      </c>
      <c r="I130" s="211"/>
      <c r="J130" s="212">
        <f>ROUND(I130*H130,2)</f>
        <v>0</v>
      </c>
      <c r="K130" s="208" t="s">
        <v>132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133</v>
      </c>
      <c r="AT130" s="217" t="s">
        <v>128</v>
      </c>
      <c r="AU130" s="217" t="s">
        <v>84</v>
      </c>
      <c r="AY130" s="19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133</v>
      </c>
      <c r="BM130" s="217" t="s">
        <v>889</v>
      </c>
    </row>
    <row r="131" s="2" customFormat="1">
      <c r="A131" s="40"/>
      <c r="B131" s="41"/>
      <c r="C131" s="42"/>
      <c r="D131" s="219" t="s">
        <v>135</v>
      </c>
      <c r="E131" s="42"/>
      <c r="F131" s="220" t="s">
        <v>890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135</v>
      </c>
      <c r="AU131" s="19" t="s">
        <v>84</v>
      </c>
    </row>
    <row r="132" s="14" customFormat="1">
      <c r="A132" s="14"/>
      <c r="B132" s="235"/>
      <c r="C132" s="236"/>
      <c r="D132" s="226" t="s">
        <v>137</v>
      </c>
      <c r="E132" s="236"/>
      <c r="F132" s="238" t="s">
        <v>891</v>
      </c>
      <c r="G132" s="236"/>
      <c r="H132" s="239">
        <v>289.81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137</v>
      </c>
      <c r="AU132" s="245" t="s">
        <v>84</v>
      </c>
      <c r="AV132" s="14" t="s">
        <v>84</v>
      </c>
      <c r="AW132" s="14" t="s">
        <v>4</v>
      </c>
      <c r="AX132" s="14" t="s">
        <v>82</v>
      </c>
      <c r="AY132" s="245" t="s">
        <v>126</v>
      </c>
    </row>
    <row r="133" s="2" customFormat="1" ht="24.15" customHeight="1">
      <c r="A133" s="40"/>
      <c r="B133" s="41"/>
      <c r="C133" s="206" t="s">
        <v>892</v>
      </c>
      <c r="D133" s="206" t="s">
        <v>128</v>
      </c>
      <c r="E133" s="207" t="s">
        <v>893</v>
      </c>
      <c r="F133" s="208" t="s">
        <v>894</v>
      </c>
      <c r="G133" s="209" t="s">
        <v>307</v>
      </c>
      <c r="H133" s="210">
        <v>28.981000000000002</v>
      </c>
      <c r="I133" s="211"/>
      <c r="J133" s="212">
        <f>ROUND(I133*H133,2)</f>
        <v>0</v>
      </c>
      <c r="K133" s="208" t="s">
        <v>132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133</v>
      </c>
      <c r="AT133" s="217" t="s">
        <v>128</v>
      </c>
      <c r="AU133" s="217" t="s">
        <v>84</v>
      </c>
      <c r="AY133" s="19" t="s">
        <v>126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133</v>
      </c>
      <c r="BM133" s="217" t="s">
        <v>895</v>
      </c>
    </row>
    <row r="134" s="2" customFormat="1">
      <c r="A134" s="40"/>
      <c r="B134" s="41"/>
      <c r="C134" s="42"/>
      <c r="D134" s="219" t="s">
        <v>135</v>
      </c>
      <c r="E134" s="42"/>
      <c r="F134" s="220" t="s">
        <v>896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135</v>
      </c>
      <c r="AU134" s="19" t="s">
        <v>84</v>
      </c>
    </row>
    <row r="135" s="12" customFormat="1" ht="22.8" customHeight="1">
      <c r="A135" s="12"/>
      <c r="B135" s="190"/>
      <c r="C135" s="191"/>
      <c r="D135" s="192" t="s">
        <v>73</v>
      </c>
      <c r="E135" s="204" t="s">
        <v>437</v>
      </c>
      <c r="F135" s="204" t="s">
        <v>438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SUM(P136:P140)</f>
        <v>0</v>
      </c>
      <c r="Q135" s="198"/>
      <c r="R135" s="199">
        <f>SUM(R136:R140)</f>
        <v>0</v>
      </c>
      <c r="S135" s="198"/>
      <c r="T135" s="200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82</v>
      </c>
      <c r="AT135" s="202" t="s">
        <v>73</v>
      </c>
      <c r="AU135" s="202" t="s">
        <v>82</v>
      </c>
      <c r="AY135" s="201" t="s">
        <v>126</v>
      </c>
      <c r="BK135" s="203">
        <f>SUM(BK136:BK140)</f>
        <v>0</v>
      </c>
    </row>
    <row r="136" s="2" customFormat="1" ht="33" customHeight="1">
      <c r="A136" s="40"/>
      <c r="B136" s="41"/>
      <c r="C136" s="206" t="s">
        <v>292</v>
      </c>
      <c r="D136" s="206" t="s">
        <v>128</v>
      </c>
      <c r="E136" s="207" t="s">
        <v>897</v>
      </c>
      <c r="F136" s="208" t="s">
        <v>898</v>
      </c>
      <c r="G136" s="209" t="s">
        <v>307</v>
      </c>
      <c r="H136" s="210">
        <v>4.141</v>
      </c>
      <c r="I136" s="211"/>
      <c r="J136" s="212">
        <f>ROUND(I136*H136,2)</f>
        <v>0</v>
      </c>
      <c r="K136" s="208" t="s">
        <v>132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133</v>
      </c>
      <c r="AT136" s="217" t="s">
        <v>128</v>
      </c>
      <c r="AU136" s="217" t="s">
        <v>84</v>
      </c>
      <c r="AY136" s="19" t="s">
        <v>126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133</v>
      </c>
      <c r="BM136" s="217" t="s">
        <v>899</v>
      </c>
    </row>
    <row r="137" s="2" customFormat="1">
      <c r="A137" s="40"/>
      <c r="B137" s="41"/>
      <c r="C137" s="42"/>
      <c r="D137" s="219" t="s">
        <v>135</v>
      </c>
      <c r="E137" s="42"/>
      <c r="F137" s="220" t="s">
        <v>900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135</v>
      </c>
      <c r="AU137" s="19" t="s">
        <v>84</v>
      </c>
    </row>
    <row r="138" s="2" customFormat="1" ht="24.15" customHeight="1">
      <c r="A138" s="40"/>
      <c r="B138" s="41"/>
      <c r="C138" s="206" t="s">
        <v>901</v>
      </c>
      <c r="D138" s="206" t="s">
        <v>128</v>
      </c>
      <c r="E138" s="207" t="s">
        <v>664</v>
      </c>
      <c r="F138" s="208" t="s">
        <v>665</v>
      </c>
      <c r="G138" s="209" t="s">
        <v>307</v>
      </c>
      <c r="H138" s="210">
        <v>195.67500000000001</v>
      </c>
      <c r="I138" s="211"/>
      <c r="J138" s="212">
        <f>ROUND(I138*H138,2)</f>
        <v>0</v>
      </c>
      <c r="K138" s="208" t="s">
        <v>132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133</v>
      </c>
      <c r="AT138" s="217" t="s">
        <v>128</v>
      </c>
      <c r="AU138" s="217" t="s">
        <v>84</v>
      </c>
      <c r="AY138" s="19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133</v>
      </c>
      <c r="BM138" s="217" t="s">
        <v>902</v>
      </c>
    </row>
    <row r="139" s="2" customFormat="1">
      <c r="A139" s="40"/>
      <c r="B139" s="41"/>
      <c r="C139" s="42"/>
      <c r="D139" s="219" t="s">
        <v>135</v>
      </c>
      <c r="E139" s="42"/>
      <c r="F139" s="220" t="s">
        <v>667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135</v>
      </c>
      <c r="AU139" s="19" t="s">
        <v>84</v>
      </c>
    </row>
    <row r="140" s="14" customFormat="1">
      <c r="A140" s="14"/>
      <c r="B140" s="235"/>
      <c r="C140" s="236"/>
      <c r="D140" s="226" t="s">
        <v>137</v>
      </c>
      <c r="E140" s="237" t="s">
        <v>19</v>
      </c>
      <c r="F140" s="238" t="s">
        <v>903</v>
      </c>
      <c r="G140" s="236"/>
      <c r="H140" s="239">
        <v>195.67500000000001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137</v>
      </c>
      <c r="AU140" s="245" t="s">
        <v>84</v>
      </c>
      <c r="AV140" s="14" t="s">
        <v>84</v>
      </c>
      <c r="AW140" s="14" t="s">
        <v>35</v>
      </c>
      <c r="AX140" s="14" t="s">
        <v>82</v>
      </c>
      <c r="AY140" s="245" t="s">
        <v>126</v>
      </c>
    </row>
    <row r="141" s="12" customFormat="1" ht="25.92" customHeight="1">
      <c r="A141" s="12"/>
      <c r="B141" s="190"/>
      <c r="C141" s="191"/>
      <c r="D141" s="192" t="s">
        <v>73</v>
      </c>
      <c r="E141" s="193" t="s">
        <v>675</v>
      </c>
      <c r="F141" s="193" t="s">
        <v>676</v>
      </c>
      <c r="G141" s="191"/>
      <c r="H141" s="191"/>
      <c r="I141" s="194"/>
      <c r="J141" s="195">
        <f>BK141</f>
        <v>0</v>
      </c>
      <c r="K141" s="191"/>
      <c r="L141" s="196"/>
      <c r="M141" s="197"/>
      <c r="N141" s="198"/>
      <c r="O141" s="198"/>
      <c r="P141" s="199">
        <f>P142+P157</f>
        <v>0</v>
      </c>
      <c r="Q141" s="198"/>
      <c r="R141" s="199">
        <f>R142+R157</f>
        <v>0.81938650000000002</v>
      </c>
      <c r="S141" s="198"/>
      <c r="T141" s="200">
        <f>T142+T157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84</v>
      </c>
      <c r="AT141" s="202" t="s">
        <v>73</v>
      </c>
      <c r="AU141" s="202" t="s">
        <v>74</v>
      </c>
      <c r="AY141" s="201" t="s">
        <v>126</v>
      </c>
      <c r="BK141" s="203">
        <f>BK142+BK157</f>
        <v>0</v>
      </c>
    </row>
    <row r="142" s="12" customFormat="1" ht="22.8" customHeight="1">
      <c r="A142" s="12"/>
      <c r="B142" s="190"/>
      <c r="C142" s="191"/>
      <c r="D142" s="192" t="s">
        <v>73</v>
      </c>
      <c r="E142" s="204" t="s">
        <v>677</v>
      </c>
      <c r="F142" s="204" t="s">
        <v>678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SUM(P143:P156)</f>
        <v>0</v>
      </c>
      <c r="Q142" s="198"/>
      <c r="R142" s="199">
        <f>SUM(R143:R156)</f>
        <v>0.71156200000000003</v>
      </c>
      <c r="S142" s="198"/>
      <c r="T142" s="200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84</v>
      </c>
      <c r="AT142" s="202" t="s">
        <v>73</v>
      </c>
      <c r="AU142" s="202" t="s">
        <v>82</v>
      </c>
      <c r="AY142" s="201" t="s">
        <v>126</v>
      </c>
      <c r="BK142" s="203">
        <f>SUM(BK143:BK156)</f>
        <v>0</v>
      </c>
    </row>
    <row r="143" s="2" customFormat="1" ht="21.75" customHeight="1">
      <c r="A143" s="40"/>
      <c r="B143" s="41"/>
      <c r="C143" s="206" t="s">
        <v>303</v>
      </c>
      <c r="D143" s="206" t="s">
        <v>128</v>
      </c>
      <c r="E143" s="207" t="s">
        <v>904</v>
      </c>
      <c r="F143" s="208" t="s">
        <v>905</v>
      </c>
      <c r="G143" s="209" t="s">
        <v>143</v>
      </c>
      <c r="H143" s="210">
        <v>114.09999999999999</v>
      </c>
      <c r="I143" s="211"/>
      <c r="J143" s="212">
        <f>ROUND(I143*H143,2)</f>
        <v>0</v>
      </c>
      <c r="K143" s="208" t="s">
        <v>132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286</v>
      </c>
      <c r="AT143" s="217" t="s">
        <v>128</v>
      </c>
      <c r="AU143" s="217" t="s">
        <v>84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286</v>
      </c>
      <c r="BM143" s="217" t="s">
        <v>906</v>
      </c>
    </row>
    <row r="144" s="2" customFormat="1">
      <c r="A144" s="40"/>
      <c r="B144" s="41"/>
      <c r="C144" s="42"/>
      <c r="D144" s="219" t="s">
        <v>135</v>
      </c>
      <c r="E144" s="42"/>
      <c r="F144" s="220" t="s">
        <v>907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135</v>
      </c>
      <c r="AU144" s="19" t="s">
        <v>84</v>
      </c>
    </row>
    <row r="145" s="14" customFormat="1">
      <c r="A145" s="14"/>
      <c r="B145" s="235"/>
      <c r="C145" s="236"/>
      <c r="D145" s="226" t="s">
        <v>137</v>
      </c>
      <c r="E145" s="237" t="s">
        <v>19</v>
      </c>
      <c r="F145" s="238" t="s">
        <v>908</v>
      </c>
      <c r="G145" s="236"/>
      <c r="H145" s="239">
        <v>114.09999999999999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137</v>
      </c>
      <c r="AU145" s="245" t="s">
        <v>84</v>
      </c>
      <c r="AV145" s="14" t="s">
        <v>84</v>
      </c>
      <c r="AW145" s="14" t="s">
        <v>35</v>
      </c>
      <c r="AX145" s="14" t="s">
        <v>82</v>
      </c>
      <c r="AY145" s="245" t="s">
        <v>126</v>
      </c>
    </row>
    <row r="146" s="2" customFormat="1" ht="16.5" customHeight="1">
      <c r="A146" s="40"/>
      <c r="B146" s="41"/>
      <c r="C146" s="257" t="s">
        <v>595</v>
      </c>
      <c r="D146" s="257" t="s">
        <v>304</v>
      </c>
      <c r="E146" s="258" t="s">
        <v>909</v>
      </c>
      <c r="F146" s="259" t="s">
        <v>910</v>
      </c>
      <c r="G146" s="260" t="s">
        <v>307</v>
      </c>
      <c r="H146" s="261">
        <v>0.039</v>
      </c>
      <c r="I146" s="262"/>
      <c r="J146" s="263">
        <f>ROUND(I146*H146,2)</f>
        <v>0</v>
      </c>
      <c r="K146" s="259" t="s">
        <v>132</v>
      </c>
      <c r="L146" s="264"/>
      <c r="M146" s="265" t="s">
        <v>19</v>
      </c>
      <c r="N146" s="266" t="s">
        <v>45</v>
      </c>
      <c r="O146" s="86"/>
      <c r="P146" s="215">
        <f>O146*H146</f>
        <v>0</v>
      </c>
      <c r="Q146" s="215">
        <v>1</v>
      </c>
      <c r="R146" s="215">
        <f>Q146*H146</f>
        <v>0.039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669</v>
      </c>
      <c r="AT146" s="217" t="s">
        <v>304</v>
      </c>
      <c r="AU146" s="217" t="s">
        <v>84</v>
      </c>
      <c r="AY146" s="19" t="s">
        <v>126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286</v>
      </c>
      <c r="BM146" s="217" t="s">
        <v>911</v>
      </c>
    </row>
    <row r="147" s="14" customFormat="1">
      <c r="A147" s="14"/>
      <c r="B147" s="235"/>
      <c r="C147" s="236"/>
      <c r="D147" s="226" t="s">
        <v>137</v>
      </c>
      <c r="E147" s="237" t="s">
        <v>19</v>
      </c>
      <c r="F147" s="238" t="s">
        <v>912</v>
      </c>
      <c r="G147" s="236"/>
      <c r="H147" s="239">
        <v>0.039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137</v>
      </c>
      <c r="AU147" s="245" t="s">
        <v>84</v>
      </c>
      <c r="AV147" s="14" t="s">
        <v>84</v>
      </c>
      <c r="AW147" s="14" t="s">
        <v>35</v>
      </c>
      <c r="AX147" s="14" t="s">
        <v>82</v>
      </c>
      <c r="AY147" s="245" t="s">
        <v>126</v>
      </c>
    </row>
    <row r="148" s="2" customFormat="1" ht="16.5" customHeight="1">
      <c r="A148" s="40"/>
      <c r="B148" s="41"/>
      <c r="C148" s="206" t="s">
        <v>7</v>
      </c>
      <c r="D148" s="206" t="s">
        <v>128</v>
      </c>
      <c r="E148" s="207" t="s">
        <v>913</v>
      </c>
      <c r="F148" s="208" t="s">
        <v>914</v>
      </c>
      <c r="G148" s="209" t="s">
        <v>372</v>
      </c>
      <c r="H148" s="210">
        <v>59</v>
      </c>
      <c r="I148" s="211"/>
      <c r="J148" s="212">
        <f>ROUND(I148*H148,2)</f>
        <v>0</v>
      </c>
      <c r="K148" s="208" t="s">
        <v>132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286</v>
      </c>
      <c r="AT148" s="217" t="s">
        <v>128</v>
      </c>
      <c r="AU148" s="217" t="s">
        <v>84</v>
      </c>
      <c r="AY148" s="19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286</v>
      </c>
      <c r="BM148" s="217" t="s">
        <v>915</v>
      </c>
    </row>
    <row r="149" s="2" customFormat="1">
      <c r="A149" s="40"/>
      <c r="B149" s="41"/>
      <c r="C149" s="42"/>
      <c r="D149" s="219" t="s">
        <v>135</v>
      </c>
      <c r="E149" s="42"/>
      <c r="F149" s="220" t="s">
        <v>916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135</v>
      </c>
      <c r="AU149" s="19" t="s">
        <v>84</v>
      </c>
    </row>
    <row r="150" s="14" customFormat="1">
      <c r="A150" s="14"/>
      <c r="B150" s="235"/>
      <c r="C150" s="236"/>
      <c r="D150" s="226" t="s">
        <v>137</v>
      </c>
      <c r="E150" s="237" t="s">
        <v>19</v>
      </c>
      <c r="F150" s="238" t="s">
        <v>917</v>
      </c>
      <c r="G150" s="236"/>
      <c r="H150" s="239">
        <v>59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137</v>
      </c>
      <c r="AU150" s="245" t="s">
        <v>84</v>
      </c>
      <c r="AV150" s="14" t="s">
        <v>84</v>
      </c>
      <c r="AW150" s="14" t="s">
        <v>35</v>
      </c>
      <c r="AX150" s="14" t="s">
        <v>82</v>
      </c>
      <c r="AY150" s="245" t="s">
        <v>126</v>
      </c>
    </row>
    <row r="151" s="2" customFormat="1" ht="16.5" customHeight="1">
      <c r="A151" s="40"/>
      <c r="B151" s="41"/>
      <c r="C151" s="206" t="s">
        <v>632</v>
      </c>
      <c r="D151" s="206" t="s">
        <v>128</v>
      </c>
      <c r="E151" s="207" t="s">
        <v>918</v>
      </c>
      <c r="F151" s="208" t="s">
        <v>919</v>
      </c>
      <c r="G151" s="209" t="s">
        <v>143</v>
      </c>
      <c r="H151" s="210">
        <v>114.09999999999999</v>
      </c>
      <c r="I151" s="211"/>
      <c r="J151" s="212">
        <f>ROUND(I151*H151,2)</f>
        <v>0</v>
      </c>
      <c r="K151" s="208" t="s">
        <v>132</v>
      </c>
      <c r="L151" s="46"/>
      <c r="M151" s="213" t="s">
        <v>19</v>
      </c>
      <c r="N151" s="214" t="s">
        <v>45</v>
      </c>
      <c r="O151" s="86"/>
      <c r="P151" s="215">
        <f>O151*H151</f>
        <v>0</v>
      </c>
      <c r="Q151" s="215">
        <v>0.00040000000000000002</v>
      </c>
      <c r="R151" s="215">
        <f>Q151*H151</f>
        <v>0.04564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286</v>
      </c>
      <c r="AT151" s="217" t="s">
        <v>128</v>
      </c>
      <c r="AU151" s="217" t="s">
        <v>84</v>
      </c>
      <c r="AY151" s="19" t="s">
        <v>126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82</v>
      </c>
      <c r="BK151" s="218">
        <f>ROUND(I151*H151,2)</f>
        <v>0</v>
      </c>
      <c r="BL151" s="19" t="s">
        <v>286</v>
      </c>
      <c r="BM151" s="217" t="s">
        <v>920</v>
      </c>
    </row>
    <row r="152" s="2" customFormat="1">
      <c r="A152" s="40"/>
      <c r="B152" s="41"/>
      <c r="C152" s="42"/>
      <c r="D152" s="219" t="s">
        <v>135</v>
      </c>
      <c r="E152" s="42"/>
      <c r="F152" s="220" t="s">
        <v>921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135</v>
      </c>
      <c r="AU152" s="19" t="s">
        <v>84</v>
      </c>
    </row>
    <row r="153" s="2" customFormat="1" ht="24.15" customHeight="1">
      <c r="A153" s="40"/>
      <c r="B153" s="41"/>
      <c r="C153" s="257" t="s">
        <v>922</v>
      </c>
      <c r="D153" s="257" t="s">
        <v>304</v>
      </c>
      <c r="E153" s="258" t="s">
        <v>923</v>
      </c>
      <c r="F153" s="259" t="s">
        <v>924</v>
      </c>
      <c r="G153" s="260" t="s">
        <v>143</v>
      </c>
      <c r="H153" s="261">
        <v>139.316</v>
      </c>
      <c r="I153" s="262"/>
      <c r="J153" s="263">
        <f>ROUND(I153*H153,2)</f>
        <v>0</v>
      </c>
      <c r="K153" s="259" t="s">
        <v>132</v>
      </c>
      <c r="L153" s="264"/>
      <c r="M153" s="265" t="s">
        <v>19</v>
      </c>
      <c r="N153" s="266" t="s">
        <v>45</v>
      </c>
      <c r="O153" s="86"/>
      <c r="P153" s="215">
        <f>O153*H153</f>
        <v>0</v>
      </c>
      <c r="Q153" s="215">
        <v>0.0044999999999999997</v>
      </c>
      <c r="R153" s="215">
        <f>Q153*H153</f>
        <v>0.62692199999999998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669</v>
      </c>
      <c r="AT153" s="217" t="s">
        <v>304</v>
      </c>
      <c r="AU153" s="217" t="s">
        <v>84</v>
      </c>
      <c r="AY153" s="19" t="s">
        <v>126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286</v>
      </c>
      <c r="BM153" s="217" t="s">
        <v>925</v>
      </c>
    </row>
    <row r="154" s="14" customFormat="1">
      <c r="A154" s="14"/>
      <c r="B154" s="235"/>
      <c r="C154" s="236"/>
      <c r="D154" s="226" t="s">
        <v>137</v>
      </c>
      <c r="E154" s="237" t="s">
        <v>19</v>
      </c>
      <c r="F154" s="238" t="s">
        <v>926</v>
      </c>
      <c r="G154" s="236"/>
      <c r="H154" s="239">
        <v>139.316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137</v>
      </c>
      <c r="AU154" s="245" t="s">
        <v>84</v>
      </c>
      <c r="AV154" s="14" t="s">
        <v>84</v>
      </c>
      <c r="AW154" s="14" t="s">
        <v>35</v>
      </c>
      <c r="AX154" s="14" t="s">
        <v>82</v>
      </c>
      <c r="AY154" s="245" t="s">
        <v>126</v>
      </c>
    </row>
    <row r="155" s="2" customFormat="1" ht="24.15" customHeight="1">
      <c r="A155" s="40"/>
      <c r="B155" s="41"/>
      <c r="C155" s="206" t="s">
        <v>601</v>
      </c>
      <c r="D155" s="206" t="s">
        <v>128</v>
      </c>
      <c r="E155" s="207" t="s">
        <v>927</v>
      </c>
      <c r="F155" s="208" t="s">
        <v>928</v>
      </c>
      <c r="G155" s="209" t="s">
        <v>690</v>
      </c>
      <c r="H155" s="271"/>
      <c r="I155" s="211"/>
      <c r="J155" s="212">
        <f>ROUND(I155*H155,2)</f>
        <v>0</v>
      </c>
      <c r="K155" s="208" t="s">
        <v>132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286</v>
      </c>
      <c r="AT155" s="217" t="s">
        <v>128</v>
      </c>
      <c r="AU155" s="217" t="s">
        <v>84</v>
      </c>
      <c r="AY155" s="19" t="s">
        <v>126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286</v>
      </c>
      <c r="BM155" s="217" t="s">
        <v>929</v>
      </c>
    </row>
    <row r="156" s="2" customFormat="1">
      <c r="A156" s="40"/>
      <c r="B156" s="41"/>
      <c r="C156" s="42"/>
      <c r="D156" s="219" t="s">
        <v>135</v>
      </c>
      <c r="E156" s="42"/>
      <c r="F156" s="220" t="s">
        <v>930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135</v>
      </c>
      <c r="AU156" s="19" t="s">
        <v>84</v>
      </c>
    </row>
    <row r="157" s="12" customFormat="1" ht="22.8" customHeight="1">
      <c r="A157" s="12"/>
      <c r="B157" s="190"/>
      <c r="C157" s="191"/>
      <c r="D157" s="192" t="s">
        <v>73</v>
      </c>
      <c r="E157" s="204" t="s">
        <v>931</v>
      </c>
      <c r="F157" s="204" t="s">
        <v>932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SUM(P158:P163)</f>
        <v>0</v>
      </c>
      <c r="Q157" s="198"/>
      <c r="R157" s="199">
        <f>SUM(R158:R163)</f>
        <v>0.1078245</v>
      </c>
      <c r="S157" s="198"/>
      <c r="T157" s="20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84</v>
      </c>
      <c r="AT157" s="202" t="s">
        <v>73</v>
      </c>
      <c r="AU157" s="202" t="s">
        <v>82</v>
      </c>
      <c r="AY157" s="201" t="s">
        <v>126</v>
      </c>
      <c r="BK157" s="203">
        <f>SUM(BK158:BK163)</f>
        <v>0</v>
      </c>
    </row>
    <row r="158" s="2" customFormat="1" ht="24.15" customHeight="1">
      <c r="A158" s="40"/>
      <c r="B158" s="41"/>
      <c r="C158" s="206" t="s">
        <v>933</v>
      </c>
      <c r="D158" s="206" t="s">
        <v>128</v>
      </c>
      <c r="E158" s="207" t="s">
        <v>934</v>
      </c>
      <c r="F158" s="208" t="s">
        <v>935</v>
      </c>
      <c r="G158" s="209" t="s">
        <v>143</v>
      </c>
      <c r="H158" s="210">
        <v>114.09999999999999</v>
      </c>
      <c r="I158" s="211"/>
      <c r="J158" s="212">
        <f>ROUND(I158*H158,2)</f>
        <v>0</v>
      </c>
      <c r="K158" s="208" t="s">
        <v>132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286</v>
      </c>
      <c r="AT158" s="217" t="s">
        <v>128</v>
      </c>
      <c r="AU158" s="217" t="s">
        <v>84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286</v>
      </c>
      <c r="BM158" s="217" t="s">
        <v>936</v>
      </c>
    </row>
    <row r="159" s="2" customFormat="1">
      <c r="A159" s="40"/>
      <c r="B159" s="41"/>
      <c r="C159" s="42"/>
      <c r="D159" s="219" t="s">
        <v>135</v>
      </c>
      <c r="E159" s="42"/>
      <c r="F159" s="220" t="s">
        <v>937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135</v>
      </c>
      <c r="AU159" s="19" t="s">
        <v>84</v>
      </c>
    </row>
    <row r="160" s="2" customFormat="1" ht="16.5" customHeight="1">
      <c r="A160" s="40"/>
      <c r="B160" s="41"/>
      <c r="C160" s="257" t="s">
        <v>350</v>
      </c>
      <c r="D160" s="257" t="s">
        <v>304</v>
      </c>
      <c r="E160" s="258" t="s">
        <v>938</v>
      </c>
      <c r="F160" s="259" t="s">
        <v>939</v>
      </c>
      <c r="G160" s="260" t="s">
        <v>143</v>
      </c>
      <c r="H160" s="261">
        <v>119.80500000000001</v>
      </c>
      <c r="I160" s="262"/>
      <c r="J160" s="263">
        <f>ROUND(I160*H160,2)</f>
        <v>0</v>
      </c>
      <c r="K160" s="259" t="s">
        <v>132</v>
      </c>
      <c r="L160" s="264"/>
      <c r="M160" s="265" t="s">
        <v>19</v>
      </c>
      <c r="N160" s="266" t="s">
        <v>45</v>
      </c>
      <c r="O160" s="86"/>
      <c r="P160" s="215">
        <f>O160*H160</f>
        <v>0</v>
      </c>
      <c r="Q160" s="215">
        <v>0.00089999999999999998</v>
      </c>
      <c r="R160" s="215">
        <f>Q160*H160</f>
        <v>0.1078245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669</v>
      </c>
      <c r="AT160" s="217" t="s">
        <v>304</v>
      </c>
      <c r="AU160" s="217" t="s">
        <v>84</v>
      </c>
      <c r="AY160" s="19" t="s">
        <v>126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286</v>
      </c>
      <c r="BM160" s="217" t="s">
        <v>940</v>
      </c>
    </row>
    <row r="161" s="14" customFormat="1">
      <c r="A161" s="14"/>
      <c r="B161" s="235"/>
      <c r="C161" s="236"/>
      <c r="D161" s="226" t="s">
        <v>137</v>
      </c>
      <c r="E161" s="236"/>
      <c r="F161" s="238" t="s">
        <v>941</v>
      </c>
      <c r="G161" s="236"/>
      <c r="H161" s="239">
        <v>119.80500000000001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137</v>
      </c>
      <c r="AU161" s="245" t="s">
        <v>84</v>
      </c>
      <c r="AV161" s="14" t="s">
        <v>84</v>
      </c>
      <c r="AW161" s="14" t="s">
        <v>4</v>
      </c>
      <c r="AX161" s="14" t="s">
        <v>82</v>
      </c>
      <c r="AY161" s="245" t="s">
        <v>126</v>
      </c>
    </row>
    <row r="162" s="2" customFormat="1" ht="24.15" customHeight="1">
      <c r="A162" s="40"/>
      <c r="B162" s="41"/>
      <c r="C162" s="206" t="s">
        <v>202</v>
      </c>
      <c r="D162" s="206" t="s">
        <v>128</v>
      </c>
      <c r="E162" s="207" t="s">
        <v>942</v>
      </c>
      <c r="F162" s="208" t="s">
        <v>943</v>
      </c>
      <c r="G162" s="209" t="s">
        <v>690</v>
      </c>
      <c r="H162" s="271"/>
      <c r="I162" s="211"/>
      <c r="J162" s="212">
        <f>ROUND(I162*H162,2)</f>
        <v>0</v>
      </c>
      <c r="K162" s="208" t="s">
        <v>132</v>
      </c>
      <c r="L162" s="46"/>
      <c r="M162" s="213" t="s">
        <v>19</v>
      </c>
      <c r="N162" s="214" t="s">
        <v>45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286</v>
      </c>
      <c r="AT162" s="217" t="s">
        <v>128</v>
      </c>
      <c r="AU162" s="217" t="s">
        <v>84</v>
      </c>
      <c r="AY162" s="19" t="s">
        <v>126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82</v>
      </c>
      <c r="BK162" s="218">
        <f>ROUND(I162*H162,2)</f>
        <v>0</v>
      </c>
      <c r="BL162" s="19" t="s">
        <v>286</v>
      </c>
      <c r="BM162" s="217" t="s">
        <v>944</v>
      </c>
    </row>
    <row r="163" s="2" customFormat="1">
      <c r="A163" s="40"/>
      <c r="B163" s="41"/>
      <c r="C163" s="42"/>
      <c r="D163" s="219" t="s">
        <v>135</v>
      </c>
      <c r="E163" s="42"/>
      <c r="F163" s="220" t="s">
        <v>945</v>
      </c>
      <c r="G163" s="42"/>
      <c r="H163" s="42"/>
      <c r="I163" s="221"/>
      <c r="J163" s="42"/>
      <c r="K163" s="42"/>
      <c r="L163" s="46"/>
      <c r="M163" s="267"/>
      <c r="N163" s="268"/>
      <c r="O163" s="269"/>
      <c r="P163" s="269"/>
      <c r="Q163" s="269"/>
      <c r="R163" s="269"/>
      <c r="S163" s="269"/>
      <c r="T163" s="27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135</v>
      </c>
      <c r="AU163" s="19" t="s">
        <v>84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jQ1EFlZlyG5GnNXr3ESf7TXAX+M2s0XVBd9PnIzrYBkTIC6k3ppSUn3o8Kq6QocqC16JLP+NLvgmpsRhWYDHqg==" hashValue="JNDE0qngTdupiUOXxX1am8EPNCkaW7hqyP/YlInIlf1obDpeDBnkTlfrkxVf+rM5NEZ6uswaDPpv0lIZrhE9Lg==" algorithmName="SHA-512" password="CC35"/>
  <autoFilter ref="C88:K16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2251254"/>
    <hyperlink ref="F96" r:id="rId2" display="https://podminky.urs.cz/item/CS_URS_2024_01/139001101"/>
    <hyperlink ref="F99" r:id="rId3" display="https://podminky.urs.cz/item/CS_URS_2024_01/151101102"/>
    <hyperlink ref="F102" r:id="rId4" display="https://podminky.urs.cz/item/CS_URS_2024_01/151101112"/>
    <hyperlink ref="F104" r:id="rId5" display="https://podminky.urs.cz/item/CS_URS_2024_01/162751117"/>
    <hyperlink ref="F106" r:id="rId6" display="https://podminky.urs.cz/item/CS_URS_2024_01/162751119"/>
    <hyperlink ref="F109" r:id="rId7" display="https://podminky.urs.cz/item/CS_URS_2024_01/171201231"/>
    <hyperlink ref="F112" r:id="rId8" display="https://podminky.urs.cz/item/CS_URS_2024_01/174151101"/>
    <hyperlink ref="F116" r:id="rId9" display="https://podminky.urs.cz/item/CS_URS_2024_01/162751117"/>
    <hyperlink ref="F121" r:id="rId10" display="https://podminky.urs.cz/item/CS_URS_2024_01/612131121"/>
    <hyperlink ref="F124" r:id="rId11" display="https://podminky.urs.cz/item/CS_URS_2024_01/962031132"/>
    <hyperlink ref="F126" r:id="rId12" display="https://podminky.urs.cz/item/CS_URS_2024_01/978071221"/>
    <hyperlink ref="F129" r:id="rId13" display="https://podminky.urs.cz/item/CS_URS_2024_01/997013501"/>
    <hyperlink ref="F131" r:id="rId14" display="https://podminky.urs.cz/item/CS_URS_2024_01/997013509"/>
    <hyperlink ref="F134" r:id="rId15" display="https://podminky.urs.cz/item/CS_URS_2024_01/997013871"/>
    <hyperlink ref="F137" r:id="rId16" display="https://podminky.urs.cz/item/CS_URS_2024_01/998011001"/>
    <hyperlink ref="F139" r:id="rId17" display="https://podminky.urs.cz/item/CS_URS_2024_01/998225111"/>
    <hyperlink ref="F144" r:id="rId18" display="https://podminky.urs.cz/item/CS_URS_2024_01/711112001"/>
    <hyperlink ref="F149" r:id="rId19" display="https://podminky.urs.cz/item/CS_URS_2024_01/711141599"/>
    <hyperlink ref="F152" r:id="rId20" display="https://podminky.urs.cz/item/CS_URS_2024_01/711142559"/>
    <hyperlink ref="F156" r:id="rId21" display="https://podminky.urs.cz/item/CS_URS_2024_01/998711201"/>
    <hyperlink ref="F159" r:id="rId22" display="https://podminky.urs.cz/item/CS_URS_2024_01/713131151"/>
    <hyperlink ref="F163" r:id="rId23" display="https://podminky.urs.cz/item/CS_URS_2024_01/99871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 xml:space="preserve">Dodávka zařízení komunitního centra - Základní škola, Trutnov,  V Domcích 488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ROUND((SUM(BE86:BE129)),  2)</f>
        <v>0</v>
      </c>
      <c r="G33" s="40"/>
      <c r="H33" s="40"/>
      <c r="I33" s="150">
        <v>0.20999999999999999</v>
      </c>
      <c r="J33" s="149">
        <f>ROUND(((SUM(BE86:BE129))*I33),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ROUND((SUM(BF86:BF129)),  2)</f>
        <v>0</v>
      </c>
      <c r="G34" s="40"/>
      <c r="H34" s="40"/>
      <c r="I34" s="150">
        <v>0.14999999999999999</v>
      </c>
      <c r="J34" s="149">
        <f>ROUND(((SUM(BF86:BF129))*I34),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 xml:space="preserve">Dodávka zařízení komunitního centra - Základní škola, Trutnov,  V Domcích 488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Trutnov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Základní škola, Trutnov,  V Domcích 488, 541 01</v>
      </c>
      <c r="G54" s="42"/>
      <c r="H54" s="42"/>
      <c r="I54" s="34" t="s">
        <v>32</v>
      </c>
      <c r="J54" s="38" t="str">
        <f>E21</f>
        <v>RSU s.r.o. Voletinská 252, 541 03 Trutnov- Poříčí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Ing.Miloš Kotrbanec, RSU s.r.o. Trutnov - Poříčí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947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949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950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951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952</v>
      </c>
      <c r="E65" s="176"/>
      <c r="F65" s="176"/>
      <c r="G65" s="176"/>
      <c r="H65" s="176"/>
      <c r="I65" s="176"/>
      <c r="J65" s="177">
        <f>J122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953</v>
      </c>
      <c r="E66" s="176"/>
      <c r="F66" s="176"/>
      <c r="G66" s="176"/>
      <c r="H66" s="176"/>
      <c r="I66" s="176"/>
      <c r="J66" s="177">
        <f>J127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 xml:space="preserve">Dodávka zařízení komunitního centra - Základní škola, Trutnov,  V Domcích 488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05 - VRN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Trutnov</v>
      </c>
      <c r="G80" s="42"/>
      <c r="H80" s="42"/>
      <c r="I80" s="34" t="s">
        <v>23</v>
      </c>
      <c r="J80" s="74" t="str">
        <f>IF(J12="","",J12)</f>
        <v>30. 1. 2024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Základní škola, Trutnov,  V Domcích 488, 541 01</v>
      </c>
      <c r="G82" s="42"/>
      <c r="H82" s="42"/>
      <c r="I82" s="34" t="s">
        <v>32</v>
      </c>
      <c r="J82" s="38" t="str">
        <f>E21</f>
        <v>RSU s.r.o. Voletinská 252, 541 03 Trutnov- Poříčí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Ing.Miloš Kotrbanec, RSU s.r.o. Trutnov - Poříčí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112</v>
      </c>
      <c r="D85" s="182" t="s">
        <v>59</v>
      </c>
      <c r="E85" s="182" t="s">
        <v>55</v>
      </c>
      <c r="F85" s="182" t="s">
        <v>56</v>
      </c>
      <c r="G85" s="182" t="s">
        <v>113</v>
      </c>
      <c r="H85" s="182" t="s">
        <v>114</v>
      </c>
      <c r="I85" s="182" t="s">
        <v>115</v>
      </c>
      <c r="J85" s="182" t="s">
        <v>103</v>
      </c>
      <c r="K85" s="183" t="s">
        <v>116</v>
      </c>
      <c r="L85" s="184"/>
      <c r="M85" s="94" t="s">
        <v>19</v>
      </c>
      <c r="N85" s="95" t="s">
        <v>44</v>
      </c>
      <c r="O85" s="95" t="s">
        <v>117</v>
      </c>
      <c r="P85" s="95" t="s">
        <v>118</v>
      </c>
      <c r="Q85" s="95" t="s">
        <v>119</v>
      </c>
      <c r="R85" s="95" t="s">
        <v>120</v>
      </c>
      <c r="S85" s="95" t="s">
        <v>121</v>
      </c>
      <c r="T85" s="96" t="s">
        <v>122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104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95</v>
      </c>
      <c r="F87" s="193" t="s">
        <v>954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P88+P95+P110+P117+P122+P127</f>
        <v>0</v>
      </c>
      <c r="Q87" s="198"/>
      <c r="R87" s="199">
        <f>R88+R95+R110+R117+R122+R127</f>
        <v>0</v>
      </c>
      <c r="S87" s="198"/>
      <c r="T87" s="200">
        <f>T88+T95+T110+T117+T122+T127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492</v>
      </c>
      <c r="AT87" s="202" t="s">
        <v>73</v>
      </c>
      <c r="AU87" s="202" t="s">
        <v>74</v>
      </c>
      <c r="AY87" s="201" t="s">
        <v>126</v>
      </c>
      <c r="BK87" s="203">
        <f>BK88+BK95+BK110+BK117+BK122+BK127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955</v>
      </c>
      <c r="F88" s="204" t="s">
        <v>956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SUM(P89:P94)</f>
        <v>0</v>
      </c>
      <c r="Q88" s="198"/>
      <c r="R88" s="199">
        <f>SUM(R89:R94)</f>
        <v>0</v>
      </c>
      <c r="S88" s="198"/>
      <c r="T88" s="200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492</v>
      </c>
      <c r="AT88" s="202" t="s">
        <v>73</v>
      </c>
      <c r="AU88" s="202" t="s">
        <v>82</v>
      </c>
      <c r="AY88" s="201" t="s">
        <v>126</v>
      </c>
      <c r="BK88" s="203">
        <f>SUM(BK89:BK94)</f>
        <v>0</v>
      </c>
    </row>
    <row r="89" s="2" customFormat="1" ht="16.5" customHeight="1">
      <c r="A89" s="40"/>
      <c r="B89" s="41"/>
      <c r="C89" s="206" t="s">
        <v>82</v>
      </c>
      <c r="D89" s="206" t="s">
        <v>128</v>
      </c>
      <c r="E89" s="207" t="s">
        <v>957</v>
      </c>
      <c r="F89" s="208" t="s">
        <v>956</v>
      </c>
      <c r="G89" s="209" t="s">
        <v>958</v>
      </c>
      <c r="H89" s="210">
        <v>30</v>
      </c>
      <c r="I89" s="211"/>
      <c r="J89" s="212">
        <f>ROUND(I89*H89,2)</f>
        <v>0</v>
      </c>
      <c r="K89" s="208" t="s">
        <v>598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959</v>
      </c>
      <c r="AT89" s="217" t="s">
        <v>128</v>
      </c>
      <c r="AU89" s="217" t="s">
        <v>84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959</v>
      </c>
      <c r="BM89" s="217" t="s">
        <v>960</v>
      </c>
    </row>
    <row r="90" s="2" customFormat="1">
      <c r="A90" s="40"/>
      <c r="B90" s="41"/>
      <c r="C90" s="42"/>
      <c r="D90" s="219" t="s">
        <v>135</v>
      </c>
      <c r="E90" s="42"/>
      <c r="F90" s="220" t="s">
        <v>961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135</v>
      </c>
      <c r="AU90" s="19" t="s">
        <v>84</v>
      </c>
    </row>
    <row r="91" s="2" customFormat="1" ht="16.5" customHeight="1">
      <c r="A91" s="40"/>
      <c r="B91" s="41"/>
      <c r="C91" s="206" t="s">
        <v>84</v>
      </c>
      <c r="D91" s="206" t="s">
        <v>128</v>
      </c>
      <c r="E91" s="207" t="s">
        <v>962</v>
      </c>
      <c r="F91" s="208" t="s">
        <v>963</v>
      </c>
      <c r="G91" s="209" t="s">
        <v>751</v>
      </c>
      <c r="H91" s="210">
        <v>1</v>
      </c>
      <c r="I91" s="211"/>
      <c r="J91" s="212">
        <f>ROUND(I91*H91,2)</f>
        <v>0</v>
      </c>
      <c r="K91" s="208" t="s">
        <v>598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959</v>
      </c>
      <c r="AT91" s="217" t="s">
        <v>128</v>
      </c>
      <c r="AU91" s="217" t="s">
        <v>84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959</v>
      </c>
      <c r="BM91" s="217" t="s">
        <v>964</v>
      </c>
    </row>
    <row r="92" s="2" customFormat="1">
      <c r="A92" s="40"/>
      <c r="B92" s="41"/>
      <c r="C92" s="42"/>
      <c r="D92" s="219" t="s">
        <v>135</v>
      </c>
      <c r="E92" s="42"/>
      <c r="F92" s="220" t="s">
        <v>965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135</v>
      </c>
      <c r="AU92" s="19" t="s">
        <v>84</v>
      </c>
    </row>
    <row r="93" s="2" customFormat="1" ht="16.5" customHeight="1">
      <c r="A93" s="40"/>
      <c r="B93" s="41"/>
      <c r="C93" s="206" t="s">
        <v>747</v>
      </c>
      <c r="D93" s="206" t="s">
        <v>128</v>
      </c>
      <c r="E93" s="207" t="s">
        <v>966</v>
      </c>
      <c r="F93" s="208" t="s">
        <v>967</v>
      </c>
      <c r="G93" s="209" t="s">
        <v>751</v>
      </c>
      <c r="H93" s="210">
        <v>1</v>
      </c>
      <c r="I93" s="211"/>
      <c r="J93" s="212">
        <f>ROUND(I93*H93,2)</f>
        <v>0</v>
      </c>
      <c r="K93" s="208" t="s">
        <v>598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959</v>
      </c>
      <c r="AT93" s="217" t="s">
        <v>128</v>
      </c>
      <c r="AU93" s="217" t="s">
        <v>84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959</v>
      </c>
      <c r="BM93" s="217" t="s">
        <v>968</v>
      </c>
    </row>
    <row r="94" s="2" customFormat="1">
      <c r="A94" s="40"/>
      <c r="B94" s="41"/>
      <c r="C94" s="42"/>
      <c r="D94" s="219" t="s">
        <v>135</v>
      </c>
      <c r="E94" s="42"/>
      <c r="F94" s="220" t="s">
        <v>969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135</v>
      </c>
      <c r="AU94" s="19" t="s">
        <v>84</v>
      </c>
    </row>
    <row r="95" s="12" customFormat="1" ht="22.8" customHeight="1">
      <c r="A95" s="12"/>
      <c r="B95" s="190"/>
      <c r="C95" s="191"/>
      <c r="D95" s="192" t="s">
        <v>73</v>
      </c>
      <c r="E95" s="204" t="s">
        <v>970</v>
      </c>
      <c r="F95" s="204" t="s">
        <v>971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SUM(P96:P109)</f>
        <v>0</v>
      </c>
      <c r="Q95" s="198"/>
      <c r="R95" s="199">
        <f>SUM(R96:R109)</f>
        <v>0</v>
      </c>
      <c r="S95" s="198"/>
      <c r="T95" s="20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492</v>
      </c>
      <c r="AT95" s="202" t="s">
        <v>73</v>
      </c>
      <c r="AU95" s="202" t="s">
        <v>82</v>
      </c>
      <c r="AY95" s="201" t="s">
        <v>126</v>
      </c>
      <c r="BK95" s="203">
        <f>SUM(BK96:BK109)</f>
        <v>0</v>
      </c>
    </row>
    <row r="96" s="2" customFormat="1" ht="16.5" customHeight="1">
      <c r="A96" s="40"/>
      <c r="B96" s="41"/>
      <c r="C96" s="206" t="s">
        <v>133</v>
      </c>
      <c r="D96" s="206" t="s">
        <v>128</v>
      </c>
      <c r="E96" s="207" t="s">
        <v>972</v>
      </c>
      <c r="F96" s="208" t="s">
        <v>971</v>
      </c>
      <c r="G96" s="209" t="s">
        <v>394</v>
      </c>
      <c r="H96" s="210">
        <v>1</v>
      </c>
      <c r="I96" s="211"/>
      <c r="J96" s="212">
        <f>ROUND(I96*H96,2)</f>
        <v>0</v>
      </c>
      <c r="K96" s="208" t="s">
        <v>598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959</v>
      </c>
      <c r="AT96" s="217" t="s">
        <v>128</v>
      </c>
      <c r="AU96" s="217" t="s">
        <v>84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959</v>
      </c>
      <c r="BM96" s="217" t="s">
        <v>973</v>
      </c>
    </row>
    <row r="97" s="2" customFormat="1">
      <c r="A97" s="40"/>
      <c r="B97" s="41"/>
      <c r="C97" s="42"/>
      <c r="D97" s="219" t="s">
        <v>135</v>
      </c>
      <c r="E97" s="42"/>
      <c r="F97" s="220" t="s">
        <v>974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135</v>
      </c>
      <c r="AU97" s="19" t="s">
        <v>84</v>
      </c>
    </row>
    <row r="98" s="2" customFormat="1" ht="16.5" customHeight="1">
      <c r="A98" s="40"/>
      <c r="B98" s="41"/>
      <c r="C98" s="206" t="s">
        <v>492</v>
      </c>
      <c r="D98" s="206" t="s">
        <v>128</v>
      </c>
      <c r="E98" s="207" t="s">
        <v>975</v>
      </c>
      <c r="F98" s="208" t="s">
        <v>976</v>
      </c>
      <c r="G98" s="209" t="s">
        <v>751</v>
      </c>
      <c r="H98" s="210">
        <v>1</v>
      </c>
      <c r="I98" s="211"/>
      <c r="J98" s="212">
        <f>ROUND(I98*H98,2)</f>
        <v>0</v>
      </c>
      <c r="K98" s="208" t="s">
        <v>598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959</v>
      </c>
      <c r="AT98" s="217" t="s">
        <v>128</v>
      </c>
      <c r="AU98" s="217" t="s">
        <v>84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959</v>
      </c>
      <c r="BM98" s="217" t="s">
        <v>977</v>
      </c>
    </row>
    <row r="99" s="2" customFormat="1">
      <c r="A99" s="40"/>
      <c r="B99" s="41"/>
      <c r="C99" s="42"/>
      <c r="D99" s="219" t="s">
        <v>135</v>
      </c>
      <c r="E99" s="42"/>
      <c r="F99" s="220" t="s">
        <v>978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84</v>
      </c>
    </row>
    <row r="100" s="2" customFormat="1" ht="16.5" customHeight="1">
      <c r="A100" s="40"/>
      <c r="B100" s="41"/>
      <c r="C100" s="206" t="s">
        <v>498</v>
      </c>
      <c r="D100" s="206" t="s">
        <v>128</v>
      </c>
      <c r="E100" s="207" t="s">
        <v>979</v>
      </c>
      <c r="F100" s="208" t="s">
        <v>980</v>
      </c>
      <c r="G100" s="209" t="s">
        <v>751</v>
      </c>
      <c r="H100" s="210">
        <v>1</v>
      </c>
      <c r="I100" s="211"/>
      <c r="J100" s="212">
        <f>ROUND(I100*H100,2)</f>
        <v>0</v>
      </c>
      <c r="K100" s="208" t="s">
        <v>598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959</v>
      </c>
      <c r="AT100" s="217" t="s">
        <v>128</v>
      </c>
      <c r="AU100" s="217" t="s">
        <v>84</v>
      </c>
      <c r="AY100" s="19" t="s">
        <v>126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959</v>
      </c>
      <c r="BM100" s="217" t="s">
        <v>981</v>
      </c>
    </row>
    <row r="101" s="2" customFormat="1">
      <c r="A101" s="40"/>
      <c r="B101" s="41"/>
      <c r="C101" s="42"/>
      <c r="D101" s="219" t="s">
        <v>135</v>
      </c>
      <c r="E101" s="42"/>
      <c r="F101" s="220" t="s">
        <v>982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135</v>
      </c>
      <c r="AU101" s="19" t="s">
        <v>84</v>
      </c>
    </row>
    <row r="102" s="2" customFormat="1" ht="16.5" customHeight="1">
      <c r="A102" s="40"/>
      <c r="B102" s="41"/>
      <c r="C102" s="206" t="s">
        <v>516</v>
      </c>
      <c r="D102" s="206" t="s">
        <v>128</v>
      </c>
      <c r="E102" s="207" t="s">
        <v>983</v>
      </c>
      <c r="F102" s="208" t="s">
        <v>984</v>
      </c>
      <c r="G102" s="209" t="s">
        <v>751</v>
      </c>
      <c r="H102" s="210">
        <v>1</v>
      </c>
      <c r="I102" s="211"/>
      <c r="J102" s="212">
        <f>ROUND(I102*H102,2)</f>
        <v>0</v>
      </c>
      <c r="K102" s="208" t="s">
        <v>598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959</v>
      </c>
      <c r="AT102" s="217" t="s">
        <v>128</v>
      </c>
      <c r="AU102" s="217" t="s">
        <v>84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959</v>
      </c>
      <c r="BM102" s="217" t="s">
        <v>985</v>
      </c>
    </row>
    <row r="103" s="2" customFormat="1">
      <c r="A103" s="40"/>
      <c r="B103" s="41"/>
      <c r="C103" s="42"/>
      <c r="D103" s="219" t="s">
        <v>135</v>
      </c>
      <c r="E103" s="42"/>
      <c r="F103" s="220" t="s">
        <v>986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135</v>
      </c>
      <c r="AU103" s="19" t="s">
        <v>84</v>
      </c>
    </row>
    <row r="104" s="2" customFormat="1" ht="16.5" customHeight="1">
      <c r="A104" s="40"/>
      <c r="B104" s="41"/>
      <c r="C104" s="206" t="s">
        <v>309</v>
      </c>
      <c r="D104" s="206" t="s">
        <v>128</v>
      </c>
      <c r="E104" s="207" t="s">
        <v>987</v>
      </c>
      <c r="F104" s="208" t="s">
        <v>988</v>
      </c>
      <c r="G104" s="209" t="s">
        <v>751</v>
      </c>
      <c r="H104" s="210">
        <v>1</v>
      </c>
      <c r="I104" s="211"/>
      <c r="J104" s="212">
        <f>ROUND(I104*H104,2)</f>
        <v>0</v>
      </c>
      <c r="K104" s="208" t="s">
        <v>598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959</v>
      </c>
      <c r="AT104" s="217" t="s">
        <v>128</v>
      </c>
      <c r="AU104" s="217" t="s">
        <v>84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959</v>
      </c>
      <c r="BM104" s="217" t="s">
        <v>989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990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84</v>
      </c>
    </row>
    <row r="106" s="2" customFormat="1" ht="16.5" customHeight="1">
      <c r="A106" s="40"/>
      <c r="B106" s="41"/>
      <c r="C106" s="206" t="s">
        <v>379</v>
      </c>
      <c r="D106" s="206" t="s">
        <v>128</v>
      </c>
      <c r="E106" s="207" t="s">
        <v>991</v>
      </c>
      <c r="F106" s="208" t="s">
        <v>992</v>
      </c>
      <c r="G106" s="209" t="s">
        <v>751</v>
      </c>
      <c r="H106" s="210">
        <v>1</v>
      </c>
      <c r="I106" s="211"/>
      <c r="J106" s="212">
        <f>ROUND(I106*H106,2)</f>
        <v>0</v>
      </c>
      <c r="K106" s="208" t="s">
        <v>598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959</v>
      </c>
      <c r="AT106" s="217" t="s">
        <v>128</v>
      </c>
      <c r="AU106" s="217" t="s">
        <v>84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959</v>
      </c>
      <c r="BM106" s="217" t="s">
        <v>993</v>
      </c>
    </row>
    <row r="107" s="2" customFormat="1">
      <c r="A107" s="40"/>
      <c r="B107" s="41"/>
      <c r="C107" s="42"/>
      <c r="D107" s="219" t="s">
        <v>135</v>
      </c>
      <c r="E107" s="42"/>
      <c r="F107" s="220" t="s">
        <v>994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84</v>
      </c>
    </row>
    <row r="108" s="2" customFormat="1" ht="16.5" customHeight="1">
      <c r="A108" s="40"/>
      <c r="B108" s="41"/>
      <c r="C108" s="206" t="s">
        <v>530</v>
      </c>
      <c r="D108" s="206" t="s">
        <v>128</v>
      </c>
      <c r="E108" s="207" t="s">
        <v>995</v>
      </c>
      <c r="F108" s="208" t="s">
        <v>996</v>
      </c>
      <c r="G108" s="209" t="s">
        <v>751</v>
      </c>
      <c r="H108" s="210">
        <v>1</v>
      </c>
      <c r="I108" s="211"/>
      <c r="J108" s="212">
        <f>ROUND(I108*H108,2)</f>
        <v>0</v>
      </c>
      <c r="K108" s="208" t="s">
        <v>598</v>
      </c>
      <c r="L108" s="46"/>
      <c r="M108" s="213" t="s">
        <v>19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959</v>
      </c>
      <c r="AT108" s="217" t="s">
        <v>128</v>
      </c>
      <c r="AU108" s="217" t="s">
        <v>84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959</v>
      </c>
      <c r="BM108" s="217" t="s">
        <v>997</v>
      </c>
    </row>
    <row r="109" s="2" customFormat="1">
      <c r="A109" s="40"/>
      <c r="B109" s="41"/>
      <c r="C109" s="42"/>
      <c r="D109" s="219" t="s">
        <v>135</v>
      </c>
      <c r="E109" s="42"/>
      <c r="F109" s="220" t="s">
        <v>998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135</v>
      </c>
      <c r="AU109" s="19" t="s">
        <v>84</v>
      </c>
    </row>
    <row r="110" s="12" customFormat="1" ht="22.8" customHeight="1">
      <c r="A110" s="12"/>
      <c r="B110" s="190"/>
      <c r="C110" s="191"/>
      <c r="D110" s="192" t="s">
        <v>73</v>
      </c>
      <c r="E110" s="204" t="s">
        <v>999</v>
      </c>
      <c r="F110" s="204" t="s">
        <v>1000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SUM(P111:P116)</f>
        <v>0</v>
      </c>
      <c r="Q110" s="198"/>
      <c r="R110" s="199">
        <f>SUM(R111:R116)</f>
        <v>0</v>
      </c>
      <c r="S110" s="198"/>
      <c r="T110" s="20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492</v>
      </c>
      <c r="AT110" s="202" t="s">
        <v>73</v>
      </c>
      <c r="AU110" s="202" t="s">
        <v>82</v>
      </c>
      <c r="AY110" s="201" t="s">
        <v>126</v>
      </c>
      <c r="BK110" s="203">
        <f>SUM(BK111:BK116)</f>
        <v>0</v>
      </c>
    </row>
    <row r="111" s="2" customFormat="1" ht="16.5" customHeight="1">
      <c r="A111" s="40"/>
      <c r="B111" s="41"/>
      <c r="C111" s="206" t="s">
        <v>873</v>
      </c>
      <c r="D111" s="206" t="s">
        <v>128</v>
      </c>
      <c r="E111" s="207" t="s">
        <v>1001</v>
      </c>
      <c r="F111" s="208" t="s">
        <v>1002</v>
      </c>
      <c r="G111" s="209" t="s">
        <v>958</v>
      </c>
      <c r="H111" s="210">
        <v>120</v>
      </c>
      <c r="I111" s="211"/>
      <c r="J111" s="212">
        <f>ROUND(I111*H111,2)</f>
        <v>0</v>
      </c>
      <c r="K111" s="208" t="s">
        <v>598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959</v>
      </c>
      <c r="AT111" s="217" t="s">
        <v>128</v>
      </c>
      <c r="AU111" s="217" t="s">
        <v>84</v>
      </c>
      <c r="AY111" s="19" t="s">
        <v>126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959</v>
      </c>
      <c r="BM111" s="217" t="s">
        <v>1003</v>
      </c>
    </row>
    <row r="112" s="2" customFormat="1">
      <c r="A112" s="40"/>
      <c r="B112" s="41"/>
      <c r="C112" s="42"/>
      <c r="D112" s="219" t="s">
        <v>135</v>
      </c>
      <c r="E112" s="42"/>
      <c r="F112" s="220" t="s">
        <v>1004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135</v>
      </c>
      <c r="AU112" s="19" t="s">
        <v>84</v>
      </c>
    </row>
    <row r="113" s="2" customFormat="1" ht="16.5" customHeight="1">
      <c r="A113" s="40"/>
      <c r="B113" s="41"/>
      <c r="C113" s="206" t="s">
        <v>536</v>
      </c>
      <c r="D113" s="206" t="s">
        <v>128</v>
      </c>
      <c r="E113" s="207" t="s">
        <v>1005</v>
      </c>
      <c r="F113" s="208" t="s">
        <v>1006</v>
      </c>
      <c r="G113" s="209" t="s">
        <v>1007</v>
      </c>
      <c r="H113" s="210">
        <v>6</v>
      </c>
      <c r="I113" s="211"/>
      <c r="J113" s="212">
        <f>ROUND(I113*H113,2)</f>
        <v>0</v>
      </c>
      <c r="K113" s="208" t="s">
        <v>598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959</v>
      </c>
      <c r="AT113" s="217" t="s">
        <v>128</v>
      </c>
      <c r="AU113" s="217" t="s">
        <v>84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959</v>
      </c>
      <c r="BM113" s="217" t="s">
        <v>1008</v>
      </c>
    </row>
    <row r="114" s="2" customFormat="1">
      <c r="A114" s="40"/>
      <c r="B114" s="41"/>
      <c r="C114" s="42"/>
      <c r="D114" s="219" t="s">
        <v>135</v>
      </c>
      <c r="E114" s="42"/>
      <c r="F114" s="220" t="s">
        <v>1009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135</v>
      </c>
      <c r="AU114" s="19" t="s">
        <v>84</v>
      </c>
    </row>
    <row r="115" s="2" customFormat="1" ht="16.5" customHeight="1">
      <c r="A115" s="40"/>
      <c r="B115" s="41"/>
      <c r="C115" s="206" t="s">
        <v>557</v>
      </c>
      <c r="D115" s="206" t="s">
        <v>128</v>
      </c>
      <c r="E115" s="207" t="s">
        <v>1010</v>
      </c>
      <c r="F115" s="208" t="s">
        <v>1011</v>
      </c>
      <c r="G115" s="209" t="s">
        <v>958</v>
      </c>
      <c r="H115" s="210">
        <v>20</v>
      </c>
      <c r="I115" s="211"/>
      <c r="J115" s="212">
        <f>ROUND(I115*H115,2)</f>
        <v>0</v>
      </c>
      <c r="K115" s="208" t="s">
        <v>598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959</v>
      </c>
      <c r="AT115" s="217" t="s">
        <v>128</v>
      </c>
      <c r="AU115" s="217" t="s">
        <v>84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959</v>
      </c>
      <c r="BM115" s="217" t="s">
        <v>1012</v>
      </c>
    </row>
    <row r="116" s="2" customFormat="1">
      <c r="A116" s="40"/>
      <c r="B116" s="41"/>
      <c r="C116" s="42"/>
      <c r="D116" s="219" t="s">
        <v>135</v>
      </c>
      <c r="E116" s="42"/>
      <c r="F116" s="220" t="s">
        <v>1013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135</v>
      </c>
      <c r="AU116" s="19" t="s">
        <v>84</v>
      </c>
    </row>
    <row r="117" s="12" customFormat="1" ht="22.8" customHeight="1">
      <c r="A117" s="12"/>
      <c r="B117" s="190"/>
      <c r="C117" s="191"/>
      <c r="D117" s="192" t="s">
        <v>73</v>
      </c>
      <c r="E117" s="204" t="s">
        <v>1014</v>
      </c>
      <c r="F117" s="204" t="s">
        <v>1015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SUM(P118:P121)</f>
        <v>0</v>
      </c>
      <c r="Q117" s="198"/>
      <c r="R117" s="199">
        <f>SUM(R118:R121)</f>
        <v>0</v>
      </c>
      <c r="S117" s="198"/>
      <c r="T117" s="20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492</v>
      </c>
      <c r="AT117" s="202" t="s">
        <v>73</v>
      </c>
      <c r="AU117" s="202" t="s">
        <v>82</v>
      </c>
      <c r="AY117" s="201" t="s">
        <v>126</v>
      </c>
      <c r="BK117" s="203">
        <f>SUM(BK118:BK121)</f>
        <v>0</v>
      </c>
    </row>
    <row r="118" s="2" customFormat="1" ht="16.5" customHeight="1">
      <c r="A118" s="40"/>
      <c r="B118" s="41"/>
      <c r="C118" s="206" t="s">
        <v>275</v>
      </c>
      <c r="D118" s="206" t="s">
        <v>128</v>
      </c>
      <c r="E118" s="207" t="s">
        <v>1016</v>
      </c>
      <c r="F118" s="208" t="s">
        <v>1015</v>
      </c>
      <c r="G118" s="209" t="s">
        <v>1017</v>
      </c>
      <c r="H118" s="210">
        <v>1</v>
      </c>
      <c r="I118" s="211"/>
      <c r="J118" s="212">
        <f>ROUND(I118*H118,2)</f>
        <v>0</v>
      </c>
      <c r="K118" s="208" t="s">
        <v>598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959</v>
      </c>
      <c r="AT118" s="217" t="s">
        <v>128</v>
      </c>
      <c r="AU118" s="217" t="s">
        <v>84</v>
      </c>
      <c r="AY118" s="19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959</v>
      </c>
      <c r="BM118" s="217" t="s">
        <v>1018</v>
      </c>
    </row>
    <row r="119" s="2" customFormat="1">
      <c r="A119" s="40"/>
      <c r="B119" s="41"/>
      <c r="C119" s="42"/>
      <c r="D119" s="219" t="s">
        <v>135</v>
      </c>
      <c r="E119" s="42"/>
      <c r="F119" s="220" t="s">
        <v>1019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135</v>
      </c>
      <c r="AU119" s="19" t="s">
        <v>84</v>
      </c>
    </row>
    <row r="120" s="2" customFormat="1" ht="16.5" customHeight="1">
      <c r="A120" s="40"/>
      <c r="B120" s="41"/>
      <c r="C120" s="206" t="s">
        <v>8</v>
      </c>
      <c r="D120" s="206" t="s">
        <v>128</v>
      </c>
      <c r="E120" s="207" t="s">
        <v>1020</v>
      </c>
      <c r="F120" s="208" t="s">
        <v>1021</v>
      </c>
      <c r="G120" s="209" t="s">
        <v>751</v>
      </c>
      <c r="H120" s="210">
        <v>1</v>
      </c>
      <c r="I120" s="211"/>
      <c r="J120" s="212">
        <f>ROUND(I120*H120,2)</f>
        <v>0</v>
      </c>
      <c r="K120" s="208" t="s">
        <v>598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959</v>
      </c>
      <c r="AT120" s="217" t="s">
        <v>128</v>
      </c>
      <c r="AU120" s="217" t="s">
        <v>84</v>
      </c>
      <c r="AY120" s="19" t="s">
        <v>126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959</v>
      </c>
      <c r="BM120" s="217" t="s">
        <v>1022</v>
      </c>
    </row>
    <row r="121" s="2" customFormat="1">
      <c r="A121" s="40"/>
      <c r="B121" s="41"/>
      <c r="C121" s="42"/>
      <c r="D121" s="219" t="s">
        <v>135</v>
      </c>
      <c r="E121" s="42"/>
      <c r="F121" s="220" t="s">
        <v>1023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135</v>
      </c>
      <c r="AU121" s="19" t="s">
        <v>84</v>
      </c>
    </row>
    <row r="122" s="12" customFormat="1" ht="22.8" customHeight="1">
      <c r="A122" s="12"/>
      <c r="B122" s="190"/>
      <c r="C122" s="191"/>
      <c r="D122" s="192" t="s">
        <v>73</v>
      </c>
      <c r="E122" s="204" t="s">
        <v>1024</v>
      </c>
      <c r="F122" s="204" t="s">
        <v>1025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SUM(P123:P126)</f>
        <v>0</v>
      </c>
      <c r="Q122" s="198"/>
      <c r="R122" s="199">
        <f>SUM(R123:R126)</f>
        <v>0</v>
      </c>
      <c r="S122" s="198"/>
      <c r="T122" s="20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492</v>
      </c>
      <c r="AT122" s="202" t="s">
        <v>73</v>
      </c>
      <c r="AU122" s="202" t="s">
        <v>82</v>
      </c>
      <c r="AY122" s="201" t="s">
        <v>126</v>
      </c>
      <c r="BK122" s="203">
        <f>SUM(BK123:BK126)</f>
        <v>0</v>
      </c>
    </row>
    <row r="123" s="2" customFormat="1" ht="16.5" customHeight="1">
      <c r="A123" s="40"/>
      <c r="B123" s="41"/>
      <c r="C123" s="206" t="s">
        <v>286</v>
      </c>
      <c r="D123" s="206" t="s">
        <v>128</v>
      </c>
      <c r="E123" s="207" t="s">
        <v>1026</v>
      </c>
      <c r="F123" s="208" t="s">
        <v>1027</v>
      </c>
      <c r="G123" s="209" t="s">
        <v>1017</v>
      </c>
      <c r="H123" s="210">
        <v>1</v>
      </c>
      <c r="I123" s="211"/>
      <c r="J123" s="212">
        <f>ROUND(I123*H123,2)</f>
        <v>0</v>
      </c>
      <c r="K123" s="208" t="s">
        <v>598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959</v>
      </c>
      <c r="AT123" s="217" t="s">
        <v>128</v>
      </c>
      <c r="AU123" s="217" t="s">
        <v>84</v>
      </c>
      <c r="AY123" s="19" t="s">
        <v>126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959</v>
      </c>
      <c r="BM123" s="217" t="s">
        <v>1028</v>
      </c>
    </row>
    <row r="124" s="2" customFormat="1">
      <c r="A124" s="40"/>
      <c r="B124" s="41"/>
      <c r="C124" s="42"/>
      <c r="D124" s="219" t="s">
        <v>135</v>
      </c>
      <c r="E124" s="42"/>
      <c r="F124" s="220" t="s">
        <v>1029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84</v>
      </c>
    </row>
    <row r="125" s="2" customFormat="1" ht="16.5" customHeight="1">
      <c r="A125" s="40"/>
      <c r="B125" s="41"/>
      <c r="C125" s="206" t="s">
        <v>292</v>
      </c>
      <c r="D125" s="206" t="s">
        <v>128</v>
      </c>
      <c r="E125" s="207" t="s">
        <v>1030</v>
      </c>
      <c r="F125" s="208" t="s">
        <v>1031</v>
      </c>
      <c r="G125" s="209" t="s">
        <v>751</v>
      </c>
      <c r="H125" s="210">
        <v>1</v>
      </c>
      <c r="I125" s="211"/>
      <c r="J125" s="212">
        <f>ROUND(I125*H125,2)</f>
        <v>0</v>
      </c>
      <c r="K125" s="208" t="s">
        <v>598</v>
      </c>
      <c r="L125" s="46"/>
      <c r="M125" s="213" t="s">
        <v>19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959</v>
      </c>
      <c r="AT125" s="217" t="s">
        <v>128</v>
      </c>
      <c r="AU125" s="217" t="s">
        <v>84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959</v>
      </c>
      <c r="BM125" s="217" t="s">
        <v>1032</v>
      </c>
    </row>
    <row r="126" s="2" customFormat="1">
      <c r="A126" s="40"/>
      <c r="B126" s="41"/>
      <c r="C126" s="42"/>
      <c r="D126" s="219" t="s">
        <v>135</v>
      </c>
      <c r="E126" s="42"/>
      <c r="F126" s="220" t="s">
        <v>1033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84</v>
      </c>
    </row>
    <row r="127" s="12" customFormat="1" ht="22.8" customHeight="1">
      <c r="A127" s="12"/>
      <c r="B127" s="190"/>
      <c r="C127" s="191"/>
      <c r="D127" s="192" t="s">
        <v>73</v>
      </c>
      <c r="E127" s="204" t="s">
        <v>1034</v>
      </c>
      <c r="F127" s="204" t="s">
        <v>1035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SUM(P128:P129)</f>
        <v>0</v>
      </c>
      <c r="Q127" s="198"/>
      <c r="R127" s="199">
        <f>SUM(R128:R129)</f>
        <v>0</v>
      </c>
      <c r="S127" s="198"/>
      <c r="T127" s="20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492</v>
      </c>
      <c r="AT127" s="202" t="s">
        <v>73</v>
      </c>
      <c r="AU127" s="202" t="s">
        <v>82</v>
      </c>
      <c r="AY127" s="201" t="s">
        <v>126</v>
      </c>
      <c r="BK127" s="203">
        <f>SUM(BK128:BK129)</f>
        <v>0</v>
      </c>
    </row>
    <row r="128" s="2" customFormat="1" ht="16.5" customHeight="1">
      <c r="A128" s="40"/>
      <c r="B128" s="41"/>
      <c r="C128" s="206" t="s">
        <v>298</v>
      </c>
      <c r="D128" s="206" t="s">
        <v>128</v>
      </c>
      <c r="E128" s="207" t="s">
        <v>1036</v>
      </c>
      <c r="F128" s="208" t="s">
        <v>1035</v>
      </c>
      <c r="G128" s="209" t="s">
        <v>958</v>
      </c>
      <c r="H128" s="210">
        <v>50</v>
      </c>
      <c r="I128" s="211"/>
      <c r="J128" s="212">
        <f>ROUND(I128*H128,2)</f>
        <v>0</v>
      </c>
      <c r="K128" s="208" t="s">
        <v>598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959</v>
      </c>
      <c r="AT128" s="217" t="s">
        <v>128</v>
      </c>
      <c r="AU128" s="217" t="s">
        <v>84</v>
      </c>
      <c r="AY128" s="19" t="s">
        <v>126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959</v>
      </c>
      <c r="BM128" s="217" t="s">
        <v>1037</v>
      </c>
    </row>
    <row r="129" s="2" customFormat="1">
      <c r="A129" s="40"/>
      <c r="B129" s="41"/>
      <c r="C129" s="42"/>
      <c r="D129" s="219" t="s">
        <v>135</v>
      </c>
      <c r="E129" s="42"/>
      <c r="F129" s="220" t="s">
        <v>1038</v>
      </c>
      <c r="G129" s="42"/>
      <c r="H129" s="42"/>
      <c r="I129" s="221"/>
      <c r="J129" s="42"/>
      <c r="K129" s="42"/>
      <c r="L129" s="46"/>
      <c r="M129" s="267"/>
      <c r="N129" s="268"/>
      <c r="O129" s="269"/>
      <c r="P129" s="269"/>
      <c r="Q129" s="269"/>
      <c r="R129" s="269"/>
      <c r="S129" s="269"/>
      <c r="T129" s="27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135</v>
      </c>
      <c r="AU129" s="19" t="s">
        <v>84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QggJ6ChPW2UZhkEMQOzRSXZ65OdXcpFxdRfwuiQPnALRFqG+4jkhPo7YUegNabWreePIyFn3HTPaEaCIKuW1lg==" hashValue="2WRAEkIS+m2FvyuOaRa1JmKy4WrNee2e80cj3IAI4RZw83w7uCTGC/NGDngiYtZ4fs1YAXc0Mhk1fI2GVB8EYw==" algorithmName="SHA-512" password="CC35"/>
  <autoFilter ref="C85:K1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010001000"/>
    <hyperlink ref="F92" r:id="rId2" display="https://podminky.urs.cz/item/CS_URS_2023_02/012002000"/>
    <hyperlink ref="F94" r:id="rId3" display="https://podminky.urs.cz/item/CS_URS_2023_02/013254000"/>
    <hyperlink ref="F97" r:id="rId4" display="https://podminky.urs.cz/item/CS_URS_2023_02/030001000"/>
    <hyperlink ref="F99" r:id="rId5" display="https://podminky.urs.cz/item/CS_URS_2023_02/033103000"/>
    <hyperlink ref="F101" r:id="rId6" display="https://podminky.urs.cz/item/CS_URS_2023_02/034002000"/>
    <hyperlink ref="F103" r:id="rId7" display="https://podminky.urs.cz/item/CS_URS_2023_02/034103000"/>
    <hyperlink ref="F105" r:id="rId8" display="https://podminky.urs.cz/item/CS_URS_2023_02/034503000"/>
    <hyperlink ref="F107" r:id="rId9" display="https://podminky.urs.cz/item/CS_URS_2023_02/039103000"/>
    <hyperlink ref="F109" r:id="rId10" display="https://podminky.urs.cz/item/CS_URS_2023_02/039203000"/>
    <hyperlink ref="F112" r:id="rId11" display="https://podminky.urs.cz/item/CS_URS_2023_02/041002000"/>
    <hyperlink ref="F114" r:id="rId12" display="https://podminky.urs.cz/item/CS_URS_2023_02/043134000"/>
    <hyperlink ref="F116" r:id="rId13" display="https://podminky.urs.cz/item/CS_URS_2023_02/049002000"/>
    <hyperlink ref="F119" r:id="rId14" display="https://podminky.urs.cz/item/CS_URS_2023_02/060001000"/>
    <hyperlink ref="F121" r:id="rId15" display="https://podminky.urs.cz/item/CS_URS_2023_02/062002000"/>
    <hyperlink ref="F124" r:id="rId16" display="https://podminky.urs.cz/item/CS_URS_2023_02/080001000"/>
    <hyperlink ref="F126" r:id="rId17" display="https://podminky.urs.cz/item/CS_URS_2023_02/081002000"/>
    <hyperlink ref="F129" r:id="rId18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1039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1040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1041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1042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1043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1044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1045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1046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1047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1048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1049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81</v>
      </c>
      <c r="F18" s="287" t="s">
        <v>1050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1051</v>
      </c>
      <c r="F19" s="287" t="s">
        <v>1052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1053</v>
      </c>
      <c r="F20" s="287" t="s">
        <v>1054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1055</v>
      </c>
      <c r="F21" s="287" t="s">
        <v>1056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1057</v>
      </c>
      <c r="F22" s="287" t="s">
        <v>1058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1059</v>
      </c>
      <c r="F23" s="287" t="s">
        <v>1060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1061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1062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1063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1064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1065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1066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1067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1068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1069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112</v>
      </c>
      <c r="F36" s="287"/>
      <c r="G36" s="287" t="s">
        <v>1070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1071</v>
      </c>
      <c r="F37" s="287"/>
      <c r="G37" s="287" t="s">
        <v>1072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55</v>
      </c>
      <c r="F38" s="287"/>
      <c r="G38" s="287" t="s">
        <v>1073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56</v>
      </c>
      <c r="F39" s="287"/>
      <c r="G39" s="287" t="s">
        <v>1074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113</v>
      </c>
      <c r="F40" s="287"/>
      <c r="G40" s="287" t="s">
        <v>1075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114</v>
      </c>
      <c r="F41" s="287"/>
      <c r="G41" s="287" t="s">
        <v>1076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1077</v>
      </c>
      <c r="F42" s="287"/>
      <c r="G42" s="287" t="s">
        <v>1078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1079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1080</v>
      </c>
      <c r="F44" s="287"/>
      <c r="G44" s="287" t="s">
        <v>1081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116</v>
      </c>
      <c r="F45" s="287"/>
      <c r="G45" s="287" t="s">
        <v>1082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1083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1084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1085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1086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1087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1088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1089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1090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1091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1092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1093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1094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1095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1096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1097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1098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1099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1100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1101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1102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1103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1104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1105</v>
      </c>
      <c r="D76" s="305"/>
      <c r="E76" s="305"/>
      <c r="F76" s="305" t="s">
        <v>1106</v>
      </c>
      <c r="G76" s="306"/>
      <c r="H76" s="305" t="s">
        <v>56</v>
      </c>
      <c r="I76" s="305" t="s">
        <v>59</v>
      </c>
      <c r="J76" s="305" t="s">
        <v>1107</v>
      </c>
      <c r="K76" s="304"/>
    </row>
    <row r="77" s="1" customFormat="1" ht="17.25" customHeight="1">
      <c r="B77" s="302"/>
      <c r="C77" s="307" t="s">
        <v>1108</v>
      </c>
      <c r="D77" s="307"/>
      <c r="E77" s="307"/>
      <c r="F77" s="308" t="s">
        <v>1109</v>
      </c>
      <c r="G77" s="309"/>
      <c r="H77" s="307"/>
      <c r="I77" s="307"/>
      <c r="J77" s="307" t="s">
        <v>1110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55</v>
      </c>
      <c r="D79" s="312"/>
      <c r="E79" s="312"/>
      <c r="F79" s="313" t="s">
        <v>1111</v>
      </c>
      <c r="G79" s="314"/>
      <c r="H79" s="290" t="s">
        <v>1112</v>
      </c>
      <c r="I79" s="290" t="s">
        <v>1113</v>
      </c>
      <c r="J79" s="290">
        <v>20</v>
      </c>
      <c r="K79" s="304"/>
    </row>
    <row r="80" s="1" customFormat="1" ht="15" customHeight="1">
      <c r="B80" s="302"/>
      <c r="C80" s="290" t="s">
        <v>1114</v>
      </c>
      <c r="D80" s="290"/>
      <c r="E80" s="290"/>
      <c r="F80" s="313" t="s">
        <v>1111</v>
      </c>
      <c r="G80" s="314"/>
      <c r="H80" s="290" t="s">
        <v>1115</v>
      </c>
      <c r="I80" s="290" t="s">
        <v>1113</v>
      </c>
      <c r="J80" s="290">
        <v>120</v>
      </c>
      <c r="K80" s="304"/>
    </row>
    <row r="81" s="1" customFormat="1" ht="15" customHeight="1">
      <c r="B81" s="315"/>
      <c r="C81" s="290" t="s">
        <v>1116</v>
      </c>
      <c r="D81" s="290"/>
      <c r="E81" s="290"/>
      <c r="F81" s="313" t="s">
        <v>1117</v>
      </c>
      <c r="G81" s="314"/>
      <c r="H81" s="290" t="s">
        <v>1118</v>
      </c>
      <c r="I81" s="290" t="s">
        <v>1113</v>
      </c>
      <c r="J81" s="290">
        <v>50</v>
      </c>
      <c r="K81" s="304"/>
    </row>
    <row r="82" s="1" customFormat="1" ht="15" customHeight="1">
      <c r="B82" s="315"/>
      <c r="C82" s="290" t="s">
        <v>1119</v>
      </c>
      <c r="D82" s="290"/>
      <c r="E82" s="290"/>
      <c r="F82" s="313" t="s">
        <v>1111</v>
      </c>
      <c r="G82" s="314"/>
      <c r="H82" s="290" t="s">
        <v>1120</v>
      </c>
      <c r="I82" s="290" t="s">
        <v>1121</v>
      </c>
      <c r="J82" s="290"/>
      <c r="K82" s="304"/>
    </row>
    <row r="83" s="1" customFormat="1" ht="15" customHeight="1">
      <c r="B83" s="315"/>
      <c r="C83" s="316" t="s">
        <v>1122</v>
      </c>
      <c r="D83" s="316"/>
      <c r="E83" s="316"/>
      <c r="F83" s="317" t="s">
        <v>1117</v>
      </c>
      <c r="G83" s="316"/>
      <c r="H83" s="316" t="s">
        <v>1123</v>
      </c>
      <c r="I83" s="316" t="s">
        <v>1113</v>
      </c>
      <c r="J83" s="316">
        <v>15</v>
      </c>
      <c r="K83" s="304"/>
    </row>
    <row r="84" s="1" customFormat="1" ht="15" customHeight="1">
      <c r="B84" s="315"/>
      <c r="C84" s="316" t="s">
        <v>1124</v>
      </c>
      <c r="D84" s="316"/>
      <c r="E84" s="316"/>
      <c r="F84" s="317" t="s">
        <v>1117</v>
      </c>
      <c r="G84" s="316"/>
      <c r="H84" s="316" t="s">
        <v>1125</v>
      </c>
      <c r="I84" s="316" t="s">
        <v>1113</v>
      </c>
      <c r="J84" s="316">
        <v>15</v>
      </c>
      <c r="K84" s="304"/>
    </row>
    <row r="85" s="1" customFormat="1" ht="15" customHeight="1">
      <c r="B85" s="315"/>
      <c r="C85" s="316" t="s">
        <v>1126</v>
      </c>
      <c r="D85" s="316"/>
      <c r="E85" s="316"/>
      <c r="F85" s="317" t="s">
        <v>1117</v>
      </c>
      <c r="G85" s="316"/>
      <c r="H85" s="316" t="s">
        <v>1127</v>
      </c>
      <c r="I85" s="316" t="s">
        <v>1113</v>
      </c>
      <c r="J85" s="316">
        <v>20</v>
      </c>
      <c r="K85" s="304"/>
    </row>
    <row r="86" s="1" customFormat="1" ht="15" customHeight="1">
      <c r="B86" s="315"/>
      <c r="C86" s="316" t="s">
        <v>1128</v>
      </c>
      <c r="D86" s="316"/>
      <c r="E86" s="316"/>
      <c r="F86" s="317" t="s">
        <v>1117</v>
      </c>
      <c r="G86" s="316"/>
      <c r="H86" s="316" t="s">
        <v>1129</v>
      </c>
      <c r="I86" s="316" t="s">
        <v>1113</v>
      </c>
      <c r="J86" s="316">
        <v>20</v>
      </c>
      <c r="K86" s="304"/>
    </row>
    <row r="87" s="1" customFormat="1" ht="15" customHeight="1">
      <c r="B87" s="315"/>
      <c r="C87" s="290" t="s">
        <v>1130</v>
      </c>
      <c r="D87" s="290"/>
      <c r="E87" s="290"/>
      <c r="F87" s="313" t="s">
        <v>1117</v>
      </c>
      <c r="G87" s="314"/>
      <c r="H87" s="290" t="s">
        <v>1131</v>
      </c>
      <c r="I87" s="290" t="s">
        <v>1113</v>
      </c>
      <c r="J87" s="290">
        <v>50</v>
      </c>
      <c r="K87" s="304"/>
    </row>
    <row r="88" s="1" customFormat="1" ht="15" customHeight="1">
      <c r="B88" s="315"/>
      <c r="C88" s="290" t="s">
        <v>1132</v>
      </c>
      <c r="D88" s="290"/>
      <c r="E88" s="290"/>
      <c r="F88" s="313" t="s">
        <v>1117</v>
      </c>
      <c r="G88" s="314"/>
      <c r="H88" s="290" t="s">
        <v>1133</v>
      </c>
      <c r="I88" s="290" t="s">
        <v>1113</v>
      </c>
      <c r="J88" s="290">
        <v>20</v>
      </c>
      <c r="K88" s="304"/>
    </row>
    <row r="89" s="1" customFormat="1" ht="15" customHeight="1">
      <c r="B89" s="315"/>
      <c r="C89" s="290" t="s">
        <v>1134</v>
      </c>
      <c r="D89" s="290"/>
      <c r="E89" s="290"/>
      <c r="F89" s="313" t="s">
        <v>1117</v>
      </c>
      <c r="G89" s="314"/>
      <c r="H89" s="290" t="s">
        <v>1135</v>
      </c>
      <c r="I89" s="290" t="s">
        <v>1113</v>
      </c>
      <c r="J89" s="290">
        <v>20</v>
      </c>
      <c r="K89" s="304"/>
    </row>
    <row r="90" s="1" customFormat="1" ht="15" customHeight="1">
      <c r="B90" s="315"/>
      <c r="C90" s="290" t="s">
        <v>1136</v>
      </c>
      <c r="D90" s="290"/>
      <c r="E90" s="290"/>
      <c r="F90" s="313" t="s">
        <v>1117</v>
      </c>
      <c r="G90" s="314"/>
      <c r="H90" s="290" t="s">
        <v>1137</v>
      </c>
      <c r="I90" s="290" t="s">
        <v>1113</v>
      </c>
      <c r="J90" s="290">
        <v>50</v>
      </c>
      <c r="K90" s="304"/>
    </row>
    <row r="91" s="1" customFormat="1" ht="15" customHeight="1">
      <c r="B91" s="315"/>
      <c r="C91" s="290" t="s">
        <v>1138</v>
      </c>
      <c r="D91" s="290"/>
      <c r="E91" s="290"/>
      <c r="F91" s="313" t="s">
        <v>1117</v>
      </c>
      <c r="G91" s="314"/>
      <c r="H91" s="290" t="s">
        <v>1138</v>
      </c>
      <c r="I91" s="290" t="s">
        <v>1113</v>
      </c>
      <c r="J91" s="290">
        <v>50</v>
      </c>
      <c r="K91" s="304"/>
    </row>
    <row r="92" s="1" customFormat="1" ht="15" customHeight="1">
      <c r="B92" s="315"/>
      <c r="C92" s="290" t="s">
        <v>1139</v>
      </c>
      <c r="D92" s="290"/>
      <c r="E92" s="290"/>
      <c r="F92" s="313" t="s">
        <v>1117</v>
      </c>
      <c r="G92" s="314"/>
      <c r="H92" s="290" t="s">
        <v>1140</v>
      </c>
      <c r="I92" s="290" t="s">
        <v>1113</v>
      </c>
      <c r="J92" s="290">
        <v>255</v>
      </c>
      <c r="K92" s="304"/>
    </row>
    <row r="93" s="1" customFormat="1" ht="15" customHeight="1">
      <c r="B93" s="315"/>
      <c r="C93" s="290" t="s">
        <v>1141</v>
      </c>
      <c r="D93" s="290"/>
      <c r="E93" s="290"/>
      <c r="F93" s="313" t="s">
        <v>1111</v>
      </c>
      <c r="G93" s="314"/>
      <c r="H93" s="290" t="s">
        <v>1142</v>
      </c>
      <c r="I93" s="290" t="s">
        <v>1143</v>
      </c>
      <c r="J93" s="290"/>
      <c r="K93" s="304"/>
    </row>
    <row r="94" s="1" customFormat="1" ht="15" customHeight="1">
      <c r="B94" s="315"/>
      <c r="C94" s="290" t="s">
        <v>1144</v>
      </c>
      <c r="D94" s="290"/>
      <c r="E94" s="290"/>
      <c r="F94" s="313" t="s">
        <v>1111</v>
      </c>
      <c r="G94" s="314"/>
      <c r="H94" s="290" t="s">
        <v>1145</v>
      </c>
      <c r="I94" s="290" t="s">
        <v>1146</v>
      </c>
      <c r="J94" s="290"/>
      <c r="K94" s="304"/>
    </row>
    <row r="95" s="1" customFormat="1" ht="15" customHeight="1">
      <c r="B95" s="315"/>
      <c r="C95" s="290" t="s">
        <v>1147</v>
      </c>
      <c r="D95" s="290"/>
      <c r="E95" s="290"/>
      <c r="F95" s="313" t="s">
        <v>1111</v>
      </c>
      <c r="G95" s="314"/>
      <c r="H95" s="290" t="s">
        <v>1147</v>
      </c>
      <c r="I95" s="290" t="s">
        <v>1146</v>
      </c>
      <c r="J95" s="290"/>
      <c r="K95" s="304"/>
    </row>
    <row r="96" s="1" customFormat="1" ht="15" customHeight="1">
      <c r="B96" s="315"/>
      <c r="C96" s="290" t="s">
        <v>40</v>
      </c>
      <c r="D96" s="290"/>
      <c r="E96" s="290"/>
      <c r="F96" s="313" t="s">
        <v>1111</v>
      </c>
      <c r="G96" s="314"/>
      <c r="H96" s="290" t="s">
        <v>1148</v>
      </c>
      <c r="I96" s="290" t="s">
        <v>1146</v>
      </c>
      <c r="J96" s="290"/>
      <c r="K96" s="304"/>
    </row>
    <row r="97" s="1" customFormat="1" ht="15" customHeight="1">
      <c r="B97" s="315"/>
      <c r="C97" s="290" t="s">
        <v>50</v>
      </c>
      <c r="D97" s="290"/>
      <c r="E97" s="290"/>
      <c r="F97" s="313" t="s">
        <v>1111</v>
      </c>
      <c r="G97" s="314"/>
      <c r="H97" s="290" t="s">
        <v>1149</v>
      </c>
      <c r="I97" s="290" t="s">
        <v>1146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1150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1105</v>
      </c>
      <c r="D103" s="305"/>
      <c r="E103" s="305"/>
      <c r="F103" s="305" t="s">
        <v>1106</v>
      </c>
      <c r="G103" s="306"/>
      <c r="H103" s="305" t="s">
        <v>56</v>
      </c>
      <c r="I103" s="305" t="s">
        <v>59</v>
      </c>
      <c r="J103" s="305" t="s">
        <v>1107</v>
      </c>
      <c r="K103" s="304"/>
    </row>
    <row r="104" s="1" customFormat="1" ht="17.25" customHeight="1">
      <c r="B104" s="302"/>
      <c r="C104" s="307" t="s">
        <v>1108</v>
      </c>
      <c r="D104" s="307"/>
      <c r="E104" s="307"/>
      <c r="F104" s="308" t="s">
        <v>1109</v>
      </c>
      <c r="G104" s="309"/>
      <c r="H104" s="307"/>
      <c r="I104" s="307"/>
      <c r="J104" s="307" t="s">
        <v>1110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55</v>
      </c>
      <c r="D106" s="312"/>
      <c r="E106" s="312"/>
      <c r="F106" s="313" t="s">
        <v>1111</v>
      </c>
      <c r="G106" s="290"/>
      <c r="H106" s="290" t="s">
        <v>1151</v>
      </c>
      <c r="I106" s="290" t="s">
        <v>1113</v>
      </c>
      <c r="J106" s="290">
        <v>20</v>
      </c>
      <c r="K106" s="304"/>
    </row>
    <row r="107" s="1" customFormat="1" ht="15" customHeight="1">
      <c r="B107" s="302"/>
      <c r="C107" s="290" t="s">
        <v>1114</v>
      </c>
      <c r="D107" s="290"/>
      <c r="E107" s="290"/>
      <c r="F107" s="313" t="s">
        <v>1111</v>
      </c>
      <c r="G107" s="290"/>
      <c r="H107" s="290" t="s">
        <v>1151</v>
      </c>
      <c r="I107" s="290" t="s">
        <v>1113</v>
      </c>
      <c r="J107" s="290">
        <v>120</v>
      </c>
      <c r="K107" s="304"/>
    </row>
    <row r="108" s="1" customFormat="1" ht="15" customHeight="1">
      <c r="B108" s="315"/>
      <c r="C108" s="290" t="s">
        <v>1116</v>
      </c>
      <c r="D108" s="290"/>
      <c r="E108" s="290"/>
      <c r="F108" s="313" t="s">
        <v>1117</v>
      </c>
      <c r="G108" s="290"/>
      <c r="H108" s="290" t="s">
        <v>1151</v>
      </c>
      <c r="I108" s="290" t="s">
        <v>1113</v>
      </c>
      <c r="J108" s="290">
        <v>50</v>
      </c>
      <c r="K108" s="304"/>
    </row>
    <row r="109" s="1" customFormat="1" ht="15" customHeight="1">
      <c r="B109" s="315"/>
      <c r="C109" s="290" t="s">
        <v>1119</v>
      </c>
      <c r="D109" s="290"/>
      <c r="E109" s="290"/>
      <c r="F109" s="313" t="s">
        <v>1111</v>
      </c>
      <c r="G109" s="290"/>
      <c r="H109" s="290" t="s">
        <v>1151</v>
      </c>
      <c r="I109" s="290" t="s">
        <v>1121</v>
      </c>
      <c r="J109" s="290"/>
      <c r="K109" s="304"/>
    </row>
    <row r="110" s="1" customFormat="1" ht="15" customHeight="1">
      <c r="B110" s="315"/>
      <c r="C110" s="290" t="s">
        <v>1130</v>
      </c>
      <c r="D110" s="290"/>
      <c r="E110" s="290"/>
      <c r="F110" s="313" t="s">
        <v>1117</v>
      </c>
      <c r="G110" s="290"/>
      <c r="H110" s="290" t="s">
        <v>1151</v>
      </c>
      <c r="I110" s="290" t="s">
        <v>1113</v>
      </c>
      <c r="J110" s="290">
        <v>50</v>
      </c>
      <c r="K110" s="304"/>
    </row>
    <row r="111" s="1" customFormat="1" ht="15" customHeight="1">
      <c r="B111" s="315"/>
      <c r="C111" s="290" t="s">
        <v>1138</v>
      </c>
      <c r="D111" s="290"/>
      <c r="E111" s="290"/>
      <c r="F111" s="313" t="s">
        <v>1117</v>
      </c>
      <c r="G111" s="290"/>
      <c r="H111" s="290" t="s">
        <v>1151</v>
      </c>
      <c r="I111" s="290" t="s">
        <v>1113</v>
      </c>
      <c r="J111" s="290">
        <v>50</v>
      </c>
      <c r="K111" s="304"/>
    </row>
    <row r="112" s="1" customFormat="1" ht="15" customHeight="1">
      <c r="B112" s="315"/>
      <c r="C112" s="290" t="s">
        <v>1136</v>
      </c>
      <c r="D112" s="290"/>
      <c r="E112" s="290"/>
      <c r="F112" s="313" t="s">
        <v>1117</v>
      </c>
      <c r="G112" s="290"/>
      <c r="H112" s="290" t="s">
        <v>1151</v>
      </c>
      <c r="I112" s="290" t="s">
        <v>1113</v>
      </c>
      <c r="J112" s="290">
        <v>50</v>
      </c>
      <c r="K112" s="304"/>
    </row>
    <row r="113" s="1" customFormat="1" ht="15" customHeight="1">
      <c r="B113" s="315"/>
      <c r="C113" s="290" t="s">
        <v>55</v>
      </c>
      <c r="D113" s="290"/>
      <c r="E113" s="290"/>
      <c r="F113" s="313" t="s">
        <v>1111</v>
      </c>
      <c r="G113" s="290"/>
      <c r="H113" s="290" t="s">
        <v>1152</v>
      </c>
      <c r="I113" s="290" t="s">
        <v>1113</v>
      </c>
      <c r="J113" s="290">
        <v>20</v>
      </c>
      <c r="K113" s="304"/>
    </row>
    <row r="114" s="1" customFormat="1" ht="15" customHeight="1">
      <c r="B114" s="315"/>
      <c r="C114" s="290" t="s">
        <v>1153</v>
      </c>
      <c r="D114" s="290"/>
      <c r="E114" s="290"/>
      <c r="F114" s="313" t="s">
        <v>1111</v>
      </c>
      <c r="G114" s="290"/>
      <c r="H114" s="290" t="s">
        <v>1154</v>
      </c>
      <c r="I114" s="290" t="s">
        <v>1113</v>
      </c>
      <c r="J114" s="290">
        <v>120</v>
      </c>
      <c r="K114" s="304"/>
    </row>
    <row r="115" s="1" customFormat="1" ht="15" customHeight="1">
      <c r="B115" s="315"/>
      <c r="C115" s="290" t="s">
        <v>40</v>
      </c>
      <c r="D115" s="290"/>
      <c r="E115" s="290"/>
      <c r="F115" s="313" t="s">
        <v>1111</v>
      </c>
      <c r="G115" s="290"/>
      <c r="H115" s="290" t="s">
        <v>1155</v>
      </c>
      <c r="I115" s="290" t="s">
        <v>1146</v>
      </c>
      <c r="J115" s="290"/>
      <c r="K115" s="304"/>
    </row>
    <row r="116" s="1" customFormat="1" ht="15" customHeight="1">
      <c r="B116" s="315"/>
      <c r="C116" s="290" t="s">
        <v>50</v>
      </c>
      <c r="D116" s="290"/>
      <c r="E116" s="290"/>
      <c r="F116" s="313" t="s">
        <v>1111</v>
      </c>
      <c r="G116" s="290"/>
      <c r="H116" s="290" t="s">
        <v>1156</v>
      </c>
      <c r="I116" s="290" t="s">
        <v>1146</v>
      </c>
      <c r="J116" s="290"/>
      <c r="K116" s="304"/>
    </row>
    <row r="117" s="1" customFormat="1" ht="15" customHeight="1">
      <c r="B117" s="315"/>
      <c r="C117" s="290" t="s">
        <v>59</v>
      </c>
      <c r="D117" s="290"/>
      <c r="E117" s="290"/>
      <c r="F117" s="313" t="s">
        <v>1111</v>
      </c>
      <c r="G117" s="290"/>
      <c r="H117" s="290" t="s">
        <v>1157</v>
      </c>
      <c r="I117" s="290" t="s">
        <v>1158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1159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1105</v>
      </c>
      <c r="D123" s="305"/>
      <c r="E123" s="305"/>
      <c r="F123" s="305" t="s">
        <v>1106</v>
      </c>
      <c r="G123" s="306"/>
      <c r="H123" s="305" t="s">
        <v>56</v>
      </c>
      <c r="I123" s="305" t="s">
        <v>59</v>
      </c>
      <c r="J123" s="305" t="s">
        <v>1107</v>
      </c>
      <c r="K123" s="334"/>
    </row>
    <row r="124" s="1" customFormat="1" ht="17.25" customHeight="1">
      <c r="B124" s="333"/>
      <c r="C124" s="307" t="s">
        <v>1108</v>
      </c>
      <c r="D124" s="307"/>
      <c r="E124" s="307"/>
      <c r="F124" s="308" t="s">
        <v>1109</v>
      </c>
      <c r="G124" s="309"/>
      <c r="H124" s="307"/>
      <c r="I124" s="307"/>
      <c r="J124" s="307" t="s">
        <v>1110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1114</v>
      </c>
      <c r="D126" s="312"/>
      <c r="E126" s="312"/>
      <c r="F126" s="313" t="s">
        <v>1111</v>
      </c>
      <c r="G126" s="290"/>
      <c r="H126" s="290" t="s">
        <v>1151</v>
      </c>
      <c r="I126" s="290" t="s">
        <v>1113</v>
      </c>
      <c r="J126" s="290">
        <v>120</v>
      </c>
      <c r="K126" s="338"/>
    </row>
    <row r="127" s="1" customFormat="1" ht="15" customHeight="1">
      <c r="B127" s="335"/>
      <c r="C127" s="290" t="s">
        <v>1160</v>
      </c>
      <c r="D127" s="290"/>
      <c r="E127" s="290"/>
      <c r="F127" s="313" t="s">
        <v>1111</v>
      </c>
      <c r="G127" s="290"/>
      <c r="H127" s="290" t="s">
        <v>1161</v>
      </c>
      <c r="I127" s="290" t="s">
        <v>1113</v>
      </c>
      <c r="J127" s="290" t="s">
        <v>1162</v>
      </c>
      <c r="K127" s="338"/>
    </row>
    <row r="128" s="1" customFormat="1" ht="15" customHeight="1">
      <c r="B128" s="335"/>
      <c r="C128" s="290" t="s">
        <v>1059</v>
      </c>
      <c r="D128" s="290"/>
      <c r="E128" s="290"/>
      <c r="F128" s="313" t="s">
        <v>1111</v>
      </c>
      <c r="G128" s="290"/>
      <c r="H128" s="290" t="s">
        <v>1163</v>
      </c>
      <c r="I128" s="290" t="s">
        <v>1113</v>
      </c>
      <c r="J128" s="290" t="s">
        <v>1162</v>
      </c>
      <c r="K128" s="338"/>
    </row>
    <row r="129" s="1" customFormat="1" ht="15" customHeight="1">
      <c r="B129" s="335"/>
      <c r="C129" s="290" t="s">
        <v>1122</v>
      </c>
      <c r="D129" s="290"/>
      <c r="E129" s="290"/>
      <c r="F129" s="313" t="s">
        <v>1117</v>
      </c>
      <c r="G129" s="290"/>
      <c r="H129" s="290" t="s">
        <v>1123</v>
      </c>
      <c r="I129" s="290" t="s">
        <v>1113</v>
      </c>
      <c r="J129" s="290">
        <v>15</v>
      </c>
      <c r="K129" s="338"/>
    </row>
    <row r="130" s="1" customFormat="1" ht="15" customHeight="1">
      <c r="B130" s="335"/>
      <c r="C130" s="316" t="s">
        <v>1124</v>
      </c>
      <c r="D130" s="316"/>
      <c r="E130" s="316"/>
      <c r="F130" s="317" t="s">
        <v>1117</v>
      </c>
      <c r="G130" s="316"/>
      <c r="H130" s="316" t="s">
        <v>1125</v>
      </c>
      <c r="I130" s="316" t="s">
        <v>1113</v>
      </c>
      <c r="J130" s="316">
        <v>15</v>
      </c>
      <c r="K130" s="338"/>
    </row>
    <row r="131" s="1" customFormat="1" ht="15" customHeight="1">
      <c r="B131" s="335"/>
      <c r="C131" s="316" t="s">
        <v>1126</v>
      </c>
      <c r="D131" s="316"/>
      <c r="E131" s="316"/>
      <c r="F131" s="317" t="s">
        <v>1117</v>
      </c>
      <c r="G131" s="316"/>
      <c r="H131" s="316" t="s">
        <v>1127</v>
      </c>
      <c r="I131" s="316" t="s">
        <v>1113</v>
      </c>
      <c r="J131" s="316">
        <v>20</v>
      </c>
      <c r="K131" s="338"/>
    </row>
    <row r="132" s="1" customFormat="1" ht="15" customHeight="1">
      <c r="B132" s="335"/>
      <c r="C132" s="316" t="s">
        <v>1128</v>
      </c>
      <c r="D132" s="316"/>
      <c r="E132" s="316"/>
      <c r="F132" s="317" t="s">
        <v>1117</v>
      </c>
      <c r="G132" s="316"/>
      <c r="H132" s="316" t="s">
        <v>1129</v>
      </c>
      <c r="I132" s="316" t="s">
        <v>1113</v>
      </c>
      <c r="J132" s="316">
        <v>20</v>
      </c>
      <c r="K132" s="338"/>
    </row>
    <row r="133" s="1" customFormat="1" ht="15" customHeight="1">
      <c r="B133" s="335"/>
      <c r="C133" s="290" t="s">
        <v>1116</v>
      </c>
      <c r="D133" s="290"/>
      <c r="E133" s="290"/>
      <c r="F133" s="313" t="s">
        <v>1117</v>
      </c>
      <c r="G133" s="290"/>
      <c r="H133" s="290" t="s">
        <v>1151</v>
      </c>
      <c r="I133" s="290" t="s">
        <v>1113</v>
      </c>
      <c r="J133" s="290">
        <v>50</v>
      </c>
      <c r="K133" s="338"/>
    </row>
    <row r="134" s="1" customFormat="1" ht="15" customHeight="1">
      <c r="B134" s="335"/>
      <c r="C134" s="290" t="s">
        <v>1130</v>
      </c>
      <c r="D134" s="290"/>
      <c r="E134" s="290"/>
      <c r="F134" s="313" t="s">
        <v>1117</v>
      </c>
      <c r="G134" s="290"/>
      <c r="H134" s="290" t="s">
        <v>1151</v>
      </c>
      <c r="I134" s="290" t="s">
        <v>1113</v>
      </c>
      <c r="J134" s="290">
        <v>50</v>
      </c>
      <c r="K134" s="338"/>
    </row>
    <row r="135" s="1" customFormat="1" ht="15" customHeight="1">
      <c r="B135" s="335"/>
      <c r="C135" s="290" t="s">
        <v>1136</v>
      </c>
      <c r="D135" s="290"/>
      <c r="E135" s="290"/>
      <c r="F135" s="313" t="s">
        <v>1117</v>
      </c>
      <c r="G135" s="290"/>
      <c r="H135" s="290" t="s">
        <v>1151</v>
      </c>
      <c r="I135" s="290" t="s">
        <v>1113</v>
      </c>
      <c r="J135" s="290">
        <v>50</v>
      </c>
      <c r="K135" s="338"/>
    </row>
    <row r="136" s="1" customFormat="1" ht="15" customHeight="1">
      <c r="B136" s="335"/>
      <c r="C136" s="290" t="s">
        <v>1138</v>
      </c>
      <c r="D136" s="290"/>
      <c r="E136" s="290"/>
      <c r="F136" s="313" t="s">
        <v>1117</v>
      </c>
      <c r="G136" s="290"/>
      <c r="H136" s="290" t="s">
        <v>1151</v>
      </c>
      <c r="I136" s="290" t="s">
        <v>1113</v>
      </c>
      <c r="J136" s="290">
        <v>50</v>
      </c>
      <c r="K136" s="338"/>
    </row>
    <row r="137" s="1" customFormat="1" ht="15" customHeight="1">
      <c r="B137" s="335"/>
      <c r="C137" s="290" t="s">
        <v>1139</v>
      </c>
      <c r="D137" s="290"/>
      <c r="E137" s="290"/>
      <c r="F137" s="313" t="s">
        <v>1117</v>
      </c>
      <c r="G137" s="290"/>
      <c r="H137" s="290" t="s">
        <v>1164</v>
      </c>
      <c r="I137" s="290" t="s">
        <v>1113</v>
      </c>
      <c r="J137" s="290">
        <v>255</v>
      </c>
      <c r="K137" s="338"/>
    </row>
    <row r="138" s="1" customFormat="1" ht="15" customHeight="1">
      <c r="B138" s="335"/>
      <c r="C138" s="290" t="s">
        <v>1141</v>
      </c>
      <c r="D138" s="290"/>
      <c r="E138" s="290"/>
      <c r="F138" s="313" t="s">
        <v>1111</v>
      </c>
      <c r="G138" s="290"/>
      <c r="H138" s="290" t="s">
        <v>1165</v>
      </c>
      <c r="I138" s="290" t="s">
        <v>1143</v>
      </c>
      <c r="J138" s="290"/>
      <c r="K138" s="338"/>
    </row>
    <row r="139" s="1" customFormat="1" ht="15" customHeight="1">
      <c r="B139" s="335"/>
      <c r="C139" s="290" t="s">
        <v>1144</v>
      </c>
      <c r="D139" s="290"/>
      <c r="E139" s="290"/>
      <c r="F139" s="313" t="s">
        <v>1111</v>
      </c>
      <c r="G139" s="290"/>
      <c r="H139" s="290" t="s">
        <v>1166</v>
      </c>
      <c r="I139" s="290" t="s">
        <v>1146</v>
      </c>
      <c r="J139" s="290"/>
      <c r="K139" s="338"/>
    </row>
    <row r="140" s="1" customFormat="1" ht="15" customHeight="1">
      <c r="B140" s="335"/>
      <c r="C140" s="290" t="s">
        <v>1147</v>
      </c>
      <c r="D140" s="290"/>
      <c r="E140" s="290"/>
      <c r="F140" s="313" t="s">
        <v>1111</v>
      </c>
      <c r="G140" s="290"/>
      <c r="H140" s="290" t="s">
        <v>1147</v>
      </c>
      <c r="I140" s="290" t="s">
        <v>1146</v>
      </c>
      <c r="J140" s="290"/>
      <c r="K140" s="338"/>
    </row>
    <row r="141" s="1" customFormat="1" ht="15" customHeight="1">
      <c r="B141" s="335"/>
      <c r="C141" s="290" t="s">
        <v>40</v>
      </c>
      <c r="D141" s="290"/>
      <c r="E141" s="290"/>
      <c r="F141" s="313" t="s">
        <v>1111</v>
      </c>
      <c r="G141" s="290"/>
      <c r="H141" s="290" t="s">
        <v>1167</v>
      </c>
      <c r="I141" s="290" t="s">
        <v>1146</v>
      </c>
      <c r="J141" s="290"/>
      <c r="K141" s="338"/>
    </row>
    <row r="142" s="1" customFormat="1" ht="15" customHeight="1">
      <c r="B142" s="335"/>
      <c r="C142" s="290" t="s">
        <v>1168</v>
      </c>
      <c r="D142" s="290"/>
      <c r="E142" s="290"/>
      <c r="F142" s="313" t="s">
        <v>1111</v>
      </c>
      <c r="G142" s="290"/>
      <c r="H142" s="290" t="s">
        <v>1169</v>
      </c>
      <c r="I142" s="290" t="s">
        <v>1146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1170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1105</v>
      </c>
      <c r="D148" s="305"/>
      <c r="E148" s="305"/>
      <c r="F148" s="305" t="s">
        <v>1106</v>
      </c>
      <c r="G148" s="306"/>
      <c r="H148" s="305" t="s">
        <v>56</v>
      </c>
      <c r="I148" s="305" t="s">
        <v>59</v>
      </c>
      <c r="J148" s="305" t="s">
        <v>1107</v>
      </c>
      <c r="K148" s="304"/>
    </row>
    <row r="149" s="1" customFormat="1" ht="17.25" customHeight="1">
      <c r="B149" s="302"/>
      <c r="C149" s="307" t="s">
        <v>1108</v>
      </c>
      <c r="D149" s="307"/>
      <c r="E149" s="307"/>
      <c r="F149" s="308" t="s">
        <v>1109</v>
      </c>
      <c r="G149" s="309"/>
      <c r="H149" s="307"/>
      <c r="I149" s="307"/>
      <c r="J149" s="307" t="s">
        <v>1110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1114</v>
      </c>
      <c r="D151" s="290"/>
      <c r="E151" s="290"/>
      <c r="F151" s="343" t="s">
        <v>1111</v>
      </c>
      <c r="G151" s="290"/>
      <c r="H151" s="342" t="s">
        <v>1151</v>
      </c>
      <c r="I151" s="342" t="s">
        <v>1113</v>
      </c>
      <c r="J151" s="342">
        <v>120</v>
      </c>
      <c r="K151" s="338"/>
    </row>
    <row r="152" s="1" customFormat="1" ht="15" customHeight="1">
      <c r="B152" s="315"/>
      <c r="C152" s="342" t="s">
        <v>1160</v>
      </c>
      <c r="D152" s="290"/>
      <c r="E152" s="290"/>
      <c r="F152" s="343" t="s">
        <v>1111</v>
      </c>
      <c r="G152" s="290"/>
      <c r="H152" s="342" t="s">
        <v>1171</v>
      </c>
      <c r="I152" s="342" t="s">
        <v>1113</v>
      </c>
      <c r="J152" s="342" t="s">
        <v>1162</v>
      </c>
      <c r="K152" s="338"/>
    </row>
    <row r="153" s="1" customFormat="1" ht="15" customHeight="1">
      <c r="B153" s="315"/>
      <c r="C153" s="342" t="s">
        <v>1059</v>
      </c>
      <c r="D153" s="290"/>
      <c r="E153" s="290"/>
      <c r="F153" s="343" t="s">
        <v>1111</v>
      </c>
      <c r="G153" s="290"/>
      <c r="H153" s="342" t="s">
        <v>1172</v>
      </c>
      <c r="I153" s="342" t="s">
        <v>1113</v>
      </c>
      <c r="J153" s="342" t="s">
        <v>1162</v>
      </c>
      <c r="K153" s="338"/>
    </row>
    <row r="154" s="1" customFormat="1" ht="15" customHeight="1">
      <c r="B154" s="315"/>
      <c r="C154" s="342" t="s">
        <v>1116</v>
      </c>
      <c r="D154" s="290"/>
      <c r="E154" s="290"/>
      <c r="F154" s="343" t="s">
        <v>1117</v>
      </c>
      <c r="G154" s="290"/>
      <c r="H154" s="342" t="s">
        <v>1151</v>
      </c>
      <c r="I154" s="342" t="s">
        <v>1113</v>
      </c>
      <c r="J154" s="342">
        <v>50</v>
      </c>
      <c r="K154" s="338"/>
    </row>
    <row r="155" s="1" customFormat="1" ht="15" customHeight="1">
      <c r="B155" s="315"/>
      <c r="C155" s="342" t="s">
        <v>1119</v>
      </c>
      <c r="D155" s="290"/>
      <c r="E155" s="290"/>
      <c r="F155" s="343" t="s">
        <v>1111</v>
      </c>
      <c r="G155" s="290"/>
      <c r="H155" s="342" t="s">
        <v>1151</v>
      </c>
      <c r="I155" s="342" t="s">
        <v>1121</v>
      </c>
      <c r="J155" s="342"/>
      <c r="K155" s="338"/>
    </row>
    <row r="156" s="1" customFormat="1" ht="15" customHeight="1">
      <c r="B156" s="315"/>
      <c r="C156" s="342" t="s">
        <v>1130</v>
      </c>
      <c r="D156" s="290"/>
      <c r="E156" s="290"/>
      <c r="F156" s="343" t="s">
        <v>1117</v>
      </c>
      <c r="G156" s="290"/>
      <c r="H156" s="342" t="s">
        <v>1151</v>
      </c>
      <c r="I156" s="342" t="s">
        <v>1113</v>
      </c>
      <c r="J156" s="342">
        <v>50</v>
      </c>
      <c r="K156" s="338"/>
    </row>
    <row r="157" s="1" customFormat="1" ht="15" customHeight="1">
      <c r="B157" s="315"/>
      <c r="C157" s="342" t="s">
        <v>1138</v>
      </c>
      <c r="D157" s="290"/>
      <c r="E157" s="290"/>
      <c r="F157" s="343" t="s">
        <v>1117</v>
      </c>
      <c r="G157" s="290"/>
      <c r="H157" s="342" t="s">
        <v>1151</v>
      </c>
      <c r="I157" s="342" t="s">
        <v>1113</v>
      </c>
      <c r="J157" s="342">
        <v>50</v>
      </c>
      <c r="K157" s="338"/>
    </row>
    <row r="158" s="1" customFormat="1" ht="15" customHeight="1">
      <c r="B158" s="315"/>
      <c r="C158" s="342" t="s">
        <v>1136</v>
      </c>
      <c r="D158" s="290"/>
      <c r="E158" s="290"/>
      <c r="F158" s="343" t="s">
        <v>1117</v>
      </c>
      <c r="G158" s="290"/>
      <c r="H158" s="342" t="s">
        <v>1151</v>
      </c>
      <c r="I158" s="342" t="s">
        <v>1113</v>
      </c>
      <c r="J158" s="342">
        <v>50</v>
      </c>
      <c r="K158" s="338"/>
    </row>
    <row r="159" s="1" customFormat="1" ht="15" customHeight="1">
      <c r="B159" s="315"/>
      <c r="C159" s="342" t="s">
        <v>102</v>
      </c>
      <c r="D159" s="290"/>
      <c r="E159" s="290"/>
      <c r="F159" s="343" t="s">
        <v>1111</v>
      </c>
      <c r="G159" s="290"/>
      <c r="H159" s="342" t="s">
        <v>1173</v>
      </c>
      <c r="I159" s="342" t="s">
        <v>1113</v>
      </c>
      <c r="J159" s="342" t="s">
        <v>1174</v>
      </c>
      <c r="K159" s="338"/>
    </row>
    <row r="160" s="1" customFormat="1" ht="15" customHeight="1">
      <c r="B160" s="315"/>
      <c r="C160" s="342" t="s">
        <v>1175</v>
      </c>
      <c r="D160" s="290"/>
      <c r="E160" s="290"/>
      <c r="F160" s="343" t="s">
        <v>1111</v>
      </c>
      <c r="G160" s="290"/>
      <c r="H160" s="342" t="s">
        <v>1176</v>
      </c>
      <c r="I160" s="342" t="s">
        <v>1146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1177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1105</v>
      </c>
      <c r="D166" s="305"/>
      <c r="E166" s="305"/>
      <c r="F166" s="305" t="s">
        <v>1106</v>
      </c>
      <c r="G166" s="347"/>
      <c r="H166" s="348" t="s">
        <v>56</v>
      </c>
      <c r="I166" s="348" t="s">
        <v>59</v>
      </c>
      <c r="J166" s="305" t="s">
        <v>1107</v>
      </c>
      <c r="K166" s="282"/>
    </row>
    <row r="167" s="1" customFormat="1" ht="17.25" customHeight="1">
      <c r="B167" s="283"/>
      <c r="C167" s="307" t="s">
        <v>1108</v>
      </c>
      <c r="D167" s="307"/>
      <c r="E167" s="307"/>
      <c r="F167" s="308" t="s">
        <v>1109</v>
      </c>
      <c r="G167" s="349"/>
      <c r="H167" s="350"/>
      <c r="I167" s="350"/>
      <c r="J167" s="307" t="s">
        <v>1110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1114</v>
      </c>
      <c r="D169" s="290"/>
      <c r="E169" s="290"/>
      <c r="F169" s="313" t="s">
        <v>1111</v>
      </c>
      <c r="G169" s="290"/>
      <c r="H169" s="290" t="s">
        <v>1151</v>
      </c>
      <c r="I169" s="290" t="s">
        <v>1113</v>
      </c>
      <c r="J169" s="290">
        <v>120</v>
      </c>
      <c r="K169" s="338"/>
    </row>
    <row r="170" s="1" customFormat="1" ht="15" customHeight="1">
      <c r="B170" s="315"/>
      <c r="C170" s="290" t="s">
        <v>1160</v>
      </c>
      <c r="D170" s="290"/>
      <c r="E170" s="290"/>
      <c r="F170" s="313" t="s">
        <v>1111</v>
      </c>
      <c r="G170" s="290"/>
      <c r="H170" s="290" t="s">
        <v>1161</v>
      </c>
      <c r="I170" s="290" t="s">
        <v>1113</v>
      </c>
      <c r="J170" s="290" t="s">
        <v>1162</v>
      </c>
      <c r="K170" s="338"/>
    </row>
    <row r="171" s="1" customFormat="1" ht="15" customHeight="1">
      <c r="B171" s="315"/>
      <c r="C171" s="290" t="s">
        <v>1059</v>
      </c>
      <c r="D171" s="290"/>
      <c r="E171" s="290"/>
      <c r="F171" s="313" t="s">
        <v>1111</v>
      </c>
      <c r="G171" s="290"/>
      <c r="H171" s="290" t="s">
        <v>1178</v>
      </c>
      <c r="I171" s="290" t="s">
        <v>1113</v>
      </c>
      <c r="J171" s="290" t="s">
        <v>1162</v>
      </c>
      <c r="K171" s="338"/>
    </row>
    <row r="172" s="1" customFormat="1" ht="15" customHeight="1">
      <c r="B172" s="315"/>
      <c r="C172" s="290" t="s">
        <v>1116</v>
      </c>
      <c r="D172" s="290"/>
      <c r="E172" s="290"/>
      <c r="F172" s="313" t="s">
        <v>1117</v>
      </c>
      <c r="G172" s="290"/>
      <c r="H172" s="290" t="s">
        <v>1178</v>
      </c>
      <c r="I172" s="290" t="s">
        <v>1113</v>
      </c>
      <c r="J172" s="290">
        <v>50</v>
      </c>
      <c r="K172" s="338"/>
    </row>
    <row r="173" s="1" customFormat="1" ht="15" customHeight="1">
      <c r="B173" s="315"/>
      <c r="C173" s="290" t="s">
        <v>1119</v>
      </c>
      <c r="D173" s="290"/>
      <c r="E173" s="290"/>
      <c r="F173" s="313" t="s">
        <v>1111</v>
      </c>
      <c r="G173" s="290"/>
      <c r="H173" s="290" t="s">
        <v>1178</v>
      </c>
      <c r="I173" s="290" t="s">
        <v>1121</v>
      </c>
      <c r="J173" s="290"/>
      <c r="K173" s="338"/>
    </row>
    <row r="174" s="1" customFormat="1" ht="15" customHeight="1">
      <c r="B174" s="315"/>
      <c r="C174" s="290" t="s">
        <v>1130</v>
      </c>
      <c r="D174" s="290"/>
      <c r="E174" s="290"/>
      <c r="F174" s="313" t="s">
        <v>1117</v>
      </c>
      <c r="G174" s="290"/>
      <c r="H174" s="290" t="s">
        <v>1178</v>
      </c>
      <c r="I174" s="290" t="s">
        <v>1113</v>
      </c>
      <c r="J174" s="290">
        <v>50</v>
      </c>
      <c r="K174" s="338"/>
    </row>
    <row r="175" s="1" customFormat="1" ht="15" customHeight="1">
      <c r="B175" s="315"/>
      <c r="C175" s="290" t="s">
        <v>1138</v>
      </c>
      <c r="D175" s="290"/>
      <c r="E175" s="290"/>
      <c r="F175" s="313" t="s">
        <v>1117</v>
      </c>
      <c r="G175" s="290"/>
      <c r="H175" s="290" t="s">
        <v>1178</v>
      </c>
      <c r="I175" s="290" t="s">
        <v>1113</v>
      </c>
      <c r="J175" s="290">
        <v>50</v>
      </c>
      <c r="K175" s="338"/>
    </row>
    <row r="176" s="1" customFormat="1" ht="15" customHeight="1">
      <c r="B176" s="315"/>
      <c r="C176" s="290" t="s">
        <v>1136</v>
      </c>
      <c r="D176" s="290"/>
      <c r="E176" s="290"/>
      <c r="F176" s="313" t="s">
        <v>1117</v>
      </c>
      <c r="G176" s="290"/>
      <c r="H176" s="290" t="s">
        <v>1178</v>
      </c>
      <c r="I176" s="290" t="s">
        <v>1113</v>
      </c>
      <c r="J176" s="290">
        <v>50</v>
      </c>
      <c r="K176" s="338"/>
    </row>
    <row r="177" s="1" customFormat="1" ht="15" customHeight="1">
      <c r="B177" s="315"/>
      <c r="C177" s="290" t="s">
        <v>112</v>
      </c>
      <c r="D177" s="290"/>
      <c r="E177" s="290"/>
      <c r="F177" s="313" t="s">
        <v>1111</v>
      </c>
      <c r="G177" s="290"/>
      <c r="H177" s="290" t="s">
        <v>1179</v>
      </c>
      <c r="I177" s="290" t="s">
        <v>1180</v>
      </c>
      <c r="J177" s="290"/>
      <c r="K177" s="338"/>
    </row>
    <row r="178" s="1" customFormat="1" ht="15" customHeight="1">
      <c r="B178" s="315"/>
      <c r="C178" s="290" t="s">
        <v>59</v>
      </c>
      <c r="D178" s="290"/>
      <c r="E178" s="290"/>
      <c r="F178" s="313" t="s">
        <v>1111</v>
      </c>
      <c r="G178" s="290"/>
      <c r="H178" s="290" t="s">
        <v>1181</v>
      </c>
      <c r="I178" s="290" t="s">
        <v>1182</v>
      </c>
      <c r="J178" s="290">
        <v>1</v>
      </c>
      <c r="K178" s="338"/>
    </row>
    <row r="179" s="1" customFormat="1" ht="15" customHeight="1">
      <c r="B179" s="315"/>
      <c r="C179" s="290" t="s">
        <v>55</v>
      </c>
      <c r="D179" s="290"/>
      <c r="E179" s="290"/>
      <c r="F179" s="313" t="s">
        <v>1111</v>
      </c>
      <c r="G179" s="290"/>
      <c r="H179" s="290" t="s">
        <v>1183</v>
      </c>
      <c r="I179" s="290" t="s">
        <v>1113</v>
      </c>
      <c r="J179" s="290">
        <v>20</v>
      </c>
      <c r="K179" s="338"/>
    </row>
    <row r="180" s="1" customFormat="1" ht="15" customHeight="1">
      <c r="B180" s="315"/>
      <c r="C180" s="290" t="s">
        <v>56</v>
      </c>
      <c r="D180" s="290"/>
      <c r="E180" s="290"/>
      <c r="F180" s="313" t="s">
        <v>1111</v>
      </c>
      <c r="G180" s="290"/>
      <c r="H180" s="290" t="s">
        <v>1184</v>
      </c>
      <c r="I180" s="290" t="s">
        <v>1113</v>
      </c>
      <c r="J180" s="290">
        <v>255</v>
      </c>
      <c r="K180" s="338"/>
    </row>
    <row r="181" s="1" customFormat="1" ht="15" customHeight="1">
      <c r="B181" s="315"/>
      <c r="C181" s="290" t="s">
        <v>113</v>
      </c>
      <c r="D181" s="290"/>
      <c r="E181" s="290"/>
      <c r="F181" s="313" t="s">
        <v>1111</v>
      </c>
      <c r="G181" s="290"/>
      <c r="H181" s="290" t="s">
        <v>1075</v>
      </c>
      <c r="I181" s="290" t="s">
        <v>1113</v>
      </c>
      <c r="J181" s="290">
        <v>10</v>
      </c>
      <c r="K181" s="338"/>
    </row>
    <row r="182" s="1" customFormat="1" ht="15" customHeight="1">
      <c r="B182" s="315"/>
      <c r="C182" s="290" t="s">
        <v>114</v>
      </c>
      <c r="D182" s="290"/>
      <c r="E182" s="290"/>
      <c r="F182" s="313" t="s">
        <v>1111</v>
      </c>
      <c r="G182" s="290"/>
      <c r="H182" s="290" t="s">
        <v>1185</v>
      </c>
      <c r="I182" s="290" t="s">
        <v>1146</v>
      </c>
      <c r="J182" s="290"/>
      <c r="K182" s="338"/>
    </row>
    <row r="183" s="1" customFormat="1" ht="15" customHeight="1">
      <c r="B183" s="315"/>
      <c r="C183" s="290" t="s">
        <v>1186</v>
      </c>
      <c r="D183" s="290"/>
      <c r="E183" s="290"/>
      <c r="F183" s="313" t="s">
        <v>1111</v>
      </c>
      <c r="G183" s="290"/>
      <c r="H183" s="290" t="s">
        <v>1187</v>
      </c>
      <c r="I183" s="290" t="s">
        <v>1146</v>
      </c>
      <c r="J183" s="290"/>
      <c r="K183" s="338"/>
    </row>
    <row r="184" s="1" customFormat="1" ht="15" customHeight="1">
      <c r="B184" s="315"/>
      <c r="C184" s="290" t="s">
        <v>1175</v>
      </c>
      <c r="D184" s="290"/>
      <c r="E184" s="290"/>
      <c r="F184" s="313" t="s">
        <v>1111</v>
      </c>
      <c r="G184" s="290"/>
      <c r="H184" s="290" t="s">
        <v>1188</v>
      </c>
      <c r="I184" s="290" t="s">
        <v>1146</v>
      </c>
      <c r="J184" s="290"/>
      <c r="K184" s="338"/>
    </row>
    <row r="185" s="1" customFormat="1" ht="15" customHeight="1">
      <c r="B185" s="315"/>
      <c r="C185" s="290" t="s">
        <v>116</v>
      </c>
      <c r="D185" s="290"/>
      <c r="E185" s="290"/>
      <c r="F185" s="313" t="s">
        <v>1117</v>
      </c>
      <c r="G185" s="290"/>
      <c r="H185" s="290" t="s">
        <v>1189</v>
      </c>
      <c r="I185" s="290" t="s">
        <v>1113</v>
      </c>
      <c r="J185" s="290">
        <v>50</v>
      </c>
      <c r="K185" s="338"/>
    </row>
    <row r="186" s="1" customFormat="1" ht="15" customHeight="1">
      <c r="B186" s="315"/>
      <c r="C186" s="290" t="s">
        <v>1190</v>
      </c>
      <c r="D186" s="290"/>
      <c r="E186" s="290"/>
      <c r="F186" s="313" t="s">
        <v>1117</v>
      </c>
      <c r="G186" s="290"/>
      <c r="H186" s="290" t="s">
        <v>1191</v>
      </c>
      <c r="I186" s="290" t="s">
        <v>1192</v>
      </c>
      <c r="J186" s="290"/>
      <c r="K186" s="338"/>
    </row>
    <row r="187" s="1" customFormat="1" ht="15" customHeight="1">
      <c r="B187" s="315"/>
      <c r="C187" s="290" t="s">
        <v>1193</v>
      </c>
      <c r="D187" s="290"/>
      <c r="E187" s="290"/>
      <c r="F187" s="313" t="s">
        <v>1117</v>
      </c>
      <c r="G187" s="290"/>
      <c r="H187" s="290" t="s">
        <v>1194</v>
      </c>
      <c r="I187" s="290" t="s">
        <v>1192</v>
      </c>
      <c r="J187" s="290"/>
      <c r="K187" s="338"/>
    </row>
    <row r="188" s="1" customFormat="1" ht="15" customHeight="1">
      <c r="B188" s="315"/>
      <c r="C188" s="290" t="s">
        <v>1195</v>
      </c>
      <c r="D188" s="290"/>
      <c r="E188" s="290"/>
      <c r="F188" s="313" t="s">
        <v>1117</v>
      </c>
      <c r="G188" s="290"/>
      <c r="H188" s="290" t="s">
        <v>1196</v>
      </c>
      <c r="I188" s="290" t="s">
        <v>1192</v>
      </c>
      <c r="J188" s="290"/>
      <c r="K188" s="338"/>
    </row>
    <row r="189" s="1" customFormat="1" ht="15" customHeight="1">
      <c r="B189" s="315"/>
      <c r="C189" s="351" t="s">
        <v>1197</v>
      </c>
      <c r="D189" s="290"/>
      <c r="E189" s="290"/>
      <c r="F189" s="313" t="s">
        <v>1117</v>
      </c>
      <c r="G189" s="290"/>
      <c r="H189" s="290" t="s">
        <v>1198</v>
      </c>
      <c r="I189" s="290" t="s">
        <v>1199</v>
      </c>
      <c r="J189" s="352" t="s">
        <v>1200</v>
      </c>
      <c r="K189" s="338"/>
    </row>
    <row r="190" s="17" customFormat="1" ht="15" customHeight="1">
      <c r="B190" s="353"/>
      <c r="C190" s="354" t="s">
        <v>1201</v>
      </c>
      <c r="D190" s="355"/>
      <c r="E190" s="355"/>
      <c r="F190" s="356" t="s">
        <v>1117</v>
      </c>
      <c r="G190" s="355"/>
      <c r="H190" s="355" t="s">
        <v>1202</v>
      </c>
      <c r="I190" s="355" t="s">
        <v>1199</v>
      </c>
      <c r="J190" s="357" t="s">
        <v>1200</v>
      </c>
      <c r="K190" s="358"/>
    </row>
    <row r="191" s="1" customFormat="1" ht="15" customHeight="1">
      <c r="B191" s="315"/>
      <c r="C191" s="351" t="s">
        <v>44</v>
      </c>
      <c r="D191" s="290"/>
      <c r="E191" s="290"/>
      <c r="F191" s="313" t="s">
        <v>1111</v>
      </c>
      <c r="G191" s="290"/>
      <c r="H191" s="287" t="s">
        <v>1203</v>
      </c>
      <c r="I191" s="290" t="s">
        <v>1204</v>
      </c>
      <c r="J191" s="290"/>
      <c r="K191" s="338"/>
    </row>
    <row r="192" s="1" customFormat="1" ht="15" customHeight="1">
      <c r="B192" s="315"/>
      <c r="C192" s="351" t="s">
        <v>1205</v>
      </c>
      <c r="D192" s="290"/>
      <c r="E192" s="290"/>
      <c r="F192" s="313" t="s">
        <v>1111</v>
      </c>
      <c r="G192" s="290"/>
      <c r="H192" s="290" t="s">
        <v>1206</v>
      </c>
      <c r="I192" s="290" t="s">
        <v>1146</v>
      </c>
      <c r="J192" s="290"/>
      <c r="K192" s="338"/>
    </row>
    <row r="193" s="1" customFormat="1" ht="15" customHeight="1">
      <c r="B193" s="315"/>
      <c r="C193" s="351" t="s">
        <v>1207</v>
      </c>
      <c r="D193" s="290"/>
      <c r="E193" s="290"/>
      <c r="F193" s="313" t="s">
        <v>1111</v>
      </c>
      <c r="G193" s="290"/>
      <c r="H193" s="290" t="s">
        <v>1208</v>
      </c>
      <c r="I193" s="290" t="s">
        <v>1146</v>
      </c>
      <c r="J193" s="290"/>
      <c r="K193" s="338"/>
    </row>
    <row r="194" s="1" customFormat="1" ht="15" customHeight="1">
      <c r="B194" s="315"/>
      <c r="C194" s="351" t="s">
        <v>1209</v>
      </c>
      <c r="D194" s="290"/>
      <c r="E194" s="290"/>
      <c r="F194" s="313" t="s">
        <v>1117</v>
      </c>
      <c r="G194" s="290"/>
      <c r="H194" s="290" t="s">
        <v>1210</v>
      </c>
      <c r="I194" s="290" t="s">
        <v>1146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1211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1212</v>
      </c>
      <c r="D201" s="360"/>
      <c r="E201" s="360"/>
      <c r="F201" s="360" t="s">
        <v>1213</v>
      </c>
      <c r="G201" s="361"/>
      <c r="H201" s="360" t="s">
        <v>1214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1204</v>
      </c>
      <c r="D203" s="290"/>
      <c r="E203" s="290"/>
      <c r="F203" s="313" t="s">
        <v>45</v>
      </c>
      <c r="G203" s="290"/>
      <c r="H203" s="290" t="s">
        <v>1215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46</v>
      </c>
      <c r="G204" s="290"/>
      <c r="H204" s="290" t="s">
        <v>1216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49</v>
      </c>
      <c r="G205" s="290"/>
      <c r="H205" s="290" t="s">
        <v>1217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47</v>
      </c>
      <c r="G206" s="290"/>
      <c r="H206" s="290" t="s">
        <v>1218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48</v>
      </c>
      <c r="G207" s="290"/>
      <c r="H207" s="290" t="s">
        <v>1219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1158</v>
      </c>
      <c r="D209" s="290"/>
      <c r="E209" s="290"/>
      <c r="F209" s="313" t="s">
        <v>81</v>
      </c>
      <c r="G209" s="290"/>
      <c r="H209" s="290" t="s">
        <v>1220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1053</v>
      </c>
      <c r="G210" s="290"/>
      <c r="H210" s="290" t="s">
        <v>1054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1051</v>
      </c>
      <c r="G211" s="290"/>
      <c r="H211" s="290" t="s">
        <v>1221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1055</v>
      </c>
      <c r="G212" s="351"/>
      <c r="H212" s="342" t="s">
        <v>1056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1057</v>
      </c>
      <c r="G213" s="351"/>
      <c r="H213" s="342" t="s">
        <v>1035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1182</v>
      </c>
      <c r="D215" s="290"/>
      <c r="E215" s="290"/>
      <c r="F215" s="313">
        <v>1</v>
      </c>
      <c r="G215" s="351"/>
      <c r="H215" s="342" t="s">
        <v>1222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1223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1224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1225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Home-PC\Home</dc:creator>
  <cp:lastModifiedBy>Home-PC\Home</cp:lastModifiedBy>
  <dcterms:created xsi:type="dcterms:W3CDTF">2024-04-11T06:09:54Z</dcterms:created>
  <dcterms:modified xsi:type="dcterms:W3CDTF">2024-04-11T06:10:08Z</dcterms:modified>
</cp:coreProperties>
</file>