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artina.skopova\Desktop\"/>
    </mc:Choice>
  </mc:AlternateContent>
  <bookViews>
    <workbookView xWindow="0" yWindow="0" windowWidth="0" windowHeight="0"/>
  </bookViews>
  <sheets>
    <sheet name="Rekapitulace stavby" sheetId="1" r:id="rId1"/>
    <sheet name="SO01A - Přízemí sociálky ..." sheetId="2" r:id="rId2"/>
    <sheet name="SO01B - Přízemí sociálky ..." sheetId="3" r:id="rId3"/>
    <sheet name="SO02A - 1NP - sociálky dí..." sheetId="4" r:id="rId4"/>
    <sheet name="SO02B - 1NP - sociálky ch..." sheetId="5" r:id="rId5"/>
    <sheet name="SO03A - 2NP - sociálky dí..." sheetId="6" r:id="rId6"/>
    <sheet name="SO03B - 2NP - sociálky ch..." sheetId="7" r:id="rId7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'SO01A - Přízemí sociálky ...'!$C$141:$K$454</definedName>
    <definedName name="_xlnm.Print_Area" localSheetId="1">'SO01A - Přízemí sociálky ...'!$C$4:$J$76,'SO01A - Přízemí sociálky ...'!$C$82:$J$123,'SO01A - Přízemí sociálky ...'!$C$129:$J$454</definedName>
    <definedName name="_xlnm.Print_Titles" localSheetId="1">'SO01A - Přízemí sociálky ...'!$141:$141</definedName>
    <definedName name="_xlnm._FilterDatabase" localSheetId="2" hidden="1">'SO01B - Přízemí sociálky ...'!$C$141:$K$338</definedName>
    <definedName name="_xlnm.Print_Area" localSheetId="2">'SO01B - Přízemí sociálky ...'!$C$4:$J$76,'SO01B - Přízemí sociálky ...'!$C$82:$J$123,'SO01B - Přízemí sociálky ...'!$C$129:$J$338</definedName>
    <definedName name="_xlnm.Print_Titles" localSheetId="2">'SO01B - Přízemí sociálky ...'!$141:$141</definedName>
    <definedName name="_xlnm._FilterDatabase" localSheetId="3" hidden="1">'SO02A - 1NP - sociálky dí...'!$C$141:$K$451</definedName>
    <definedName name="_xlnm.Print_Area" localSheetId="3">'SO02A - 1NP - sociálky dí...'!$C$4:$J$76,'SO02A - 1NP - sociálky dí...'!$C$82:$J$123,'SO02A - 1NP - sociálky dí...'!$C$129:$J$451</definedName>
    <definedName name="_xlnm.Print_Titles" localSheetId="3">'SO02A - 1NP - sociálky dí...'!$141:$141</definedName>
    <definedName name="_xlnm._FilterDatabase" localSheetId="4" hidden="1">'SO02B - 1NP - sociálky ch...'!$C$141:$K$335</definedName>
    <definedName name="_xlnm.Print_Area" localSheetId="4">'SO02B - 1NP - sociálky ch...'!$C$4:$J$76,'SO02B - 1NP - sociálky ch...'!$C$82:$J$123,'SO02B - 1NP - sociálky ch...'!$C$129:$J$335</definedName>
    <definedName name="_xlnm.Print_Titles" localSheetId="4">'SO02B - 1NP - sociálky ch...'!$141:$141</definedName>
    <definedName name="_xlnm._FilterDatabase" localSheetId="5" hidden="1">'SO03A - 2NP - sociálky dí...'!$C$141:$K$449</definedName>
    <definedName name="_xlnm.Print_Area" localSheetId="5">'SO03A - 2NP - sociálky dí...'!$C$4:$J$76,'SO03A - 2NP - sociálky dí...'!$C$82:$J$123,'SO03A - 2NP - sociálky dí...'!$C$129:$J$449</definedName>
    <definedName name="_xlnm.Print_Titles" localSheetId="5">'SO03A - 2NP - sociálky dí...'!$141:$141</definedName>
    <definedName name="_xlnm._FilterDatabase" localSheetId="6" hidden="1">'SO03B - 2NP - sociálky ch...'!$C$142:$K$327</definedName>
    <definedName name="_xlnm.Print_Area" localSheetId="6">'SO03B - 2NP - sociálky ch...'!$C$4:$J$76,'SO03B - 2NP - sociálky ch...'!$C$82:$J$124,'SO03B - 2NP - sociálky ch...'!$C$130:$J$327</definedName>
    <definedName name="_xlnm.Print_Titles" localSheetId="6">'SO03B - 2NP - sociálky ch...'!$142:$142</definedName>
  </definedNames>
  <calcPr/>
</workbook>
</file>

<file path=xl/calcChain.xml><?xml version="1.0" encoding="utf-8"?>
<calcChain xmlns="http://schemas.openxmlformats.org/spreadsheetml/2006/main">
  <c i="7" l="1" r="J39"/>
  <c r="J38"/>
  <c i="1" r="AY100"/>
  <c i="7" r="J37"/>
  <c i="1" r="AX100"/>
  <c i="7" r="BI327"/>
  <c r="BH327"/>
  <c r="BG327"/>
  <c r="BF327"/>
  <c r="T327"/>
  <c r="T326"/>
  <c r="R327"/>
  <c r="R326"/>
  <c r="P327"/>
  <c r="P326"/>
  <c r="BI325"/>
  <c r="BH325"/>
  <c r="BG325"/>
  <c r="BF325"/>
  <c r="T325"/>
  <c r="R325"/>
  <c r="P325"/>
  <c r="BI324"/>
  <c r="BH324"/>
  <c r="BG324"/>
  <c r="BF324"/>
  <c r="T324"/>
  <c r="R324"/>
  <c r="P324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05"/>
  <c r="BH305"/>
  <c r="BG305"/>
  <c r="BF305"/>
  <c r="T305"/>
  <c r="R305"/>
  <c r="P305"/>
  <c r="BI303"/>
  <c r="BH303"/>
  <c r="BG303"/>
  <c r="BF303"/>
  <c r="T303"/>
  <c r="R303"/>
  <c r="P303"/>
  <c r="BI302"/>
  <c r="BH302"/>
  <c r="BG302"/>
  <c r="BF302"/>
  <c r="T302"/>
  <c r="R302"/>
  <c r="P302"/>
  <c r="BI300"/>
  <c r="BH300"/>
  <c r="BG300"/>
  <c r="BF300"/>
  <c r="T300"/>
  <c r="R300"/>
  <c r="P300"/>
  <c r="BI299"/>
  <c r="BH299"/>
  <c r="BG299"/>
  <c r="BF299"/>
  <c r="T299"/>
  <c r="R299"/>
  <c r="P299"/>
  <c r="BI295"/>
  <c r="BH295"/>
  <c r="BG295"/>
  <c r="BF295"/>
  <c r="T295"/>
  <c r="R295"/>
  <c r="P295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4"/>
  <c r="BH284"/>
  <c r="BG284"/>
  <c r="BF284"/>
  <c r="T284"/>
  <c r="R284"/>
  <c r="P284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67"/>
  <c r="BH267"/>
  <c r="BG267"/>
  <c r="BF267"/>
  <c r="T267"/>
  <c r="R267"/>
  <c r="P267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6"/>
  <c r="BH216"/>
  <c r="BG216"/>
  <c r="BF216"/>
  <c r="T216"/>
  <c r="T215"/>
  <c r="R216"/>
  <c r="R215"/>
  <c r="P216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5"/>
  <c r="BH165"/>
  <c r="BG165"/>
  <c r="BF165"/>
  <c r="T165"/>
  <c r="R165"/>
  <c r="P165"/>
  <c r="BI160"/>
  <c r="BH160"/>
  <c r="BG160"/>
  <c r="BF160"/>
  <c r="T160"/>
  <c r="R160"/>
  <c r="P160"/>
  <c r="BI159"/>
  <c r="BH159"/>
  <c r="BG159"/>
  <c r="BF159"/>
  <c r="T159"/>
  <c r="R159"/>
  <c r="P159"/>
  <c r="BI154"/>
  <c r="BH154"/>
  <c r="BG154"/>
  <c r="BF154"/>
  <c r="T154"/>
  <c r="R154"/>
  <c r="P154"/>
  <c r="BI152"/>
  <c r="BH152"/>
  <c r="BG152"/>
  <c r="BF152"/>
  <c r="T152"/>
  <c r="T151"/>
  <c r="R152"/>
  <c r="R151"/>
  <c r="P152"/>
  <c r="P151"/>
  <c r="BI150"/>
  <c r="BH150"/>
  <c r="BG150"/>
  <c r="BF150"/>
  <c r="T150"/>
  <c r="R150"/>
  <c r="P150"/>
  <c r="BI147"/>
  <c r="BH147"/>
  <c r="BG147"/>
  <c r="BF147"/>
  <c r="T147"/>
  <c r="R147"/>
  <c r="P147"/>
  <c r="BI146"/>
  <c r="BH146"/>
  <c r="BG146"/>
  <c r="BF146"/>
  <c r="T146"/>
  <c r="R146"/>
  <c r="P146"/>
  <c r="J139"/>
  <c r="F139"/>
  <c r="F137"/>
  <c r="E135"/>
  <c r="BI122"/>
  <c r="BH122"/>
  <c r="BG122"/>
  <c r="BF122"/>
  <c r="BI121"/>
  <c r="BH121"/>
  <c r="BG121"/>
  <c r="BF121"/>
  <c r="BE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J91"/>
  <c r="F91"/>
  <c r="F89"/>
  <c r="E87"/>
  <c r="J24"/>
  <c r="E24"/>
  <c r="J140"/>
  <c r="J23"/>
  <c r="J18"/>
  <c r="E18"/>
  <c r="F92"/>
  <c r="J17"/>
  <c r="J12"/>
  <c r="J89"/>
  <c r="E7"/>
  <c r="E133"/>
  <c i="6" r="J39"/>
  <c r="J38"/>
  <c i="1" r="AY99"/>
  <c i="6" r="J37"/>
  <c i="1" r="AX99"/>
  <c i="6" r="BI449"/>
  <c r="BH449"/>
  <c r="BG449"/>
  <c r="BF449"/>
  <c r="T449"/>
  <c r="R449"/>
  <c r="P449"/>
  <c r="BI432"/>
  <c r="BH432"/>
  <c r="BG432"/>
  <c r="BF432"/>
  <c r="T432"/>
  <c r="R432"/>
  <c r="P432"/>
  <c r="BI429"/>
  <c r="BH429"/>
  <c r="BG429"/>
  <c r="BF429"/>
  <c r="T429"/>
  <c r="R429"/>
  <c r="P429"/>
  <c r="BI428"/>
  <c r="BH428"/>
  <c r="BG428"/>
  <c r="BF428"/>
  <c r="T428"/>
  <c r="R428"/>
  <c r="P428"/>
  <c r="BI413"/>
  <c r="BH413"/>
  <c r="BG413"/>
  <c r="BF413"/>
  <c r="T413"/>
  <c r="R413"/>
  <c r="P413"/>
  <c r="BI411"/>
  <c r="BH411"/>
  <c r="BG411"/>
  <c r="BF411"/>
  <c r="T411"/>
  <c r="R411"/>
  <c r="P411"/>
  <c r="BI410"/>
  <c r="BH410"/>
  <c r="BG410"/>
  <c r="BF410"/>
  <c r="T410"/>
  <c r="R410"/>
  <c r="P410"/>
  <c r="BI408"/>
  <c r="BH408"/>
  <c r="BG408"/>
  <c r="BF408"/>
  <c r="T408"/>
  <c r="R408"/>
  <c r="P408"/>
  <c r="BI407"/>
  <c r="BH407"/>
  <c r="BG407"/>
  <c r="BF407"/>
  <c r="T407"/>
  <c r="R407"/>
  <c r="P407"/>
  <c r="BI393"/>
  <c r="BH393"/>
  <c r="BG393"/>
  <c r="BF393"/>
  <c r="T393"/>
  <c r="R393"/>
  <c r="P393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70"/>
  <c r="BH370"/>
  <c r="BG370"/>
  <c r="BF370"/>
  <c r="T370"/>
  <c r="R370"/>
  <c r="P370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53"/>
  <c r="BH353"/>
  <c r="BG353"/>
  <c r="BF353"/>
  <c r="T353"/>
  <c r="R353"/>
  <c r="P353"/>
  <c r="BI351"/>
  <c r="BH351"/>
  <c r="BG351"/>
  <c r="BF351"/>
  <c r="T351"/>
  <c r="R351"/>
  <c r="P351"/>
  <c r="BI337"/>
  <c r="BH337"/>
  <c r="BG337"/>
  <c r="BF337"/>
  <c r="T337"/>
  <c r="R337"/>
  <c r="P337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06"/>
  <c r="BH306"/>
  <c r="BG306"/>
  <c r="BF306"/>
  <c r="T306"/>
  <c r="R306"/>
  <c r="P306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75"/>
  <c r="BH275"/>
  <c r="BG275"/>
  <c r="BF275"/>
  <c r="T275"/>
  <c r="R275"/>
  <c r="P275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3"/>
  <c r="BH253"/>
  <c r="BG253"/>
  <c r="BF253"/>
  <c r="T253"/>
  <c r="T252"/>
  <c r="R253"/>
  <c r="R252"/>
  <c r="P253"/>
  <c r="P252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09"/>
  <c r="BH209"/>
  <c r="BG209"/>
  <c r="BF209"/>
  <c r="T209"/>
  <c r="R209"/>
  <c r="P209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77"/>
  <c r="BH177"/>
  <c r="BG177"/>
  <c r="BF177"/>
  <c r="T177"/>
  <c r="R177"/>
  <c r="P177"/>
  <c r="BI166"/>
  <c r="BH166"/>
  <c r="BG166"/>
  <c r="BF166"/>
  <c r="T166"/>
  <c r="R166"/>
  <c r="P166"/>
  <c r="BI165"/>
  <c r="BH165"/>
  <c r="BG165"/>
  <c r="BF165"/>
  <c r="T165"/>
  <c r="R165"/>
  <c r="P165"/>
  <c r="BI155"/>
  <c r="BH155"/>
  <c r="BG155"/>
  <c r="BF155"/>
  <c r="T155"/>
  <c r="R155"/>
  <c r="P155"/>
  <c r="BI153"/>
  <c r="BH153"/>
  <c r="BG153"/>
  <c r="BF153"/>
  <c r="T153"/>
  <c r="T152"/>
  <c r="R153"/>
  <c r="R152"/>
  <c r="P153"/>
  <c r="P152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J138"/>
  <c r="F138"/>
  <c r="F136"/>
  <c r="E134"/>
  <c r="BI121"/>
  <c r="BH121"/>
  <c r="BG121"/>
  <c r="BF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J91"/>
  <c r="F91"/>
  <c r="F89"/>
  <c r="E87"/>
  <c r="J24"/>
  <c r="E24"/>
  <c r="J92"/>
  <c r="J23"/>
  <c r="J18"/>
  <c r="E18"/>
  <c r="F92"/>
  <c r="J17"/>
  <c r="J12"/>
  <c r="J136"/>
  <c r="E7"/>
  <c r="E132"/>
  <c i="5" r="J39"/>
  <c r="J38"/>
  <c i="1" r="AY98"/>
  <c i="5" r="J37"/>
  <c i="1" r="AX98"/>
  <c i="5"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08"/>
  <c r="BH308"/>
  <c r="BG308"/>
  <c r="BF308"/>
  <c r="T308"/>
  <c r="R308"/>
  <c r="P308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297"/>
  <c r="BH297"/>
  <c r="BG297"/>
  <c r="BF297"/>
  <c r="T297"/>
  <c r="R297"/>
  <c r="P297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0"/>
  <c r="BH280"/>
  <c r="BG280"/>
  <c r="BF280"/>
  <c r="T280"/>
  <c r="R280"/>
  <c r="P280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1"/>
  <c r="BH221"/>
  <c r="BG221"/>
  <c r="BF221"/>
  <c r="T221"/>
  <c r="R221"/>
  <c r="P221"/>
  <c r="BI220"/>
  <c r="BH220"/>
  <c r="BG220"/>
  <c r="BF220"/>
  <c r="T220"/>
  <c r="R220"/>
  <c r="P220"/>
  <c r="BI217"/>
  <c r="BH217"/>
  <c r="BG217"/>
  <c r="BF217"/>
  <c r="T217"/>
  <c r="T216"/>
  <c r="R217"/>
  <c r="R216"/>
  <c r="P217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4"/>
  <c r="BH164"/>
  <c r="BG164"/>
  <c r="BF164"/>
  <c r="T164"/>
  <c r="R164"/>
  <c r="P164"/>
  <c r="BI159"/>
  <c r="BH159"/>
  <c r="BG159"/>
  <c r="BF159"/>
  <c r="T159"/>
  <c r="R159"/>
  <c r="P159"/>
  <c r="BI158"/>
  <c r="BH158"/>
  <c r="BG158"/>
  <c r="BF158"/>
  <c r="T158"/>
  <c r="R158"/>
  <c r="P158"/>
  <c r="BI153"/>
  <c r="BH153"/>
  <c r="BG153"/>
  <c r="BF153"/>
  <c r="T153"/>
  <c r="R153"/>
  <c r="P153"/>
  <c r="BI151"/>
  <c r="BH151"/>
  <c r="BG151"/>
  <c r="BF151"/>
  <c r="T151"/>
  <c r="T150"/>
  <c r="R151"/>
  <c r="R150"/>
  <c r="P151"/>
  <c r="P150"/>
  <c r="BI149"/>
  <c r="BH149"/>
  <c r="BG149"/>
  <c r="BF149"/>
  <c r="T149"/>
  <c r="R149"/>
  <c r="P149"/>
  <c r="BI146"/>
  <c r="BH146"/>
  <c r="BG146"/>
  <c r="BF146"/>
  <c r="T146"/>
  <c r="R146"/>
  <c r="P146"/>
  <c r="BI145"/>
  <c r="BH145"/>
  <c r="BG145"/>
  <c r="BF145"/>
  <c r="T145"/>
  <c r="R145"/>
  <c r="P145"/>
  <c r="J138"/>
  <c r="F138"/>
  <c r="F136"/>
  <c r="E134"/>
  <c r="BI121"/>
  <c r="BH121"/>
  <c r="BG121"/>
  <c r="BF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J91"/>
  <c r="F91"/>
  <c r="F89"/>
  <c r="E87"/>
  <c r="J24"/>
  <c r="E24"/>
  <c r="J139"/>
  <c r="J23"/>
  <c r="J18"/>
  <c r="E18"/>
  <c r="F139"/>
  <c r="J17"/>
  <c r="J12"/>
  <c r="J136"/>
  <c r="E7"/>
  <c r="E132"/>
  <c i="4" r="J39"/>
  <c r="J38"/>
  <c i="1" r="AY97"/>
  <c i="4" r="J37"/>
  <c i="1" r="AX97"/>
  <c i="4" r="BI451"/>
  <c r="BH451"/>
  <c r="BG451"/>
  <c r="BF451"/>
  <c r="T451"/>
  <c r="R451"/>
  <c r="P451"/>
  <c r="BI434"/>
  <c r="BH434"/>
  <c r="BG434"/>
  <c r="BF434"/>
  <c r="T434"/>
  <c r="R434"/>
  <c r="P434"/>
  <c r="BI431"/>
  <c r="BH431"/>
  <c r="BG431"/>
  <c r="BF431"/>
  <c r="T431"/>
  <c r="R431"/>
  <c r="P431"/>
  <c r="BI430"/>
  <c r="BH430"/>
  <c r="BG430"/>
  <c r="BF430"/>
  <c r="T430"/>
  <c r="R430"/>
  <c r="P430"/>
  <c r="BI415"/>
  <c r="BH415"/>
  <c r="BG415"/>
  <c r="BF415"/>
  <c r="T415"/>
  <c r="R415"/>
  <c r="P415"/>
  <c r="BI413"/>
  <c r="BH413"/>
  <c r="BG413"/>
  <c r="BF413"/>
  <c r="T413"/>
  <c r="R413"/>
  <c r="P413"/>
  <c r="BI412"/>
  <c r="BH412"/>
  <c r="BG412"/>
  <c r="BF412"/>
  <c r="T412"/>
  <c r="R412"/>
  <c r="P412"/>
  <c r="BI410"/>
  <c r="BH410"/>
  <c r="BG410"/>
  <c r="BF410"/>
  <c r="T410"/>
  <c r="R410"/>
  <c r="P410"/>
  <c r="BI409"/>
  <c r="BH409"/>
  <c r="BG409"/>
  <c r="BF409"/>
  <c r="T409"/>
  <c r="R409"/>
  <c r="P409"/>
  <c r="BI395"/>
  <c r="BH395"/>
  <c r="BG395"/>
  <c r="BF395"/>
  <c r="T395"/>
  <c r="R395"/>
  <c r="P395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72"/>
  <c r="BH372"/>
  <c r="BG372"/>
  <c r="BF372"/>
  <c r="T372"/>
  <c r="R372"/>
  <c r="P372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55"/>
  <c r="BH355"/>
  <c r="BG355"/>
  <c r="BF355"/>
  <c r="T355"/>
  <c r="R355"/>
  <c r="P355"/>
  <c r="BI353"/>
  <c r="BH353"/>
  <c r="BG353"/>
  <c r="BF353"/>
  <c r="T353"/>
  <c r="R353"/>
  <c r="P353"/>
  <c r="BI339"/>
  <c r="BH339"/>
  <c r="BG339"/>
  <c r="BF339"/>
  <c r="T339"/>
  <c r="R339"/>
  <c r="P339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77"/>
  <c r="BH277"/>
  <c r="BG277"/>
  <c r="BF277"/>
  <c r="T277"/>
  <c r="R277"/>
  <c r="P277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5"/>
  <c r="BH255"/>
  <c r="BG255"/>
  <c r="BF255"/>
  <c r="T255"/>
  <c r="T254"/>
  <c r="R255"/>
  <c r="R254"/>
  <c r="P255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09"/>
  <c r="BH209"/>
  <c r="BG209"/>
  <c r="BF209"/>
  <c r="T209"/>
  <c r="R209"/>
  <c r="P209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77"/>
  <c r="BH177"/>
  <c r="BG177"/>
  <c r="BF177"/>
  <c r="T177"/>
  <c r="R177"/>
  <c r="P177"/>
  <c r="BI166"/>
  <c r="BH166"/>
  <c r="BG166"/>
  <c r="BF166"/>
  <c r="T166"/>
  <c r="R166"/>
  <c r="P166"/>
  <c r="BI165"/>
  <c r="BH165"/>
  <c r="BG165"/>
  <c r="BF165"/>
  <c r="T165"/>
  <c r="R165"/>
  <c r="P165"/>
  <c r="BI155"/>
  <c r="BH155"/>
  <c r="BG155"/>
  <c r="BF155"/>
  <c r="T155"/>
  <c r="R155"/>
  <c r="P155"/>
  <c r="BI153"/>
  <c r="BH153"/>
  <c r="BG153"/>
  <c r="BF153"/>
  <c r="T153"/>
  <c r="T152"/>
  <c r="R153"/>
  <c r="R152"/>
  <c r="P153"/>
  <c r="P152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J138"/>
  <c r="F138"/>
  <c r="F136"/>
  <c r="E134"/>
  <c r="BI121"/>
  <c r="BH121"/>
  <c r="BG121"/>
  <c r="BF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J91"/>
  <c r="F91"/>
  <c r="F89"/>
  <c r="E87"/>
  <c r="J24"/>
  <c r="E24"/>
  <c r="J92"/>
  <c r="J23"/>
  <c r="J18"/>
  <c r="E18"/>
  <c r="F92"/>
  <c r="J17"/>
  <c r="J12"/>
  <c r="J89"/>
  <c r="E7"/>
  <c r="E85"/>
  <c i="3" r="J39"/>
  <c r="J38"/>
  <c i="1" r="AY96"/>
  <c i="3" r="J37"/>
  <c i="1" r="AX96"/>
  <c i="3"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1"/>
  <c r="BH311"/>
  <c r="BG311"/>
  <c r="BF311"/>
  <c r="T311"/>
  <c r="R311"/>
  <c r="P311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0"/>
  <c r="BH300"/>
  <c r="BG300"/>
  <c r="BF300"/>
  <c r="T300"/>
  <c r="R300"/>
  <c r="P300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2"/>
  <c r="BH292"/>
  <c r="BG292"/>
  <c r="BF292"/>
  <c r="T292"/>
  <c r="R292"/>
  <c r="P292"/>
  <c r="BI290"/>
  <c r="BH290"/>
  <c r="BG290"/>
  <c r="BF290"/>
  <c r="T290"/>
  <c r="R290"/>
  <c r="P290"/>
  <c r="BI283"/>
  <c r="BH283"/>
  <c r="BG283"/>
  <c r="BF283"/>
  <c r="T283"/>
  <c r="R283"/>
  <c r="P283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3"/>
  <c r="BH223"/>
  <c r="BG223"/>
  <c r="BF223"/>
  <c r="T223"/>
  <c r="R223"/>
  <c r="P223"/>
  <c r="BI222"/>
  <c r="BH222"/>
  <c r="BG222"/>
  <c r="BF222"/>
  <c r="T222"/>
  <c r="R222"/>
  <c r="P222"/>
  <c r="BI219"/>
  <c r="BH219"/>
  <c r="BG219"/>
  <c r="BF219"/>
  <c r="T219"/>
  <c r="T218"/>
  <c r="R219"/>
  <c r="R218"/>
  <c r="P219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78"/>
  <c r="BH178"/>
  <c r="BG178"/>
  <c r="BF178"/>
  <c r="T178"/>
  <c r="R178"/>
  <c r="P178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4"/>
  <c r="BH164"/>
  <c r="BG164"/>
  <c r="BF164"/>
  <c r="T164"/>
  <c r="R164"/>
  <c r="P164"/>
  <c r="BI159"/>
  <c r="BH159"/>
  <c r="BG159"/>
  <c r="BF159"/>
  <c r="T159"/>
  <c r="R159"/>
  <c r="P159"/>
  <c r="BI158"/>
  <c r="BH158"/>
  <c r="BG158"/>
  <c r="BF158"/>
  <c r="T158"/>
  <c r="R158"/>
  <c r="P158"/>
  <c r="BI153"/>
  <c r="BH153"/>
  <c r="BG153"/>
  <c r="BF153"/>
  <c r="T153"/>
  <c r="R153"/>
  <c r="P153"/>
  <c r="BI151"/>
  <c r="BH151"/>
  <c r="BG151"/>
  <c r="BF151"/>
  <c r="T151"/>
  <c r="T150"/>
  <c r="R151"/>
  <c r="R150"/>
  <c r="P151"/>
  <c r="P150"/>
  <c r="BI149"/>
  <c r="BH149"/>
  <c r="BG149"/>
  <c r="BF149"/>
  <c r="T149"/>
  <c r="R149"/>
  <c r="P149"/>
  <c r="BI146"/>
  <c r="BH146"/>
  <c r="BG146"/>
  <c r="BF146"/>
  <c r="T146"/>
  <c r="R146"/>
  <c r="P146"/>
  <c r="BI145"/>
  <c r="BH145"/>
  <c r="BG145"/>
  <c r="BF145"/>
  <c r="T145"/>
  <c r="R145"/>
  <c r="P145"/>
  <c r="J138"/>
  <c r="F138"/>
  <c r="F136"/>
  <c r="E134"/>
  <c r="BI121"/>
  <c r="BH121"/>
  <c r="BG121"/>
  <c r="BF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J91"/>
  <c r="F91"/>
  <c r="F89"/>
  <c r="E87"/>
  <c r="J24"/>
  <c r="E24"/>
  <c r="J92"/>
  <c r="J23"/>
  <c r="J18"/>
  <c r="E18"/>
  <c r="F92"/>
  <c r="J17"/>
  <c r="J12"/>
  <c r="J136"/>
  <c r="E7"/>
  <c r="E85"/>
  <c i="2" r="J39"/>
  <c r="J38"/>
  <c i="1" r="AY95"/>
  <c i="2" r="J37"/>
  <c i="1" r="AX95"/>
  <c i="2" r="BI454"/>
  <c r="BH454"/>
  <c r="BG454"/>
  <c r="BF454"/>
  <c r="T454"/>
  <c r="R454"/>
  <c r="P454"/>
  <c r="BI437"/>
  <c r="BH437"/>
  <c r="BG437"/>
  <c r="BF437"/>
  <c r="T437"/>
  <c r="R437"/>
  <c r="P437"/>
  <c r="BI434"/>
  <c r="BH434"/>
  <c r="BG434"/>
  <c r="BF434"/>
  <c r="T434"/>
  <c r="R434"/>
  <c r="P434"/>
  <c r="BI433"/>
  <c r="BH433"/>
  <c r="BG433"/>
  <c r="BF433"/>
  <c r="T433"/>
  <c r="R433"/>
  <c r="P433"/>
  <c r="BI418"/>
  <c r="BH418"/>
  <c r="BG418"/>
  <c r="BF418"/>
  <c r="T418"/>
  <c r="R418"/>
  <c r="P418"/>
  <c r="BI416"/>
  <c r="BH416"/>
  <c r="BG416"/>
  <c r="BF416"/>
  <c r="T416"/>
  <c r="R416"/>
  <c r="P416"/>
  <c r="BI415"/>
  <c r="BH415"/>
  <c r="BG415"/>
  <c r="BF415"/>
  <c r="T415"/>
  <c r="R415"/>
  <c r="P415"/>
  <c r="BI413"/>
  <c r="BH413"/>
  <c r="BG413"/>
  <c r="BF413"/>
  <c r="T413"/>
  <c r="R413"/>
  <c r="P413"/>
  <c r="BI412"/>
  <c r="BH412"/>
  <c r="BG412"/>
  <c r="BF412"/>
  <c r="T412"/>
  <c r="R412"/>
  <c r="P412"/>
  <c r="BI398"/>
  <c r="BH398"/>
  <c r="BG398"/>
  <c r="BF398"/>
  <c r="T398"/>
  <c r="R398"/>
  <c r="P398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75"/>
  <c r="BH375"/>
  <c r="BG375"/>
  <c r="BF375"/>
  <c r="T375"/>
  <c r="R375"/>
  <c r="P375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58"/>
  <c r="BH358"/>
  <c r="BG358"/>
  <c r="BF358"/>
  <c r="T358"/>
  <c r="R358"/>
  <c r="P358"/>
  <c r="BI356"/>
  <c r="BH356"/>
  <c r="BG356"/>
  <c r="BF356"/>
  <c r="T356"/>
  <c r="R356"/>
  <c r="P356"/>
  <c r="BI342"/>
  <c r="BH342"/>
  <c r="BG342"/>
  <c r="BF342"/>
  <c r="T342"/>
  <c r="R342"/>
  <c r="P342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0"/>
  <c r="BH320"/>
  <c r="BG320"/>
  <c r="BF320"/>
  <c r="T320"/>
  <c r="R320"/>
  <c r="P320"/>
  <c r="BI318"/>
  <c r="BH318"/>
  <c r="BG318"/>
  <c r="BF318"/>
  <c r="T318"/>
  <c r="R318"/>
  <c r="P318"/>
  <c r="BI317"/>
  <c r="BH317"/>
  <c r="BG317"/>
  <c r="BF317"/>
  <c r="T317"/>
  <c r="R317"/>
  <c r="P317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4"/>
  <c r="BH294"/>
  <c r="BG294"/>
  <c r="BF294"/>
  <c r="T294"/>
  <c r="R294"/>
  <c r="P294"/>
  <c r="BI280"/>
  <c r="BH280"/>
  <c r="BG280"/>
  <c r="BF280"/>
  <c r="T280"/>
  <c r="R280"/>
  <c r="P280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59"/>
  <c r="BH259"/>
  <c r="BG259"/>
  <c r="BF259"/>
  <c r="T259"/>
  <c r="R259"/>
  <c r="P259"/>
  <c r="BI258"/>
  <c r="BH258"/>
  <c r="BG258"/>
  <c r="BF258"/>
  <c r="T258"/>
  <c r="R258"/>
  <c r="P258"/>
  <c r="BI255"/>
  <c r="BH255"/>
  <c r="BG255"/>
  <c r="BF255"/>
  <c r="T255"/>
  <c r="T254"/>
  <c r="R255"/>
  <c r="R254"/>
  <c r="P255"/>
  <c r="P254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0"/>
  <c r="BH210"/>
  <c r="BG210"/>
  <c r="BF210"/>
  <c r="T210"/>
  <c r="R210"/>
  <c r="P210"/>
  <c r="BI209"/>
  <c r="BH209"/>
  <c r="BG209"/>
  <c r="BF209"/>
  <c r="T209"/>
  <c r="R209"/>
  <c r="P209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77"/>
  <c r="BH177"/>
  <c r="BG177"/>
  <c r="BF177"/>
  <c r="T177"/>
  <c r="R177"/>
  <c r="P177"/>
  <c r="BI166"/>
  <c r="BH166"/>
  <c r="BG166"/>
  <c r="BF166"/>
  <c r="T166"/>
  <c r="R166"/>
  <c r="P166"/>
  <c r="BI165"/>
  <c r="BH165"/>
  <c r="BG165"/>
  <c r="BF165"/>
  <c r="T165"/>
  <c r="R165"/>
  <c r="P165"/>
  <c r="BI155"/>
  <c r="BH155"/>
  <c r="BG155"/>
  <c r="BF155"/>
  <c r="T155"/>
  <c r="R155"/>
  <c r="P155"/>
  <c r="BI153"/>
  <c r="BH153"/>
  <c r="BG153"/>
  <c r="BF153"/>
  <c r="T153"/>
  <c r="T152"/>
  <c r="R153"/>
  <c r="R152"/>
  <c r="P153"/>
  <c r="P152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J138"/>
  <c r="F138"/>
  <c r="F136"/>
  <c r="E134"/>
  <c r="BI121"/>
  <c r="BH121"/>
  <c r="BG121"/>
  <c r="BF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J91"/>
  <c r="F91"/>
  <c r="F89"/>
  <c r="E87"/>
  <c r="J24"/>
  <c r="E24"/>
  <c r="J139"/>
  <c r="J23"/>
  <c r="J18"/>
  <c r="E18"/>
  <c r="F139"/>
  <c r="J17"/>
  <c r="J12"/>
  <c r="J136"/>
  <c r="E7"/>
  <c r="E132"/>
  <c i="1" r="L90"/>
  <c r="AM90"/>
  <c r="AM89"/>
  <c r="L89"/>
  <c r="AM87"/>
  <c r="L87"/>
  <c r="L85"/>
  <c r="L84"/>
  <c i="2" r="J437"/>
  <c r="J433"/>
  <c r="BK413"/>
  <c r="J398"/>
  <c r="BK375"/>
  <c r="BK370"/>
  <c r="BK328"/>
  <c r="BK320"/>
  <c r="J311"/>
  <c r="BK306"/>
  <c r="J304"/>
  <c r="J298"/>
  <c r="J297"/>
  <c r="J296"/>
  <c r="J294"/>
  <c r="J280"/>
  <c r="J274"/>
  <c r="J272"/>
  <c r="J271"/>
  <c r="J270"/>
  <c r="J269"/>
  <c r="J268"/>
  <c r="J267"/>
  <c r="J266"/>
  <c r="J265"/>
  <c r="J264"/>
  <c r="J263"/>
  <c r="J259"/>
  <c r="J258"/>
  <c r="J255"/>
  <c r="BK253"/>
  <c r="J252"/>
  <c r="J250"/>
  <c r="BK248"/>
  <c r="J248"/>
  <c r="J245"/>
  <c r="J242"/>
  <c r="BK234"/>
  <c r="BK232"/>
  <c r="J231"/>
  <c r="J226"/>
  <c r="J224"/>
  <c r="J222"/>
  <c r="BK210"/>
  <c r="BK194"/>
  <c r="BK192"/>
  <c r="J177"/>
  <c r="J165"/>
  <c r="BK151"/>
  <c i="3" r="BK338"/>
  <c r="BK335"/>
  <c r="J315"/>
  <c r="BK307"/>
  <c r="J250"/>
  <c r="BK235"/>
  <c r="BK186"/>
  <c r="BK159"/>
  <c r="BK321"/>
  <c r="BK315"/>
  <c r="BK296"/>
  <c r="J269"/>
  <c r="BK249"/>
  <c r="J295"/>
  <c r="BK231"/>
  <c r="J222"/>
  <c r="J158"/>
  <c r="BK250"/>
  <c r="BK198"/>
  <c r="BK195"/>
  <c r="J186"/>
  <c r="J170"/>
  <c r="BK149"/>
  <c r="J273"/>
  <c r="J262"/>
  <c r="BK236"/>
  <c r="J231"/>
  <c r="J188"/>
  <c r="J217"/>
  <c r="J151"/>
  <c r="J229"/>
  <c r="J223"/>
  <c r="BK212"/>
  <c r="BK209"/>
  <c r="BK197"/>
  <c r="BK183"/>
  <c r="BK146"/>
  <c r="BK233"/>
  <c r="J213"/>
  <c r="BK206"/>
  <c r="J145"/>
  <c i="4" r="BK431"/>
  <c r="BK415"/>
  <c r="J395"/>
  <c r="J372"/>
  <c r="J367"/>
  <c r="J323"/>
  <c r="J303"/>
  <c r="BK265"/>
  <c r="BK255"/>
  <c r="J246"/>
  <c r="BK224"/>
  <c r="J415"/>
  <c r="J409"/>
  <c r="J369"/>
  <c r="BK355"/>
  <c r="J314"/>
  <c r="J291"/>
  <c r="BK258"/>
  <c r="J232"/>
  <c r="J193"/>
  <c r="J148"/>
  <c r="J263"/>
  <c r="BK277"/>
  <c r="BK234"/>
  <c r="BK267"/>
  <c r="J252"/>
  <c r="BK229"/>
  <c r="J293"/>
  <c r="BK252"/>
  <c r="BK232"/>
  <c r="J221"/>
  <c r="BK155"/>
  <c i="5" r="BK332"/>
  <c r="J312"/>
  <c r="J293"/>
  <c r="BK270"/>
  <c r="J247"/>
  <c r="J221"/>
  <c r="J194"/>
  <c r="BK178"/>
  <c r="J333"/>
  <c r="BK312"/>
  <c r="BK293"/>
  <c r="J259"/>
  <c r="BK171"/>
  <c r="BK164"/>
  <c r="BK273"/>
  <c r="BK249"/>
  <c r="J228"/>
  <c r="BK221"/>
  <c r="J208"/>
  <c r="J270"/>
  <c r="BK227"/>
  <c r="J251"/>
  <c r="BK153"/>
  <c r="BK232"/>
  <c r="J159"/>
  <c r="J234"/>
  <c r="J215"/>
  <c r="J193"/>
  <c r="BK236"/>
  <c r="BK225"/>
  <c r="J190"/>
  <c r="J172"/>
  <c i="6" r="BK449"/>
  <c r="BK389"/>
  <c r="J366"/>
  <c r="J312"/>
  <c r="J258"/>
  <c r="J242"/>
  <c r="BK232"/>
  <c r="BK192"/>
  <c r="J449"/>
  <c r="BK407"/>
  <c r="BK299"/>
  <c r="BK266"/>
  <c r="J259"/>
  <c r="J246"/>
  <c r="BK225"/>
  <c r="BK153"/>
  <c r="J370"/>
  <c r="J337"/>
  <c r="J293"/>
  <c r="J265"/>
  <c r="J253"/>
  <c r="BK166"/>
  <c r="BK337"/>
  <c r="BK265"/>
  <c r="BK247"/>
  <c r="J226"/>
  <c r="J219"/>
  <c r="BK321"/>
  <c r="J251"/>
  <c r="BK223"/>
  <c r="BK259"/>
  <c r="BK151"/>
  <c r="J269"/>
  <c r="J224"/>
  <c i="7" r="BK303"/>
  <c r="J281"/>
  <c r="J244"/>
  <c r="BK229"/>
  <c r="BK211"/>
  <c r="J182"/>
  <c r="BK147"/>
  <c r="J321"/>
  <c r="BK300"/>
  <c r="BK254"/>
  <c r="BK227"/>
  <c r="BK197"/>
  <c r="J189"/>
  <c r="J260"/>
  <c r="J221"/>
  <c r="BK195"/>
  <c r="J305"/>
  <c r="J239"/>
  <c r="J291"/>
  <c r="BK267"/>
  <c r="J222"/>
  <c r="J211"/>
  <c r="BK290"/>
  <c r="J216"/>
  <c r="BK159"/>
  <c r="BK182"/>
  <c i="2" r="BK433"/>
  <c r="J412"/>
  <c r="BK372"/>
  <c r="J358"/>
  <c r="BK317"/>
  <c r="J300"/>
  <c i="1" r="AS94"/>
  <c i="3" r="J338"/>
  <c r="J283"/>
  <c r="BK255"/>
  <c r="BK262"/>
  <c r="J216"/>
  <c r="BK259"/>
  <c r="BK228"/>
  <c r="J193"/>
  <c r="BK153"/>
  <c r="J274"/>
  <c r="J259"/>
  <c r="BK223"/>
  <c r="J230"/>
  <c r="J238"/>
  <c r="J214"/>
  <c r="BK208"/>
  <c r="J178"/>
  <c r="BK253"/>
  <c r="BK214"/>
  <c r="J185"/>
  <c i="4" r="J451"/>
  <c r="J412"/>
  <c r="BK390"/>
  <c r="BK339"/>
  <c r="BK315"/>
  <c r="J259"/>
  <c r="J231"/>
  <c r="J431"/>
  <c r="BK391"/>
  <c r="J339"/>
  <c r="BK301"/>
  <c r="J261"/>
  <c r="J209"/>
  <c r="J353"/>
  <c r="BK308"/>
  <c r="BK262"/>
  <c r="J277"/>
  <c r="BK246"/>
  <c r="BK165"/>
  <c r="BK263"/>
  <c r="BK268"/>
  <c r="J229"/>
  <c r="J177"/>
  <c i="5" r="J303"/>
  <c r="J265"/>
  <c r="BK231"/>
  <c r="J191"/>
  <c r="BK145"/>
  <c r="J294"/>
  <c i="6" r="J432"/>
  <c r="BK312"/>
  <c r="J262"/>
  <c r="J365"/>
  <c r="BK236"/>
  <c r="J408"/>
  <c r="J166"/>
  <c r="J297"/>
  <c i="7" r="J300"/>
  <c r="BK252"/>
  <c r="J225"/>
  <c r="BK194"/>
  <c r="BK327"/>
  <c r="J320"/>
  <c r="J246"/>
  <c r="J199"/>
  <c r="BK150"/>
  <c r="J214"/>
  <c r="J254"/>
  <c r="BK292"/>
  <c r="J228"/>
  <c r="J195"/>
  <c r="BK295"/>
  <c r="J226"/>
  <c i="2" r="BK437"/>
  <c r="J416"/>
  <c r="BK392"/>
  <c r="BK358"/>
  <c r="BK325"/>
  <c r="BK308"/>
  <c r="BK300"/>
  <c r="BK249"/>
  <c r="BK245"/>
  <c r="J244"/>
  <c r="J236"/>
  <c r="BK233"/>
  <c r="BK231"/>
  <c r="BK227"/>
  <c r="J225"/>
  <c r="J223"/>
  <c r="BK220"/>
  <c r="BK209"/>
  <c r="BK193"/>
  <c r="BK177"/>
  <c r="BK165"/>
  <c r="J153"/>
  <c r="BK145"/>
  <c i="3" r="J336"/>
  <c r="BK318"/>
  <c r="J296"/>
  <c r="J249"/>
  <c r="J234"/>
  <c r="BK191"/>
  <c i="2" r="F37"/>
  <c i="3" r="J210"/>
  <c r="J190"/>
  <c r="BK151"/>
  <c i="4" r="BK451"/>
  <c r="BK430"/>
  <c r="BK410"/>
  <c r="J389"/>
  <c r="J355"/>
  <c r="BK322"/>
  <c r="J301"/>
  <c r="J294"/>
  <c r="BK209"/>
  <c r="BK264"/>
  <c r="BK242"/>
  <c r="BK226"/>
  <c r="J153"/>
  <c i="5" r="BK333"/>
  <c r="BK308"/>
  <c r="BK297"/>
  <c r="BK287"/>
  <c r="J255"/>
  <c r="BK214"/>
  <c r="BK188"/>
  <c r="BK172"/>
  <c r="J334"/>
  <c r="BK318"/>
  <c r="J308"/>
  <c r="J253"/>
  <c r="J249"/>
  <c r="J236"/>
  <c r="J230"/>
  <c r="BK226"/>
  <c r="BK215"/>
  <c r="BK212"/>
  <c r="J211"/>
  <c r="BK206"/>
  <c r="J198"/>
  <c r="BK194"/>
  <c r="BK189"/>
  <c r="J188"/>
  <c r="BK186"/>
  <c r="J170"/>
  <c r="BK305"/>
  <c r="BK257"/>
  <c r="BK246"/>
  <c r="J226"/>
  <c r="J206"/>
  <c r="J280"/>
  <c r="J220"/>
  <c r="J244"/>
  <c r="J146"/>
  <c r="J171"/>
  <c r="BK146"/>
  <c r="BK217"/>
  <c r="BK198"/>
  <c r="J145"/>
  <c r="J229"/>
  <c r="J204"/>
  <c r="BK191"/>
  <c r="BK180"/>
  <c i="6" r="BK428"/>
  <c r="BK370"/>
  <c r="J323"/>
  <c r="J292"/>
  <c r="BK250"/>
  <c r="BK233"/>
  <c r="BK193"/>
  <c r="BK432"/>
  <c r="BK388"/>
  <c r="BK267"/>
  <c r="J260"/>
  <c r="J248"/>
  <c r="J231"/>
  <c r="J192"/>
  <c r="BK408"/>
  <c r="BK366"/>
  <c r="J313"/>
  <c r="J291"/>
  <c r="J264"/>
  <c r="BK244"/>
  <c r="J367"/>
  <c r="J315"/>
  <c r="BK257"/>
  <c r="J232"/>
  <c r="BK194"/>
  <c r="BK320"/>
  <c r="J229"/>
  <c r="J222"/>
  <c r="BK246"/>
  <c r="J153"/>
  <c r="J305"/>
  <c r="J209"/>
  <c i="7" r="J302"/>
  <c r="J284"/>
  <c r="BK239"/>
  <c r="BK199"/>
  <c r="BK181"/>
  <c r="J327"/>
  <c r="J322"/>
  <c r="J279"/>
  <c r="BK244"/>
  <c r="BK219"/>
  <c r="BK190"/>
  <c r="BK279"/>
  <c r="BK235"/>
  <c r="J197"/>
  <c r="J165"/>
  <c r="BK246"/>
  <c r="J295"/>
  <c r="J241"/>
  <c r="J219"/>
  <c r="BK187"/>
  <c r="J173"/>
  <c r="J292"/>
  <c r="J257"/>
  <c r="J209"/>
  <c r="J290"/>
  <c r="J154"/>
  <c i="2" r="J454"/>
  <c r="BK416"/>
  <c r="BK412"/>
  <c r="BK394"/>
  <c r="J392"/>
  <c r="J372"/>
  <c r="J356"/>
  <c r="J325"/>
  <c r="BK311"/>
  <c r="J308"/>
  <c r="J302"/>
  <c r="J145"/>
  <c i="3" r="BK292"/>
  <c r="J196"/>
  <c r="BK337"/>
  <c r="J307"/>
  <c r="BK276"/>
  <c r="BK297"/>
  <c r="J248"/>
  <c r="BK217"/>
  <c i="2" r="F38"/>
  <c i="4" r="BK293"/>
  <c r="J234"/>
  <c r="J430"/>
  <c r="BK395"/>
  <c r="BK353"/>
  <c r="BK305"/>
  <c r="J266"/>
  <c r="J224"/>
  <c r="BK151"/>
  <c r="J322"/>
  <c r="J268"/>
  <c r="J295"/>
  <c r="BK261"/>
  <c r="J219"/>
  <c i="5" r="BK240"/>
  <c r="BK181"/>
  <c r="BK335"/>
  <c r="J297"/>
  <c i="6" r="BK413"/>
  <c r="BK315"/>
  <c r="BK263"/>
  <c r="BK145"/>
  <c r="BK294"/>
  <c r="BK224"/>
  <c r="BK269"/>
  <c r="J410"/>
  <c r="BK226"/>
  <c i="7" r="BK305"/>
  <c r="BK247"/>
  <c r="BK221"/>
  <c r="J187"/>
  <c r="J303"/>
  <c r="J235"/>
  <c r="J196"/>
  <c r="J159"/>
  <c r="BK213"/>
  <c r="J150"/>
  <c r="J194"/>
  <c r="BK231"/>
  <c r="BK196"/>
  <c r="J147"/>
  <c r="J227"/>
  <c r="BK258"/>
  <c i="2" r="BK342"/>
  <c r="J318"/>
  <c r="J299"/>
  <c r="BK250"/>
  <c r="BK246"/>
  <c r="BK244"/>
  <c r="BK236"/>
  <c r="J235"/>
  <c r="J233"/>
  <c r="BK229"/>
  <c r="J227"/>
  <c r="BK225"/>
  <c r="BK223"/>
  <c r="J220"/>
  <c r="J209"/>
  <c r="J193"/>
  <c r="J166"/>
  <c r="J155"/>
  <c r="J148"/>
  <c i="3" r="BK336"/>
  <c r="J319"/>
  <c r="BK308"/>
  <c r="J253"/>
  <c r="J236"/>
  <c r="BK193"/>
  <c r="J183"/>
  <c r="BK145"/>
  <c r="J318"/>
  <c r="J308"/>
  <c r="BK295"/>
  <c r="BK266"/>
  <c r="J316"/>
  <c r="BK274"/>
  <c r="J242"/>
  <c r="J219"/>
  <c r="BK190"/>
  <c r="J276"/>
  <c r="J235"/>
  <c r="J197"/>
  <c r="BK185"/>
  <c r="BK158"/>
  <c r="J146"/>
  <c r="J292"/>
  <c r="BK267"/>
  <c r="J257"/>
  <c r="J228"/>
  <c r="BK164"/>
  <c r="BK234"/>
  <c r="BK216"/>
  <c r="J232"/>
  <c r="J227"/>
  <c r="BK210"/>
  <c r="J206"/>
  <c r="J198"/>
  <c r="J187"/>
  <c r="J164"/>
  <c r="BK246"/>
  <c r="BK219"/>
  <c r="J209"/>
  <c r="BK172"/>
  <c i="2" r="J36"/>
  <c i="4" r="BK251"/>
  <c r="J225"/>
  <c r="J165"/>
  <c r="J410"/>
  <c r="BK389"/>
  <c r="BK367"/>
  <c r="BK323"/>
  <c r="BK303"/>
  <c r="J267"/>
  <c r="BK259"/>
  <c r="J244"/>
  <c r="BK222"/>
  <c r="BK192"/>
  <c r="J317"/>
  <c r="J296"/>
  <c r="BK307"/>
  <c r="J269"/>
  <c r="BK244"/>
  <c r="J151"/>
  <c r="BK266"/>
  <c r="BK249"/>
  <c r="BK166"/>
  <c r="BK291"/>
  <c r="J223"/>
  <c r="BK271"/>
  <c r="J249"/>
  <c r="BK225"/>
  <c r="J166"/>
  <c r="J242"/>
  <c i="5" r="J315"/>
  <c r="BK294"/>
  <c r="J273"/>
  <c r="J248"/>
  <c r="BK228"/>
  <c r="BK196"/>
  <c r="BK158"/>
  <c r="BK316"/>
  <c r="J304"/>
  <c r="J267"/>
  <c r="BK255"/>
  <c r="J158"/>
  <c r="J292"/>
  <c r="BK260"/>
  <c r="BK234"/>
  <c r="J225"/>
  <c r="J210"/>
  <c r="BK303"/>
  <c r="J217"/>
  <c r="J195"/>
  <c r="J264"/>
  <c r="BK210"/>
  <c r="BK244"/>
  <c r="BK229"/>
  <c r="J207"/>
  <c r="J151"/>
  <c r="BK233"/>
  <c r="BK207"/>
  <c r="BK195"/>
  <c r="J189"/>
  <c i="6" r="J429"/>
  <c r="J407"/>
  <c r="BK367"/>
  <c r="J320"/>
  <c r="BK291"/>
  <c r="BK251"/>
  <c r="BK234"/>
  <c r="BK219"/>
  <c r="J145"/>
  <c r="J393"/>
  <c r="BK306"/>
  <c r="BK264"/>
  <c r="BK258"/>
  <c r="BK242"/>
  <c r="BK229"/>
  <c r="BK165"/>
  <c r="BK393"/>
  <c r="BK353"/>
  <c r="BK305"/>
  <c r="BK275"/>
  <c r="BK260"/>
  <c r="BK177"/>
  <c r="J389"/>
  <c r="BK313"/>
  <c r="J263"/>
  <c r="BK227"/>
  <c r="J177"/>
  <c r="J301"/>
  <c r="J225"/>
  <c r="BK209"/>
  <c r="J234"/>
  <c r="J387"/>
  <c r="BK231"/>
  <c i="7" r="J319"/>
  <c r="BK291"/>
  <c r="J243"/>
  <c r="J223"/>
  <c r="BK210"/>
  <c r="BK189"/>
  <c r="BK165"/>
  <c r="BK325"/>
  <c r="BK321"/>
  <c r="BK299"/>
  <c r="J247"/>
  <c r="BK222"/>
  <c r="BK205"/>
  <c r="J191"/>
  <c r="BK154"/>
  <c r="J242"/>
  <c r="J172"/>
  <c r="J252"/>
  <c r="BK191"/>
  <c r="BK284"/>
  <c r="BK260"/>
  <c r="BK214"/>
  <c r="J181"/>
  <c r="J152"/>
  <c r="J258"/>
  <c r="BK179"/>
  <c r="BK281"/>
  <c r="BK192"/>
  <c i="2" r="BK434"/>
  <c r="J418"/>
  <c r="BK415"/>
  <c r="BK398"/>
  <c r="J393"/>
  <c r="J375"/>
  <c r="J371"/>
  <c r="J342"/>
  <c r="J326"/>
  <c r="BK318"/>
  <c r="J310"/>
  <c r="BK304"/>
  <c r="BK299"/>
  <c r="BK153"/>
  <c i="3" r="BK261"/>
  <c r="J195"/>
  <c r="J172"/>
  <c r="BK316"/>
  <c r="BK273"/>
  <c r="BK283"/>
  <c r="BK229"/>
  <c r="BK189"/>
  <c r="BK257"/>
  <c r="J200"/>
  <c r="BK187"/>
  <c r="J297"/>
  <c r="J270"/>
  <c r="BK232"/>
  <c r="BK290"/>
  <c r="J251"/>
  <c r="BK213"/>
  <c r="BK200"/>
  <c r="BK196"/>
  <c r="J159"/>
  <c r="BK238"/>
  <c r="J208"/>
  <c r="BK170"/>
  <c i="4" r="BK434"/>
  <c r="BK409"/>
  <c r="BK369"/>
  <c r="BK317"/>
  <c r="J264"/>
  <c r="BK245"/>
  <c r="BK223"/>
  <c r="BK412"/>
  <c r="BK372"/>
  <c r="J315"/>
  <c r="BK297"/>
  <c r="BK248"/>
  <c r="BK177"/>
  <c r="J297"/>
  <c r="BK295"/>
  <c r="J236"/>
  <c r="BK269"/>
  <c r="J233"/>
  <c r="BK153"/>
  <c r="J194"/>
  <c r="J251"/>
  <c r="BK194"/>
  <c i="5" r="J335"/>
  <c r="BK304"/>
  <c r="BK264"/>
  <c r="BK208"/>
  <c r="BK170"/>
  <c r="J316"/>
  <c r="BK280"/>
  <c r="J271"/>
  <c r="J186"/>
  <c r="J257"/>
  <c r="BK179"/>
  <c r="J231"/>
  <c r="J240"/>
  <c r="J212"/>
  <c r="J179"/>
  <c r="J232"/>
  <c r="J197"/>
  <c r="J164"/>
  <c i="6" r="BK411"/>
  <c r="BK365"/>
  <c r="BK301"/>
  <c r="J247"/>
  <c r="BK222"/>
  <c r="J428"/>
  <c r="J321"/>
  <c r="J261"/>
  <c r="J236"/>
  <c r="BK148"/>
  <c r="J303"/>
  <c r="J250"/>
  <c r="J151"/>
  <c r="BK256"/>
  <c r="BK221"/>
  <c r="BK297"/>
  <c r="J294"/>
  <c r="BK295"/>
  <c r="J194"/>
  <c i="7" r="J267"/>
  <c r="J224"/>
  <c r="J198"/>
  <c r="J146"/>
  <c r="BK319"/>
  <c r="J220"/>
  <c r="J179"/>
  <c r="BK276"/>
  <c r="J160"/>
  <c r="J251"/>
  <c i="2" r="J434"/>
  <c r="J415"/>
  <c r="BK393"/>
  <c r="J370"/>
  <c r="BK326"/>
  <c r="J317"/>
  <c r="BK302"/>
  <c r="BK148"/>
  <c i="3" r="BK300"/>
  <c r="BK242"/>
  <c r="BK178"/>
  <c r="BK319"/>
  <c r="BK306"/>
  <c r="BK251"/>
  <c r="BK270"/>
  <c r="BK227"/>
  <c r="J153"/>
  <c r="J246"/>
  <c r="J191"/>
  <c r="J171"/>
  <c r="J300"/>
  <c r="J266"/>
  <c r="BK230"/>
  <c r="BK269"/>
  <c r="J267"/>
  <c r="BK222"/>
  <c r="BK199"/>
  <c r="BK188"/>
  <c i="2" r="F39"/>
  <c i="4" r="BK227"/>
  <c r="J155"/>
  <c r="J192"/>
  <c r="J248"/>
  <c r="J308"/>
  <c r="J265"/>
  <c r="BK231"/>
  <c r="J262"/>
  <c r="J260"/>
  <c r="J227"/>
  <c r="BK145"/>
  <c i="5" r="J313"/>
  <c r="BK292"/>
  <c r="BK259"/>
  <c r="BK204"/>
  <c r="BK159"/>
  <c r="BK315"/>
  <c r="J287"/>
  <c i="6" r="J411"/>
  <c r="BK292"/>
  <c r="J193"/>
  <c r="J306"/>
  <c r="J244"/>
  <c r="BK429"/>
  <c r="J275"/>
  <c r="BK293"/>
  <c r="J256"/>
  <c i="7" r="J299"/>
  <c r="BK241"/>
  <c r="BK220"/>
  <c r="J192"/>
  <c r="BK324"/>
  <c r="BK251"/>
  <c r="J213"/>
  <c r="BK172"/>
  <c r="BK224"/>
  <c r="J171"/>
  <c r="BK146"/>
  <c r="BK223"/>
  <c r="J205"/>
  <c r="J280"/>
  <c r="BK198"/>
  <c r="BK257"/>
  <c i="2" r="BK454"/>
  <c r="BK418"/>
  <c r="J413"/>
  <c r="J394"/>
  <c r="BK371"/>
  <c r="BK356"/>
  <c r="J328"/>
  <c r="J320"/>
  <c r="BK310"/>
  <c r="J306"/>
  <c r="BK298"/>
  <c r="BK297"/>
  <c r="BK296"/>
  <c r="BK294"/>
  <c r="BK280"/>
  <c r="BK274"/>
  <c r="BK272"/>
  <c r="BK271"/>
  <c r="BK270"/>
  <c r="BK269"/>
  <c r="BK268"/>
  <c r="BK267"/>
  <c r="BK266"/>
  <c r="BK265"/>
  <c r="BK264"/>
  <c r="BK263"/>
  <c r="BK259"/>
  <c r="BK258"/>
  <c r="BK255"/>
  <c r="J253"/>
  <c r="BK252"/>
  <c r="J249"/>
  <c r="J246"/>
  <c r="BK242"/>
  <c r="BK235"/>
  <c r="J234"/>
  <c r="J232"/>
  <c r="J229"/>
  <c r="BK226"/>
  <c r="BK224"/>
  <c r="BK222"/>
  <c r="J210"/>
  <c r="J194"/>
  <c r="J192"/>
  <c r="BK166"/>
  <c r="BK155"/>
  <c r="J151"/>
  <c i="3" r="J337"/>
  <c r="J321"/>
  <c r="J311"/>
  <c r="J306"/>
  <c r="J255"/>
  <c r="BK248"/>
  <c r="J233"/>
  <c r="J189"/>
  <c r="BK171"/>
  <c r="J335"/>
  <c r="BK311"/>
  <c r="J290"/>
  <c r="J261"/>
  <c i="2" r="F36"/>
  <c i="3" r="J212"/>
  <c r="J199"/>
  <c r="J149"/>
  <c i="4" r="J434"/>
  <c r="BK413"/>
  <c r="J391"/>
  <c r="BK368"/>
  <c r="BK325"/>
  <c r="BK314"/>
  <c r="BK299"/>
  <c r="J258"/>
  <c r="J253"/>
  <c r="J226"/>
  <c r="BK193"/>
  <c r="J413"/>
  <c r="J390"/>
  <c r="J368"/>
  <c r="J325"/>
  <c r="J307"/>
  <c r="BK294"/>
  <c r="BK260"/>
  <c r="BK236"/>
  <c r="BK221"/>
  <c r="J145"/>
  <c r="J305"/>
  <c r="J299"/>
  <c r="J245"/>
  <c r="BK235"/>
  <c r="J271"/>
  <c r="BK253"/>
  <c r="J222"/>
  <c r="BK148"/>
  <c r="BK233"/>
  <c r="BK296"/>
  <c r="J255"/>
  <c r="J235"/>
  <c r="BK219"/>
  <c i="5" r="BK334"/>
  <c r="J318"/>
  <c r="J305"/>
  <c r="BK289"/>
  <c r="J260"/>
  <c r="J246"/>
  <c r="BK197"/>
  <c r="J180"/>
  <c r="J153"/>
  <c r="J332"/>
  <c r="BK313"/>
  <c r="J289"/>
  <c r="BK265"/>
  <c r="J178"/>
  <c r="BK149"/>
  <c r="BK267"/>
  <c r="BK248"/>
  <c r="J227"/>
  <c r="BK220"/>
  <c r="J196"/>
  <c r="BK271"/>
  <c r="BK253"/>
  <c r="BK247"/>
  <c r="BK230"/>
  <c r="J149"/>
  <c r="J233"/>
  <c r="J214"/>
  <c r="BK190"/>
  <c r="BK251"/>
  <c r="BK211"/>
  <c r="BK193"/>
  <c r="J181"/>
  <c r="BK151"/>
  <c i="6" r="J413"/>
  <c r="BK387"/>
  <c r="J353"/>
  <c r="BK303"/>
  <c r="BK289"/>
  <c r="BK235"/>
  <c r="J227"/>
  <c r="J165"/>
  <c r="BK410"/>
  <c r="J295"/>
  <c r="BK262"/>
  <c r="J257"/>
  <c r="J233"/>
  <c r="BK155"/>
  <c r="J388"/>
  <c r="J351"/>
  <c r="J299"/>
  <c r="J289"/>
  <c r="BK261"/>
  <c r="J155"/>
  <c r="BK351"/>
  <c r="J267"/>
  <c r="BK248"/>
  <c r="J223"/>
  <c r="BK323"/>
  <c r="J266"/>
  <c r="J221"/>
  <c r="J235"/>
  <c r="J148"/>
  <c r="BK253"/>
  <c i="7" r="BK320"/>
  <c r="BK274"/>
  <c r="J231"/>
  <c r="BK226"/>
  <c r="J207"/>
  <c r="J190"/>
  <c r="J180"/>
  <c r="J325"/>
  <c r="BK322"/>
  <c r="BK302"/>
  <c r="J274"/>
  <c r="J229"/>
  <c r="BK207"/>
  <c r="BK173"/>
  <c r="J324"/>
  <c r="BK228"/>
  <c r="BK209"/>
  <c r="BK160"/>
  <c r="BK242"/>
  <c r="BK280"/>
  <c r="BK225"/>
  <c r="BK216"/>
  <c r="BK180"/>
  <c r="BK171"/>
  <c r="BK243"/>
  <c r="J210"/>
  <c r="J276"/>
  <c r="BK152"/>
  <c i="2" l="1" r="P154"/>
  <c r="BK247"/>
  <c r="J247"/>
  <c r="J102"/>
  <c r="BK273"/>
  <c r="J273"/>
  <c r="J106"/>
  <c r="T327"/>
  <c r="R414"/>
  <c i="3" r="R152"/>
  <c r="BK211"/>
  <c r="J211"/>
  <c r="J102"/>
  <c r="P237"/>
  <c r="R247"/>
  <c r="P275"/>
  <c r="BK317"/>
  <c r="J317"/>
  <c r="J111"/>
  <c r="T317"/>
  <c i="4" r="T154"/>
  <c r="P247"/>
  <c r="P257"/>
  <c r="BK292"/>
  <c r="J292"/>
  <c r="J107"/>
  <c r="T292"/>
  <c r="R298"/>
  <c r="R306"/>
  <c r="T414"/>
  <c i="5" r="R144"/>
  <c r="P192"/>
  <c r="P209"/>
  <c r="P235"/>
  <c r="T245"/>
  <c r="T272"/>
  <c r="P317"/>
  <c i="6" r="BK154"/>
  <c r="T228"/>
  <c r="BK255"/>
  <c r="J255"/>
  <c r="J105"/>
  <c r="R268"/>
  <c r="T290"/>
  <c r="BK304"/>
  <c r="J304"/>
  <c r="J109"/>
  <c r="BK322"/>
  <c r="J322"/>
  <c r="J110"/>
  <c r="BK409"/>
  <c r="J409"/>
  <c r="J111"/>
  <c r="P409"/>
  <c r="T412"/>
  <c i="2" r="R144"/>
  <c r="T228"/>
  <c r="P273"/>
  <c r="R295"/>
  <c r="BK309"/>
  <c r="J309"/>
  <c r="J109"/>
  <c r="T417"/>
  <c i="3" r="BK144"/>
  <c r="J144"/>
  <c r="J98"/>
  <c r="BK192"/>
  <c r="J192"/>
  <c r="J101"/>
  <c r="R221"/>
  <c r="BK252"/>
  <c r="J252"/>
  <c r="J108"/>
  <c r="P260"/>
  <c r="R320"/>
  <c i="4" r="P144"/>
  <c r="P228"/>
  <c r="BK270"/>
  <c r="J270"/>
  <c r="J106"/>
  <c r="BK298"/>
  <c r="J298"/>
  <c r="J108"/>
  <c r="P306"/>
  <c r="R414"/>
  <c i="5" r="BK152"/>
  <c r="BK219"/>
  <c r="BK245"/>
  <c r="J245"/>
  <c r="J107"/>
  <c r="R272"/>
  <c r="R314"/>
  <c i="6" r="T154"/>
  <c r="R245"/>
  <c r="T268"/>
  <c r="P296"/>
  <c r="P322"/>
  <c r="R412"/>
  <c i="2" r="T154"/>
  <c r="BK257"/>
  <c r="J257"/>
  <c r="J105"/>
  <c r="R273"/>
  <c r="P295"/>
  <c r="P301"/>
  <c r="T309"/>
  <c r="P417"/>
  <c i="3" r="T144"/>
  <c r="P192"/>
  <c r="T211"/>
  <c r="R237"/>
  <c r="T247"/>
  <c r="T252"/>
  <c r="T260"/>
  <c r="P320"/>
  <c i="4" r="T144"/>
  <c r="T228"/>
  <c r="T257"/>
  <c r="R292"/>
  <c r="R324"/>
  <c r="R411"/>
  <c i="5" r="BK144"/>
  <c r="J144"/>
  <c r="J98"/>
  <c r="T144"/>
  <c r="T192"/>
  <c r="T219"/>
  <c r="T235"/>
  <c r="BK250"/>
  <c r="J250"/>
  <c r="J108"/>
  <c r="BK258"/>
  <c r="J258"/>
  <c r="J109"/>
  <c r="T258"/>
  <c r="BK314"/>
  <c r="J314"/>
  <c r="J111"/>
  <c r="R317"/>
  <c i="6" r="BK144"/>
  <c r="J144"/>
  <c r="J98"/>
  <c r="R144"/>
  <c r="R228"/>
  <c r="T245"/>
  <c r="T255"/>
  <c r="BK290"/>
  <c r="J290"/>
  <c r="J107"/>
  <c r="P304"/>
  <c i="2" r="BK154"/>
  <c r="J154"/>
  <c r="J100"/>
  <c r="T247"/>
  <c r="BK327"/>
  <c r="J327"/>
  <c r="J110"/>
  <c r="BK414"/>
  <c r="J414"/>
  <c r="J111"/>
  <c i="3" r="BK152"/>
  <c r="J152"/>
  <c r="J100"/>
  <c r="R211"/>
  <c r="T237"/>
  <c r="BK260"/>
  <c r="J260"/>
  <c r="J109"/>
  <c r="BK320"/>
  <c r="J320"/>
  <c r="J112"/>
  <c i="4" r="P154"/>
  <c r="T247"/>
  <c r="BK324"/>
  <c r="J324"/>
  <c r="J110"/>
  <c r="BK411"/>
  <c r="J411"/>
  <c r="J111"/>
  <c i="5" r="P152"/>
  <c r="R209"/>
  <c r="BK272"/>
  <c r="J272"/>
  <c r="J110"/>
  <c r="T314"/>
  <c i="6" r="P144"/>
  <c r="BK228"/>
  <c r="J228"/>
  <c r="J101"/>
  <c r="P245"/>
  <c r="BK268"/>
  <c r="J268"/>
  <c r="J106"/>
  <c r="R290"/>
  <c r="R296"/>
  <c r="R304"/>
  <c r="T304"/>
  <c r="BK412"/>
  <c r="J412"/>
  <c r="J112"/>
  <c i="2" r="P144"/>
  <c r="R228"/>
  <c r="P247"/>
  <c r="T257"/>
  <c r="BK295"/>
  <c r="J295"/>
  <c r="J107"/>
  <c r="BK301"/>
  <c r="J301"/>
  <c r="J108"/>
  <c r="T301"/>
  <c r="P309"/>
  <c r="BK417"/>
  <c r="J417"/>
  <c r="J112"/>
  <c i="3" r="R144"/>
  <c r="R192"/>
  <c r="P221"/>
  <c r="BK247"/>
  <c r="J247"/>
  <c r="J107"/>
  <c r="R252"/>
  <c r="T275"/>
  <c r="R317"/>
  <c i="4" r="R154"/>
  <c r="R247"/>
  <c r="R257"/>
  <c r="P292"/>
  <c r="T324"/>
  <c r="T411"/>
  <c i="5" r="P144"/>
  <c r="R192"/>
  <c r="R219"/>
  <c i="6" r="P154"/>
  <c r="P255"/>
  <c i="2" r="BK144"/>
  <c r="J144"/>
  <c r="J98"/>
  <c r="P228"/>
  <c r="P257"/>
  <c r="P327"/>
  <c r="P414"/>
  <c i="3" r="P152"/>
  <c r="P211"/>
  <c r="BK237"/>
  <c r="J237"/>
  <c r="J106"/>
  <c r="R275"/>
  <c i="4" r="BK154"/>
  <c r="J154"/>
  <c r="J100"/>
  <c r="BK247"/>
  <c r="J247"/>
  <c r="J102"/>
  <c r="R270"/>
  <c r="BK306"/>
  <c r="J306"/>
  <c r="J109"/>
  <c r="BK414"/>
  <c r="J414"/>
  <c r="J112"/>
  <c i="5" r="T152"/>
  <c r="P219"/>
  <c r="R245"/>
  <c r="R250"/>
  <c r="R258"/>
  <c r="T317"/>
  <c i="6" r="R154"/>
  <c r="BK245"/>
  <c r="J245"/>
  <c r="J102"/>
  <c r="P268"/>
  <c r="BK296"/>
  <c r="J296"/>
  <c r="J108"/>
  <c r="R322"/>
  <c r="P412"/>
  <c i="7" r="R153"/>
  <c i="2" r="R154"/>
  <c r="R257"/>
  <c r="R327"/>
  <c r="T414"/>
  <c i="3" r="T152"/>
  <c r="T221"/>
  <c r="P252"/>
  <c r="R260"/>
  <c r="P317"/>
  <c i="4" r="BK144"/>
  <c r="J144"/>
  <c r="J98"/>
  <c r="BK228"/>
  <c r="J228"/>
  <c r="J101"/>
  <c r="P270"/>
  <c r="P324"/>
  <c r="P411"/>
  <c i="5" r="R152"/>
  <c r="R143"/>
  <c r="T209"/>
  <c r="R235"/>
  <c r="P272"/>
  <c r="P314"/>
  <c i="6" r="T144"/>
  <c r="T143"/>
  <c r="P228"/>
  <c r="R255"/>
  <c r="R254"/>
  <c r="P290"/>
  <c r="T296"/>
  <c r="T322"/>
  <c r="R409"/>
  <c r="T409"/>
  <c i="7" r="R145"/>
  <c r="T145"/>
  <c r="P153"/>
  <c r="BK193"/>
  <c r="J193"/>
  <c r="J101"/>
  <c r="R193"/>
  <c r="BK208"/>
  <c r="J208"/>
  <c r="J102"/>
  <c r="T208"/>
  <c r="BK218"/>
  <c r="J218"/>
  <c r="J105"/>
  <c r="R218"/>
  <c r="BK230"/>
  <c r="J230"/>
  <c r="J106"/>
  <c r="R230"/>
  <c r="BK240"/>
  <c r="J240"/>
  <c r="J107"/>
  <c r="R240"/>
  <c r="BK245"/>
  <c r="J245"/>
  <c r="J108"/>
  <c r="R245"/>
  <c r="T245"/>
  <c r="P259"/>
  <c r="R259"/>
  <c r="BK301"/>
  <c r="J301"/>
  <c r="J110"/>
  <c r="P301"/>
  <c r="R301"/>
  <c r="T301"/>
  <c r="P304"/>
  <c r="T304"/>
  <c r="P323"/>
  <c r="R323"/>
  <c i="2" r="T144"/>
  <c r="BK228"/>
  <c r="J228"/>
  <c r="J101"/>
  <c r="R247"/>
  <c r="T273"/>
  <c r="T295"/>
  <c r="R301"/>
  <c r="R309"/>
  <c r="R417"/>
  <c i="3" r="P144"/>
  <c r="P143"/>
  <c r="T192"/>
  <c r="BK221"/>
  <c r="J221"/>
  <c r="J105"/>
  <c r="P247"/>
  <c r="BK275"/>
  <c r="J275"/>
  <c r="J110"/>
  <c r="T320"/>
  <c i="4" r="R144"/>
  <c r="R228"/>
  <c r="BK257"/>
  <c r="J257"/>
  <c r="J105"/>
  <c r="T270"/>
  <c r="P298"/>
  <c r="T298"/>
  <c r="T306"/>
  <c r="P414"/>
  <c i="5" r="BK192"/>
  <c r="J192"/>
  <c r="J101"/>
  <c r="BK209"/>
  <c r="J209"/>
  <c r="J102"/>
  <c r="BK235"/>
  <c r="J235"/>
  <c r="J106"/>
  <c r="P245"/>
  <c r="P250"/>
  <c r="T250"/>
  <c r="P258"/>
  <c r="BK317"/>
  <c r="J317"/>
  <c r="J112"/>
  <c i="7" r="BK145"/>
  <c r="J145"/>
  <c r="J98"/>
  <c r="P145"/>
  <c r="BK153"/>
  <c r="J153"/>
  <c r="J100"/>
  <c r="T153"/>
  <c r="P193"/>
  <c r="T193"/>
  <c r="P208"/>
  <c r="R208"/>
  <c r="P218"/>
  <c r="T218"/>
  <c r="P230"/>
  <c r="T230"/>
  <c r="P240"/>
  <c r="T240"/>
  <c r="P245"/>
  <c r="BK259"/>
  <c r="J259"/>
  <c r="J109"/>
  <c r="T259"/>
  <c r="BK304"/>
  <c r="J304"/>
  <c r="J111"/>
  <c r="R304"/>
  <c r="BK323"/>
  <c r="J323"/>
  <c r="J112"/>
  <c r="T323"/>
  <c i="2" r="BK254"/>
  <c r="J254"/>
  <c r="J103"/>
  <c i="5" r="BK150"/>
  <c r="J150"/>
  <c r="J99"/>
  <c r="BK216"/>
  <c r="J216"/>
  <c r="J103"/>
  <c i="2" r="BK152"/>
  <c r="J152"/>
  <c r="J99"/>
  <c i="3" r="BK218"/>
  <c r="J218"/>
  <c r="J103"/>
  <c i="4" r="BK254"/>
  <c r="J254"/>
  <c r="J103"/>
  <c i="6" r="BK152"/>
  <c r="J152"/>
  <c r="J99"/>
  <c r="BK252"/>
  <c r="J252"/>
  <c r="J103"/>
  <c i="7" r="BK151"/>
  <c r="J151"/>
  <c r="J99"/>
  <c i="3" r="BK150"/>
  <c r="J150"/>
  <c r="J99"/>
  <c i="4" r="BK152"/>
  <c r="J152"/>
  <c r="J99"/>
  <c i="7" r="BK215"/>
  <c r="J215"/>
  <c r="J103"/>
  <c r="BK326"/>
  <c r="J326"/>
  <c r="J113"/>
  <c i="6" r="J154"/>
  <c r="J100"/>
  <c i="7" r="BE159"/>
  <c r="BE160"/>
  <c r="BE172"/>
  <c r="BE181"/>
  <c r="BE252"/>
  <c r="E85"/>
  <c r="F140"/>
  <c r="BE173"/>
  <c r="BE180"/>
  <c r="BE189"/>
  <c r="BE190"/>
  <c r="BE199"/>
  <c r="BE207"/>
  <c r="BE211"/>
  <c r="BE220"/>
  <c r="BE224"/>
  <c r="BE229"/>
  <c r="BE247"/>
  <c r="BE254"/>
  <c r="BE274"/>
  <c r="BE291"/>
  <c r="BE299"/>
  <c r="J137"/>
  <c r="BE150"/>
  <c r="BE191"/>
  <c r="BE192"/>
  <c r="BE198"/>
  <c r="BE213"/>
  <c r="BE219"/>
  <c r="BE221"/>
  <c r="BE227"/>
  <c r="BE239"/>
  <c r="BE242"/>
  <c r="BE260"/>
  <c r="BE281"/>
  <c r="BE290"/>
  <c r="BE302"/>
  <c r="BE152"/>
  <c r="BE187"/>
  <c r="BE196"/>
  <c r="BE225"/>
  <c r="BE251"/>
  <c r="BE279"/>
  <c r="BE284"/>
  <c r="BE300"/>
  <c r="BE303"/>
  <c r="BE146"/>
  <c r="BE154"/>
  <c r="BE182"/>
  <c r="BE194"/>
  <c r="BE223"/>
  <c r="BE244"/>
  <c r="BE292"/>
  <c i="6" r="BK254"/>
  <c r="J254"/>
  <c r="J104"/>
  <c i="7" r="J92"/>
  <c r="BE147"/>
  <c r="BE165"/>
  <c r="BE171"/>
  <c r="BE195"/>
  <c r="BE197"/>
  <c r="BE210"/>
  <c r="BE214"/>
  <c r="BE222"/>
  <c r="BE226"/>
  <c r="BE231"/>
  <c r="BE241"/>
  <c r="BE243"/>
  <c r="BE257"/>
  <c r="BE258"/>
  <c r="BE267"/>
  <c r="BE276"/>
  <c r="BE280"/>
  <c r="BE295"/>
  <c r="BE305"/>
  <c r="BE319"/>
  <c r="BE320"/>
  <c r="BE321"/>
  <c r="BE322"/>
  <c r="BE324"/>
  <c r="BE325"/>
  <c r="BE327"/>
  <c r="BE179"/>
  <c r="BE205"/>
  <c r="BE209"/>
  <c r="BE216"/>
  <c r="BE228"/>
  <c r="BE235"/>
  <c r="BE246"/>
  <c i="5" r="J152"/>
  <c r="J100"/>
  <c i="6" r="E85"/>
  <c r="BE165"/>
  <c r="BE166"/>
  <c r="BE233"/>
  <c r="BE234"/>
  <c r="BE236"/>
  <c r="BE242"/>
  <c r="BE246"/>
  <c r="BE258"/>
  <c r="BE292"/>
  <c r="BE312"/>
  <c r="BE315"/>
  <c r="BE337"/>
  <c r="J89"/>
  <c r="BE145"/>
  <c r="BE177"/>
  <c r="BE219"/>
  <c r="BE250"/>
  <c r="BE253"/>
  <c r="BE295"/>
  <c r="BE303"/>
  <c r="BE305"/>
  <c r="BE320"/>
  <c r="BE370"/>
  <c r="BE389"/>
  <c r="BE429"/>
  <c r="BE247"/>
  <c r="BE256"/>
  <c r="BE259"/>
  <c r="BE260"/>
  <c r="BE263"/>
  <c r="BE267"/>
  <c r="BE351"/>
  <c r="BE366"/>
  <c r="BE411"/>
  <c i="5" r="J219"/>
  <c r="J105"/>
  <c i="6" r="BE193"/>
  <c r="BE209"/>
  <c r="BE225"/>
  <c r="BE226"/>
  <c r="BE229"/>
  <c r="BE235"/>
  <c r="BE264"/>
  <c r="BE289"/>
  <c r="BE291"/>
  <c r="BE299"/>
  <c r="BE353"/>
  <c r="BE388"/>
  <c r="BE408"/>
  <c r="BE410"/>
  <c r="BE413"/>
  <c r="J139"/>
  <c r="BE148"/>
  <c r="BE192"/>
  <c r="BE194"/>
  <c r="BE251"/>
  <c r="BE266"/>
  <c r="BE301"/>
  <c r="BE306"/>
  <c r="BE321"/>
  <c r="BE367"/>
  <c r="BE387"/>
  <c r="BE407"/>
  <c r="BE449"/>
  <c r="F139"/>
  <c r="BE224"/>
  <c r="BE227"/>
  <c r="BE232"/>
  <c r="BE244"/>
  <c r="BE269"/>
  <c r="BE294"/>
  <c r="BE297"/>
  <c r="BE323"/>
  <c r="BE365"/>
  <c r="BE428"/>
  <c r="BE151"/>
  <c r="BE153"/>
  <c r="BE155"/>
  <c r="BE221"/>
  <c r="BE222"/>
  <c r="BE223"/>
  <c r="BE231"/>
  <c r="BE248"/>
  <c r="BE257"/>
  <c r="BE261"/>
  <c r="BE262"/>
  <c r="BE265"/>
  <c r="BE275"/>
  <c r="BE293"/>
  <c r="BE313"/>
  <c r="BE393"/>
  <c r="BE432"/>
  <c i="4" r="BK143"/>
  <c r="J143"/>
  <c r="J97"/>
  <c i="5" r="BE145"/>
  <c r="BE158"/>
  <c r="BE198"/>
  <c r="BE210"/>
  <c r="BE215"/>
  <c r="BE226"/>
  <c r="BE227"/>
  <c r="BE231"/>
  <c r="BE234"/>
  <c r="BE246"/>
  <c r="E85"/>
  <c r="F92"/>
  <c r="BE181"/>
  <c r="BE189"/>
  <c r="BE196"/>
  <c r="BE204"/>
  <c r="BE208"/>
  <c r="BE236"/>
  <c r="BE251"/>
  <c i="4" r="BK256"/>
  <c r="J256"/>
  <c r="J104"/>
  <c i="5" r="BE211"/>
  <c r="BE217"/>
  <c r="BE233"/>
  <c r="BE240"/>
  <c r="J92"/>
  <c r="BE230"/>
  <c r="BE248"/>
  <c r="BE164"/>
  <c r="BE170"/>
  <c r="BE178"/>
  <c r="BE190"/>
  <c r="BE194"/>
  <c r="BE197"/>
  <c r="BE206"/>
  <c r="BE221"/>
  <c r="BE149"/>
  <c r="BE153"/>
  <c r="BE172"/>
  <c r="BE214"/>
  <c r="BE255"/>
  <c r="BE271"/>
  <c r="BE294"/>
  <c r="BE297"/>
  <c r="J89"/>
  <c r="BE159"/>
  <c r="BE180"/>
  <c r="BE191"/>
  <c r="BE193"/>
  <c r="BE195"/>
  <c r="BE220"/>
  <c r="BE228"/>
  <c r="BE229"/>
  <c r="BE247"/>
  <c r="BE259"/>
  <c r="BE260"/>
  <c r="BE264"/>
  <c r="BE265"/>
  <c r="BE287"/>
  <c r="BE289"/>
  <c r="BE293"/>
  <c r="BE303"/>
  <c r="BE304"/>
  <c r="BE308"/>
  <c r="BE312"/>
  <c r="BE333"/>
  <c r="BE146"/>
  <c r="BE151"/>
  <c r="BE171"/>
  <c r="BE179"/>
  <c r="BE186"/>
  <c r="BE188"/>
  <c r="BE207"/>
  <c r="BE212"/>
  <c r="BE225"/>
  <c r="BE232"/>
  <c r="BE244"/>
  <c r="BE249"/>
  <c r="BE253"/>
  <c r="BE257"/>
  <c r="BE267"/>
  <c r="BE270"/>
  <c r="BE273"/>
  <c r="BE280"/>
  <c r="BE292"/>
  <c r="BE305"/>
  <c r="BE313"/>
  <c r="BE315"/>
  <c r="BE316"/>
  <c r="BE318"/>
  <c r="BE332"/>
  <c r="BE334"/>
  <c r="BE335"/>
  <c i="3" r="BK143"/>
  <c r="J143"/>
  <c r="J97"/>
  <c i="4" r="BE151"/>
  <c r="BE155"/>
  <c r="BE222"/>
  <c r="BE246"/>
  <c r="BE249"/>
  <c r="BE251"/>
  <c r="BE264"/>
  <c i="3" r="BK220"/>
  <c r="J220"/>
  <c r="J104"/>
  <c i="4" r="J136"/>
  <c r="F139"/>
  <c r="BE193"/>
  <c r="BE234"/>
  <c r="BE236"/>
  <c r="BE253"/>
  <c r="BE261"/>
  <c r="BE294"/>
  <c r="J139"/>
  <c r="BE148"/>
  <c r="BE219"/>
  <c r="BE224"/>
  <c r="BE225"/>
  <c r="BE231"/>
  <c r="BE265"/>
  <c r="BE296"/>
  <c r="BE299"/>
  <c r="BE145"/>
  <c r="BE242"/>
  <c r="BE245"/>
  <c r="BE248"/>
  <c r="BE258"/>
  <c r="BE259"/>
  <c r="E132"/>
  <c r="BE255"/>
  <c r="BE263"/>
  <c r="BE293"/>
  <c r="BE194"/>
  <c r="BE221"/>
  <c r="BE223"/>
  <c r="BE226"/>
  <c r="BE229"/>
  <c r="BE232"/>
  <c r="BE260"/>
  <c r="BE266"/>
  <c r="BE271"/>
  <c r="BE355"/>
  <c r="BE165"/>
  <c r="BE166"/>
  <c r="BE235"/>
  <c r="BE252"/>
  <c r="BE262"/>
  <c r="BE268"/>
  <c r="BE269"/>
  <c r="BE277"/>
  <c r="BE295"/>
  <c r="BE297"/>
  <c r="BE301"/>
  <c r="BE322"/>
  <c r="BE367"/>
  <c r="BE368"/>
  <c r="BE372"/>
  <c r="BE391"/>
  <c r="BE413"/>
  <c r="BE431"/>
  <c r="BE434"/>
  <c r="BE153"/>
  <c r="BE177"/>
  <c r="BE192"/>
  <c r="BE209"/>
  <c r="BE227"/>
  <c r="BE233"/>
  <c r="BE244"/>
  <c r="BE267"/>
  <c r="BE291"/>
  <c r="BE303"/>
  <c r="BE305"/>
  <c r="BE307"/>
  <c r="BE308"/>
  <c r="BE314"/>
  <c r="BE315"/>
  <c r="BE317"/>
  <c r="BE323"/>
  <c r="BE325"/>
  <c r="BE339"/>
  <c r="BE353"/>
  <c r="BE369"/>
  <c r="BE389"/>
  <c r="BE390"/>
  <c r="BE395"/>
  <c r="BE409"/>
  <c r="BE410"/>
  <c r="BE412"/>
  <c r="BE415"/>
  <c r="BE430"/>
  <c r="BE451"/>
  <c i="3" r="BE158"/>
  <c r="BE171"/>
  <c r="BE189"/>
  <c r="BE195"/>
  <c r="BE196"/>
  <c r="BE198"/>
  <c r="BE208"/>
  <c r="BE213"/>
  <c r="BE216"/>
  <c r="BE227"/>
  <c r="BE230"/>
  <c r="BE261"/>
  <c r="BE270"/>
  <c r="BE283"/>
  <c i="2" r="BK143"/>
  <c r="J143"/>
  <c r="J97"/>
  <c i="3" r="E132"/>
  <c r="BE145"/>
  <c r="BE185"/>
  <c r="BE186"/>
  <c r="BE191"/>
  <c r="BE200"/>
  <c r="BE206"/>
  <c r="BE209"/>
  <c r="BE210"/>
  <c r="BE212"/>
  <c r="BE214"/>
  <c r="J139"/>
  <c r="BE242"/>
  <c r="BE248"/>
  <c r="BE257"/>
  <c r="BE274"/>
  <c r="BE153"/>
  <c r="BE217"/>
  <c r="BE219"/>
  <c r="BE231"/>
  <c r="BE234"/>
  <c r="BE246"/>
  <c r="BE249"/>
  <c r="BE250"/>
  <c r="BE255"/>
  <c r="BE292"/>
  <c r="BE295"/>
  <c i="2" r="BK256"/>
  <c r="J256"/>
  <c r="J104"/>
  <c i="3" r="J89"/>
  <c r="F139"/>
  <c r="BE146"/>
  <c r="BE151"/>
  <c r="BE164"/>
  <c r="BE178"/>
  <c r="BE183"/>
  <c r="BE193"/>
  <c r="BE199"/>
  <c r="BE222"/>
  <c r="BE223"/>
  <c r="BE232"/>
  <c r="BE233"/>
  <c r="BE236"/>
  <c r="BE251"/>
  <c r="BE267"/>
  <c r="BE269"/>
  <c r="BE290"/>
  <c r="BE306"/>
  <c r="BE149"/>
  <c r="BE159"/>
  <c r="BE187"/>
  <c r="BE228"/>
  <c r="BE229"/>
  <c r="BE235"/>
  <c r="BE238"/>
  <c r="BE273"/>
  <c r="BE276"/>
  <c r="BE300"/>
  <c r="BE170"/>
  <c r="BE172"/>
  <c r="BE188"/>
  <c r="BE253"/>
  <c r="BE262"/>
  <c r="BE308"/>
  <c r="BE311"/>
  <c r="BE316"/>
  <c r="BE318"/>
  <c r="BE335"/>
  <c r="BE190"/>
  <c r="BE197"/>
  <c r="BE259"/>
  <c r="BE266"/>
  <c r="BE296"/>
  <c r="BE297"/>
  <c r="BE307"/>
  <c r="BE315"/>
  <c r="BE319"/>
  <c r="BE321"/>
  <c r="BE336"/>
  <c r="BE337"/>
  <c r="BE338"/>
  <c i="1" r="AW95"/>
  <c r="BA95"/>
  <c r="BB95"/>
  <c r="BC95"/>
  <c i="2" r="E85"/>
  <c r="J89"/>
  <c r="F92"/>
  <c r="J92"/>
  <c r="BE145"/>
  <c r="BE148"/>
  <c r="BE151"/>
  <c r="BE153"/>
  <c r="BE155"/>
  <c r="BE165"/>
  <c r="BE166"/>
  <c r="BE177"/>
  <c r="BE192"/>
  <c r="BE193"/>
  <c r="BE194"/>
  <c r="BE209"/>
  <c r="BE210"/>
  <c r="BE220"/>
  <c r="BE222"/>
  <c r="BE223"/>
  <c r="BE224"/>
  <c r="BE225"/>
  <c r="BE226"/>
  <c r="BE227"/>
  <c r="BE229"/>
  <c r="BE231"/>
  <c r="BE232"/>
  <c r="BE233"/>
  <c r="BE234"/>
  <c r="BE235"/>
  <c r="BE236"/>
  <c r="BE242"/>
  <c r="BE244"/>
  <c r="BE245"/>
  <c r="BE246"/>
  <c r="BE248"/>
  <c r="BE249"/>
  <c r="BE250"/>
  <c r="BE252"/>
  <c r="BE253"/>
  <c r="BE255"/>
  <c r="BE258"/>
  <c r="BE259"/>
  <c r="BE263"/>
  <c r="BE264"/>
  <c r="BE265"/>
  <c r="BE266"/>
  <c r="BE267"/>
  <c r="BE268"/>
  <c r="BE269"/>
  <c r="BE270"/>
  <c r="BE271"/>
  <c r="BE272"/>
  <c r="BE274"/>
  <c r="BE280"/>
  <c r="BE294"/>
  <c r="BE296"/>
  <c r="BE297"/>
  <c r="BE298"/>
  <c r="BE299"/>
  <c r="BE300"/>
  <c r="BE302"/>
  <c r="BE304"/>
  <c r="BE306"/>
  <c r="BE308"/>
  <c r="BE310"/>
  <c r="BE311"/>
  <c r="BE317"/>
  <c r="BE318"/>
  <c r="BE320"/>
  <c r="BE325"/>
  <c r="BE326"/>
  <c r="BE328"/>
  <c r="BE342"/>
  <c r="BE356"/>
  <c r="BE358"/>
  <c r="BE370"/>
  <c r="BE371"/>
  <c r="BE372"/>
  <c r="BE375"/>
  <c r="BE392"/>
  <c r="BE393"/>
  <c r="BE394"/>
  <c r="BE398"/>
  <c r="BE412"/>
  <c r="BE413"/>
  <c r="BE415"/>
  <c r="BE416"/>
  <c r="BE418"/>
  <c r="BE433"/>
  <c r="BE434"/>
  <c r="BE437"/>
  <c r="BE454"/>
  <c i="1" r="BD95"/>
  <c i="4" r="F37"/>
  <c i="1" r="BB97"/>
  <c i="7" r="F39"/>
  <c i="1" r="BD100"/>
  <c i="6" r="F37"/>
  <c i="1" r="BB99"/>
  <c i="4" r="J36"/>
  <c i="1" r="AW97"/>
  <c i="4" r="F39"/>
  <c i="1" r="BD97"/>
  <c i="6" r="F38"/>
  <c i="1" r="BC99"/>
  <c i="4" r="F38"/>
  <c i="1" r="BC97"/>
  <c i="5" r="F39"/>
  <c i="1" r="BD98"/>
  <c i="7" r="F37"/>
  <c i="1" r="BB100"/>
  <c i="3" r="J36"/>
  <c i="1" r="AW96"/>
  <c i="5" r="J36"/>
  <c i="1" r="AW98"/>
  <c i="6" r="J36"/>
  <c i="1" r="AW99"/>
  <c i="3" r="F38"/>
  <c i="1" r="BC96"/>
  <c i="5" r="F36"/>
  <c i="1" r="BA98"/>
  <c i="3" r="F39"/>
  <c i="1" r="BD96"/>
  <c i="5" r="F38"/>
  <c i="1" r="BC98"/>
  <c i="7" r="F38"/>
  <c i="1" r="BC100"/>
  <c i="3" r="F36"/>
  <c i="1" r="BA96"/>
  <c i="4" r="F36"/>
  <c i="1" r="BA97"/>
  <c i="7" r="F36"/>
  <c i="1" r="BA100"/>
  <c i="7" r="J36"/>
  <c i="1" r="AW100"/>
  <c i="6" r="F36"/>
  <c i="1" r="BA99"/>
  <c i="3" r="F37"/>
  <c i="1" r="BB96"/>
  <c i="5" r="F37"/>
  <c i="1" r="BB98"/>
  <c i="6" r="F39"/>
  <c i="1" r="BD99"/>
  <c i="2" l="1" r="P256"/>
  <c i="3" r="P220"/>
  <c r="P142"/>
  <c i="1" r="AU96"/>
  <c i="7" r="R217"/>
  <c i="5" r="T143"/>
  <c i="6" r="P254"/>
  <c i="2" r="T143"/>
  <c i="5" r="BK218"/>
  <c r="J218"/>
  <c r="J104"/>
  <c i="7" r="T217"/>
  <c r="R144"/>
  <c r="R143"/>
  <c i="5" r="P218"/>
  <c r="T218"/>
  <c i="7" r="P144"/>
  <c i="4" r="R143"/>
  <c i="7" r="T144"/>
  <c r="T143"/>
  <c i="2" r="R143"/>
  <c i="3" r="R143"/>
  <c i="6" r="P143"/>
  <c r="P142"/>
  <c i="1" r="AU99"/>
  <c i="6" r="R143"/>
  <c r="R142"/>
  <c i="4" r="T256"/>
  <c i="3" r="T143"/>
  <c i="5" r="BK143"/>
  <c r="BK142"/>
  <c r="J142"/>
  <c r="J96"/>
  <c r="J30"/>
  <c i="4" r="P143"/>
  <c i="3" r="R220"/>
  <c r="R142"/>
  <c i="6" r="BK143"/>
  <c r="J143"/>
  <c r="J97"/>
  <c i="4" r="T143"/>
  <c r="T142"/>
  <c i="7" r="P217"/>
  <c i="2" r="R256"/>
  <c i="5" r="R218"/>
  <c r="R142"/>
  <c i="4" r="R256"/>
  <c i="2" r="T256"/>
  <c i="5" r="P143"/>
  <c r="P142"/>
  <c i="1" r="AU98"/>
  <c i="6" r="T254"/>
  <c r="T142"/>
  <c i="3" r="T220"/>
  <c i="4" r="P256"/>
  <c i="2" r="P143"/>
  <c r="P142"/>
  <c i="1" r="AU95"/>
  <c i="7" r="BK144"/>
  <c r="J144"/>
  <c r="J97"/>
  <c r="BK217"/>
  <c r="J217"/>
  <c r="J104"/>
  <c i="6" r="BK142"/>
  <c r="J142"/>
  <c r="J96"/>
  <c r="J30"/>
  <c i="4" r="BK142"/>
  <c r="J142"/>
  <c r="J96"/>
  <c r="J30"/>
  <c i="3" r="BK142"/>
  <c r="J142"/>
  <c r="J96"/>
  <c r="J30"/>
  <c i="2" r="BK142"/>
  <c r="J142"/>
  <c r="J96"/>
  <c r="J30"/>
  <c i="6" r="J121"/>
  <c r="J115"/>
  <c r="J123"/>
  <c i="1" r="BD94"/>
  <c r="W33"/>
  <c i="5" r="J121"/>
  <c r="J115"/>
  <c r="J31"/>
  <c r="J32"/>
  <c i="1" r="AG98"/>
  <c r="BC94"/>
  <c r="W32"/>
  <c r="BA94"/>
  <c r="W30"/>
  <c r="BB94"/>
  <c r="W31"/>
  <c i="4" r="J121"/>
  <c r="BE121"/>
  <c r="J35"/>
  <c i="1" r="AV97"/>
  <c r="AT97"/>
  <c i="3" r="J121"/>
  <c r="BE121"/>
  <c r="J35"/>
  <c i="1" r="AV96"/>
  <c r="AT96"/>
  <c i="2" r="J121"/>
  <c r="J115"/>
  <c r="J123"/>
  <c i="3" l="1" r="T142"/>
  <c i="5" r="T142"/>
  <c i="4" r="P142"/>
  <c i="1" r="AU97"/>
  <c i="7" r="P143"/>
  <c i="1" r="AU100"/>
  <c i="2" r="R142"/>
  <c r="T142"/>
  <c i="4" r="R142"/>
  <c i="5" r="BE121"/>
  <c i="7" r="BK143"/>
  <c r="J143"/>
  <c r="J96"/>
  <c r="J30"/>
  <c i="5" r="J143"/>
  <c r="J97"/>
  <c i="6" r="BE121"/>
  <c r="J31"/>
  <c i="2" r="J31"/>
  <c r="BE121"/>
  <c i="5" r="J123"/>
  <c i="3" r="J115"/>
  <c r="J123"/>
  <c i="4" r="J115"/>
  <c r="J123"/>
  <c i="5" r="F35"/>
  <c i="1" r="AZ98"/>
  <c i="6" r="F35"/>
  <c i="1" r="AZ99"/>
  <c i="5" r="J35"/>
  <c i="1" r="AV98"/>
  <c r="AT98"/>
  <c r="AN98"/>
  <c i="6" r="J35"/>
  <c i="1" r="AV99"/>
  <c r="AT99"/>
  <c i="7" r="J122"/>
  <c r="BE122"/>
  <c r="J35"/>
  <c i="1" r="AV100"/>
  <c r="AT100"/>
  <c i="2" r="J35"/>
  <c i="1" r="AV95"/>
  <c r="AT95"/>
  <c i="2" r="J32"/>
  <c i="1" r="AG95"/>
  <c i="3" r="F35"/>
  <c i="1" r="AZ96"/>
  <c i="4" r="F35"/>
  <c i="1" r="AZ97"/>
  <c r="AW94"/>
  <c r="AK30"/>
  <c i="6" r="J32"/>
  <c i="1" r="AG99"/>
  <c r="AN99"/>
  <c r="AY94"/>
  <c r="AX94"/>
  <c i="5" l="1" r="J41"/>
  <c i="6" r="J41"/>
  <c i="4" r="J31"/>
  <c i="3" r="J31"/>
  <c i="2" r="J41"/>
  <c i="1" r="AN95"/>
  <c i="7" r="J116"/>
  <c r="J31"/>
  <c r="J32"/>
  <c i="1" r="AG100"/>
  <c r="AN100"/>
  <c i="7" r="F35"/>
  <c i="1" r="AZ100"/>
  <c i="4" r="J32"/>
  <c i="1" r="AG97"/>
  <c r="AN97"/>
  <c r="AU94"/>
  <c i="2" r="F35"/>
  <c i="1" r="AZ95"/>
  <c i="3" r="J32"/>
  <c i="1" r="AG96"/>
  <c r="AN96"/>
  <c i="7" l="1" r="J41"/>
  <c i="4" r="J41"/>
  <c i="3" r="J41"/>
  <c i="1" r="AZ94"/>
  <c r="W29"/>
  <c i="7" r="J124"/>
  <c i="1" r="AG94"/>
  <c r="AK26"/>
  <c l="1"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<sst xmlns="http://schemas.openxmlformats.org/spreadsheetml/2006/main">
  <si>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</si>
  <si>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</si>
  <si>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</si>
  <si>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</si>
  <si>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</si>
  <si>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{d50fcd53-b1d2-433a-a050-3fa8509b22b6}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</si>
  <si>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</si>
  <si>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</si>
  <si>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</si>
  <si>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</si>
  <si>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</si>
  <si>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</si>
  <si>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</si>
  <si>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</si>
  <si>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22-20-23a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</si>
  <si>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</si>
  <si>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</si>
  <si>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R. Frimla, Trutnov - Oprava havarijního stavu sociálního zázemí I. stupeň</t>
  </si>
  <si>
    <t>KSO:</t>
  </si>
  <si>
    <t>CC-CZ:</t>
  </si>
  <si>
    <t>Místo:</t>
  </si>
  <si>
    <t>Trutnov</t>
  </si>
  <si>
    <t>Datum:</t>
  </si>
  <si>
    <t>26. 3. 2024</t>
  </si>
  <si>
    <t>Zadavatel:</t>
  </si>
  <si>
    <t>IČ:</t>
  </si>
  <si>
    <t>Základní škola Trutnov, R. Frima 816</t>
  </si>
  <si>
    <t>DIČ:</t>
  </si>
  <si>
    <t>Uchazeč:</t>
  </si>
  <si>
    <t>Vyplň údaj</t>
  </si>
  <si>
    <t>Projektant:</t>
  </si>
  <si>
    <t xml:space="preserve">dle požadavku -  výkaz výměr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</si>
  <si>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</si>
  <si>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</si>
  <si>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</si>
  <si>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</si>
  <si>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</si>
  <si>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</si>
  <si>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</si>
  <si>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</si>
  <si>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</si>
  <si>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</si>
  <si>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</si>
  <si>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</si>
  <si>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</si>
  <si>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</si>
  <si>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</si>
  <si>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</si>
  <si>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</si>
  <si>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</si>
  <si>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</si>
  <si>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</si>
  <si>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</si>
  <si>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</si>
  <si>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</si>
  <si>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</si>
  <si>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</si>
  <si>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</si>
  <si>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</si>
  <si>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</si>
  <si>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</si>
  <si>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</si>
  <si>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</si>
  <si>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</si>
  <si>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</si>
  <si>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</si>
  <si>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</si>
  <si>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</si>
  <si>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</si>
  <si>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</si>
  <si>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</si>
  <si>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</si>
  <si>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</si>
  <si>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</si>
  <si>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</si>
  <si>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</si>
  <si>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</si>
  <si>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</si>
  <si>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</si>
  <si>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</si>
  <si>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</si>
  <si>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SO01A</t>
  </si>
  <si>
    <t>Přízemí sociálky dívky vč. WC učitelé a úklidová komora</t>
  </si>
  <si>
    <t>STA</t>
  </si>
  <si>
    <t>1</t>
  </si>
  <si>
    <t>{3efdf583-4a10-4ca1-9cf5-67bdb29a6400}</t>
  </si>
  <si>
    <t>2</t>
  </si>
  <si>
    <t>SO01B</t>
  </si>
  <si>
    <t>Přízemí sociálky chlapci</t>
  </si>
  <si>
    <t>{a34a8509-7e27-413f-adfa-be9ee4613950}</t>
  </si>
  <si>
    <t>SO02A</t>
  </si>
  <si>
    <t>1NP - sociálky dívky vč. WC učitelé a úklidová komora</t>
  </si>
  <si>
    <t>{b5bd9878-e4cd-453e-b56b-ad607b83b087}</t>
  </si>
  <si>
    <t>SO02B</t>
  </si>
  <si>
    <t>1NP - sociálky chlapci</t>
  </si>
  <si>
    <t>{d017d190-9e42-480c-9464-27eda846e06a}</t>
  </si>
  <si>
    <t>SO03A</t>
  </si>
  <si>
    <t>2NP - sociálky dívky vč. WC učitelé a úklidová komora</t>
  </si>
  <si>
    <t>{b58c710c-d17f-407f-805d-b0502da7867d}</t>
  </si>
  <si>
    <t>SO03B</t>
  </si>
  <si>
    <t>2NP - sociálky chlapci</t>
  </si>
  <si>
    <t>{24ef39c6-feed-42c9-a154-96a56fb4590d}</t>
  </si>
  <si>
    <t>KRYCÍ LIST SOUPISU PRACÍ</t>
  </si>
  <si>
    <t>Objekt:</t>
  </si>
  <si>
    <t>SO01A - Přízemí sociálky dívky vč. WC učitelé a úklidová komora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</si>
  <si>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</si>
  <si>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</si>
  <si>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</si>
  <si>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</si>
  <si>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</si>
  <si>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</si>
  <si>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</si>
  <si>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</si>
  <si>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</si>
  <si>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</si>
  <si>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</si>
  <si>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</si>
  <si>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</si>
  <si>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</si>
  <si>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</si>
  <si>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766 - Konstrukce truhlářské</t>
  </si>
  <si>
    <t xml:space="preserve">    711 - Izolace proti vodě, vlhkosti a plynům</t>
  </si>
  <si>
    <t xml:space="preserve">    725 - Zdravotechnika - zařizovací předměty</t>
  </si>
  <si>
    <t xml:space="preserve">    763 - Konstrukce suché výstavby</t>
  </si>
  <si>
    <t xml:space="preserve">    771 - Podlahy z dlaždic</t>
  </si>
  <si>
    <t xml:space="preserve">    781 - Dokončovací práce - obklady keramické</t>
  </si>
  <si>
    <t xml:space="preserve">    783 - Dokončovací práce - nátěry</t>
  </si>
  <si>
    <t xml:space="preserve">    784 - Dokončovací práce - malby a tapety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</si>
  <si>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</si>
  <si>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</si>
  <si>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</si>
  <si>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</si>
  <si>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</si>
  <si>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</si>
  <si>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</si>
  <si>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</si>
  <si>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</si>
  <si>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</si>
  <si>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</si>
  <si>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</si>
  <si>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</si>
  <si>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</si>
  <si>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</si>
  <si>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</si>
  <si>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</si>
  <si>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</si>
  <si>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</si>
  <si>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</si>
  <si>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</si>
  <si>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</si>
  <si>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</si>
  <si>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</si>
  <si>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</si>
  <si>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</si>
  <si>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</si>
  <si>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</si>
  <si>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</si>
  <si>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342291121</t>
  </si>
  <si>
    <t>Ukotvení příček k cihelným konstrukcím plochými kotvami</t>
  </si>
  <si>
    <t>m</t>
  </si>
  <si>
    <t>4</t>
  </si>
  <si>
    <t>1161562843</t>
  </si>
  <si>
    <t>VV</t>
  </si>
  <si>
    <t>1,5*10</t>
  </si>
  <si>
    <t>Součet</t>
  </si>
  <si>
    <t>346244353</t>
  </si>
  <si>
    <t>Obezdívka geberitů a koupelnových van ploch rovných tl 75 mm z pórobetonových přesných příčkovek hladkých Ytong</t>
  </si>
  <si>
    <t>m2</t>
  </si>
  <si>
    <t>-551022053</t>
  </si>
  <si>
    <t>"geberity"(1,5*0,9+0,2*2*1)*5</t>
  </si>
  <si>
    <t>R9685122</t>
  </si>
  <si>
    <t xml:space="preserve">Zazdění stoupaček vč. kotvení </t>
  </si>
  <si>
    <t>kpl</t>
  </si>
  <si>
    <t>-901854443</t>
  </si>
  <si>
    <t>Vodorovné konstrukce</t>
  </si>
  <si>
    <t>411388621</t>
  </si>
  <si>
    <t>Zabetonování otvorů tl do 150 mm ze suchých směsí pl do 0,25 m2 ve stropech</t>
  </si>
  <si>
    <t>kus</t>
  </si>
  <si>
    <t>626716477</t>
  </si>
  <si>
    <t>6</t>
  </si>
  <si>
    <t>Úpravy povrchů, podlahy a osazování výplní</t>
  </si>
  <si>
    <t>117</t>
  </si>
  <si>
    <t>611142001</t>
  </si>
  <si>
    <t>Pletivo sklovláknité vnitřních stropů vtlačené do tmelu</t>
  </si>
  <si>
    <t>-478883227</t>
  </si>
  <si>
    <t>"umývárna"</t>
  </si>
  <si>
    <t>2,1*6,26</t>
  </si>
  <si>
    <t>"WC předsíň + kabinky"</t>
  </si>
  <si>
    <t>4,75*2,85</t>
  </si>
  <si>
    <t>"WC učitelé"</t>
  </si>
  <si>
    <t>1,2*1,25</t>
  </si>
  <si>
    <t>"úklidovka"</t>
  </si>
  <si>
    <t>1,25*1,25</t>
  </si>
  <si>
    <t>119</t>
  </si>
  <si>
    <t>611311131</t>
  </si>
  <si>
    <t>Vápenný štuk vnitřních rovných stropů tloušťky do 3 mm</t>
  </si>
  <si>
    <t>-620510886</t>
  </si>
  <si>
    <t>5</t>
  </si>
  <si>
    <t>611325413</t>
  </si>
  <si>
    <t>Oprava vnitřní vápenocementové hladké omítky stropů v rozsahu plochy přes 30 do 50 %</t>
  </si>
  <si>
    <t>-1672493043</t>
  </si>
  <si>
    <t>"stropy"</t>
  </si>
  <si>
    <t>116</t>
  </si>
  <si>
    <t>612135001</t>
  </si>
  <si>
    <t>Vyrovnání podkladu vnitřních stěn maltou vápenocementovou tl do 10 mm</t>
  </si>
  <si>
    <t>-1628580984</t>
  </si>
  <si>
    <t>(3,3-1,6)*(2,1+2,1+6,26+6,26)</t>
  </si>
  <si>
    <t>"odpočet okna"1,7*-1</t>
  </si>
  <si>
    <t>1,7*(1,25+1,25+1,2+1,2)</t>
  </si>
  <si>
    <t>"WC předsíň"</t>
  </si>
  <si>
    <t>1,7*(4,75+4,75+2,85+2,85)</t>
  </si>
  <si>
    <t>"odpočet oken"-0,9*1,7*2</t>
  </si>
  <si>
    <t>"WC kabinky"</t>
  </si>
  <si>
    <t>0,5*(1,2*8+0,85*8)</t>
  </si>
  <si>
    <t>1,7*(1,25+1,25+1,25+1,25)</t>
  </si>
  <si>
    <t>Mezisoučet</t>
  </si>
  <si>
    <t>118</t>
  </si>
  <si>
    <t>612142001</t>
  </si>
  <si>
    <t>Pletivo sklovláknité vnitřních stěn vtlačené do tmelu</t>
  </si>
  <si>
    <t>-14265695</t>
  </si>
  <si>
    <t>120</t>
  </si>
  <si>
    <t>612311131</t>
  </si>
  <si>
    <t>Vápenný štuk vnitřních stěn tloušťky do 3 mm</t>
  </si>
  <si>
    <t>1883348573</t>
  </si>
  <si>
    <t>612325423</t>
  </si>
  <si>
    <t>Oprava vnitřní vápenocementové štukové omítky stěn v rozsahu plochy do 50%</t>
  </si>
  <si>
    <t>768749593</t>
  </si>
  <si>
    <t>11</t>
  </si>
  <si>
    <t>631362021</t>
  </si>
  <si>
    <t>Výztuž mazanin svařovanými sítěmi Kari</t>
  </si>
  <si>
    <t>t</t>
  </si>
  <si>
    <t>-2037481391</t>
  </si>
  <si>
    <t>121</t>
  </si>
  <si>
    <t>632452519</t>
  </si>
  <si>
    <t>Cementový rychletuhnoucí potěr ze suchých směsí tl přes 40 do 50 mm</t>
  </si>
  <si>
    <t>-1921866135</t>
  </si>
  <si>
    <t>122</t>
  </si>
  <si>
    <t>632452591</t>
  </si>
  <si>
    <t>Příplatek k rychletuhnoucímu potěru ze suchých směsí ZKD 5 mm tl přes 50 mm</t>
  </si>
  <si>
    <t>-1425917640</t>
  </si>
  <si>
    <t>"celková tl.80mm"29,747*(4*2)</t>
  </si>
  <si>
    <t>8</t>
  </si>
  <si>
    <t>631319011</t>
  </si>
  <si>
    <t>Příplatek k mazanině tl přes 50 do 80 mm za přehlazení povrchu</t>
  </si>
  <si>
    <t>m3</t>
  </si>
  <si>
    <t>958541361</t>
  </si>
  <si>
    <t>9</t>
  </si>
  <si>
    <t>631319171</t>
  </si>
  <si>
    <t>Příplatek k mazanině tl přes 50 do 80 mm za stržení povrchu spodní vrstvy před vložením výztuže</t>
  </si>
  <si>
    <t>479523126</t>
  </si>
  <si>
    <t>13</t>
  </si>
  <si>
    <t>642945111</t>
  </si>
  <si>
    <t>Osazování klasických a protipožárních nebo protiplynových zárubní dveří jednokřídlových do 2,5 m2</t>
  </si>
  <si>
    <t>-146578771</t>
  </si>
  <si>
    <t>14</t>
  </si>
  <si>
    <t>M</t>
  </si>
  <si>
    <t>55331414</t>
  </si>
  <si>
    <t>zárubeň ocelová pro běžné zdění a pórobeton s drážkou 150 levá/pravá 800 - protipožární</t>
  </si>
  <si>
    <t>-37713177</t>
  </si>
  <si>
    <t>55331398</t>
  </si>
  <si>
    <t xml:space="preserve">zárubeň ocelová pro běžné zdění a pórobeton s drážkou 100 levá/pravá 600 </t>
  </si>
  <si>
    <t>-373687161</t>
  </si>
  <si>
    <t>94</t>
  </si>
  <si>
    <t>55331399</t>
  </si>
  <si>
    <t>zárubeň ocelová pro běžné zdění a pórobeton s drážkou 100 levá/pravá 900</t>
  </si>
  <si>
    <t>1702001358</t>
  </si>
  <si>
    <t>Ostatní konstrukce a práce, bourání</t>
  </si>
  <si>
    <t>95</t>
  </si>
  <si>
    <t>9001</t>
  </si>
  <si>
    <t>Průběžný úklid školních prostor zasažených stavbou</t>
  </si>
  <si>
    <t>-674218012</t>
  </si>
  <si>
    <t>"průběžně 3 měsíce"120*3</t>
  </si>
  <si>
    <t>114</t>
  </si>
  <si>
    <t>9002</t>
  </si>
  <si>
    <t>Stavební koordinace</t>
  </si>
  <si>
    <t>hod</t>
  </si>
  <si>
    <t>16</t>
  </si>
  <si>
    <t>-1529213077</t>
  </si>
  <si>
    <t>949101112</t>
  </si>
  <si>
    <t>Lešení pomocné pro objekty pozemních staveb s lešeňovou podlahou v do 3,5 m zatížení do 150 kg/m2</t>
  </si>
  <si>
    <t>403821733</t>
  </si>
  <si>
    <t>17</t>
  </si>
  <si>
    <t>952901111</t>
  </si>
  <si>
    <t>Vyčištění budov bytové a občanské výstavby při výšce podlaží do 4 m</t>
  </si>
  <si>
    <t>241934561</t>
  </si>
  <si>
    <t>18</t>
  </si>
  <si>
    <t>956354322</t>
  </si>
  <si>
    <t xml:space="preserve">Uvolnění odpadu ve stropě/podlaze  </t>
  </si>
  <si>
    <t>ks</t>
  </si>
  <si>
    <t>-188387354</t>
  </si>
  <si>
    <t>19</t>
  </si>
  <si>
    <t>962031132</t>
  </si>
  <si>
    <t>Odbourání zazděných stávajících stoupaček vč. likvidace suti</t>
  </si>
  <si>
    <t>-707602412</t>
  </si>
  <si>
    <t>93</t>
  </si>
  <si>
    <t>965042141</t>
  </si>
  <si>
    <t>Bourání podkladů pod dlažby nebo mazanin betonových nebo z litého asfaltu tl do 100 mm pl přes 4 m2</t>
  </si>
  <si>
    <t>-677758868</t>
  </si>
  <si>
    <t>"WC učitelé"0,08*(1,25*1,2)</t>
  </si>
  <si>
    <t>"umývárna"0,08*(2,1*6,26)</t>
  </si>
  <si>
    <t>"část WC a kabinky"0,08*(4,75*1,35+1,5*1,05+1,2*0,85*5)</t>
  </si>
  <si>
    <t>"úklidová komora"0,08*(1,25*1,25)</t>
  </si>
  <si>
    <t>968072455</t>
  </si>
  <si>
    <t>Vybourání kovových dveřních zárubní pl do 2 m2</t>
  </si>
  <si>
    <t>-1924466482</t>
  </si>
  <si>
    <t>2*8</t>
  </si>
  <si>
    <t>22</t>
  </si>
  <si>
    <t>972054241</t>
  </si>
  <si>
    <t>Vybourání otvorů v ŽB stropech nebo klenbách pl do 0,09 m2 tl do 150 mm</t>
  </si>
  <si>
    <t>1408743461</t>
  </si>
  <si>
    <t>96</t>
  </si>
  <si>
    <t>985341103</t>
  </si>
  <si>
    <t>Uhlíkové lamely pro zesílení ŽB stěn tl 1,2 mm modul pružnosti 170 kN/mm2 š 100 mm</t>
  </si>
  <si>
    <t>-1838441520</t>
  </si>
  <si>
    <t>97</t>
  </si>
  <si>
    <t>985422111</t>
  </si>
  <si>
    <t>Injektáž trhlin š do 0,5 mm v ŽB kcích tl do 100 mm epoxidem včetně vrtů</t>
  </si>
  <si>
    <t>897300822</t>
  </si>
  <si>
    <t>997</t>
  </si>
  <si>
    <t>Přesun sutě</t>
  </si>
  <si>
    <t>23</t>
  </si>
  <si>
    <t>997013213</t>
  </si>
  <si>
    <t>Vnitrostaveništní doprava suti a vybouraných hmot pro budovy v do 12 m ručně</t>
  </si>
  <si>
    <t>-1725383958</t>
  </si>
  <si>
    <t>24</t>
  </si>
  <si>
    <t>997013511</t>
  </si>
  <si>
    <t>Odvoz suti a vybouraných hmot z meziskládky na skládku do 1 km s naložením a se složením</t>
  </si>
  <si>
    <t>1573031468</t>
  </si>
  <si>
    <t>25</t>
  </si>
  <si>
    <t>997013509</t>
  </si>
  <si>
    <t>Příplatek k odvozu suti a vybouraných hmot na skládku ZKD 1 km přes 1 km</t>
  </si>
  <si>
    <t>545218050</t>
  </si>
  <si>
    <t>17,526*10 'Přepočtené koeficientem množství</t>
  </si>
  <si>
    <t>26</t>
  </si>
  <si>
    <t>997013631</t>
  </si>
  <si>
    <t>Poplatek za uložení na skládce (skládkovné) stavebního odpadu směsného kód odpadu 17 09 04</t>
  </si>
  <si>
    <t>86283654</t>
  </si>
  <si>
    <t>27</t>
  </si>
  <si>
    <t>997241622</t>
  </si>
  <si>
    <t>Naložení a složení suti</t>
  </si>
  <si>
    <t>-1084068380</t>
  </si>
  <si>
    <t>998</t>
  </si>
  <si>
    <t>Přesun hmot</t>
  </si>
  <si>
    <t>29</t>
  </si>
  <si>
    <t>998018002</t>
  </si>
  <si>
    <t>Přesun hmot pro budovy ruční pro budovy v přes 6 do 12 m</t>
  </si>
  <si>
    <t>175628025</t>
  </si>
  <si>
    <t>PSV</t>
  </si>
  <si>
    <t>Práce a dodávky PSV</t>
  </si>
  <si>
    <t>766</t>
  </si>
  <si>
    <t>Konstrukce truhlářské</t>
  </si>
  <si>
    <t>33</t>
  </si>
  <si>
    <t>766622862</t>
  </si>
  <si>
    <t>Vyvěšení nebo zavěšení křídel dřevěných nebo plastových okenních přes 1,5 m2 vč. odvozu a likvidace</t>
  </si>
  <si>
    <t>-73879562</t>
  </si>
  <si>
    <t>34</t>
  </si>
  <si>
    <t>766660001</t>
  </si>
  <si>
    <t>Montáž dveřních křídel otvíravých 1křídlových š do 0,8 m do ocelové zárubně</t>
  </si>
  <si>
    <t>-1432028592</t>
  </si>
  <si>
    <t>"sociálky"7</t>
  </si>
  <si>
    <t>"SDK protiprašná příčka"1</t>
  </si>
  <si>
    <t>35</t>
  </si>
  <si>
    <t>6116270101</t>
  </si>
  <si>
    <t>dveře vnitřní hladké CPL plné 1křídlové 60x197 cm, včetně kování a zámku</t>
  </si>
  <si>
    <t>-583591344</t>
  </si>
  <si>
    <t>36</t>
  </si>
  <si>
    <t>6116270201</t>
  </si>
  <si>
    <t xml:space="preserve">dveře vnitřní hladké  CPL plné 1křídlové 80x197 cm - protipožární</t>
  </si>
  <si>
    <t>735571501</t>
  </si>
  <si>
    <t>113</t>
  </si>
  <si>
    <t>6116270101a</t>
  </si>
  <si>
    <t>provizorní dveře do protiprašné příčky</t>
  </si>
  <si>
    <t>-935167228</t>
  </si>
  <si>
    <t>37</t>
  </si>
  <si>
    <t>766660717</t>
  </si>
  <si>
    <t>Montáž dveřních křídel samozavírače na ocelovou zárubeň</t>
  </si>
  <si>
    <t>-556805398</t>
  </si>
  <si>
    <t>38</t>
  </si>
  <si>
    <t>54917265</t>
  </si>
  <si>
    <t xml:space="preserve">samozavírač dveří </t>
  </si>
  <si>
    <t>944366242</t>
  </si>
  <si>
    <t>39</t>
  </si>
  <si>
    <t>766660722</t>
  </si>
  <si>
    <t>Montáž dveřního kování - zámku</t>
  </si>
  <si>
    <t>-1526384891</t>
  </si>
  <si>
    <t>40</t>
  </si>
  <si>
    <t>549960003</t>
  </si>
  <si>
    <t>Dveřní kování - WC</t>
  </si>
  <si>
    <t>775328141</t>
  </si>
  <si>
    <t>92</t>
  </si>
  <si>
    <t>549960003B</t>
  </si>
  <si>
    <t>Dveřní kování - FAB</t>
  </si>
  <si>
    <t>-1933032389</t>
  </si>
  <si>
    <t>41</t>
  </si>
  <si>
    <t>R0055556</t>
  </si>
  <si>
    <t>D+M nerezového prahu</t>
  </si>
  <si>
    <t>132895891</t>
  </si>
  <si>
    <t>42</t>
  </si>
  <si>
    <t>998766102</t>
  </si>
  <si>
    <t>Přesun hmot tonážní pro konstrukce truhlářské v objektech v do 12 m</t>
  </si>
  <si>
    <t>145683381</t>
  </si>
  <si>
    <t>711</t>
  </si>
  <si>
    <t>Izolace proti vodě, vlhkosti a plynům</t>
  </si>
  <si>
    <t>43</t>
  </si>
  <si>
    <t>711493111</t>
  </si>
  <si>
    <t xml:space="preserve">Izolace proti podpovrchové a tlakové vodě vodorovné těsnicí kaší </t>
  </si>
  <si>
    <t>74035691</t>
  </si>
  <si>
    <t>"WC učitelé"1,25*1,2</t>
  </si>
  <si>
    <t>"umývárna"2,1*6,26</t>
  </si>
  <si>
    <t>"část WC a kabinky"4,75*1,35+1,5*1,05+1,2*0,85*5</t>
  </si>
  <si>
    <t>"úklidová komora"1,25*1,25</t>
  </si>
  <si>
    <t>44</t>
  </si>
  <si>
    <t>711493121</t>
  </si>
  <si>
    <t xml:space="preserve">Izolace proti podpovrchové a tlakové vodě svislá těsnicí kaší </t>
  </si>
  <si>
    <t>749656842</t>
  </si>
  <si>
    <t>"obvody místností"</t>
  </si>
  <si>
    <t>(2,1+2,1+6,26+6,26-0,8)*0,15</t>
  </si>
  <si>
    <t>(1,25+1,25+1,2+1,2-0,6)*0,15</t>
  </si>
  <si>
    <t>(4,75+4,75+2,85+2,85-0,9)*0,15</t>
  </si>
  <si>
    <t>(1,2*8+0,85*8-0,6*4)*0,15</t>
  </si>
  <si>
    <t>(1,25+1,25+1,25+1,25)*0,15</t>
  </si>
  <si>
    <t>45</t>
  </si>
  <si>
    <t>998711101</t>
  </si>
  <si>
    <t>Přesun hmot tonážní pro izolace proti vodě, vlhkosti a plynům v objektech výšky do 6 m</t>
  </si>
  <si>
    <t>-237411733</t>
  </si>
  <si>
    <t>725</t>
  </si>
  <si>
    <t>Zdravotechnika - zařizovací předměty</t>
  </si>
  <si>
    <t>51</t>
  </si>
  <si>
    <t>72126280R</t>
  </si>
  <si>
    <t>Vybourání stávajícíh kanalizační vpusti</t>
  </si>
  <si>
    <t>-912539627</t>
  </si>
  <si>
    <t>46</t>
  </si>
  <si>
    <t>725110811</t>
  </si>
  <si>
    <t>Demontáž klozetů splachovací s nádrží</t>
  </si>
  <si>
    <t>soubor</t>
  </si>
  <si>
    <t>1048853184</t>
  </si>
  <si>
    <t>47</t>
  </si>
  <si>
    <t>725210821</t>
  </si>
  <si>
    <t>Demontáž umyvadel bez výtokových armatur</t>
  </si>
  <si>
    <t>2020039579</t>
  </si>
  <si>
    <t>48</t>
  </si>
  <si>
    <t>725330820</t>
  </si>
  <si>
    <t>Demontáž výlevka diturvitová</t>
  </si>
  <si>
    <t>-1383767380</t>
  </si>
  <si>
    <t>49</t>
  </si>
  <si>
    <t>725820803</t>
  </si>
  <si>
    <t>Demontáže baterií</t>
  </si>
  <si>
    <t>-808573001</t>
  </si>
  <si>
    <t>763</t>
  </si>
  <si>
    <t>Konstrukce suché výstavby</t>
  </si>
  <si>
    <t>109</t>
  </si>
  <si>
    <t>763111311</t>
  </si>
  <si>
    <t>SDK příčka tl 75 mm profil CW+UW 50 desky 1xA 12,5 s izolací EI 30 Rw do 45 dB</t>
  </si>
  <si>
    <t>624607815</t>
  </si>
  <si>
    <t>"protiprašná opatření"24,6</t>
  </si>
  <si>
    <t>112</t>
  </si>
  <si>
    <t>763111811</t>
  </si>
  <si>
    <t>Demontáž SDK příčky s jednoduchou ocelovou nosnou konstrukcí opláštění jednoduché včetně zárubně a dveřního křídla</t>
  </si>
  <si>
    <t>-1792507376</t>
  </si>
  <si>
    <t>"demontáž protiprtašného opatření"24,6</t>
  </si>
  <si>
    <t>110</t>
  </si>
  <si>
    <t>763181311</t>
  </si>
  <si>
    <t>Montáž jednokřídlové kovové zárubně do SDK příčky</t>
  </si>
  <si>
    <t>-1547900865</t>
  </si>
  <si>
    <t>"do protiprašné příčky"1</t>
  </si>
  <si>
    <t>111</t>
  </si>
  <si>
    <t>55331588</t>
  </si>
  <si>
    <t>zárubeň jednokřídlá ocelová pro sádrokartonové příčky tl stěny 75-100mm rozměru 600/1970, 2100mm</t>
  </si>
  <si>
    <t>32</t>
  </si>
  <si>
    <t>1018682461</t>
  </si>
  <si>
    <t>771</t>
  </si>
  <si>
    <t>Podlahy z dlaždic</t>
  </si>
  <si>
    <t>57</t>
  </si>
  <si>
    <t>771151015</t>
  </si>
  <si>
    <t xml:space="preserve">Samonivelační stěrka podlah pevnosti 20Mpa  tl do 12 mm</t>
  </si>
  <si>
    <t>1197261184</t>
  </si>
  <si>
    <t>60</t>
  </si>
  <si>
    <t>771571810</t>
  </si>
  <si>
    <t>Demontáž podlah z dlaždic keramických kladených do malty</t>
  </si>
  <si>
    <t>-893584195</t>
  </si>
  <si>
    <t>58</t>
  </si>
  <si>
    <t>771574115</t>
  </si>
  <si>
    <t>Montáž podlah keramických hladkých lepených flexibilním lepidlem do 25 ks/m2</t>
  </si>
  <si>
    <t>855698316</t>
  </si>
  <si>
    <t>59</t>
  </si>
  <si>
    <t>59761000B</t>
  </si>
  <si>
    <t xml:space="preserve"> dlažba rektifikovaná v šedobílé barvě v betonovém designu o rozměru 59,8x59,8 cm a tloušťce 10 mm s matným povrchem</t>
  </si>
  <si>
    <t>1147158082</t>
  </si>
  <si>
    <t>29,297*1,1 'Přepočtené koeficientem množství</t>
  </si>
  <si>
    <t>62</t>
  </si>
  <si>
    <t>771577111</t>
  </si>
  <si>
    <t>Příplatek k montáži podlah keramických lepených flexibilním lepidlem za plochu do 5 m2</t>
  </si>
  <si>
    <t>-1950503053</t>
  </si>
  <si>
    <t>"WC kabinky"1,2*0,85*5</t>
  </si>
  <si>
    <t>63</t>
  </si>
  <si>
    <t>771577112</t>
  </si>
  <si>
    <t>Příplatek k montáži podlah keramických lepených flexibilním lepidlem za omezený prostor</t>
  </si>
  <si>
    <t>-1354594824</t>
  </si>
  <si>
    <t>67</t>
  </si>
  <si>
    <t>998771101</t>
  </si>
  <si>
    <t>Přesun hmot tonážní pro podlahy z dlaždic v objektech v do 6 m</t>
  </si>
  <si>
    <t>1746641474</t>
  </si>
  <si>
    <t>781</t>
  </si>
  <si>
    <t>Dokončovací práce - obklady keramické</t>
  </si>
  <si>
    <t>70</t>
  </si>
  <si>
    <t>781471810</t>
  </si>
  <si>
    <t>Demontáž obkladů z obkladaček keramických kladených do malty</t>
  </si>
  <si>
    <t>-699124616</t>
  </si>
  <si>
    <t>1,56*(2,1+2,1+6,26+6,26)-0,6*1,97-0,8*1,97*2-1*0,7</t>
  </si>
  <si>
    <t>1,56*(1,25*2+1,2*2)-0,6*1,97</t>
  </si>
  <si>
    <t>"část WC s kabinkami"</t>
  </si>
  <si>
    <t>1,56*(4,75+4,75+2,85+2,85+3,7+3,7+1,2*8)-0,6*1,97*8-0,9*1,97-0,9*0,7*2</t>
  </si>
  <si>
    <t>"úklidová komora"</t>
  </si>
  <si>
    <t>1,56*1,25*4</t>
  </si>
  <si>
    <t>68</t>
  </si>
  <si>
    <t>781474115</t>
  </si>
  <si>
    <t>Montáž obkladů vnitřních keramických hladkých do 25 ks/m2 lepených flexibilním lepidlem</t>
  </si>
  <si>
    <t>1624189051</t>
  </si>
  <si>
    <t>1,6*(2,1+2,1+6,26+6,26)-0,6*1,97-0,8*1,97*2-1*0,7</t>
  </si>
  <si>
    <t>1,6*(1,25*2+1,2*2)-0,6*1,97</t>
  </si>
  <si>
    <t>1,6*(4,75+4,75+2,85+2,85+3,7+3,7+1,2*8)-0,6*1,97*8-0,9*1,97-0,9*0,7*2</t>
  </si>
  <si>
    <t>1,6*1,25*4</t>
  </si>
  <si>
    <t>69</t>
  </si>
  <si>
    <t>597610000</t>
  </si>
  <si>
    <t>obklad různobarevný (červená, modrá zelená, růžová) o rozměru 19,8x19,8 cm a tloušťce 6 mm s lesklým povrchem</t>
  </si>
  <si>
    <t>1146033016</t>
  </si>
  <si>
    <t>75,407*1,1 'Přepočtené koeficientem množství</t>
  </si>
  <si>
    <t>71</t>
  </si>
  <si>
    <t>781479192</t>
  </si>
  <si>
    <t>Příplatek k montáži obkladů vnitřních keramických hladkých za omezený prostor</t>
  </si>
  <si>
    <t>-1145589746</t>
  </si>
  <si>
    <t>1,6*(3,7+3,7+1,2*8)-0,6*1,97*4</t>
  </si>
  <si>
    <t>72</t>
  </si>
  <si>
    <t>781479194</t>
  </si>
  <si>
    <t>Příplatek k montáži obkladů vnitřních keramických hladkých za nerovný povrch do 1,5 cm</t>
  </si>
  <si>
    <t>-92548342</t>
  </si>
  <si>
    <t>73</t>
  </si>
  <si>
    <t>781493610</t>
  </si>
  <si>
    <t>Dodávka + Montáž revizních plastových dvířek</t>
  </si>
  <si>
    <t>-1271222364</t>
  </si>
  <si>
    <t>74</t>
  </si>
  <si>
    <t>781494111</t>
  </si>
  <si>
    <t>Plastové profily rohové lepené flexibilním lepidlem</t>
  </si>
  <si>
    <t>-758161748</t>
  </si>
  <si>
    <t>1,6*6</t>
  </si>
  <si>
    <t>75</t>
  </si>
  <si>
    <t>781494511</t>
  </si>
  <si>
    <t>Plastové profily ukončovací lepené flexibilním lepidlem (alt. štukový fabionek)</t>
  </si>
  <si>
    <t>143990510</t>
  </si>
  <si>
    <t>2,1+2,1+6,26+6,26-0,8</t>
  </si>
  <si>
    <t>1,25+1,25+1,2+1,2-0,6</t>
  </si>
  <si>
    <t>4,75+4,75+2,85+2,85-0,9</t>
  </si>
  <si>
    <t>1,2*8+0,85*8-0,6*4</t>
  </si>
  <si>
    <t>1,25+1,25+1,25+1,25</t>
  </si>
  <si>
    <t>"okolo dveří"</t>
  </si>
  <si>
    <t>1,6*28</t>
  </si>
  <si>
    <t>76</t>
  </si>
  <si>
    <t>781494511B</t>
  </si>
  <si>
    <t>Provedení fabiónků nad obklady - lepidlo štuk</t>
  </si>
  <si>
    <t>-144062340</t>
  </si>
  <si>
    <t>77</t>
  </si>
  <si>
    <t>781121011</t>
  </si>
  <si>
    <t>Nátěr penetrační na stěnu</t>
  </si>
  <si>
    <t>-126148497</t>
  </si>
  <si>
    <t>78</t>
  </si>
  <si>
    <t>781495115</t>
  </si>
  <si>
    <t>Spárování vnitřních obkladů silikonem</t>
  </si>
  <si>
    <t>1563516813</t>
  </si>
  <si>
    <t>"vnitřní rohy"</t>
  </si>
  <si>
    <t>1,6*36</t>
  </si>
  <si>
    <t>79</t>
  </si>
  <si>
    <t>781495133</t>
  </si>
  <si>
    <t>Izolace ve spojení s obkladem - pás lepený ve vnitřním koutu</t>
  </si>
  <si>
    <t>-753659983</t>
  </si>
  <si>
    <t>80</t>
  </si>
  <si>
    <t>781495142</t>
  </si>
  <si>
    <t>Průnik obkladem kruhový do DN 90 bez izolace</t>
  </si>
  <si>
    <t>986537860</t>
  </si>
  <si>
    <t>81</t>
  </si>
  <si>
    <t>998781101</t>
  </si>
  <si>
    <t>Přesun hmot tonážní pro obklady keramické v objektech v do 6 m</t>
  </si>
  <si>
    <t>1615631353</t>
  </si>
  <si>
    <t>783</t>
  </si>
  <si>
    <t>Dokončovací práce - nátěry</t>
  </si>
  <si>
    <t>82</t>
  </si>
  <si>
    <t>783121116</t>
  </si>
  <si>
    <t>Nátěry zárubní</t>
  </si>
  <si>
    <t>1799305825</t>
  </si>
  <si>
    <t>83</t>
  </si>
  <si>
    <t>783684521</t>
  </si>
  <si>
    <t>Nátěry potrubí dvojnásobné se zakrytím stěn</t>
  </si>
  <si>
    <t>-155267373</t>
  </si>
  <si>
    <t>784</t>
  </si>
  <si>
    <t>Dokončovací práce - malby a tapety</t>
  </si>
  <si>
    <t>84</t>
  </si>
  <si>
    <t>784121001</t>
  </si>
  <si>
    <t>Oškrabání malby v mísnostech výšky do 3,80 m</t>
  </si>
  <si>
    <t>1505484140</t>
  </si>
  <si>
    <t>(3,3-1,6)*(2,1+2,1+6,26+6,26)+2,1*6,26</t>
  </si>
  <si>
    <t>1,7*(1,25+1,25+1,2+1,2)+1,2*1,25</t>
  </si>
  <si>
    <t>1,7*(4,75+4,75+2,85+2,85)+4,75*2,85</t>
  </si>
  <si>
    <t>0,5*(1,2*8+0,85*8)+1,2*3,7</t>
  </si>
  <si>
    <t>1,7*(1,25+1,25+1,25+1,25)+1,25*1,25</t>
  </si>
  <si>
    <t>85</t>
  </si>
  <si>
    <t>784121031</t>
  </si>
  <si>
    <t>Mydlení podkladu v místnostech výšky do 3,80 m</t>
  </si>
  <si>
    <t>1362926402</t>
  </si>
  <si>
    <t>86</t>
  </si>
  <si>
    <t>784151011R</t>
  </si>
  <si>
    <t xml:space="preserve">Dvojnásobné izolování  syntetickými barvami v místnostech výšky do 3,80 m</t>
  </si>
  <si>
    <t>-139182653</t>
  </si>
  <si>
    <t>3,7*1,5+1,25*1,25*2</t>
  </si>
  <si>
    <t>87</t>
  </si>
  <si>
    <t>784181101</t>
  </si>
  <si>
    <t>Základní akrylátová jednonásobná penetrace podkladu v místnostech výšky do 3,80m</t>
  </si>
  <si>
    <t>-253510675</t>
  </si>
  <si>
    <t>"oprava maleb z chodby"10</t>
  </si>
  <si>
    <t>88</t>
  </si>
  <si>
    <t>784221101</t>
  </si>
  <si>
    <t xml:space="preserve">Dvojnásobné bílé malby  ze směsí za sucha dobře otěruvzdorných v místnostech do 3,80 m</t>
  </si>
  <si>
    <t>-762787343</t>
  </si>
  <si>
    <t>SO01B - Přízemí sociálky chlapci</t>
  </si>
  <si>
    <t>-2128589047</t>
  </si>
  <si>
    <t>-1301514932</t>
  </si>
  <si>
    <t>"geberit"1,5*0,9+0,2*2*1</t>
  </si>
  <si>
    <t>-516953139</t>
  </si>
  <si>
    <t>-1831413796</t>
  </si>
  <si>
    <t>103</t>
  </si>
  <si>
    <t>-633853103</t>
  </si>
  <si>
    <t>1,82*6,15</t>
  </si>
  <si>
    <t>"WC + pisoáry"6,2*2,15</t>
  </si>
  <si>
    <t>104</t>
  </si>
  <si>
    <t>690725258</t>
  </si>
  <si>
    <t>611325423</t>
  </si>
  <si>
    <t>Oprava vnitřní vápenocementové štukové omítky stropů v rozsahu plochy do 50%</t>
  </si>
  <si>
    <t>-446124781</t>
  </si>
  <si>
    <t>105</t>
  </si>
  <si>
    <t>-487914541</t>
  </si>
  <si>
    <t>(3,3-1,6)*(6,15+6,15+1,82+1,82)</t>
  </si>
  <si>
    <t>"WC a pisoár"</t>
  </si>
  <si>
    <t>1,7*(6,2+6,2+2,15+2,15)+0,65*(1,5*2+1,17*2)</t>
  </si>
  <si>
    <t>106</t>
  </si>
  <si>
    <t>327360981</t>
  </si>
  <si>
    <t>107</t>
  </si>
  <si>
    <t>-1979801044</t>
  </si>
  <si>
    <t>414355351</t>
  </si>
  <si>
    <t>108</t>
  </si>
  <si>
    <t>-1979506160</t>
  </si>
  <si>
    <t>736643267</t>
  </si>
  <si>
    <t>"celková tl.80mm"24,523*(4*2)</t>
  </si>
  <si>
    <t>834275344</t>
  </si>
  <si>
    <t>1499860433</t>
  </si>
  <si>
    <t>10</t>
  </si>
  <si>
    <t>1343164179</t>
  </si>
  <si>
    <t>12</t>
  </si>
  <si>
    <t>-1687857329</t>
  </si>
  <si>
    <t>1541154324</t>
  </si>
  <si>
    <t>1486090399</t>
  </si>
  <si>
    <t>1060311029</t>
  </si>
  <si>
    <t>-1168140246</t>
  </si>
  <si>
    <t>102</t>
  </si>
  <si>
    <t>-709148144</t>
  </si>
  <si>
    <t>-952967776</t>
  </si>
  <si>
    <t>321374519</t>
  </si>
  <si>
    <t>77034110</t>
  </si>
  <si>
    <t xml:space="preserve">Odbourání zazděných stávajících stoupaček </t>
  </si>
  <si>
    <t>-1610170463</t>
  </si>
  <si>
    <t>20</t>
  </si>
  <si>
    <t>157726276</t>
  </si>
  <si>
    <t>"sokl pisoáry"0,75*3,6*0,12</t>
  </si>
  <si>
    <t>0,08*1,82*6,15</t>
  </si>
  <si>
    <t>"WC + pisoáry"0,08*6,2*2,15</t>
  </si>
  <si>
    <t>2087151816</t>
  </si>
  <si>
    <t>2*2</t>
  </si>
  <si>
    <t>-1631967656</t>
  </si>
  <si>
    <t>6732243</t>
  </si>
  <si>
    <t>692322156</t>
  </si>
  <si>
    <t>225203194</t>
  </si>
  <si>
    <t>-268926515</t>
  </si>
  <si>
    <t>1061046376</t>
  </si>
  <si>
    <t>13,714*10 'Přepočtené koeficientem množství</t>
  </si>
  <si>
    <t>1099681883</t>
  </si>
  <si>
    <t>-783240803</t>
  </si>
  <si>
    <t>1364544882</t>
  </si>
  <si>
    <t>30</t>
  </si>
  <si>
    <t>-1447506824</t>
  </si>
  <si>
    <t>31</t>
  </si>
  <si>
    <t>-417004965</t>
  </si>
  <si>
    <t>"do SDK příčky"1</t>
  </si>
  <si>
    <t>"do WC"2</t>
  </si>
  <si>
    <t>dveře vnitřní hladké CPL plné 1křídlové 60x197 cm</t>
  </si>
  <si>
    <t>1560455958</t>
  </si>
  <si>
    <t>1393662181</t>
  </si>
  <si>
    <t>101</t>
  </si>
  <si>
    <t>434405999</t>
  </si>
  <si>
    <t>1457212538</t>
  </si>
  <si>
    <t>1381008427</t>
  </si>
  <si>
    <t>-984153394</t>
  </si>
  <si>
    <t>846526007</t>
  </si>
  <si>
    <t>-413028147</t>
  </si>
  <si>
    <t>-172249457</t>
  </si>
  <si>
    <t>2051019487</t>
  </si>
  <si>
    <t>425053025</t>
  </si>
  <si>
    <t>"umývárna"1,85*6,5</t>
  </si>
  <si>
    <t>"WC + pisoáry"2,15*6,2</t>
  </si>
  <si>
    <t>593675461</t>
  </si>
  <si>
    <t>"obvody"</t>
  </si>
  <si>
    <t>0,15*(6,2+6,2+2,15+2,15+1,2+1+1+6,15+6,15+1,82+1,82-0,8*3)</t>
  </si>
  <si>
    <t>-1768302221</t>
  </si>
  <si>
    <t>1770493949</t>
  </si>
  <si>
    <t>306620343</t>
  </si>
  <si>
    <t>-1612723046</t>
  </si>
  <si>
    <t>-2052013226</t>
  </si>
  <si>
    <t>-745731835</t>
  </si>
  <si>
    <t>98</t>
  </si>
  <si>
    <t>-1957976684</t>
  </si>
  <si>
    <t>99</t>
  </si>
  <si>
    <t>2140205721</t>
  </si>
  <si>
    <t>100</t>
  </si>
  <si>
    <t>1587059902</t>
  </si>
  <si>
    <t>740179997</t>
  </si>
  <si>
    <t>52</t>
  </si>
  <si>
    <t>1152334856</t>
  </si>
  <si>
    <t>53</t>
  </si>
  <si>
    <t>-1779938701</t>
  </si>
  <si>
    <t>54</t>
  </si>
  <si>
    <t>1214610074</t>
  </si>
  <si>
    <t>25,355*1,1 'Přepočtené koeficientem množství</t>
  </si>
  <si>
    <t>55</t>
  </si>
  <si>
    <t>771574522</t>
  </si>
  <si>
    <t xml:space="preserve">D+M zadlažďovacího poklopu </t>
  </si>
  <si>
    <t>481737419</t>
  </si>
  <si>
    <t>56</t>
  </si>
  <si>
    <t>-743805751</t>
  </si>
  <si>
    <t>"WC"1,2*1</t>
  </si>
  <si>
    <t>-636129143</t>
  </si>
  <si>
    <t>-835318889</t>
  </si>
  <si>
    <t>-1175349269</t>
  </si>
  <si>
    <t>"umyvárna"</t>
  </si>
  <si>
    <t>1,56*(6,15+6,15+1,82+1,82-0,8-0,8)</t>
  </si>
  <si>
    <t>"WC a pisoáry"</t>
  </si>
  <si>
    <t>1,56*(6,2+6,2+2,15+2,15+1,2+1,2+0,9+0,9-0,6-0,8)</t>
  </si>
  <si>
    <t>-492662344</t>
  </si>
  <si>
    <t>1,6*(6,15+6,15+1,82+1,82-0,8-0,8)</t>
  </si>
  <si>
    <t>1,6*(6,2+6,2+2,15+2,15+1,2+1,2+0,9+0,9-0,6-0,8)</t>
  </si>
  <si>
    <t>61</t>
  </si>
  <si>
    <t>-200209040</t>
  </si>
  <si>
    <t>54,144*1,1 'Přepočtené koeficientem množství</t>
  </si>
  <si>
    <t>-1057973215</t>
  </si>
  <si>
    <t>1,6*(1,2+1,2+1+1-0,6)</t>
  </si>
  <si>
    <t>-2040887372</t>
  </si>
  <si>
    <t>64</t>
  </si>
  <si>
    <t>1308116497</t>
  </si>
  <si>
    <t>65</t>
  </si>
  <si>
    <t>-936885922</t>
  </si>
  <si>
    <t>1,6*5</t>
  </si>
  <si>
    <t>66</t>
  </si>
  <si>
    <t>-1737393198</t>
  </si>
  <si>
    <t>"ukončení obkladu - obvod"</t>
  </si>
  <si>
    <t>6,2+6,2+2,15+2,15+1,82+1,82+6,15+6,15+1,5+1,17+1,17+1,5</t>
  </si>
  <si>
    <t>"okolo zárubní"</t>
  </si>
  <si>
    <t>1,6*12</t>
  </si>
  <si>
    <t>98330094</t>
  </si>
  <si>
    <t>-1501966381</t>
  </si>
  <si>
    <t>1135889821</t>
  </si>
  <si>
    <t>1,6*16</t>
  </si>
  <si>
    <t>1168769264</t>
  </si>
  <si>
    <t>6,2+6,2+2,15+2,15+1,2+1+1+6,15+6,15+1,82+1,82-0,8*3</t>
  </si>
  <si>
    <t>-1132136558</t>
  </si>
  <si>
    <t>1942418853</t>
  </si>
  <si>
    <t>349232036</t>
  </si>
  <si>
    <t xml:space="preserve">Nátěry potrubí  dvojnásobné se zakrytím stěn</t>
  </si>
  <si>
    <t>1320325620</t>
  </si>
  <si>
    <t>-213734493</t>
  </si>
  <si>
    <t>"stěny"</t>
  </si>
  <si>
    <t>1726401588</t>
  </si>
  <si>
    <t>1536450249</t>
  </si>
  <si>
    <t>-1754211259</t>
  </si>
  <si>
    <t>136812389</t>
  </si>
  <si>
    <t>SO02A - 1NP - sociálky dívky vč. WC učitelé a úklidová komora</t>
  </si>
  <si>
    <t>-1582343190</t>
  </si>
  <si>
    <t>-1922685394</t>
  </si>
  <si>
    <t>-860206633</t>
  </si>
  <si>
    <t>66183704</t>
  </si>
  <si>
    <t>1636570859</t>
  </si>
  <si>
    <t>1819822813</t>
  </si>
  <si>
    <t>1313903449</t>
  </si>
  <si>
    <t>1185192267</t>
  </si>
  <si>
    <t>-241532602</t>
  </si>
  <si>
    <t>-1722345445</t>
  </si>
  <si>
    <t>-1271102723</t>
  </si>
  <si>
    <t>1785635293</t>
  </si>
  <si>
    <t>783837793</t>
  </si>
  <si>
    <t>-25849673</t>
  </si>
  <si>
    <t>-1116588466</t>
  </si>
  <si>
    <t>253361679</t>
  </si>
  <si>
    <t>330584933</t>
  </si>
  <si>
    <t>-731797708</t>
  </si>
  <si>
    <t>2120394639</t>
  </si>
  <si>
    <t>1852854475</t>
  </si>
  <si>
    <t>sou</t>
  </si>
  <si>
    <t>585064412</t>
  </si>
  <si>
    <t>-73885080</t>
  </si>
  <si>
    <t>-1049360837</t>
  </si>
  <si>
    <t>1578799644</t>
  </si>
  <si>
    <t>586525798</t>
  </si>
  <si>
    <t>174919072</t>
  </si>
  <si>
    <t>893659648</t>
  </si>
  <si>
    <t>-2060918743</t>
  </si>
  <si>
    <t>8*2</t>
  </si>
  <si>
    <t>2001972692</t>
  </si>
  <si>
    <t>-1088805084</t>
  </si>
  <si>
    <t>969738557</t>
  </si>
  <si>
    <t>-606960574</t>
  </si>
  <si>
    <t>-1381172829</t>
  </si>
  <si>
    <t>-948042478</t>
  </si>
  <si>
    <t>513978633</t>
  </si>
  <si>
    <t>1136451072</t>
  </si>
  <si>
    <t>-844393183</t>
  </si>
  <si>
    <t>-1091511067</t>
  </si>
  <si>
    <t>-2139456212</t>
  </si>
  <si>
    <t>1406026224</t>
  </si>
  <si>
    <t>-995083278</t>
  </si>
  <si>
    <t>1322412645</t>
  </si>
  <si>
    <t>216462021</t>
  </si>
  <si>
    <t>629664245</t>
  </si>
  <si>
    <t>-1577950745</t>
  </si>
  <si>
    <t>1671943731</t>
  </si>
  <si>
    <t>-1484295268</t>
  </si>
  <si>
    <t>656061273</t>
  </si>
  <si>
    <t>1361630063</t>
  </si>
  <si>
    <t>-1770360759</t>
  </si>
  <si>
    <t>-544237654</t>
  </si>
  <si>
    <t>-482359564</t>
  </si>
  <si>
    <t>-1282615161</t>
  </si>
  <si>
    <t>-815134792</t>
  </si>
  <si>
    <t>649962751</t>
  </si>
  <si>
    <t>-314687078</t>
  </si>
  <si>
    <t>-1999788862</t>
  </si>
  <si>
    <t>1079589962</t>
  </si>
  <si>
    <t>-1441667177</t>
  </si>
  <si>
    <t>-2011358383</t>
  </si>
  <si>
    <t>-53326359</t>
  </si>
  <si>
    <t>497069680</t>
  </si>
  <si>
    <t>-17581393</t>
  </si>
  <si>
    <t>-1654097159</t>
  </si>
  <si>
    <t>-640513758</t>
  </si>
  <si>
    <t>-1015521145</t>
  </si>
  <si>
    <t>-1592232751</t>
  </si>
  <si>
    <t>1587944011</t>
  </si>
  <si>
    <t>-1987076243</t>
  </si>
  <si>
    <t>531788908</t>
  </si>
  <si>
    <t>1143036091</t>
  </si>
  <si>
    <t>1700519700</t>
  </si>
  <si>
    <t>1713770634</t>
  </si>
  <si>
    <t>-1102287869</t>
  </si>
  <si>
    <t>-1636776268</t>
  </si>
  <si>
    <t>-1838589976</t>
  </si>
  <si>
    <t>-1312445473</t>
  </si>
  <si>
    <t>358320285</t>
  </si>
  <si>
    <t>1835546191</t>
  </si>
  <si>
    <t>1315904429</t>
  </si>
  <si>
    <t>-768823988</t>
  </si>
  <si>
    <t>1428465206</t>
  </si>
  <si>
    <t>1297363995</t>
  </si>
  <si>
    <t>-1870198597</t>
  </si>
  <si>
    <t>-335105093</t>
  </si>
  <si>
    <t>1723452185</t>
  </si>
  <si>
    <t>2013016543</t>
  </si>
  <si>
    <t>-1090325382</t>
  </si>
  <si>
    <t>2048373350</t>
  </si>
  <si>
    <t>SO02B - 1NP - sociálky chlapci</t>
  </si>
  <si>
    <t>1216590177</t>
  </si>
  <si>
    <t>-599680148</t>
  </si>
  <si>
    <t>Zazdění stoupaček vč. kotvení</t>
  </si>
  <si>
    <t>23637826</t>
  </si>
  <si>
    <t>-1421231424</t>
  </si>
  <si>
    <t>-1832510483</t>
  </si>
  <si>
    <t>1972728678</t>
  </si>
  <si>
    <t>-1863209287</t>
  </si>
  <si>
    <t>1119967005</t>
  </si>
  <si>
    <t>2065434911</t>
  </si>
  <si>
    <t>407591920</t>
  </si>
  <si>
    <t>-1798447411</t>
  </si>
  <si>
    <t>1576520054</t>
  </si>
  <si>
    <t>1554266101</t>
  </si>
  <si>
    <t>757460692</t>
  </si>
  <si>
    <t>277679284</t>
  </si>
  <si>
    <t>-965044164</t>
  </si>
  <si>
    <t>650539027</t>
  </si>
  <si>
    <t>866793226</t>
  </si>
  <si>
    <t>-171848650</t>
  </si>
  <si>
    <t>-353171307</t>
  </si>
  <si>
    <t>1168025161</t>
  </si>
  <si>
    <t>-1763007039</t>
  </si>
  <si>
    <t>-1097441862</t>
  </si>
  <si>
    <t xml:space="preserve">Uvolnění odpadu ve stropě/podlaze </t>
  </si>
  <si>
    <t>2064632778</t>
  </si>
  <si>
    <t>263346968</t>
  </si>
  <si>
    <t>-1802693583</t>
  </si>
  <si>
    <t>"WC + pisoáry"0,0,8*6,2*2,15</t>
  </si>
  <si>
    <t>237247557</t>
  </si>
  <si>
    <t>323615087</t>
  </si>
  <si>
    <t>-1180028767</t>
  </si>
  <si>
    <t>662453086</t>
  </si>
  <si>
    <t>2132067190</t>
  </si>
  <si>
    <t>357203515</t>
  </si>
  <si>
    <t>-176725317</t>
  </si>
  <si>
    <t>11,368*10 'Přepočtené koeficientem množství</t>
  </si>
  <si>
    <t>-1861625194</t>
  </si>
  <si>
    <t>-825170285</t>
  </si>
  <si>
    <t>998011009</t>
  </si>
  <si>
    <t>Přesun hmot pro budovy zděné s omezením mechanizace pro budovy v přes 6 do 12 m</t>
  </si>
  <si>
    <t>-153492850</t>
  </si>
  <si>
    <t>-1559688086</t>
  </si>
  <si>
    <t>-749555249</t>
  </si>
  <si>
    <t>"WC"2</t>
  </si>
  <si>
    <t>"provizorní do SDK"1</t>
  </si>
  <si>
    <t>-2071756191</t>
  </si>
  <si>
    <t>-1995557761</t>
  </si>
  <si>
    <t>-103905615</t>
  </si>
  <si>
    <t>-711809557</t>
  </si>
  <si>
    <t>1962239864</t>
  </si>
  <si>
    <t>1738803672</t>
  </si>
  <si>
    <t>-439472441</t>
  </si>
  <si>
    <t>-2122053575</t>
  </si>
  <si>
    <t>-1798917179</t>
  </si>
  <si>
    <t>-675948694</t>
  </si>
  <si>
    <t>-1909079891</t>
  </si>
  <si>
    <t>-1266587819</t>
  </si>
  <si>
    <t>2074635101</t>
  </si>
  <si>
    <t>-1037001071</t>
  </si>
  <si>
    <t>-762710403</t>
  </si>
  <si>
    <t>396142384</t>
  </si>
  <si>
    <t>-635906651</t>
  </si>
  <si>
    <t>-1330236313</t>
  </si>
  <si>
    <t>-904251463</t>
  </si>
  <si>
    <t>1132010918</t>
  </si>
  <si>
    <t>-1043503412</t>
  </si>
  <si>
    <t>50</t>
  </si>
  <si>
    <t>827126771</t>
  </si>
  <si>
    <t>1005187439</t>
  </si>
  <si>
    <t>726980772</t>
  </si>
  <si>
    <t>1583591715</t>
  </si>
  <si>
    <t>1732993597</t>
  </si>
  <si>
    <t>-26557096</t>
  </si>
  <si>
    <t>1399041567</t>
  </si>
  <si>
    <t>-2094755849</t>
  </si>
  <si>
    <t>1658912904</t>
  </si>
  <si>
    <t xml:space="preserve">obkládačky keramické -  barevné a bílé - 20cm x 20 cm  I. j.</t>
  </si>
  <si>
    <t>763459189</t>
  </si>
  <si>
    <t>1091217544</t>
  </si>
  <si>
    <t>1180412315</t>
  </si>
  <si>
    <t>1668742907</t>
  </si>
  <si>
    <t>-1897072063</t>
  </si>
  <si>
    <t>-1617441392</t>
  </si>
  <si>
    <t>-1000665459</t>
  </si>
  <si>
    <t>-1453843240</t>
  </si>
  <si>
    <t>-1414610598</t>
  </si>
  <si>
    <t>1981963522</t>
  </si>
  <si>
    <t>258491178</t>
  </si>
  <si>
    <t>-607662227</t>
  </si>
  <si>
    <t>-551344783</t>
  </si>
  <si>
    <t>Nátěry potrubí</t>
  </si>
  <si>
    <t>231269161</t>
  </si>
  <si>
    <t>-1502264875</t>
  </si>
  <si>
    <t>-1804243452</t>
  </si>
  <si>
    <t>-1399720419</t>
  </si>
  <si>
    <t>-1736292690</t>
  </si>
  <si>
    <t>-514105635</t>
  </si>
  <si>
    <t>SO03A - 2NP - sociálky dívky vč. WC učitelé a úklidová komora</t>
  </si>
  <si>
    <t>-955024983</t>
  </si>
  <si>
    <t>543965453</t>
  </si>
  <si>
    <t>374425884</t>
  </si>
  <si>
    <t>164441805</t>
  </si>
  <si>
    <t>1829497828</t>
  </si>
  <si>
    <t>1640425358</t>
  </si>
  <si>
    <t>-1722668682</t>
  </si>
  <si>
    <t>582839009</t>
  </si>
  <si>
    <t>-1577066736</t>
  </si>
  <si>
    <t>526769449</t>
  </si>
  <si>
    <t>908881559</t>
  </si>
  <si>
    <t>-1657233931</t>
  </si>
  <si>
    <t>243471312</t>
  </si>
  <si>
    <t>631319012</t>
  </si>
  <si>
    <t>Příplatek k mazanině tl do 120 mm za přehlazení povrchu</t>
  </si>
  <si>
    <t>-697429668</t>
  </si>
  <si>
    <t>631319173</t>
  </si>
  <si>
    <t>Příplatek k mazanině tl do 120 mm za stržení povrchu spodní vrstvy před vložením výztuže</t>
  </si>
  <si>
    <t>-1355306805</t>
  </si>
  <si>
    <t>854081504</t>
  </si>
  <si>
    <t>-370427681</t>
  </si>
  <si>
    <t>58924335</t>
  </si>
  <si>
    <t>847543498</t>
  </si>
  <si>
    <t>746246135</t>
  </si>
  <si>
    <t>805054883</t>
  </si>
  <si>
    <t>-1375744010</t>
  </si>
  <si>
    <t>1732145822</t>
  </si>
  <si>
    <t>330830584</t>
  </si>
  <si>
    <t>-1329497922</t>
  </si>
  <si>
    <t>1603596811</t>
  </si>
  <si>
    <t>-1854840067</t>
  </si>
  <si>
    <t>-690113865</t>
  </si>
  <si>
    <t>1159602959</t>
  </si>
  <si>
    <t>1121861810</t>
  </si>
  <si>
    <t>-899920962</t>
  </si>
  <si>
    <t>797058473</t>
  </si>
  <si>
    <t>-785721073</t>
  </si>
  <si>
    <t>1246531427</t>
  </si>
  <si>
    <t>327489355</t>
  </si>
  <si>
    <t>463539770</t>
  </si>
  <si>
    <t>-508790281</t>
  </si>
  <si>
    <t>16142354</t>
  </si>
  <si>
    <t>696197735</t>
  </si>
  <si>
    <t>-1456081272</t>
  </si>
  <si>
    <t>-1961716336</t>
  </si>
  <si>
    <t>-1367130827</t>
  </si>
  <si>
    <t>-1695044538</t>
  </si>
  <si>
    <t>203088701</t>
  </si>
  <si>
    <t>-548409638</t>
  </si>
  <si>
    <t>-1605046354</t>
  </si>
  <si>
    <t>1713127175</t>
  </si>
  <si>
    <t>-897049687</t>
  </si>
  <si>
    <t>729536944</t>
  </si>
  <si>
    <t>390773024</t>
  </si>
  <si>
    <t>235294530</t>
  </si>
  <si>
    <t>1851684054</t>
  </si>
  <si>
    <t>-369159387</t>
  </si>
  <si>
    <t>-800464817</t>
  </si>
  <si>
    <t>358894921</t>
  </si>
  <si>
    <t>1438000493</t>
  </si>
  <si>
    <t>-1325130873</t>
  </si>
  <si>
    <t>-1671859868</t>
  </si>
  <si>
    <t>1235143685</t>
  </si>
  <si>
    <t>651961976</t>
  </si>
  <si>
    <t>-1090121032</t>
  </si>
  <si>
    <t>1501223843</t>
  </si>
  <si>
    <t>-236192380</t>
  </si>
  <si>
    <t>-1588757873</t>
  </si>
  <si>
    <t>1362902329</t>
  </si>
  <si>
    <t>1507775518</t>
  </si>
  <si>
    <t>-1770451778</t>
  </si>
  <si>
    <t>-895112199</t>
  </si>
  <si>
    <t>606790806</t>
  </si>
  <si>
    <t>-557090974</t>
  </si>
  <si>
    <t>-317462136</t>
  </si>
  <si>
    <t>1150192333</t>
  </si>
  <si>
    <t>-1707754839</t>
  </si>
  <si>
    <t>1116804870</t>
  </si>
  <si>
    <t>304175071</t>
  </si>
  <si>
    <t>1497470907</t>
  </si>
  <si>
    <t>-580630475</t>
  </si>
  <si>
    <t>770084931</t>
  </si>
  <si>
    <t>1334091646</t>
  </si>
  <si>
    <t>1887495025</t>
  </si>
  <si>
    <t>1447351433</t>
  </si>
  <si>
    <t>2117642554</t>
  </si>
  <si>
    <t>1721570458</t>
  </si>
  <si>
    <t>603140119</t>
  </si>
  <si>
    <t>1970405827</t>
  </si>
  <si>
    <t>-916249800</t>
  </si>
  <si>
    <t>-1055408921</t>
  </si>
  <si>
    <t>SO03B - 2NP - sociálky chlapci</t>
  </si>
  <si>
    <t>OST - Ostatní</t>
  </si>
  <si>
    <t>VRN - Vedlejší rozpočtové náklady</t>
  </si>
  <si>
    <t>-1079064149</t>
  </si>
  <si>
    <t>-569510295</t>
  </si>
  <si>
    <t>637751265</t>
  </si>
  <si>
    <t>1624862191</t>
  </si>
  <si>
    <t>-1046852548</t>
  </si>
  <si>
    <t>1414610820</t>
  </si>
  <si>
    <t>-889633023</t>
  </si>
  <si>
    <t>-1972432244</t>
  </si>
  <si>
    <t>361676924</t>
  </si>
  <si>
    <t>149613653</t>
  </si>
  <si>
    <t>1066954688</t>
  </si>
  <si>
    <t>233911595</t>
  </si>
  <si>
    <t>-1283239356</t>
  </si>
  <si>
    <t>1418792175</t>
  </si>
  <si>
    <t>-998647768</t>
  </si>
  <si>
    <t>-1776905585</t>
  </si>
  <si>
    <t>741395216</t>
  </si>
  <si>
    <t>1636907307</t>
  </si>
  <si>
    <t>-132396164</t>
  </si>
  <si>
    <t>286324589</t>
  </si>
  <si>
    <t>1213507279</t>
  </si>
  <si>
    <t>1156245899</t>
  </si>
  <si>
    <t>-1838549102</t>
  </si>
  <si>
    <t>-147916613</t>
  </si>
  <si>
    <t>-943659844</t>
  </si>
  <si>
    <t>-989261257</t>
  </si>
  <si>
    <t>818203664</t>
  </si>
  <si>
    <t>-275093397</t>
  </si>
  <si>
    <t>-845598813</t>
  </si>
  <si>
    <t>1083583482</t>
  </si>
  <si>
    <t>-700696769</t>
  </si>
  <si>
    <t>10,587*10 'Přepočtené koeficientem množství</t>
  </si>
  <si>
    <t>1045190704</t>
  </si>
  <si>
    <t>-1349135151</t>
  </si>
  <si>
    <t>-792041971</t>
  </si>
  <si>
    <t>-1821617968</t>
  </si>
  <si>
    <t>-1995895593</t>
  </si>
  <si>
    <t>-1295790147</t>
  </si>
  <si>
    <t>628351039</t>
  </si>
  <si>
    <t>-1639777457</t>
  </si>
  <si>
    <t>-44188554</t>
  </si>
  <si>
    <t>1452804096</t>
  </si>
  <si>
    <t>-1599338523</t>
  </si>
  <si>
    <t>1222637819</t>
  </si>
  <si>
    <t>44822423</t>
  </si>
  <si>
    <t>-186298509</t>
  </si>
  <si>
    <t>-880893013</t>
  </si>
  <si>
    <t>1637589345</t>
  </si>
  <si>
    <t>641473350</t>
  </si>
  <si>
    <t>433153169</t>
  </si>
  <si>
    <t>1833407034</t>
  </si>
  <si>
    <t>-681471745</t>
  </si>
  <si>
    <t>680144904</t>
  </si>
  <si>
    <t>1519091062</t>
  </si>
  <si>
    <t>211807591</t>
  </si>
  <si>
    <t>-891184508</t>
  </si>
  <si>
    <t>-2091431244</t>
  </si>
  <si>
    <t>-983170015</t>
  </si>
  <si>
    <t>-660085899</t>
  </si>
  <si>
    <t>-2082877594</t>
  </si>
  <si>
    <t>-962796553</t>
  </si>
  <si>
    <t>1080257307</t>
  </si>
  <si>
    <t>765894496</t>
  </si>
  <si>
    <t>-2044125670</t>
  </si>
  <si>
    <t>2063113061</t>
  </si>
  <si>
    <t>-1020551133</t>
  </si>
  <si>
    <t>-1756111862</t>
  </si>
  <si>
    <t>1310711542</t>
  </si>
  <si>
    <t>1907401791</t>
  </si>
  <si>
    <t>580835000</t>
  </si>
  <si>
    <t>-784884680</t>
  </si>
  <si>
    <t>-2040623736</t>
  </si>
  <si>
    <t>-1370037074</t>
  </si>
  <si>
    <t>1437775508</t>
  </si>
  <si>
    <t>-1325427032</t>
  </si>
  <si>
    <t>1049589830</t>
  </si>
  <si>
    <t>-991119673</t>
  </si>
  <si>
    <t>-1106067405</t>
  </si>
  <si>
    <t>1148654408</t>
  </si>
  <si>
    <t>1313054678</t>
  </si>
  <si>
    <t>1030980634</t>
  </si>
  <si>
    <t>OST</t>
  </si>
  <si>
    <t>Ostatní</t>
  </si>
  <si>
    <t>OST0004</t>
  </si>
  <si>
    <t>PROJEKTOVÉ PRÁCE A TECHNICKÁ VÝPOMOC - všichni uvedou stejně 8.000,-</t>
  </si>
  <si>
    <t>Kč</t>
  </si>
  <si>
    <t>512</t>
  </si>
  <si>
    <t>-1675838204</t>
  </si>
  <si>
    <t>OST0006</t>
  </si>
  <si>
    <t>Protiprašná opatření</t>
  </si>
  <si>
    <t>1035840961</t>
  </si>
  <si>
    <t>Vedlejší rozpočtové náklady</t>
  </si>
  <si>
    <t>VRN0001</t>
  </si>
  <si>
    <t>VRN - mimostaveništní doprava, zařízení staveniště, provoz investora, ostatní náklady nezahrnuté v pol. rozp.</t>
  </si>
  <si>
    <t>-464439780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</si>
</sst>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3" fillId="0" borderId="0" xfId="0" applyNumberFormat="1" applyFont="1" applyAlignment="1" applyProtection="1">
      <alignment vertical="center"/>
    </xf>
    <xf numFmtId="0" fontId="24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5" fillId="4" borderId="0" xfId="0" applyFont="1" applyFill="1" applyAlignment="1" applyProtection="1">
      <alignment horizontal="left" vertical="center"/>
    </xf>
    <xf numFmtId="4" fontId="25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22-20-23a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ZŠ R. Frimla, Trutnov - Oprava havarijního stavu sociálního zázemí I. stupeň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Trutnov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26. 3. 2024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Základní škola Trutnov, R. Frima 816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 xml:space="preserve">dle požadavku -  výkaz výměr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ROUND(SUM(AG95:AG100),2)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ROUND(SUM(AS95:AS100),2)</f>
        <v>0</v>
      </c>
      <c r="AT94" s="115">
        <f>ROUND(SUM(AV94:AW94),2)</f>
        <v>0</v>
      </c>
      <c r="AU94" s="116">
        <f>ROUND(SUM(AU95:AU100),5)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ROUND(SUM(AZ95:AZ100),2)</f>
        <v>0</v>
      </c>
      <c r="BA94" s="115">
        <f>ROUND(SUM(BA95:BA100),2)</f>
        <v>0</v>
      </c>
      <c r="BB94" s="115">
        <f>ROUND(SUM(BB95:BB100),2)</f>
        <v>0</v>
      </c>
      <c r="BC94" s="115">
        <f>ROUND(SUM(BC95:BC100),2)</f>
        <v>0</v>
      </c>
      <c r="BD94" s="117">
        <f>ROUND(SUM(BD95:BD100),2)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24.7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'SO01A - Přízemí sociálky ...'!J32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'SO01A - Přízemí sociálky ...'!P142</f>
        <v>0</v>
      </c>
      <c r="AV95" s="129">
        <f>'SO01A - Přízemí sociálky ...'!J35</f>
        <v>0</v>
      </c>
      <c r="AW95" s="129">
        <f>'SO01A - Přízemí sociálky ...'!J36</f>
        <v>0</v>
      </c>
      <c r="AX95" s="129">
        <f>'SO01A - Přízemí sociálky ...'!J37</f>
        <v>0</v>
      </c>
      <c r="AY95" s="129">
        <f>'SO01A - Přízemí sociálky ...'!J38</f>
        <v>0</v>
      </c>
      <c r="AZ95" s="129">
        <f>'SO01A - Přízemí sociálky ...'!F35</f>
        <v>0</v>
      </c>
      <c r="BA95" s="129">
        <f>'SO01A - Přízemí sociálky ...'!F36</f>
        <v>0</v>
      </c>
      <c r="BB95" s="129">
        <f>'SO01A - Přízemí sociálky ...'!F37</f>
        <v>0</v>
      </c>
      <c r="BC95" s="129">
        <f>'SO01A - Přízemí sociálky ...'!F38</f>
        <v>0</v>
      </c>
      <c r="BD95" s="131">
        <f>'SO01A - Přízemí sociálky ...'!F39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7" customFormat="1" ht="16.5" customHeight="1">
      <c r="A96" s="120" t="s">
        <v>80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'SO01B - Přízemí sociálky ...'!J32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83</v>
      </c>
      <c r="AR96" s="127"/>
      <c r="AS96" s="128">
        <v>0</v>
      </c>
      <c r="AT96" s="129">
        <f>ROUND(SUM(AV96:AW96),2)</f>
        <v>0</v>
      </c>
      <c r="AU96" s="130">
        <f>'SO01B - Přízemí sociálky ...'!P142</f>
        <v>0</v>
      </c>
      <c r="AV96" s="129">
        <f>'SO01B - Přízemí sociálky ...'!J35</f>
        <v>0</v>
      </c>
      <c r="AW96" s="129">
        <f>'SO01B - Přízemí sociálky ...'!J36</f>
        <v>0</v>
      </c>
      <c r="AX96" s="129">
        <f>'SO01B - Přízemí sociálky ...'!J37</f>
        <v>0</v>
      </c>
      <c r="AY96" s="129">
        <f>'SO01B - Přízemí sociálky ...'!J38</f>
        <v>0</v>
      </c>
      <c r="AZ96" s="129">
        <f>'SO01B - Přízemí sociálky ...'!F35</f>
        <v>0</v>
      </c>
      <c r="BA96" s="129">
        <f>'SO01B - Přízemí sociálky ...'!F36</f>
        <v>0</v>
      </c>
      <c r="BB96" s="129">
        <f>'SO01B - Přízemí sociálky ...'!F37</f>
        <v>0</v>
      </c>
      <c r="BC96" s="129">
        <f>'SO01B - Přízemí sociálky ...'!F38</f>
        <v>0</v>
      </c>
      <c r="BD96" s="131">
        <f>'SO01B - Přízemí sociálky ...'!F39</f>
        <v>0</v>
      </c>
      <c r="BE96" s="7"/>
      <c r="BT96" s="132" t="s">
        <v>84</v>
      </c>
      <c r="BV96" s="132" t="s">
        <v>78</v>
      </c>
      <c r="BW96" s="132" t="s">
        <v>89</v>
      </c>
      <c r="BX96" s="132" t="s">
        <v>5</v>
      </c>
      <c r="CL96" s="132" t="s">
        <v>1</v>
      </c>
      <c r="CM96" s="132" t="s">
        <v>86</v>
      </c>
    </row>
    <row r="97" s="7" customFormat="1" ht="24.75" customHeight="1">
      <c r="A97" s="120" t="s">
        <v>80</v>
      </c>
      <c r="B97" s="121"/>
      <c r="C97" s="122"/>
      <c r="D97" s="123" t="s">
        <v>90</v>
      </c>
      <c r="E97" s="123"/>
      <c r="F97" s="123"/>
      <c r="G97" s="123"/>
      <c r="H97" s="123"/>
      <c r="I97" s="124"/>
      <c r="J97" s="123" t="s">
        <v>91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'SO02A - 1NP - sociálky dí...'!J32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83</v>
      </c>
      <c r="AR97" s="127"/>
      <c r="AS97" s="128">
        <v>0</v>
      </c>
      <c r="AT97" s="129">
        <f>ROUND(SUM(AV97:AW97),2)</f>
        <v>0</v>
      </c>
      <c r="AU97" s="130">
        <f>'SO02A - 1NP - sociálky dí...'!P142</f>
        <v>0</v>
      </c>
      <c r="AV97" s="129">
        <f>'SO02A - 1NP - sociálky dí...'!J35</f>
        <v>0</v>
      </c>
      <c r="AW97" s="129">
        <f>'SO02A - 1NP - sociálky dí...'!J36</f>
        <v>0</v>
      </c>
      <c r="AX97" s="129">
        <f>'SO02A - 1NP - sociálky dí...'!J37</f>
        <v>0</v>
      </c>
      <c r="AY97" s="129">
        <f>'SO02A - 1NP - sociálky dí...'!J38</f>
        <v>0</v>
      </c>
      <c r="AZ97" s="129">
        <f>'SO02A - 1NP - sociálky dí...'!F35</f>
        <v>0</v>
      </c>
      <c r="BA97" s="129">
        <f>'SO02A - 1NP - sociálky dí...'!F36</f>
        <v>0</v>
      </c>
      <c r="BB97" s="129">
        <f>'SO02A - 1NP - sociálky dí...'!F37</f>
        <v>0</v>
      </c>
      <c r="BC97" s="129">
        <f>'SO02A - 1NP - sociálky dí...'!F38</f>
        <v>0</v>
      </c>
      <c r="BD97" s="131">
        <f>'SO02A - 1NP - sociálky dí...'!F39</f>
        <v>0</v>
      </c>
      <c r="BE97" s="7"/>
      <c r="BT97" s="132" t="s">
        <v>84</v>
      </c>
      <c r="BV97" s="132" t="s">
        <v>78</v>
      </c>
      <c r="BW97" s="132" t="s">
        <v>92</v>
      </c>
      <c r="BX97" s="132" t="s">
        <v>5</v>
      </c>
      <c r="CL97" s="132" t="s">
        <v>1</v>
      </c>
      <c r="CM97" s="132" t="s">
        <v>86</v>
      </c>
    </row>
    <row r="98" s="7" customFormat="1" ht="16.5" customHeight="1">
      <c r="A98" s="120" t="s">
        <v>80</v>
      </c>
      <c r="B98" s="121"/>
      <c r="C98" s="122"/>
      <c r="D98" s="123" t="s">
        <v>93</v>
      </c>
      <c r="E98" s="123"/>
      <c r="F98" s="123"/>
      <c r="G98" s="123"/>
      <c r="H98" s="123"/>
      <c r="I98" s="124"/>
      <c r="J98" s="123" t="s">
        <v>94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'SO02B - 1NP - sociálky ch...'!J32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83</v>
      </c>
      <c r="AR98" s="127"/>
      <c r="AS98" s="128">
        <v>0</v>
      </c>
      <c r="AT98" s="129">
        <f>ROUND(SUM(AV98:AW98),2)</f>
        <v>0</v>
      </c>
      <c r="AU98" s="130">
        <f>'SO02B - 1NP - sociálky ch...'!P142</f>
        <v>0</v>
      </c>
      <c r="AV98" s="129">
        <f>'SO02B - 1NP - sociálky ch...'!J35</f>
        <v>0</v>
      </c>
      <c r="AW98" s="129">
        <f>'SO02B - 1NP - sociálky ch...'!J36</f>
        <v>0</v>
      </c>
      <c r="AX98" s="129">
        <f>'SO02B - 1NP - sociálky ch...'!J37</f>
        <v>0</v>
      </c>
      <c r="AY98" s="129">
        <f>'SO02B - 1NP - sociálky ch...'!J38</f>
        <v>0</v>
      </c>
      <c r="AZ98" s="129">
        <f>'SO02B - 1NP - sociálky ch...'!F35</f>
        <v>0</v>
      </c>
      <c r="BA98" s="129">
        <f>'SO02B - 1NP - sociálky ch...'!F36</f>
        <v>0</v>
      </c>
      <c r="BB98" s="129">
        <f>'SO02B - 1NP - sociálky ch...'!F37</f>
        <v>0</v>
      </c>
      <c r="BC98" s="129">
        <f>'SO02B - 1NP - sociálky ch...'!F38</f>
        <v>0</v>
      </c>
      <c r="BD98" s="131">
        <f>'SO02B - 1NP - sociálky ch...'!F39</f>
        <v>0</v>
      </c>
      <c r="BE98" s="7"/>
      <c r="BT98" s="132" t="s">
        <v>84</v>
      </c>
      <c r="BV98" s="132" t="s">
        <v>78</v>
      </c>
      <c r="BW98" s="132" t="s">
        <v>95</v>
      </c>
      <c r="BX98" s="132" t="s">
        <v>5</v>
      </c>
      <c r="CL98" s="132" t="s">
        <v>1</v>
      </c>
      <c r="CM98" s="132" t="s">
        <v>86</v>
      </c>
    </row>
    <row r="99" s="7" customFormat="1" ht="24.75" customHeight="1">
      <c r="A99" s="120" t="s">
        <v>80</v>
      </c>
      <c r="B99" s="121"/>
      <c r="C99" s="122"/>
      <c r="D99" s="123" t="s">
        <v>96</v>
      </c>
      <c r="E99" s="123"/>
      <c r="F99" s="123"/>
      <c r="G99" s="123"/>
      <c r="H99" s="123"/>
      <c r="I99" s="124"/>
      <c r="J99" s="123" t="s">
        <v>97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'SO03A - 2NP - sociálky dí...'!J32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83</v>
      </c>
      <c r="AR99" s="127"/>
      <c r="AS99" s="128">
        <v>0</v>
      </c>
      <c r="AT99" s="129">
        <f>ROUND(SUM(AV99:AW99),2)</f>
        <v>0</v>
      </c>
      <c r="AU99" s="130">
        <f>'SO03A - 2NP - sociálky dí...'!P142</f>
        <v>0</v>
      </c>
      <c r="AV99" s="129">
        <f>'SO03A - 2NP - sociálky dí...'!J35</f>
        <v>0</v>
      </c>
      <c r="AW99" s="129">
        <f>'SO03A - 2NP - sociálky dí...'!J36</f>
        <v>0</v>
      </c>
      <c r="AX99" s="129">
        <f>'SO03A - 2NP - sociálky dí...'!J37</f>
        <v>0</v>
      </c>
      <c r="AY99" s="129">
        <f>'SO03A - 2NP - sociálky dí...'!J38</f>
        <v>0</v>
      </c>
      <c r="AZ99" s="129">
        <f>'SO03A - 2NP - sociálky dí...'!F35</f>
        <v>0</v>
      </c>
      <c r="BA99" s="129">
        <f>'SO03A - 2NP - sociálky dí...'!F36</f>
        <v>0</v>
      </c>
      <c r="BB99" s="129">
        <f>'SO03A - 2NP - sociálky dí...'!F37</f>
        <v>0</v>
      </c>
      <c r="BC99" s="129">
        <f>'SO03A - 2NP - sociálky dí...'!F38</f>
        <v>0</v>
      </c>
      <c r="BD99" s="131">
        <f>'SO03A - 2NP - sociálky dí...'!F39</f>
        <v>0</v>
      </c>
      <c r="BE99" s="7"/>
      <c r="BT99" s="132" t="s">
        <v>84</v>
      </c>
      <c r="BV99" s="132" t="s">
        <v>78</v>
      </c>
      <c r="BW99" s="132" t="s">
        <v>98</v>
      </c>
      <c r="BX99" s="132" t="s">
        <v>5</v>
      </c>
      <c r="CL99" s="132" t="s">
        <v>1</v>
      </c>
      <c r="CM99" s="132" t="s">
        <v>86</v>
      </c>
    </row>
    <row r="100" s="7" customFormat="1" ht="16.5" customHeight="1">
      <c r="A100" s="120" t="s">
        <v>80</v>
      </c>
      <c r="B100" s="121"/>
      <c r="C100" s="122"/>
      <c r="D100" s="123" t="s">
        <v>99</v>
      </c>
      <c r="E100" s="123"/>
      <c r="F100" s="123"/>
      <c r="G100" s="123"/>
      <c r="H100" s="123"/>
      <c r="I100" s="124"/>
      <c r="J100" s="123" t="s">
        <v>100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'SO03B - 2NP - sociálky ch...'!J32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83</v>
      </c>
      <c r="AR100" s="127"/>
      <c r="AS100" s="133">
        <v>0</v>
      </c>
      <c r="AT100" s="134">
        <f>ROUND(SUM(AV100:AW100),2)</f>
        <v>0</v>
      </c>
      <c r="AU100" s="135">
        <f>'SO03B - 2NP - sociálky ch...'!P143</f>
        <v>0</v>
      </c>
      <c r="AV100" s="134">
        <f>'SO03B - 2NP - sociálky ch...'!J35</f>
        <v>0</v>
      </c>
      <c r="AW100" s="134">
        <f>'SO03B - 2NP - sociálky ch...'!J36</f>
        <v>0</v>
      </c>
      <c r="AX100" s="134">
        <f>'SO03B - 2NP - sociálky ch...'!J37</f>
        <v>0</v>
      </c>
      <c r="AY100" s="134">
        <f>'SO03B - 2NP - sociálky ch...'!J38</f>
        <v>0</v>
      </c>
      <c r="AZ100" s="134">
        <f>'SO03B - 2NP - sociálky ch...'!F35</f>
        <v>0</v>
      </c>
      <c r="BA100" s="134">
        <f>'SO03B - 2NP - sociálky ch...'!F36</f>
        <v>0</v>
      </c>
      <c r="BB100" s="134">
        <f>'SO03B - 2NP - sociálky ch...'!F37</f>
        <v>0</v>
      </c>
      <c r="BC100" s="134">
        <f>'SO03B - 2NP - sociálky ch...'!F38</f>
        <v>0</v>
      </c>
      <c r="BD100" s="136">
        <f>'SO03B - 2NP - sociálky ch...'!F39</f>
        <v>0</v>
      </c>
      <c r="BE100" s="7"/>
      <c r="BT100" s="132" t="s">
        <v>84</v>
      </c>
      <c r="BV100" s="132" t="s">
        <v>78</v>
      </c>
      <c r="BW100" s="132" t="s">
        <v>101</v>
      </c>
      <c r="BX100" s="132" t="s">
        <v>5</v>
      </c>
      <c r="CL100" s="132" t="s">
        <v>1</v>
      </c>
      <c r="CM100" s="132" t="s">
        <v>86</v>
      </c>
    </row>
    <row r="101" s="2" customFormat="1" ht="30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5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45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</row>
  </sheetData>
  <sheetProtection sheet="1" formatColumns="0" formatRows="0" objects="1" scenarios="1" spinCount="100000" saltValue="ccuNTf1j27FMPnOoaVzLDH2XKedSkJ5+GdFFpu4mCopeJ24C3s1YRtDLulCLjoEx13KBb3LTXRwS0g0Do0Ytcw==" hashValue="C9EHf1ownu1TzM9DMyxm8XjcE5dCEWT67eHRv/WAY9i3zgeHUQ9cAht2gSqcn2mJpuUbWXJUrpivgXVINWFwLw==" algorithmName="SHA-512" password="CC35"/>
  <mergeCells count="62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01A - Přízemí sociálky ...'!C2" display="/"/>
    <hyperlink ref="A96" location="'SO01B - Přízemí sociálky ...'!C2" display="/"/>
    <hyperlink ref="A97" location="'SO02A - 1NP - sociálky dí...'!C2" display="/"/>
    <hyperlink ref="A98" location="'SO02B - 1NP - sociálky ch...'!C2" display="/"/>
    <hyperlink ref="A99" location="'SO03A - 2NP - sociálky dí...'!C2" display="/"/>
    <hyperlink ref="A100" location="'SO03B - 2NP - sociálky ch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102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ZŠ R. Frimla, Trutnov - Oprava havarijního stavu sociálního zázemí I. stupeň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43" t="s">
        <v>104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26. 3. 2024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105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106</v>
      </c>
      <c r="E31" s="39"/>
      <c r="F31" s="39"/>
      <c r="G31" s="39"/>
      <c r="H31" s="39"/>
      <c r="I31" s="39"/>
      <c r="J31" s="151">
        <f>J115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36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38</v>
      </c>
      <c r="G34" s="39"/>
      <c r="H34" s="39"/>
      <c r="I34" s="155" t="s">
        <v>37</v>
      </c>
      <c r="J34" s="15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40</v>
      </c>
      <c r="E35" s="141" t="s">
        <v>41</v>
      </c>
      <c r="F35" s="157">
        <f>ROUND((SUM(BE115:BE122) + SUM(BE142:BE454)),  2)</f>
        <v>0</v>
      </c>
      <c r="G35" s="39"/>
      <c r="H35" s="39"/>
      <c r="I35" s="158">
        <v>0.20999999999999999</v>
      </c>
      <c r="J35" s="157">
        <f>ROUND(((SUM(BE115:BE122) + SUM(BE142:BE454))*I35),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42</v>
      </c>
      <c r="F36" s="157">
        <f>ROUND((SUM(BF115:BF122) + SUM(BF142:BF454)),  2)</f>
        <v>0</v>
      </c>
      <c r="G36" s="39"/>
      <c r="H36" s="39"/>
      <c r="I36" s="158">
        <v>0.14999999999999999</v>
      </c>
      <c r="J36" s="157">
        <f>ROUND(((SUM(BF115:BF122) + SUM(BF142:BF454))*I36),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43</v>
      </c>
      <c r="F37" s="157">
        <f>ROUND((SUM(BG115:BG122) + SUM(BG142:BG454)),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44</v>
      </c>
      <c r="F38" s="157">
        <f>ROUND((SUM(BH115:BH122) + SUM(BH142:BH454)),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45</v>
      </c>
      <c r="F39" s="157">
        <f>ROUND((SUM(BI115:BI122) + SUM(BI142:BI454)),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7" t="str">
        <f>E7</f>
        <v>ZŠ R. Frimla, Trutnov - Oprava havarijního stavu sociálního zázemí I. stupeň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77" t="str">
        <f>E9</f>
        <v>SO01A - Přízemí sociálky dívky vč. WC učitelé a úklidová komora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Trutnov</v>
      </c>
      <c r="G89" s="41"/>
      <c r="H89" s="41"/>
      <c r="I89" s="33" t="s">
        <v>22</v>
      </c>
      <c r="J89" s="80" t="str">
        <f>IF(J12="","",J12)</f>
        <v>26. 3. 2024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Základní škola Trutnov, R. Frima 816</v>
      </c>
      <c r="G91" s="41"/>
      <c r="H91" s="41"/>
      <c r="I91" s="33" t="s">
        <v>30</v>
      </c>
      <c r="J91" s="37" t="str">
        <f>E21</f>
        <v xml:space="preserve">dle požadavku -  výkaz výměr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8" t="s">
        <v>108</v>
      </c>
      <c r="D94" s="179"/>
      <c r="E94" s="179"/>
      <c r="F94" s="179"/>
      <c r="G94" s="179"/>
      <c r="H94" s="179"/>
      <c r="I94" s="179"/>
      <c r="J94" s="180" t="s">
        <v>109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1" t="s">
        <v>110</v>
      </c>
      <c r="D96" s="41"/>
      <c r="E96" s="41"/>
      <c r="F96" s="41"/>
      <c r="G96" s="41"/>
      <c r="H96" s="41"/>
      <c r="I96" s="41"/>
      <c r="J96" s="111">
        <f>J142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111</v>
      </c>
    </row>
    <row r="97" s="9" customFormat="1" ht="24.96" customHeight="1">
      <c r="A97" s="9"/>
      <c r="B97" s="182"/>
      <c r="C97" s="183"/>
      <c r="D97" s="184" t="s">
        <v>112</v>
      </c>
      <c r="E97" s="185"/>
      <c r="F97" s="185"/>
      <c r="G97" s="185"/>
      <c r="H97" s="185"/>
      <c r="I97" s="185"/>
      <c r="J97" s="186">
        <f>J143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8"/>
      <c r="C98" s="189"/>
      <c r="D98" s="190" t="s">
        <v>113</v>
      </c>
      <c r="E98" s="191"/>
      <c r="F98" s="191"/>
      <c r="G98" s="191"/>
      <c r="H98" s="191"/>
      <c r="I98" s="191"/>
      <c r="J98" s="192">
        <f>J144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8"/>
      <c r="C99" s="189"/>
      <c r="D99" s="190" t="s">
        <v>114</v>
      </c>
      <c r="E99" s="191"/>
      <c r="F99" s="191"/>
      <c r="G99" s="191"/>
      <c r="H99" s="191"/>
      <c r="I99" s="191"/>
      <c r="J99" s="192">
        <f>J152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8"/>
      <c r="C100" s="189"/>
      <c r="D100" s="190" t="s">
        <v>115</v>
      </c>
      <c r="E100" s="191"/>
      <c r="F100" s="191"/>
      <c r="G100" s="191"/>
      <c r="H100" s="191"/>
      <c r="I100" s="191"/>
      <c r="J100" s="192">
        <f>J154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8"/>
      <c r="C101" s="189"/>
      <c r="D101" s="190" t="s">
        <v>116</v>
      </c>
      <c r="E101" s="191"/>
      <c r="F101" s="191"/>
      <c r="G101" s="191"/>
      <c r="H101" s="191"/>
      <c r="I101" s="191"/>
      <c r="J101" s="192">
        <f>J228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8"/>
      <c r="C102" s="189"/>
      <c r="D102" s="190" t="s">
        <v>117</v>
      </c>
      <c r="E102" s="191"/>
      <c r="F102" s="191"/>
      <c r="G102" s="191"/>
      <c r="H102" s="191"/>
      <c r="I102" s="191"/>
      <c r="J102" s="192">
        <f>J247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8"/>
      <c r="C103" s="189"/>
      <c r="D103" s="190" t="s">
        <v>118</v>
      </c>
      <c r="E103" s="191"/>
      <c r="F103" s="191"/>
      <c r="G103" s="191"/>
      <c r="H103" s="191"/>
      <c r="I103" s="191"/>
      <c r="J103" s="192">
        <f>J254</f>
        <v>0</v>
      </c>
      <c r="K103" s="189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2"/>
      <c r="C104" s="183"/>
      <c r="D104" s="184" t="s">
        <v>119</v>
      </c>
      <c r="E104" s="185"/>
      <c r="F104" s="185"/>
      <c r="G104" s="185"/>
      <c r="H104" s="185"/>
      <c r="I104" s="185"/>
      <c r="J104" s="186">
        <f>J256</f>
        <v>0</v>
      </c>
      <c r="K104" s="183"/>
      <c r="L104" s="18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8"/>
      <c r="C105" s="189"/>
      <c r="D105" s="190" t="s">
        <v>120</v>
      </c>
      <c r="E105" s="191"/>
      <c r="F105" s="191"/>
      <c r="G105" s="191"/>
      <c r="H105" s="191"/>
      <c r="I105" s="191"/>
      <c r="J105" s="192">
        <f>J257</f>
        <v>0</v>
      </c>
      <c r="K105" s="189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8"/>
      <c r="C106" s="189"/>
      <c r="D106" s="190" t="s">
        <v>121</v>
      </c>
      <c r="E106" s="191"/>
      <c r="F106" s="191"/>
      <c r="G106" s="191"/>
      <c r="H106" s="191"/>
      <c r="I106" s="191"/>
      <c r="J106" s="192">
        <f>J273</f>
        <v>0</v>
      </c>
      <c r="K106" s="189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8"/>
      <c r="C107" s="189"/>
      <c r="D107" s="190" t="s">
        <v>122</v>
      </c>
      <c r="E107" s="191"/>
      <c r="F107" s="191"/>
      <c r="G107" s="191"/>
      <c r="H107" s="191"/>
      <c r="I107" s="191"/>
      <c r="J107" s="192">
        <f>J295</f>
        <v>0</v>
      </c>
      <c r="K107" s="189"/>
      <c r="L107" s="19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8"/>
      <c r="C108" s="189"/>
      <c r="D108" s="190" t="s">
        <v>123</v>
      </c>
      <c r="E108" s="191"/>
      <c r="F108" s="191"/>
      <c r="G108" s="191"/>
      <c r="H108" s="191"/>
      <c r="I108" s="191"/>
      <c r="J108" s="192">
        <f>J301</f>
        <v>0</v>
      </c>
      <c r="K108" s="189"/>
      <c r="L108" s="19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8"/>
      <c r="C109" s="189"/>
      <c r="D109" s="190" t="s">
        <v>124</v>
      </c>
      <c r="E109" s="191"/>
      <c r="F109" s="191"/>
      <c r="G109" s="191"/>
      <c r="H109" s="191"/>
      <c r="I109" s="191"/>
      <c r="J109" s="192">
        <f>J309</f>
        <v>0</v>
      </c>
      <c r="K109" s="189"/>
      <c r="L109" s="19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8"/>
      <c r="C110" s="189"/>
      <c r="D110" s="190" t="s">
        <v>125</v>
      </c>
      <c r="E110" s="191"/>
      <c r="F110" s="191"/>
      <c r="G110" s="191"/>
      <c r="H110" s="191"/>
      <c r="I110" s="191"/>
      <c r="J110" s="192">
        <f>J327</f>
        <v>0</v>
      </c>
      <c r="K110" s="189"/>
      <c r="L110" s="19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8"/>
      <c r="C111" s="189"/>
      <c r="D111" s="190" t="s">
        <v>126</v>
      </c>
      <c r="E111" s="191"/>
      <c r="F111" s="191"/>
      <c r="G111" s="191"/>
      <c r="H111" s="191"/>
      <c r="I111" s="191"/>
      <c r="J111" s="192">
        <f>J414</f>
        <v>0</v>
      </c>
      <c r="K111" s="189"/>
      <c r="L111" s="19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8"/>
      <c r="C112" s="189"/>
      <c r="D112" s="190" t="s">
        <v>127</v>
      </c>
      <c r="E112" s="191"/>
      <c r="F112" s="191"/>
      <c r="G112" s="191"/>
      <c r="H112" s="191"/>
      <c r="I112" s="191"/>
      <c r="J112" s="192">
        <f>J417</f>
        <v>0</v>
      </c>
      <c r="K112" s="189"/>
      <c r="L112" s="19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9.28" customHeight="1">
      <c r="A115" s="39"/>
      <c r="B115" s="40"/>
      <c r="C115" s="181" t="s">
        <v>128</v>
      </c>
      <c r="D115" s="41"/>
      <c r="E115" s="41"/>
      <c r="F115" s="41"/>
      <c r="G115" s="41"/>
      <c r="H115" s="41"/>
      <c r="I115" s="41"/>
      <c r="J115" s="194">
        <f>ROUND(J116 + J117 + J118 + J119 + J120 + J121,2)</f>
        <v>0</v>
      </c>
      <c r="K115" s="41"/>
      <c r="L115" s="64"/>
      <c r="N115" s="195" t="s">
        <v>40</v>
      </c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8" customHeight="1">
      <c r="A116" s="39"/>
      <c r="B116" s="40"/>
      <c r="C116" s="41"/>
      <c r="D116" s="196" t="s">
        <v>129</v>
      </c>
      <c r="E116" s="197"/>
      <c r="F116" s="197"/>
      <c r="G116" s="41"/>
      <c r="H116" s="41"/>
      <c r="I116" s="41"/>
      <c r="J116" s="198">
        <v>0</v>
      </c>
      <c r="K116" s="41"/>
      <c r="L116" s="199"/>
      <c r="M116" s="200"/>
      <c r="N116" s="201" t="s">
        <v>41</v>
      </c>
      <c r="O116" s="200"/>
      <c r="P116" s="200"/>
      <c r="Q116" s="200"/>
      <c r="R116" s="200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0"/>
      <c r="AG116" s="200"/>
      <c r="AH116" s="200"/>
      <c r="AI116" s="200"/>
      <c r="AJ116" s="200"/>
      <c r="AK116" s="200"/>
      <c r="AL116" s="200"/>
      <c r="AM116" s="200"/>
      <c r="AN116" s="200"/>
      <c r="AO116" s="200"/>
      <c r="AP116" s="200"/>
      <c r="AQ116" s="200"/>
      <c r="AR116" s="200"/>
      <c r="AS116" s="200"/>
      <c r="AT116" s="200"/>
      <c r="AU116" s="200"/>
      <c r="AV116" s="200"/>
      <c r="AW116" s="200"/>
      <c r="AX116" s="200"/>
      <c r="AY116" s="203" t="s">
        <v>130</v>
      </c>
      <c r="AZ116" s="200"/>
      <c r="BA116" s="200"/>
      <c r="BB116" s="200"/>
      <c r="BC116" s="200"/>
      <c r="BD116" s="200"/>
      <c r="BE116" s="204">
        <f>IF(N116="základní",J116,0)</f>
        <v>0</v>
      </c>
      <c r="BF116" s="204">
        <f>IF(N116="snížená",J116,0)</f>
        <v>0</v>
      </c>
      <c r="BG116" s="204">
        <f>IF(N116="zákl. přenesená",J116,0)</f>
        <v>0</v>
      </c>
      <c r="BH116" s="204">
        <f>IF(N116="sníž. přenesená",J116,0)</f>
        <v>0</v>
      </c>
      <c r="BI116" s="204">
        <f>IF(N116="nulová",J116,0)</f>
        <v>0</v>
      </c>
      <c r="BJ116" s="203" t="s">
        <v>84</v>
      </c>
      <c r="BK116" s="200"/>
      <c r="BL116" s="200"/>
      <c r="BM116" s="200"/>
    </row>
    <row r="117" s="2" customFormat="1" ht="18" customHeight="1">
      <c r="A117" s="39"/>
      <c r="B117" s="40"/>
      <c r="C117" s="41"/>
      <c r="D117" s="196" t="s">
        <v>131</v>
      </c>
      <c r="E117" s="197"/>
      <c r="F117" s="197"/>
      <c r="G117" s="41"/>
      <c r="H117" s="41"/>
      <c r="I117" s="41"/>
      <c r="J117" s="198">
        <v>0</v>
      </c>
      <c r="K117" s="41"/>
      <c r="L117" s="199"/>
      <c r="M117" s="200"/>
      <c r="N117" s="201" t="s">
        <v>41</v>
      </c>
      <c r="O117" s="200"/>
      <c r="P117" s="200"/>
      <c r="Q117" s="200"/>
      <c r="R117" s="200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200"/>
      <c r="AT117" s="200"/>
      <c r="AU117" s="200"/>
      <c r="AV117" s="200"/>
      <c r="AW117" s="200"/>
      <c r="AX117" s="200"/>
      <c r="AY117" s="203" t="s">
        <v>130</v>
      </c>
      <c r="AZ117" s="200"/>
      <c r="BA117" s="200"/>
      <c r="BB117" s="200"/>
      <c r="BC117" s="200"/>
      <c r="BD117" s="200"/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203" t="s">
        <v>84</v>
      </c>
      <c r="BK117" s="200"/>
      <c r="BL117" s="200"/>
      <c r="BM117" s="200"/>
    </row>
    <row r="118" s="2" customFormat="1" ht="18" customHeight="1">
      <c r="A118" s="39"/>
      <c r="B118" s="40"/>
      <c r="C118" s="41"/>
      <c r="D118" s="196" t="s">
        <v>132</v>
      </c>
      <c r="E118" s="197"/>
      <c r="F118" s="197"/>
      <c r="G118" s="41"/>
      <c r="H118" s="41"/>
      <c r="I118" s="41"/>
      <c r="J118" s="198">
        <v>0</v>
      </c>
      <c r="K118" s="41"/>
      <c r="L118" s="199"/>
      <c r="M118" s="200"/>
      <c r="N118" s="201" t="s">
        <v>41</v>
      </c>
      <c r="O118" s="200"/>
      <c r="P118" s="200"/>
      <c r="Q118" s="200"/>
      <c r="R118" s="200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3" t="s">
        <v>130</v>
      </c>
      <c r="AZ118" s="200"/>
      <c r="BA118" s="200"/>
      <c r="BB118" s="200"/>
      <c r="BC118" s="200"/>
      <c r="BD118" s="200"/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203" t="s">
        <v>84</v>
      </c>
      <c r="BK118" s="200"/>
      <c r="BL118" s="200"/>
      <c r="BM118" s="200"/>
    </row>
    <row r="119" s="2" customFormat="1" ht="18" customHeight="1">
      <c r="A119" s="39"/>
      <c r="B119" s="40"/>
      <c r="C119" s="41"/>
      <c r="D119" s="196" t="s">
        <v>133</v>
      </c>
      <c r="E119" s="197"/>
      <c r="F119" s="197"/>
      <c r="G119" s="41"/>
      <c r="H119" s="41"/>
      <c r="I119" s="41"/>
      <c r="J119" s="198">
        <v>0</v>
      </c>
      <c r="K119" s="41"/>
      <c r="L119" s="199"/>
      <c r="M119" s="200"/>
      <c r="N119" s="201" t="s">
        <v>41</v>
      </c>
      <c r="O119" s="200"/>
      <c r="P119" s="200"/>
      <c r="Q119" s="200"/>
      <c r="R119" s="200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200"/>
      <c r="AV119" s="200"/>
      <c r="AW119" s="200"/>
      <c r="AX119" s="200"/>
      <c r="AY119" s="203" t="s">
        <v>130</v>
      </c>
      <c r="AZ119" s="200"/>
      <c r="BA119" s="200"/>
      <c r="BB119" s="200"/>
      <c r="BC119" s="200"/>
      <c r="BD119" s="200"/>
      <c r="BE119" s="204">
        <f>IF(N119="základní",J119,0)</f>
        <v>0</v>
      </c>
      <c r="BF119" s="204">
        <f>IF(N119="snížená",J119,0)</f>
        <v>0</v>
      </c>
      <c r="BG119" s="204">
        <f>IF(N119="zákl. přenesená",J119,0)</f>
        <v>0</v>
      </c>
      <c r="BH119" s="204">
        <f>IF(N119="sníž. přenesená",J119,0)</f>
        <v>0</v>
      </c>
      <c r="BI119" s="204">
        <f>IF(N119="nulová",J119,0)</f>
        <v>0</v>
      </c>
      <c r="BJ119" s="203" t="s">
        <v>84</v>
      </c>
      <c r="BK119" s="200"/>
      <c r="BL119" s="200"/>
      <c r="BM119" s="200"/>
    </row>
    <row r="120" s="2" customFormat="1" ht="18" customHeight="1">
      <c r="A120" s="39"/>
      <c r="B120" s="40"/>
      <c r="C120" s="41"/>
      <c r="D120" s="196" t="s">
        <v>134</v>
      </c>
      <c r="E120" s="197"/>
      <c r="F120" s="197"/>
      <c r="G120" s="41"/>
      <c r="H120" s="41"/>
      <c r="I120" s="41"/>
      <c r="J120" s="198">
        <v>0</v>
      </c>
      <c r="K120" s="41"/>
      <c r="L120" s="199"/>
      <c r="M120" s="200"/>
      <c r="N120" s="201" t="s">
        <v>41</v>
      </c>
      <c r="O120" s="200"/>
      <c r="P120" s="200"/>
      <c r="Q120" s="200"/>
      <c r="R120" s="200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200"/>
      <c r="AV120" s="200"/>
      <c r="AW120" s="200"/>
      <c r="AX120" s="200"/>
      <c r="AY120" s="203" t="s">
        <v>130</v>
      </c>
      <c r="AZ120" s="200"/>
      <c r="BA120" s="200"/>
      <c r="BB120" s="200"/>
      <c r="BC120" s="200"/>
      <c r="BD120" s="200"/>
      <c r="BE120" s="204">
        <f>IF(N120="základní",J120,0)</f>
        <v>0</v>
      </c>
      <c r="BF120" s="204">
        <f>IF(N120="snížená",J120,0)</f>
        <v>0</v>
      </c>
      <c r="BG120" s="204">
        <f>IF(N120="zákl. přenesená",J120,0)</f>
        <v>0</v>
      </c>
      <c r="BH120" s="204">
        <f>IF(N120="sníž. přenesená",J120,0)</f>
        <v>0</v>
      </c>
      <c r="BI120" s="204">
        <f>IF(N120="nulová",J120,0)</f>
        <v>0</v>
      </c>
      <c r="BJ120" s="203" t="s">
        <v>84</v>
      </c>
      <c r="BK120" s="200"/>
      <c r="BL120" s="200"/>
      <c r="BM120" s="200"/>
    </row>
    <row r="121" s="2" customFormat="1" ht="18" customHeight="1">
      <c r="A121" s="39"/>
      <c r="B121" s="40"/>
      <c r="C121" s="41"/>
      <c r="D121" s="197" t="s">
        <v>135</v>
      </c>
      <c r="E121" s="41"/>
      <c r="F121" s="41"/>
      <c r="G121" s="41"/>
      <c r="H121" s="41"/>
      <c r="I121" s="41"/>
      <c r="J121" s="198">
        <f>ROUND(J30*T121,2)</f>
        <v>0</v>
      </c>
      <c r="K121" s="41"/>
      <c r="L121" s="199"/>
      <c r="M121" s="200"/>
      <c r="N121" s="201" t="s">
        <v>41</v>
      </c>
      <c r="O121" s="200"/>
      <c r="P121" s="200"/>
      <c r="Q121" s="200"/>
      <c r="R121" s="200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200"/>
      <c r="AV121" s="200"/>
      <c r="AW121" s="200"/>
      <c r="AX121" s="200"/>
      <c r="AY121" s="203" t="s">
        <v>136</v>
      </c>
      <c r="AZ121" s="200"/>
      <c r="BA121" s="200"/>
      <c r="BB121" s="200"/>
      <c r="BC121" s="200"/>
      <c r="BD121" s="200"/>
      <c r="BE121" s="204">
        <f>IF(N121="základní",J121,0)</f>
        <v>0</v>
      </c>
      <c r="BF121" s="204">
        <f>IF(N121="snížená",J121,0)</f>
        <v>0</v>
      </c>
      <c r="BG121" s="204">
        <f>IF(N121="zákl. přenesená",J121,0)</f>
        <v>0</v>
      </c>
      <c r="BH121" s="204">
        <f>IF(N121="sníž. přenesená",J121,0)</f>
        <v>0</v>
      </c>
      <c r="BI121" s="204">
        <f>IF(N121="nulová",J121,0)</f>
        <v>0</v>
      </c>
      <c r="BJ121" s="203" t="s">
        <v>84</v>
      </c>
      <c r="BK121" s="200"/>
      <c r="BL121" s="200"/>
      <c r="BM121" s="200"/>
    </row>
    <row r="122" s="2" customForma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9.28" customHeight="1">
      <c r="A123" s="39"/>
      <c r="B123" s="40"/>
      <c r="C123" s="205" t="s">
        <v>137</v>
      </c>
      <c r="D123" s="179"/>
      <c r="E123" s="179"/>
      <c r="F123" s="179"/>
      <c r="G123" s="179"/>
      <c r="H123" s="179"/>
      <c r="I123" s="179"/>
      <c r="J123" s="206">
        <f>ROUND(J96+J115,2)</f>
        <v>0</v>
      </c>
      <c r="K123" s="179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67"/>
      <c r="C124" s="68"/>
      <c r="D124" s="68"/>
      <c r="E124" s="68"/>
      <c r="F124" s="68"/>
      <c r="G124" s="68"/>
      <c r="H124" s="68"/>
      <c r="I124" s="68"/>
      <c r="J124" s="68"/>
      <c r="K124" s="68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8" s="2" customFormat="1" ht="6.96" customHeight="1">
      <c r="A128" s="39"/>
      <c r="B128" s="69"/>
      <c r="C128" s="70"/>
      <c r="D128" s="70"/>
      <c r="E128" s="70"/>
      <c r="F128" s="70"/>
      <c r="G128" s="70"/>
      <c r="H128" s="70"/>
      <c r="I128" s="70"/>
      <c r="J128" s="70"/>
      <c r="K128" s="70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4.96" customHeight="1">
      <c r="A129" s="39"/>
      <c r="B129" s="40"/>
      <c r="C129" s="24" t="s">
        <v>138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16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6.25" customHeight="1">
      <c r="A132" s="39"/>
      <c r="B132" s="40"/>
      <c r="C132" s="41"/>
      <c r="D132" s="41"/>
      <c r="E132" s="177" t="str">
        <f>E7</f>
        <v>ZŠ R. Frimla, Trutnov - Oprava havarijního stavu sociálního zázemí I. stupeň</v>
      </c>
      <c r="F132" s="33"/>
      <c r="G132" s="33"/>
      <c r="H132" s="33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103</v>
      </c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30" customHeight="1">
      <c r="A134" s="39"/>
      <c r="B134" s="40"/>
      <c r="C134" s="41"/>
      <c r="D134" s="41"/>
      <c r="E134" s="77" t="str">
        <f>E9</f>
        <v>SO01A - Přízemí sociálky dívky vč. WC učitelé a úklidová komora</v>
      </c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2" customHeight="1">
      <c r="A136" s="39"/>
      <c r="B136" s="40"/>
      <c r="C136" s="33" t="s">
        <v>20</v>
      </c>
      <c r="D136" s="41"/>
      <c r="E136" s="41"/>
      <c r="F136" s="28" t="str">
        <f>F12</f>
        <v>Trutnov</v>
      </c>
      <c r="G136" s="41"/>
      <c r="H136" s="41"/>
      <c r="I136" s="33" t="s">
        <v>22</v>
      </c>
      <c r="J136" s="80" t="str">
        <f>IF(J12="","",J12)</f>
        <v>26. 3. 2024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6.96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25.65" customHeight="1">
      <c r="A138" s="39"/>
      <c r="B138" s="40"/>
      <c r="C138" s="33" t="s">
        <v>24</v>
      </c>
      <c r="D138" s="41"/>
      <c r="E138" s="41"/>
      <c r="F138" s="28" t="str">
        <f>E15</f>
        <v>Základní škola Trutnov, R. Frima 816</v>
      </c>
      <c r="G138" s="41"/>
      <c r="H138" s="41"/>
      <c r="I138" s="33" t="s">
        <v>30</v>
      </c>
      <c r="J138" s="37" t="str">
        <f>E21</f>
        <v xml:space="preserve">dle požadavku -  výkaz výměr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5.15" customHeight="1">
      <c r="A139" s="39"/>
      <c r="B139" s="40"/>
      <c r="C139" s="33" t="s">
        <v>28</v>
      </c>
      <c r="D139" s="41"/>
      <c r="E139" s="41"/>
      <c r="F139" s="28" t="str">
        <f>IF(E18="","",E18)</f>
        <v>Vyplň údaj</v>
      </c>
      <c r="G139" s="41"/>
      <c r="H139" s="41"/>
      <c r="I139" s="33" t="s">
        <v>33</v>
      </c>
      <c r="J139" s="37" t="str">
        <f>E24</f>
        <v xml:space="preserve"> 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0.32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11" customFormat="1" ht="29.28" customHeight="1">
      <c r="A141" s="207"/>
      <c r="B141" s="208"/>
      <c r="C141" s="209" t="s">
        <v>139</v>
      </c>
      <c r="D141" s="210" t="s">
        <v>61</v>
      </c>
      <c r="E141" s="210" t="s">
        <v>57</v>
      </c>
      <c r="F141" s="210" t="s">
        <v>58</v>
      </c>
      <c r="G141" s="210" t="s">
        <v>140</v>
      </c>
      <c r="H141" s="210" t="s">
        <v>141</v>
      </c>
      <c r="I141" s="210" t="s">
        <v>142</v>
      </c>
      <c r="J141" s="211" t="s">
        <v>109</v>
      </c>
      <c r="K141" s="212" t="s">
        <v>143</v>
      </c>
      <c r="L141" s="213"/>
      <c r="M141" s="101" t="s">
        <v>1</v>
      </c>
      <c r="N141" s="102" t="s">
        <v>40</v>
      </c>
      <c r="O141" s="102" t="s">
        <v>144</v>
      </c>
      <c r="P141" s="102" t="s">
        <v>145</v>
      </c>
      <c r="Q141" s="102" t="s">
        <v>146</v>
      </c>
      <c r="R141" s="102" t="s">
        <v>147</v>
      </c>
      <c r="S141" s="102" t="s">
        <v>148</v>
      </c>
      <c r="T141" s="103" t="s">
        <v>149</v>
      </c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</row>
    <row r="142" s="2" customFormat="1" ht="22.8" customHeight="1">
      <c r="A142" s="39"/>
      <c r="B142" s="40"/>
      <c r="C142" s="108" t="s">
        <v>150</v>
      </c>
      <c r="D142" s="41"/>
      <c r="E142" s="41"/>
      <c r="F142" s="41"/>
      <c r="G142" s="41"/>
      <c r="H142" s="41"/>
      <c r="I142" s="41"/>
      <c r="J142" s="214">
        <f>BK142</f>
        <v>0</v>
      </c>
      <c r="K142" s="41"/>
      <c r="L142" s="45"/>
      <c r="M142" s="104"/>
      <c r="N142" s="215"/>
      <c r="O142" s="105"/>
      <c r="P142" s="216">
        <f>P143+P256</f>
        <v>0</v>
      </c>
      <c r="Q142" s="105"/>
      <c r="R142" s="216">
        <f>R143+R256</f>
        <v>22.017322070000006</v>
      </c>
      <c r="S142" s="105"/>
      <c r="T142" s="217">
        <f>T143+T256</f>
        <v>17.525576000000001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75</v>
      </c>
      <c r="AU142" s="18" t="s">
        <v>111</v>
      </c>
      <c r="BK142" s="218">
        <f>BK143+BK256</f>
        <v>0</v>
      </c>
    </row>
    <row r="143" s="12" customFormat="1" ht="25.92" customHeight="1">
      <c r="A143" s="12"/>
      <c r="B143" s="219"/>
      <c r="C143" s="220"/>
      <c r="D143" s="221" t="s">
        <v>75</v>
      </c>
      <c r="E143" s="222" t="s">
        <v>151</v>
      </c>
      <c r="F143" s="222" t="s">
        <v>152</v>
      </c>
      <c r="G143" s="220"/>
      <c r="H143" s="220"/>
      <c r="I143" s="223"/>
      <c r="J143" s="224">
        <f>BK143</f>
        <v>0</v>
      </c>
      <c r="K143" s="220"/>
      <c r="L143" s="225"/>
      <c r="M143" s="226"/>
      <c r="N143" s="227"/>
      <c r="O143" s="227"/>
      <c r="P143" s="228">
        <f>P144+P152+P154+P228+P247+P254</f>
        <v>0</v>
      </c>
      <c r="Q143" s="227"/>
      <c r="R143" s="228">
        <f>R144+R152+R154+R228+R247+R254</f>
        <v>17.885550600000006</v>
      </c>
      <c r="S143" s="227"/>
      <c r="T143" s="229">
        <f>T144+T152+T154+T228+T247+T254</f>
        <v>8.0777000000000001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0" t="s">
        <v>84</v>
      </c>
      <c r="AT143" s="231" t="s">
        <v>75</v>
      </c>
      <c r="AU143" s="231" t="s">
        <v>76</v>
      </c>
      <c r="AY143" s="230" t="s">
        <v>153</v>
      </c>
      <c r="BK143" s="232">
        <f>BK144+BK152+BK154+BK228+BK247+BK254</f>
        <v>0</v>
      </c>
    </row>
    <row r="144" s="12" customFormat="1" ht="22.8" customHeight="1">
      <c r="A144" s="12"/>
      <c r="B144" s="219"/>
      <c r="C144" s="220"/>
      <c r="D144" s="221" t="s">
        <v>75</v>
      </c>
      <c r="E144" s="233" t="s">
        <v>154</v>
      </c>
      <c r="F144" s="233" t="s">
        <v>155</v>
      </c>
      <c r="G144" s="220"/>
      <c r="H144" s="220"/>
      <c r="I144" s="223"/>
      <c r="J144" s="234">
        <f>BK144</f>
        <v>0</v>
      </c>
      <c r="K144" s="220"/>
      <c r="L144" s="225"/>
      <c r="M144" s="226"/>
      <c r="N144" s="227"/>
      <c r="O144" s="227"/>
      <c r="P144" s="228">
        <f>SUM(P145:P151)</f>
        <v>0</v>
      </c>
      <c r="Q144" s="227"/>
      <c r="R144" s="228">
        <f>SUM(R145:R151)</f>
        <v>0.56253749999999991</v>
      </c>
      <c r="S144" s="227"/>
      <c r="T144" s="229">
        <f>SUM(T145:T151)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0" t="s">
        <v>84</v>
      </c>
      <c r="AT144" s="231" t="s">
        <v>75</v>
      </c>
      <c r="AU144" s="231" t="s">
        <v>84</v>
      </c>
      <c r="AY144" s="230" t="s">
        <v>153</v>
      </c>
      <c r="BK144" s="232">
        <f>SUM(BK145:BK151)</f>
        <v>0</v>
      </c>
    </row>
    <row r="145" s="2" customFormat="1" ht="24.15" customHeight="1">
      <c r="A145" s="39"/>
      <c r="B145" s="40"/>
      <c r="C145" s="235" t="s">
        <v>84</v>
      </c>
      <c r="D145" s="235" t="s">
        <v>156</v>
      </c>
      <c r="E145" s="236" t="s">
        <v>157</v>
      </c>
      <c r="F145" s="237" t="s">
        <v>158</v>
      </c>
      <c r="G145" s="238" t="s">
        <v>159</v>
      </c>
      <c r="H145" s="239">
        <v>15</v>
      </c>
      <c r="I145" s="240"/>
      <c r="J145" s="241">
        <f>ROUND(I145*H145,2)</f>
        <v>0</v>
      </c>
      <c r="K145" s="242"/>
      <c r="L145" s="45"/>
      <c r="M145" s="243" t="s">
        <v>1</v>
      </c>
      <c r="N145" s="244" t="s">
        <v>41</v>
      </c>
      <c r="O145" s="92"/>
      <c r="P145" s="245">
        <f>O145*H145</f>
        <v>0</v>
      </c>
      <c r="Q145" s="245">
        <v>0.00013999999999999999</v>
      </c>
      <c r="R145" s="245">
        <f>Q145*H145</f>
        <v>0.0020999999999999999</v>
      </c>
      <c r="S145" s="245">
        <v>0</v>
      </c>
      <c r="T145" s="24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7" t="s">
        <v>160</v>
      </c>
      <c r="AT145" s="247" t="s">
        <v>156</v>
      </c>
      <c r="AU145" s="247" t="s">
        <v>86</v>
      </c>
      <c r="AY145" s="18" t="s">
        <v>153</v>
      </c>
      <c r="BE145" s="248">
        <f>IF(N145="základní",J145,0)</f>
        <v>0</v>
      </c>
      <c r="BF145" s="248">
        <f>IF(N145="snížená",J145,0)</f>
        <v>0</v>
      </c>
      <c r="BG145" s="248">
        <f>IF(N145="zákl. přenesená",J145,0)</f>
        <v>0</v>
      </c>
      <c r="BH145" s="248">
        <f>IF(N145="sníž. přenesená",J145,0)</f>
        <v>0</v>
      </c>
      <c r="BI145" s="248">
        <f>IF(N145="nulová",J145,0)</f>
        <v>0</v>
      </c>
      <c r="BJ145" s="18" t="s">
        <v>84</v>
      </c>
      <c r="BK145" s="248">
        <f>ROUND(I145*H145,2)</f>
        <v>0</v>
      </c>
      <c r="BL145" s="18" t="s">
        <v>160</v>
      </c>
      <c r="BM145" s="247" t="s">
        <v>161</v>
      </c>
    </row>
    <row r="146" s="13" customFormat="1">
      <c r="A146" s="13"/>
      <c r="B146" s="249"/>
      <c r="C146" s="250"/>
      <c r="D146" s="251" t="s">
        <v>162</v>
      </c>
      <c r="E146" s="252" t="s">
        <v>1</v>
      </c>
      <c r="F146" s="253" t="s">
        <v>163</v>
      </c>
      <c r="G146" s="250"/>
      <c r="H146" s="254">
        <v>15</v>
      </c>
      <c r="I146" s="255"/>
      <c r="J146" s="250"/>
      <c r="K146" s="250"/>
      <c r="L146" s="256"/>
      <c r="M146" s="257"/>
      <c r="N146" s="258"/>
      <c r="O146" s="258"/>
      <c r="P146" s="258"/>
      <c r="Q146" s="258"/>
      <c r="R146" s="258"/>
      <c r="S146" s="258"/>
      <c r="T146" s="25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0" t="s">
        <v>162</v>
      </c>
      <c r="AU146" s="260" t="s">
        <v>86</v>
      </c>
      <c r="AV146" s="13" t="s">
        <v>86</v>
      </c>
      <c r="AW146" s="13" t="s">
        <v>32</v>
      </c>
      <c r="AX146" s="13" t="s">
        <v>76</v>
      </c>
      <c r="AY146" s="260" t="s">
        <v>153</v>
      </c>
    </row>
    <row r="147" s="14" customFormat="1">
      <c r="A147" s="14"/>
      <c r="B147" s="261"/>
      <c r="C147" s="262"/>
      <c r="D147" s="251" t="s">
        <v>162</v>
      </c>
      <c r="E147" s="263" t="s">
        <v>1</v>
      </c>
      <c r="F147" s="264" t="s">
        <v>164</v>
      </c>
      <c r="G147" s="262"/>
      <c r="H147" s="265">
        <v>15</v>
      </c>
      <c r="I147" s="266"/>
      <c r="J147" s="262"/>
      <c r="K147" s="262"/>
      <c r="L147" s="267"/>
      <c r="M147" s="268"/>
      <c r="N147" s="269"/>
      <c r="O147" s="269"/>
      <c r="P147" s="269"/>
      <c r="Q147" s="269"/>
      <c r="R147" s="269"/>
      <c r="S147" s="269"/>
      <c r="T147" s="27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1" t="s">
        <v>162</v>
      </c>
      <c r="AU147" s="271" t="s">
        <v>86</v>
      </c>
      <c r="AV147" s="14" t="s">
        <v>160</v>
      </c>
      <c r="AW147" s="14" t="s">
        <v>32</v>
      </c>
      <c r="AX147" s="14" t="s">
        <v>84</v>
      </c>
      <c r="AY147" s="271" t="s">
        <v>153</v>
      </c>
    </row>
    <row r="148" s="2" customFormat="1" ht="37.8" customHeight="1">
      <c r="A148" s="39"/>
      <c r="B148" s="40"/>
      <c r="C148" s="235" t="s">
        <v>86</v>
      </c>
      <c r="D148" s="235" t="s">
        <v>156</v>
      </c>
      <c r="E148" s="236" t="s">
        <v>165</v>
      </c>
      <c r="F148" s="237" t="s">
        <v>166</v>
      </c>
      <c r="G148" s="238" t="s">
        <v>167</v>
      </c>
      <c r="H148" s="239">
        <v>8.75</v>
      </c>
      <c r="I148" s="240"/>
      <c r="J148" s="241">
        <f>ROUND(I148*H148,2)</f>
        <v>0</v>
      </c>
      <c r="K148" s="242"/>
      <c r="L148" s="45"/>
      <c r="M148" s="243" t="s">
        <v>1</v>
      </c>
      <c r="N148" s="244" t="s">
        <v>41</v>
      </c>
      <c r="O148" s="92"/>
      <c r="P148" s="245">
        <f>O148*H148</f>
        <v>0</v>
      </c>
      <c r="Q148" s="245">
        <v>0.064049999999999996</v>
      </c>
      <c r="R148" s="245">
        <f>Q148*H148</f>
        <v>0.56043749999999992</v>
      </c>
      <c r="S148" s="245">
        <v>0</v>
      </c>
      <c r="T148" s="24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7" t="s">
        <v>160</v>
      </c>
      <c r="AT148" s="247" t="s">
        <v>156</v>
      </c>
      <c r="AU148" s="247" t="s">
        <v>86</v>
      </c>
      <c r="AY148" s="18" t="s">
        <v>153</v>
      </c>
      <c r="BE148" s="248">
        <f>IF(N148="základní",J148,0)</f>
        <v>0</v>
      </c>
      <c r="BF148" s="248">
        <f>IF(N148="snížená",J148,0)</f>
        <v>0</v>
      </c>
      <c r="BG148" s="248">
        <f>IF(N148="zákl. přenesená",J148,0)</f>
        <v>0</v>
      </c>
      <c r="BH148" s="248">
        <f>IF(N148="sníž. přenesená",J148,0)</f>
        <v>0</v>
      </c>
      <c r="BI148" s="248">
        <f>IF(N148="nulová",J148,0)</f>
        <v>0</v>
      </c>
      <c r="BJ148" s="18" t="s">
        <v>84</v>
      </c>
      <c r="BK148" s="248">
        <f>ROUND(I148*H148,2)</f>
        <v>0</v>
      </c>
      <c r="BL148" s="18" t="s">
        <v>160</v>
      </c>
      <c r="BM148" s="247" t="s">
        <v>168</v>
      </c>
    </row>
    <row r="149" s="13" customFormat="1">
      <c r="A149" s="13"/>
      <c r="B149" s="249"/>
      <c r="C149" s="250"/>
      <c r="D149" s="251" t="s">
        <v>162</v>
      </c>
      <c r="E149" s="252" t="s">
        <v>1</v>
      </c>
      <c r="F149" s="253" t="s">
        <v>169</v>
      </c>
      <c r="G149" s="250"/>
      <c r="H149" s="254">
        <v>8.75</v>
      </c>
      <c r="I149" s="255"/>
      <c r="J149" s="250"/>
      <c r="K149" s="250"/>
      <c r="L149" s="256"/>
      <c r="M149" s="257"/>
      <c r="N149" s="258"/>
      <c r="O149" s="258"/>
      <c r="P149" s="258"/>
      <c r="Q149" s="258"/>
      <c r="R149" s="258"/>
      <c r="S149" s="258"/>
      <c r="T149" s="25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0" t="s">
        <v>162</v>
      </c>
      <c r="AU149" s="260" t="s">
        <v>86</v>
      </c>
      <c r="AV149" s="13" t="s">
        <v>86</v>
      </c>
      <c r="AW149" s="13" t="s">
        <v>32</v>
      </c>
      <c r="AX149" s="13" t="s">
        <v>76</v>
      </c>
      <c r="AY149" s="260" t="s">
        <v>153</v>
      </c>
    </row>
    <row r="150" s="14" customFormat="1">
      <c r="A150" s="14"/>
      <c r="B150" s="261"/>
      <c r="C150" s="262"/>
      <c r="D150" s="251" t="s">
        <v>162</v>
      </c>
      <c r="E150" s="263" t="s">
        <v>1</v>
      </c>
      <c r="F150" s="264" t="s">
        <v>164</v>
      </c>
      <c r="G150" s="262"/>
      <c r="H150" s="265">
        <v>8.75</v>
      </c>
      <c r="I150" s="266"/>
      <c r="J150" s="262"/>
      <c r="K150" s="262"/>
      <c r="L150" s="267"/>
      <c r="M150" s="268"/>
      <c r="N150" s="269"/>
      <c r="O150" s="269"/>
      <c r="P150" s="269"/>
      <c r="Q150" s="269"/>
      <c r="R150" s="269"/>
      <c r="S150" s="269"/>
      <c r="T150" s="27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1" t="s">
        <v>162</v>
      </c>
      <c r="AU150" s="271" t="s">
        <v>86</v>
      </c>
      <c r="AV150" s="14" t="s">
        <v>160</v>
      </c>
      <c r="AW150" s="14" t="s">
        <v>32</v>
      </c>
      <c r="AX150" s="14" t="s">
        <v>84</v>
      </c>
      <c r="AY150" s="271" t="s">
        <v>153</v>
      </c>
    </row>
    <row r="151" s="2" customFormat="1" ht="16.5" customHeight="1">
      <c r="A151" s="39"/>
      <c r="B151" s="40"/>
      <c r="C151" s="235" t="s">
        <v>154</v>
      </c>
      <c r="D151" s="235" t="s">
        <v>156</v>
      </c>
      <c r="E151" s="236" t="s">
        <v>170</v>
      </c>
      <c r="F151" s="237" t="s">
        <v>171</v>
      </c>
      <c r="G151" s="238" t="s">
        <v>172</v>
      </c>
      <c r="H151" s="239">
        <v>3</v>
      </c>
      <c r="I151" s="240"/>
      <c r="J151" s="241">
        <f>ROUND(I151*H151,2)</f>
        <v>0</v>
      </c>
      <c r="K151" s="242"/>
      <c r="L151" s="45"/>
      <c r="M151" s="243" t="s">
        <v>1</v>
      </c>
      <c r="N151" s="244" t="s">
        <v>41</v>
      </c>
      <c r="O151" s="92"/>
      <c r="P151" s="245">
        <f>O151*H151</f>
        <v>0</v>
      </c>
      <c r="Q151" s="245">
        <v>0</v>
      </c>
      <c r="R151" s="245">
        <f>Q151*H151</f>
        <v>0</v>
      </c>
      <c r="S151" s="245">
        <v>0</v>
      </c>
      <c r="T151" s="24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7" t="s">
        <v>160</v>
      </c>
      <c r="AT151" s="247" t="s">
        <v>156</v>
      </c>
      <c r="AU151" s="247" t="s">
        <v>86</v>
      </c>
      <c r="AY151" s="18" t="s">
        <v>153</v>
      </c>
      <c r="BE151" s="248">
        <f>IF(N151="základní",J151,0)</f>
        <v>0</v>
      </c>
      <c r="BF151" s="248">
        <f>IF(N151="snížená",J151,0)</f>
        <v>0</v>
      </c>
      <c r="BG151" s="248">
        <f>IF(N151="zákl. přenesená",J151,0)</f>
        <v>0</v>
      </c>
      <c r="BH151" s="248">
        <f>IF(N151="sníž. přenesená",J151,0)</f>
        <v>0</v>
      </c>
      <c r="BI151" s="248">
        <f>IF(N151="nulová",J151,0)</f>
        <v>0</v>
      </c>
      <c r="BJ151" s="18" t="s">
        <v>84</v>
      </c>
      <c r="BK151" s="248">
        <f>ROUND(I151*H151,2)</f>
        <v>0</v>
      </c>
      <c r="BL151" s="18" t="s">
        <v>160</v>
      </c>
      <c r="BM151" s="247" t="s">
        <v>173</v>
      </c>
    </row>
    <row r="152" s="12" customFormat="1" ht="22.8" customHeight="1">
      <c r="A152" s="12"/>
      <c r="B152" s="219"/>
      <c r="C152" s="220"/>
      <c r="D152" s="221" t="s">
        <v>75</v>
      </c>
      <c r="E152" s="233" t="s">
        <v>160</v>
      </c>
      <c r="F152" s="233" t="s">
        <v>174</v>
      </c>
      <c r="G152" s="220"/>
      <c r="H152" s="220"/>
      <c r="I152" s="223"/>
      <c r="J152" s="234">
        <f>BK152</f>
        <v>0</v>
      </c>
      <c r="K152" s="220"/>
      <c r="L152" s="225"/>
      <c r="M152" s="226"/>
      <c r="N152" s="227"/>
      <c r="O152" s="227"/>
      <c r="P152" s="228">
        <f>P153</f>
        <v>0</v>
      </c>
      <c r="Q152" s="227"/>
      <c r="R152" s="228">
        <f>R153</f>
        <v>0.15984000000000001</v>
      </c>
      <c r="S152" s="227"/>
      <c r="T152" s="229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30" t="s">
        <v>84</v>
      </c>
      <c r="AT152" s="231" t="s">
        <v>75</v>
      </c>
      <c r="AU152" s="231" t="s">
        <v>84</v>
      </c>
      <c r="AY152" s="230" t="s">
        <v>153</v>
      </c>
      <c r="BK152" s="232">
        <f>BK153</f>
        <v>0</v>
      </c>
    </row>
    <row r="153" s="2" customFormat="1" ht="24.15" customHeight="1">
      <c r="A153" s="39"/>
      <c r="B153" s="40"/>
      <c r="C153" s="235" t="s">
        <v>160</v>
      </c>
      <c r="D153" s="235" t="s">
        <v>156</v>
      </c>
      <c r="E153" s="236" t="s">
        <v>175</v>
      </c>
      <c r="F153" s="237" t="s">
        <v>176</v>
      </c>
      <c r="G153" s="238" t="s">
        <v>177</v>
      </c>
      <c r="H153" s="239">
        <v>3</v>
      </c>
      <c r="I153" s="240"/>
      <c r="J153" s="241">
        <f>ROUND(I153*H153,2)</f>
        <v>0</v>
      </c>
      <c r="K153" s="242"/>
      <c r="L153" s="45"/>
      <c r="M153" s="243" t="s">
        <v>1</v>
      </c>
      <c r="N153" s="244" t="s">
        <v>41</v>
      </c>
      <c r="O153" s="92"/>
      <c r="P153" s="245">
        <f>O153*H153</f>
        <v>0</v>
      </c>
      <c r="Q153" s="245">
        <v>0.053280000000000001</v>
      </c>
      <c r="R153" s="245">
        <f>Q153*H153</f>
        <v>0.15984000000000001</v>
      </c>
      <c r="S153" s="245">
        <v>0</v>
      </c>
      <c r="T153" s="24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7" t="s">
        <v>160</v>
      </c>
      <c r="AT153" s="247" t="s">
        <v>156</v>
      </c>
      <c r="AU153" s="247" t="s">
        <v>86</v>
      </c>
      <c r="AY153" s="18" t="s">
        <v>153</v>
      </c>
      <c r="BE153" s="248">
        <f>IF(N153="základní",J153,0)</f>
        <v>0</v>
      </c>
      <c r="BF153" s="248">
        <f>IF(N153="snížená",J153,0)</f>
        <v>0</v>
      </c>
      <c r="BG153" s="248">
        <f>IF(N153="zákl. přenesená",J153,0)</f>
        <v>0</v>
      </c>
      <c r="BH153" s="248">
        <f>IF(N153="sníž. přenesená",J153,0)</f>
        <v>0</v>
      </c>
      <c r="BI153" s="248">
        <f>IF(N153="nulová",J153,0)</f>
        <v>0</v>
      </c>
      <c r="BJ153" s="18" t="s">
        <v>84</v>
      </c>
      <c r="BK153" s="248">
        <f>ROUND(I153*H153,2)</f>
        <v>0</v>
      </c>
      <c r="BL153" s="18" t="s">
        <v>160</v>
      </c>
      <c r="BM153" s="247" t="s">
        <v>178</v>
      </c>
    </row>
    <row r="154" s="12" customFormat="1" ht="22.8" customHeight="1">
      <c r="A154" s="12"/>
      <c r="B154" s="219"/>
      <c r="C154" s="220"/>
      <c r="D154" s="221" t="s">
        <v>75</v>
      </c>
      <c r="E154" s="233" t="s">
        <v>179</v>
      </c>
      <c r="F154" s="233" t="s">
        <v>180</v>
      </c>
      <c r="G154" s="220"/>
      <c r="H154" s="220"/>
      <c r="I154" s="223"/>
      <c r="J154" s="234">
        <f>BK154</f>
        <v>0</v>
      </c>
      <c r="K154" s="220"/>
      <c r="L154" s="225"/>
      <c r="M154" s="226"/>
      <c r="N154" s="227"/>
      <c r="O154" s="227"/>
      <c r="P154" s="228">
        <f>SUM(P155:P227)</f>
        <v>0</v>
      </c>
      <c r="Q154" s="227"/>
      <c r="R154" s="228">
        <f>SUM(R155:R227)</f>
        <v>17.150213100000006</v>
      </c>
      <c r="S154" s="227"/>
      <c r="T154" s="229">
        <f>SUM(T155:T227)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30" t="s">
        <v>84</v>
      </c>
      <c r="AT154" s="231" t="s">
        <v>75</v>
      </c>
      <c r="AU154" s="231" t="s">
        <v>84</v>
      </c>
      <c r="AY154" s="230" t="s">
        <v>153</v>
      </c>
      <c r="BK154" s="232">
        <f>SUM(BK155:BK227)</f>
        <v>0</v>
      </c>
    </row>
    <row r="155" s="2" customFormat="1" ht="21.75" customHeight="1">
      <c r="A155" s="39"/>
      <c r="B155" s="40"/>
      <c r="C155" s="235" t="s">
        <v>181</v>
      </c>
      <c r="D155" s="235" t="s">
        <v>156</v>
      </c>
      <c r="E155" s="236" t="s">
        <v>182</v>
      </c>
      <c r="F155" s="237" t="s">
        <v>183</v>
      </c>
      <c r="G155" s="238" t="s">
        <v>167</v>
      </c>
      <c r="H155" s="239">
        <v>29.747</v>
      </c>
      <c r="I155" s="240"/>
      <c r="J155" s="241">
        <f>ROUND(I155*H155,2)</f>
        <v>0</v>
      </c>
      <c r="K155" s="242"/>
      <c r="L155" s="45"/>
      <c r="M155" s="243" t="s">
        <v>1</v>
      </c>
      <c r="N155" s="244" t="s">
        <v>41</v>
      </c>
      <c r="O155" s="92"/>
      <c r="P155" s="245">
        <f>O155*H155</f>
        <v>0</v>
      </c>
      <c r="Q155" s="245">
        <v>0.0043800000000000002</v>
      </c>
      <c r="R155" s="245">
        <f>Q155*H155</f>
        <v>0.13029186000000001</v>
      </c>
      <c r="S155" s="245">
        <v>0</v>
      </c>
      <c r="T155" s="24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7" t="s">
        <v>160</v>
      </c>
      <c r="AT155" s="247" t="s">
        <v>156</v>
      </c>
      <c r="AU155" s="247" t="s">
        <v>86</v>
      </c>
      <c r="AY155" s="18" t="s">
        <v>153</v>
      </c>
      <c r="BE155" s="248">
        <f>IF(N155="základní",J155,0)</f>
        <v>0</v>
      </c>
      <c r="BF155" s="248">
        <f>IF(N155="snížená",J155,0)</f>
        <v>0</v>
      </c>
      <c r="BG155" s="248">
        <f>IF(N155="zákl. přenesená",J155,0)</f>
        <v>0</v>
      </c>
      <c r="BH155" s="248">
        <f>IF(N155="sníž. přenesená",J155,0)</f>
        <v>0</v>
      </c>
      <c r="BI155" s="248">
        <f>IF(N155="nulová",J155,0)</f>
        <v>0</v>
      </c>
      <c r="BJ155" s="18" t="s">
        <v>84</v>
      </c>
      <c r="BK155" s="248">
        <f>ROUND(I155*H155,2)</f>
        <v>0</v>
      </c>
      <c r="BL155" s="18" t="s">
        <v>160</v>
      </c>
      <c r="BM155" s="247" t="s">
        <v>184</v>
      </c>
    </row>
    <row r="156" s="15" customFormat="1">
      <c r="A156" s="15"/>
      <c r="B156" s="272"/>
      <c r="C156" s="273"/>
      <c r="D156" s="251" t="s">
        <v>162</v>
      </c>
      <c r="E156" s="274" t="s">
        <v>1</v>
      </c>
      <c r="F156" s="275" t="s">
        <v>185</v>
      </c>
      <c r="G156" s="273"/>
      <c r="H156" s="274" t="s">
        <v>1</v>
      </c>
      <c r="I156" s="276"/>
      <c r="J156" s="273"/>
      <c r="K156" s="273"/>
      <c r="L156" s="277"/>
      <c r="M156" s="278"/>
      <c r="N156" s="279"/>
      <c r="O156" s="279"/>
      <c r="P156" s="279"/>
      <c r="Q156" s="279"/>
      <c r="R156" s="279"/>
      <c r="S156" s="279"/>
      <c r="T156" s="28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1" t="s">
        <v>162</v>
      </c>
      <c r="AU156" s="281" t="s">
        <v>86</v>
      </c>
      <c r="AV156" s="15" t="s">
        <v>84</v>
      </c>
      <c r="AW156" s="15" t="s">
        <v>32</v>
      </c>
      <c r="AX156" s="15" t="s">
        <v>76</v>
      </c>
      <c r="AY156" s="281" t="s">
        <v>153</v>
      </c>
    </row>
    <row r="157" s="13" customFormat="1">
      <c r="A157" s="13"/>
      <c r="B157" s="249"/>
      <c r="C157" s="250"/>
      <c r="D157" s="251" t="s">
        <v>162</v>
      </c>
      <c r="E157" s="252" t="s">
        <v>1</v>
      </c>
      <c r="F157" s="253" t="s">
        <v>186</v>
      </c>
      <c r="G157" s="250"/>
      <c r="H157" s="254">
        <v>13.146000000000001</v>
      </c>
      <c r="I157" s="255"/>
      <c r="J157" s="250"/>
      <c r="K157" s="250"/>
      <c r="L157" s="256"/>
      <c r="M157" s="257"/>
      <c r="N157" s="258"/>
      <c r="O157" s="258"/>
      <c r="P157" s="258"/>
      <c r="Q157" s="258"/>
      <c r="R157" s="258"/>
      <c r="S157" s="258"/>
      <c r="T157" s="25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0" t="s">
        <v>162</v>
      </c>
      <c r="AU157" s="260" t="s">
        <v>86</v>
      </c>
      <c r="AV157" s="13" t="s">
        <v>86</v>
      </c>
      <c r="AW157" s="13" t="s">
        <v>32</v>
      </c>
      <c r="AX157" s="13" t="s">
        <v>76</v>
      </c>
      <c r="AY157" s="260" t="s">
        <v>153</v>
      </c>
    </row>
    <row r="158" s="15" customFormat="1">
      <c r="A158" s="15"/>
      <c r="B158" s="272"/>
      <c r="C158" s="273"/>
      <c r="D158" s="251" t="s">
        <v>162</v>
      </c>
      <c r="E158" s="274" t="s">
        <v>1</v>
      </c>
      <c r="F158" s="275" t="s">
        <v>187</v>
      </c>
      <c r="G158" s="273"/>
      <c r="H158" s="274" t="s">
        <v>1</v>
      </c>
      <c r="I158" s="276"/>
      <c r="J158" s="273"/>
      <c r="K158" s="273"/>
      <c r="L158" s="277"/>
      <c r="M158" s="278"/>
      <c r="N158" s="279"/>
      <c r="O158" s="279"/>
      <c r="P158" s="279"/>
      <c r="Q158" s="279"/>
      <c r="R158" s="279"/>
      <c r="S158" s="279"/>
      <c r="T158" s="28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1" t="s">
        <v>162</v>
      </c>
      <c r="AU158" s="281" t="s">
        <v>86</v>
      </c>
      <c r="AV158" s="15" t="s">
        <v>84</v>
      </c>
      <c r="AW158" s="15" t="s">
        <v>32</v>
      </c>
      <c r="AX158" s="15" t="s">
        <v>76</v>
      </c>
      <c r="AY158" s="281" t="s">
        <v>153</v>
      </c>
    </row>
    <row r="159" s="13" customFormat="1">
      <c r="A159" s="13"/>
      <c r="B159" s="249"/>
      <c r="C159" s="250"/>
      <c r="D159" s="251" t="s">
        <v>162</v>
      </c>
      <c r="E159" s="252" t="s">
        <v>1</v>
      </c>
      <c r="F159" s="253" t="s">
        <v>188</v>
      </c>
      <c r="G159" s="250"/>
      <c r="H159" s="254">
        <v>13.538</v>
      </c>
      <c r="I159" s="255"/>
      <c r="J159" s="250"/>
      <c r="K159" s="250"/>
      <c r="L159" s="256"/>
      <c r="M159" s="257"/>
      <c r="N159" s="258"/>
      <c r="O159" s="258"/>
      <c r="P159" s="258"/>
      <c r="Q159" s="258"/>
      <c r="R159" s="258"/>
      <c r="S159" s="258"/>
      <c r="T159" s="25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0" t="s">
        <v>162</v>
      </c>
      <c r="AU159" s="260" t="s">
        <v>86</v>
      </c>
      <c r="AV159" s="13" t="s">
        <v>86</v>
      </c>
      <c r="AW159" s="13" t="s">
        <v>32</v>
      </c>
      <c r="AX159" s="13" t="s">
        <v>76</v>
      </c>
      <c r="AY159" s="260" t="s">
        <v>153</v>
      </c>
    </row>
    <row r="160" s="15" customFormat="1">
      <c r="A160" s="15"/>
      <c r="B160" s="272"/>
      <c r="C160" s="273"/>
      <c r="D160" s="251" t="s">
        <v>162</v>
      </c>
      <c r="E160" s="274" t="s">
        <v>1</v>
      </c>
      <c r="F160" s="275" t="s">
        <v>189</v>
      </c>
      <c r="G160" s="273"/>
      <c r="H160" s="274" t="s">
        <v>1</v>
      </c>
      <c r="I160" s="276"/>
      <c r="J160" s="273"/>
      <c r="K160" s="273"/>
      <c r="L160" s="277"/>
      <c r="M160" s="278"/>
      <c r="N160" s="279"/>
      <c r="O160" s="279"/>
      <c r="P160" s="279"/>
      <c r="Q160" s="279"/>
      <c r="R160" s="279"/>
      <c r="S160" s="279"/>
      <c r="T160" s="28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1" t="s">
        <v>162</v>
      </c>
      <c r="AU160" s="281" t="s">
        <v>86</v>
      </c>
      <c r="AV160" s="15" t="s">
        <v>84</v>
      </c>
      <c r="AW160" s="15" t="s">
        <v>32</v>
      </c>
      <c r="AX160" s="15" t="s">
        <v>76</v>
      </c>
      <c r="AY160" s="281" t="s">
        <v>153</v>
      </c>
    </row>
    <row r="161" s="13" customFormat="1">
      <c r="A161" s="13"/>
      <c r="B161" s="249"/>
      <c r="C161" s="250"/>
      <c r="D161" s="251" t="s">
        <v>162</v>
      </c>
      <c r="E161" s="252" t="s">
        <v>1</v>
      </c>
      <c r="F161" s="253" t="s">
        <v>190</v>
      </c>
      <c r="G161" s="250"/>
      <c r="H161" s="254">
        <v>1.5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162</v>
      </c>
      <c r="AU161" s="260" t="s">
        <v>86</v>
      </c>
      <c r="AV161" s="13" t="s">
        <v>86</v>
      </c>
      <c r="AW161" s="13" t="s">
        <v>32</v>
      </c>
      <c r="AX161" s="13" t="s">
        <v>76</v>
      </c>
      <c r="AY161" s="260" t="s">
        <v>153</v>
      </c>
    </row>
    <row r="162" s="15" customFormat="1">
      <c r="A162" s="15"/>
      <c r="B162" s="272"/>
      <c r="C162" s="273"/>
      <c r="D162" s="251" t="s">
        <v>162</v>
      </c>
      <c r="E162" s="274" t="s">
        <v>1</v>
      </c>
      <c r="F162" s="275" t="s">
        <v>191</v>
      </c>
      <c r="G162" s="273"/>
      <c r="H162" s="274" t="s">
        <v>1</v>
      </c>
      <c r="I162" s="276"/>
      <c r="J162" s="273"/>
      <c r="K162" s="273"/>
      <c r="L162" s="277"/>
      <c r="M162" s="278"/>
      <c r="N162" s="279"/>
      <c r="O162" s="279"/>
      <c r="P162" s="279"/>
      <c r="Q162" s="279"/>
      <c r="R162" s="279"/>
      <c r="S162" s="279"/>
      <c r="T162" s="28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1" t="s">
        <v>162</v>
      </c>
      <c r="AU162" s="281" t="s">
        <v>86</v>
      </c>
      <c r="AV162" s="15" t="s">
        <v>84</v>
      </c>
      <c r="AW162" s="15" t="s">
        <v>32</v>
      </c>
      <c r="AX162" s="15" t="s">
        <v>76</v>
      </c>
      <c r="AY162" s="281" t="s">
        <v>153</v>
      </c>
    </row>
    <row r="163" s="13" customFormat="1">
      <c r="A163" s="13"/>
      <c r="B163" s="249"/>
      <c r="C163" s="250"/>
      <c r="D163" s="251" t="s">
        <v>162</v>
      </c>
      <c r="E163" s="252" t="s">
        <v>1</v>
      </c>
      <c r="F163" s="253" t="s">
        <v>192</v>
      </c>
      <c r="G163" s="250"/>
      <c r="H163" s="254">
        <v>1.5629999999999999</v>
      </c>
      <c r="I163" s="255"/>
      <c r="J163" s="250"/>
      <c r="K163" s="250"/>
      <c r="L163" s="256"/>
      <c r="M163" s="257"/>
      <c r="N163" s="258"/>
      <c r="O163" s="258"/>
      <c r="P163" s="258"/>
      <c r="Q163" s="258"/>
      <c r="R163" s="258"/>
      <c r="S163" s="258"/>
      <c r="T163" s="25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162</v>
      </c>
      <c r="AU163" s="260" t="s">
        <v>86</v>
      </c>
      <c r="AV163" s="13" t="s">
        <v>86</v>
      </c>
      <c r="AW163" s="13" t="s">
        <v>32</v>
      </c>
      <c r="AX163" s="13" t="s">
        <v>76</v>
      </c>
      <c r="AY163" s="260" t="s">
        <v>153</v>
      </c>
    </row>
    <row r="164" s="14" customFormat="1">
      <c r="A164" s="14"/>
      <c r="B164" s="261"/>
      <c r="C164" s="262"/>
      <c r="D164" s="251" t="s">
        <v>162</v>
      </c>
      <c r="E164" s="263" t="s">
        <v>1</v>
      </c>
      <c r="F164" s="264" t="s">
        <v>164</v>
      </c>
      <c r="G164" s="262"/>
      <c r="H164" s="265">
        <v>29.747</v>
      </c>
      <c r="I164" s="266"/>
      <c r="J164" s="262"/>
      <c r="K164" s="262"/>
      <c r="L164" s="267"/>
      <c r="M164" s="268"/>
      <c r="N164" s="269"/>
      <c r="O164" s="269"/>
      <c r="P164" s="269"/>
      <c r="Q164" s="269"/>
      <c r="R164" s="269"/>
      <c r="S164" s="269"/>
      <c r="T164" s="27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1" t="s">
        <v>162</v>
      </c>
      <c r="AU164" s="271" t="s">
        <v>86</v>
      </c>
      <c r="AV164" s="14" t="s">
        <v>160</v>
      </c>
      <c r="AW164" s="14" t="s">
        <v>32</v>
      </c>
      <c r="AX164" s="14" t="s">
        <v>84</v>
      </c>
      <c r="AY164" s="271" t="s">
        <v>153</v>
      </c>
    </row>
    <row r="165" s="2" customFormat="1" ht="21.75" customHeight="1">
      <c r="A165" s="39"/>
      <c r="B165" s="40"/>
      <c r="C165" s="235" t="s">
        <v>193</v>
      </c>
      <c r="D165" s="235" t="s">
        <v>156</v>
      </c>
      <c r="E165" s="236" t="s">
        <v>194</v>
      </c>
      <c r="F165" s="237" t="s">
        <v>195</v>
      </c>
      <c r="G165" s="238" t="s">
        <v>167</v>
      </c>
      <c r="H165" s="239">
        <v>29.747</v>
      </c>
      <c r="I165" s="240"/>
      <c r="J165" s="241">
        <f>ROUND(I165*H165,2)</f>
        <v>0</v>
      </c>
      <c r="K165" s="242"/>
      <c r="L165" s="45"/>
      <c r="M165" s="243" t="s">
        <v>1</v>
      </c>
      <c r="N165" s="244" t="s">
        <v>41</v>
      </c>
      <c r="O165" s="92"/>
      <c r="P165" s="245">
        <f>O165*H165</f>
        <v>0</v>
      </c>
      <c r="Q165" s="245">
        <v>0.0040000000000000001</v>
      </c>
      <c r="R165" s="245">
        <f>Q165*H165</f>
        <v>0.118988</v>
      </c>
      <c r="S165" s="245">
        <v>0</v>
      </c>
      <c r="T165" s="24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7" t="s">
        <v>160</v>
      </c>
      <c r="AT165" s="247" t="s">
        <v>156</v>
      </c>
      <c r="AU165" s="247" t="s">
        <v>86</v>
      </c>
      <c r="AY165" s="18" t="s">
        <v>153</v>
      </c>
      <c r="BE165" s="248">
        <f>IF(N165="základní",J165,0)</f>
        <v>0</v>
      </c>
      <c r="BF165" s="248">
        <f>IF(N165="snížená",J165,0)</f>
        <v>0</v>
      </c>
      <c r="BG165" s="248">
        <f>IF(N165="zákl. přenesená",J165,0)</f>
        <v>0</v>
      </c>
      <c r="BH165" s="248">
        <f>IF(N165="sníž. přenesená",J165,0)</f>
        <v>0</v>
      </c>
      <c r="BI165" s="248">
        <f>IF(N165="nulová",J165,0)</f>
        <v>0</v>
      </c>
      <c r="BJ165" s="18" t="s">
        <v>84</v>
      </c>
      <c r="BK165" s="248">
        <f>ROUND(I165*H165,2)</f>
        <v>0</v>
      </c>
      <c r="BL165" s="18" t="s">
        <v>160</v>
      </c>
      <c r="BM165" s="247" t="s">
        <v>196</v>
      </c>
    </row>
    <row r="166" s="2" customFormat="1" ht="24.15" customHeight="1">
      <c r="A166" s="39"/>
      <c r="B166" s="40"/>
      <c r="C166" s="235" t="s">
        <v>197</v>
      </c>
      <c r="D166" s="235" t="s">
        <v>156</v>
      </c>
      <c r="E166" s="236" t="s">
        <v>198</v>
      </c>
      <c r="F166" s="237" t="s">
        <v>199</v>
      </c>
      <c r="G166" s="238" t="s">
        <v>167</v>
      </c>
      <c r="H166" s="239">
        <v>29.747</v>
      </c>
      <c r="I166" s="240"/>
      <c r="J166" s="241">
        <f>ROUND(I166*H166,2)</f>
        <v>0</v>
      </c>
      <c r="K166" s="242"/>
      <c r="L166" s="45"/>
      <c r="M166" s="243" t="s">
        <v>1</v>
      </c>
      <c r="N166" s="244" t="s">
        <v>41</v>
      </c>
      <c r="O166" s="92"/>
      <c r="P166" s="245">
        <f>O166*H166</f>
        <v>0</v>
      </c>
      <c r="Q166" s="245">
        <v>0.028199999999999999</v>
      </c>
      <c r="R166" s="245">
        <f>Q166*H166</f>
        <v>0.83886539999999998</v>
      </c>
      <c r="S166" s="245">
        <v>0</v>
      </c>
      <c r="T166" s="24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7" t="s">
        <v>160</v>
      </c>
      <c r="AT166" s="247" t="s">
        <v>156</v>
      </c>
      <c r="AU166" s="247" t="s">
        <v>86</v>
      </c>
      <c r="AY166" s="18" t="s">
        <v>153</v>
      </c>
      <c r="BE166" s="248">
        <f>IF(N166="základní",J166,0)</f>
        <v>0</v>
      </c>
      <c r="BF166" s="248">
        <f>IF(N166="snížená",J166,0)</f>
        <v>0</v>
      </c>
      <c r="BG166" s="248">
        <f>IF(N166="zákl. přenesená",J166,0)</f>
        <v>0</v>
      </c>
      <c r="BH166" s="248">
        <f>IF(N166="sníž. přenesená",J166,0)</f>
        <v>0</v>
      </c>
      <c r="BI166" s="248">
        <f>IF(N166="nulová",J166,0)</f>
        <v>0</v>
      </c>
      <c r="BJ166" s="18" t="s">
        <v>84</v>
      </c>
      <c r="BK166" s="248">
        <f>ROUND(I166*H166,2)</f>
        <v>0</v>
      </c>
      <c r="BL166" s="18" t="s">
        <v>160</v>
      </c>
      <c r="BM166" s="247" t="s">
        <v>200</v>
      </c>
    </row>
    <row r="167" s="15" customFormat="1">
      <c r="A167" s="15"/>
      <c r="B167" s="272"/>
      <c r="C167" s="273"/>
      <c r="D167" s="251" t="s">
        <v>162</v>
      </c>
      <c r="E167" s="274" t="s">
        <v>1</v>
      </c>
      <c r="F167" s="275" t="s">
        <v>201</v>
      </c>
      <c r="G167" s="273"/>
      <c r="H167" s="274" t="s">
        <v>1</v>
      </c>
      <c r="I167" s="276"/>
      <c r="J167" s="273"/>
      <c r="K167" s="273"/>
      <c r="L167" s="277"/>
      <c r="M167" s="278"/>
      <c r="N167" s="279"/>
      <c r="O167" s="279"/>
      <c r="P167" s="279"/>
      <c r="Q167" s="279"/>
      <c r="R167" s="279"/>
      <c r="S167" s="279"/>
      <c r="T167" s="280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1" t="s">
        <v>162</v>
      </c>
      <c r="AU167" s="281" t="s">
        <v>86</v>
      </c>
      <c r="AV167" s="15" t="s">
        <v>84</v>
      </c>
      <c r="AW167" s="15" t="s">
        <v>32</v>
      </c>
      <c r="AX167" s="15" t="s">
        <v>76</v>
      </c>
      <c r="AY167" s="281" t="s">
        <v>153</v>
      </c>
    </row>
    <row r="168" s="15" customFormat="1">
      <c r="A168" s="15"/>
      <c r="B168" s="272"/>
      <c r="C168" s="273"/>
      <c r="D168" s="251" t="s">
        <v>162</v>
      </c>
      <c r="E168" s="274" t="s">
        <v>1</v>
      </c>
      <c r="F168" s="275" t="s">
        <v>185</v>
      </c>
      <c r="G168" s="273"/>
      <c r="H168" s="274" t="s">
        <v>1</v>
      </c>
      <c r="I168" s="276"/>
      <c r="J168" s="273"/>
      <c r="K168" s="273"/>
      <c r="L168" s="277"/>
      <c r="M168" s="278"/>
      <c r="N168" s="279"/>
      <c r="O168" s="279"/>
      <c r="P168" s="279"/>
      <c r="Q168" s="279"/>
      <c r="R168" s="279"/>
      <c r="S168" s="279"/>
      <c r="T168" s="280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1" t="s">
        <v>162</v>
      </c>
      <c r="AU168" s="281" t="s">
        <v>86</v>
      </c>
      <c r="AV168" s="15" t="s">
        <v>84</v>
      </c>
      <c r="AW168" s="15" t="s">
        <v>32</v>
      </c>
      <c r="AX168" s="15" t="s">
        <v>76</v>
      </c>
      <c r="AY168" s="281" t="s">
        <v>153</v>
      </c>
    </row>
    <row r="169" s="13" customFormat="1">
      <c r="A169" s="13"/>
      <c r="B169" s="249"/>
      <c r="C169" s="250"/>
      <c r="D169" s="251" t="s">
        <v>162</v>
      </c>
      <c r="E169" s="252" t="s">
        <v>1</v>
      </c>
      <c r="F169" s="253" t="s">
        <v>186</v>
      </c>
      <c r="G169" s="250"/>
      <c r="H169" s="254">
        <v>13.146000000000001</v>
      </c>
      <c r="I169" s="255"/>
      <c r="J169" s="250"/>
      <c r="K169" s="250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162</v>
      </c>
      <c r="AU169" s="260" t="s">
        <v>86</v>
      </c>
      <c r="AV169" s="13" t="s">
        <v>86</v>
      </c>
      <c r="AW169" s="13" t="s">
        <v>32</v>
      </c>
      <c r="AX169" s="13" t="s">
        <v>76</v>
      </c>
      <c r="AY169" s="260" t="s">
        <v>153</v>
      </c>
    </row>
    <row r="170" s="15" customFormat="1">
      <c r="A170" s="15"/>
      <c r="B170" s="272"/>
      <c r="C170" s="273"/>
      <c r="D170" s="251" t="s">
        <v>162</v>
      </c>
      <c r="E170" s="274" t="s">
        <v>1</v>
      </c>
      <c r="F170" s="275" t="s">
        <v>187</v>
      </c>
      <c r="G170" s="273"/>
      <c r="H170" s="274" t="s">
        <v>1</v>
      </c>
      <c r="I170" s="276"/>
      <c r="J170" s="273"/>
      <c r="K170" s="273"/>
      <c r="L170" s="277"/>
      <c r="M170" s="278"/>
      <c r="N170" s="279"/>
      <c r="O170" s="279"/>
      <c r="P170" s="279"/>
      <c r="Q170" s="279"/>
      <c r="R170" s="279"/>
      <c r="S170" s="279"/>
      <c r="T170" s="280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1" t="s">
        <v>162</v>
      </c>
      <c r="AU170" s="281" t="s">
        <v>86</v>
      </c>
      <c r="AV170" s="15" t="s">
        <v>84</v>
      </c>
      <c r="AW170" s="15" t="s">
        <v>32</v>
      </c>
      <c r="AX170" s="15" t="s">
        <v>76</v>
      </c>
      <c r="AY170" s="281" t="s">
        <v>153</v>
      </c>
    </row>
    <row r="171" s="13" customFormat="1">
      <c r="A171" s="13"/>
      <c r="B171" s="249"/>
      <c r="C171" s="250"/>
      <c r="D171" s="251" t="s">
        <v>162</v>
      </c>
      <c r="E171" s="252" t="s">
        <v>1</v>
      </c>
      <c r="F171" s="253" t="s">
        <v>188</v>
      </c>
      <c r="G171" s="250"/>
      <c r="H171" s="254">
        <v>13.538</v>
      </c>
      <c r="I171" s="255"/>
      <c r="J171" s="250"/>
      <c r="K171" s="250"/>
      <c r="L171" s="256"/>
      <c r="M171" s="257"/>
      <c r="N171" s="258"/>
      <c r="O171" s="258"/>
      <c r="P171" s="258"/>
      <c r="Q171" s="258"/>
      <c r="R171" s="258"/>
      <c r="S171" s="258"/>
      <c r="T171" s="25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0" t="s">
        <v>162</v>
      </c>
      <c r="AU171" s="260" t="s">
        <v>86</v>
      </c>
      <c r="AV171" s="13" t="s">
        <v>86</v>
      </c>
      <c r="AW171" s="13" t="s">
        <v>32</v>
      </c>
      <c r="AX171" s="13" t="s">
        <v>76</v>
      </c>
      <c r="AY171" s="260" t="s">
        <v>153</v>
      </c>
    </row>
    <row r="172" s="15" customFormat="1">
      <c r="A172" s="15"/>
      <c r="B172" s="272"/>
      <c r="C172" s="273"/>
      <c r="D172" s="251" t="s">
        <v>162</v>
      </c>
      <c r="E172" s="274" t="s">
        <v>1</v>
      </c>
      <c r="F172" s="275" t="s">
        <v>189</v>
      </c>
      <c r="G172" s="273"/>
      <c r="H172" s="274" t="s">
        <v>1</v>
      </c>
      <c r="I172" s="276"/>
      <c r="J172" s="273"/>
      <c r="K172" s="273"/>
      <c r="L172" s="277"/>
      <c r="M172" s="278"/>
      <c r="N172" s="279"/>
      <c r="O172" s="279"/>
      <c r="P172" s="279"/>
      <c r="Q172" s="279"/>
      <c r="R172" s="279"/>
      <c r="S172" s="279"/>
      <c r="T172" s="280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1" t="s">
        <v>162</v>
      </c>
      <c r="AU172" s="281" t="s">
        <v>86</v>
      </c>
      <c r="AV172" s="15" t="s">
        <v>84</v>
      </c>
      <c r="AW172" s="15" t="s">
        <v>32</v>
      </c>
      <c r="AX172" s="15" t="s">
        <v>76</v>
      </c>
      <c r="AY172" s="281" t="s">
        <v>153</v>
      </c>
    </row>
    <row r="173" s="13" customFormat="1">
      <c r="A173" s="13"/>
      <c r="B173" s="249"/>
      <c r="C173" s="250"/>
      <c r="D173" s="251" t="s">
        <v>162</v>
      </c>
      <c r="E173" s="252" t="s">
        <v>1</v>
      </c>
      <c r="F173" s="253" t="s">
        <v>190</v>
      </c>
      <c r="G173" s="250"/>
      <c r="H173" s="254">
        <v>1.5</v>
      </c>
      <c r="I173" s="255"/>
      <c r="J173" s="250"/>
      <c r="K173" s="250"/>
      <c r="L173" s="256"/>
      <c r="M173" s="257"/>
      <c r="N173" s="258"/>
      <c r="O173" s="258"/>
      <c r="P173" s="258"/>
      <c r="Q173" s="258"/>
      <c r="R173" s="258"/>
      <c r="S173" s="258"/>
      <c r="T173" s="25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0" t="s">
        <v>162</v>
      </c>
      <c r="AU173" s="260" t="s">
        <v>86</v>
      </c>
      <c r="AV173" s="13" t="s">
        <v>86</v>
      </c>
      <c r="AW173" s="13" t="s">
        <v>32</v>
      </c>
      <c r="AX173" s="13" t="s">
        <v>76</v>
      </c>
      <c r="AY173" s="260" t="s">
        <v>153</v>
      </c>
    </row>
    <row r="174" s="15" customFormat="1">
      <c r="A174" s="15"/>
      <c r="B174" s="272"/>
      <c r="C174" s="273"/>
      <c r="D174" s="251" t="s">
        <v>162</v>
      </c>
      <c r="E174" s="274" t="s">
        <v>1</v>
      </c>
      <c r="F174" s="275" t="s">
        <v>191</v>
      </c>
      <c r="G174" s="273"/>
      <c r="H174" s="274" t="s">
        <v>1</v>
      </c>
      <c r="I174" s="276"/>
      <c r="J174" s="273"/>
      <c r="K174" s="273"/>
      <c r="L174" s="277"/>
      <c r="M174" s="278"/>
      <c r="N174" s="279"/>
      <c r="O174" s="279"/>
      <c r="P174" s="279"/>
      <c r="Q174" s="279"/>
      <c r="R174" s="279"/>
      <c r="S174" s="279"/>
      <c r="T174" s="280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1" t="s">
        <v>162</v>
      </c>
      <c r="AU174" s="281" t="s">
        <v>86</v>
      </c>
      <c r="AV174" s="15" t="s">
        <v>84</v>
      </c>
      <c r="AW174" s="15" t="s">
        <v>32</v>
      </c>
      <c r="AX174" s="15" t="s">
        <v>76</v>
      </c>
      <c r="AY174" s="281" t="s">
        <v>153</v>
      </c>
    </row>
    <row r="175" s="13" customFormat="1">
      <c r="A175" s="13"/>
      <c r="B175" s="249"/>
      <c r="C175" s="250"/>
      <c r="D175" s="251" t="s">
        <v>162</v>
      </c>
      <c r="E175" s="252" t="s">
        <v>1</v>
      </c>
      <c r="F175" s="253" t="s">
        <v>192</v>
      </c>
      <c r="G175" s="250"/>
      <c r="H175" s="254">
        <v>1.5629999999999999</v>
      </c>
      <c r="I175" s="255"/>
      <c r="J175" s="250"/>
      <c r="K175" s="250"/>
      <c r="L175" s="256"/>
      <c r="M175" s="257"/>
      <c r="N175" s="258"/>
      <c r="O175" s="258"/>
      <c r="P175" s="258"/>
      <c r="Q175" s="258"/>
      <c r="R175" s="258"/>
      <c r="S175" s="258"/>
      <c r="T175" s="25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0" t="s">
        <v>162</v>
      </c>
      <c r="AU175" s="260" t="s">
        <v>86</v>
      </c>
      <c r="AV175" s="13" t="s">
        <v>86</v>
      </c>
      <c r="AW175" s="13" t="s">
        <v>32</v>
      </c>
      <c r="AX175" s="13" t="s">
        <v>76</v>
      </c>
      <c r="AY175" s="260" t="s">
        <v>153</v>
      </c>
    </row>
    <row r="176" s="14" customFormat="1">
      <c r="A176" s="14"/>
      <c r="B176" s="261"/>
      <c r="C176" s="262"/>
      <c r="D176" s="251" t="s">
        <v>162</v>
      </c>
      <c r="E176" s="263" t="s">
        <v>1</v>
      </c>
      <c r="F176" s="264" t="s">
        <v>164</v>
      </c>
      <c r="G176" s="262"/>
      <c r="H176" s="265">
        <v>29.747</v>
      </c>
      <c r="I176" s="266"/>
      <c r="J176" s="262"/>
      <c r="K176" s="262"/>
      <c r="L176" s="267"/>
      <c r="M176" s="268"/>
      <c r="N176" s="269"/>
      <c r="O176" s="269"/>
      <c r="P176" s="269"/>
      <c r="Q176" s="269"/>
      <c r="R176" s="269"/>
      <c r="S176" s="269"/>
      <c r="T176" s="27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1" t="s">
        <v>162</v>
      </c>
      <c r="AU176" s="271" t="s">
        <v>86</v>
      </c>
      <c r="AV176" s="14" t="s">
        <v>160</v>
      </c>
      <c r="AW176" s="14" t="s">
        <v>32</v>
      </c>
      <c r="AX176" s="14" t="s">
        <v>84</v>
      </c>
      <c r="AY176" s="271" t="s">
        <v>153</v>
      </c>
    </row>
    <row r="177" s="2" customFormat="1" ht="24.15" customHeight="1">
      <c r="A177" s="39"/>
      <c r="B177" s="40"/>
      <c r="C177" s="235" t="s">
        <v>202</v>
      </c>
      <c r="D177" s="235" t="s">
        <v>156</v>
      </c>
      <c r="E177" s="236" t="s">
        <v>203</v>
      </c>
      <c r="F177" s="237" t="s">
        <v>204</v>
      </c>
      <c r="G177" s="238" t="s">
        <v>167</v>
      </c>
      <c r="H177" s="239">
        <v>74.534000000000006</v>
      </c>
      <c r="I177" s="240"/>
      <c r="J177" s="241">
        <f>ROUND(I177*H177,2)</f>
        <v>0</v>
      </c>
      <c r="K177" s="242"/>
      <c r="L177" s="45"/>
      <c r="M177" s="243" t="s">
        <v>1</v>
      </c>
      <c r="N177" s="244" t="s">
        <v>41</v>
      </c>
      <c r="O177" s="92"/>
      <c r="P177" s="245">
        <f>O177*H177</f>
        <v>0</v>
      </c>
      <c r="Q177" s="245">
        <v>0.020480000000000002</v>
      </c>
      <c r="R177" s="245">
        <f>Q177*H177</f>
        <v>1.5264563200000003</v>
      </c>
      <c r="S177" s="245">
        <v>0</v>
      </c>
      <c r="T177" s="24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7" t="s">
        <v>160</v>
      </c>
      <c r="AT177" s="247" t="s">
        <v>156</v>
      </c>
      <c r="AU177" s="247" t="s">
        <v>86</v>
      </c>
      <c r="AY177" s="18" t="s">
        <v>153</v>
      </c>
      <c r="BE177" s="248">
        <f>IF(N177="základní",J177,0)</f>
        <v>0</v>
      </c>
      <c r="BF177" s="248">
        <f>IF(N177="snížená",J177,0)</f>
        <v>0</v>
      </c>
      <c r="BG177" s="248">
        <f>IF(N177="zákl. přenesená",J177,0)</f>
        <v>0</v>
      </c>
      <c r="BH177" s="248">
        <f>IF(N177="sníž. přenesená",J177,0)</f>
        <v>0</v>
      </c>
      <c r="BI177" s="248">
        <f>IF(N177="nulová",J177,0)</f>
        <v>0</v>
      </c>
      <c r="BJ177" s="18" t="s">
        <v>84</v>
      </c>
      <c r="BK177" s="248">
        <f>ROUND(I177*H177,2)</f>
        <v>0</v>
      </c>
      <c r="BL177" s="18" t="s">
        <v>160</v>
      </c>
      <c r="BM177" s="247" t="s">
        <v>205</v>
      </c>
    </row>
    <row r="178" s="15" customFormat="1">
      <c r="A178" s="15"/>
      <c r="B178" s="272"/>
      <c r="C178" s="273"/>
      <c r="D178" s="251" t="s">
        <v>162</v>
      </c>
      <c r="E178" s="274" t="s">
        <v>1</v>
      </c>
      <c r="F178" s="275" t="s">
        <v>185</v>
      </c>
      <c r="G178" s="273"/>
      <c r="H178" s="274" t="s">
        <v>1</v>
      </c>
      <c r="I178" s="276"/>
      <c r="J178" s="273"/>
      <c r="K178" s="273"/>
      <c r="L178" s="277"/>
      <c r="M178" s="278"/>
      <c r="N178" s="279"/>
      <c r="O178" s="279"/>
      <c r="P178" s="279"/>
      <c r="Q178" s="279"/>
      <c r="R178" s="279"/>
      <c r="S178" s="279"/>
      <c r="T178" s="280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1" t="s">
        <v>162</v>
      </c>
      <c r="AU178" s="281" t="s">
        <v>86</v>
      </c>
      <c r="AV178" s="15" t="s">
        <v>84</v>
      </c>
      <c r="AW178" s="15" t="s">
        <v>32</v>
      </c>
      <c r="AX178" s="15" t="s">
        <v>76</v>
      </c>
      <c r="AY178" s="281" t="s">
        <v>153</v>
      </c>
    </row>
    <row r="179" s="13" customFormat="1">
      <c r="A179" s="13"/>
      <c r="B179" s="249"/>
      <c r="C179" s="250"/>
      <c r="D179" s="251" t="s">
        <v>162</v>
      </c>
      <c r="E179" s="252" t="s">
        <v>1</v>
      </c>
      <c r="F179" s="253" t="s">
        <v>206</v>
      </c>
      <c r="G179" s="250"/>
      <c r="H179" s="254">
        <v>28.423999999999999</v>
      </c>
      <c r="I179" s="255"/>
      <c r="J179" s="250"/>
      <c r="K179" s="250"/>
      <c r="L179" s="256"/>
      <c r="M179" s="257"/>
      <c r="N179" s="258"/>
      <c r="O179" s="258"/>
      <c r="P179" s="258"/>
      <c r="Q179" s="258"/>
      <c r="R179" s="258"/>
      <c r="S179" s="258"/>
      <c r="T179" s="25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0" t="s">
        <v>162</v>
      </c>
      <c r="AU179" s="260" t="s">
        <v>86</v>
      </c>
      <c r="AV179" s="13" t="s">
        <v>86</v>
      </c>
      <c r="AW179" s="13" t="s">
        <v>32</v>
      </c>
      <c r="AX179" s="13" t="s">
        <v>76</v>
      </c>
      <c r="AY179" s="260" t="s">
        <v>153</v>
      </c>
    </row>
    <row r="180" s="13" customFormat="1">
      <c r="A180" s="13"/>
      <c r="B180" s="249"/>
      <c r="C180" s="250"/>
      <c r="D180" s="251" t="s">
        <v>162</v>
      </c>
      <c r="E180" s="252" t="s">
        <v>1</v>
      </c>
      <c r="F180" s="253" t="s">
        <v>207</v>
      </c>
      <c r="G180" s="250"/>
      <c r="H180" s="254">
        <v>-1.7</v>
      </c>
      <c r="I180" s="255"/>
      <c r="J180" s="250"/>
      <c r="K180" s="250"/>
      <c r="L180" s="256"/>
      <c r="M180" s="257"/>
      <c r="N180" s="258"/>
      <c r="O180" s="258"/>
      <c r="P180" s="258"/>
      <c r="Q180" s="258"/>
      <c r="R180" s="258"/>
      <c r="S180" s="258"/>
      <c r="T180" s="25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0" t="s">
        <v>162</v>
      </c>
      <c r="AU180" s="260" t="s">
        <v>86</v>
      </c>
      <c r="AV180" s="13" t="s">
        <v>86</v>
      </c>
      <c r="AW180" s="13" t="s">
        <v>32</v>
      </c>
      <c r="AX180" s="13" t="s">
        <v>76</v>
      </c>
      <c r="AY180" s="260" t="s">
        <v>153</v>
      </c>
    </row>
    <row r="181" s="15" customFormat="1">
      <c r="A181" s="15"/>
      <c r="B181" s="272"/>
      <c r="C181" s="273"/>
      <c r="D181" s="251" t="s">
        <v>162</v>
      </c>
      <c r="E181" s="274" t="s">
        <v>1</v>
      </c>
      <c r="F181" s="275" t="s">
        <v>189</v>
      </c>
      <c r="G181" s="273"/>
      <c r="H181" s="274" t="s">
        <v>1</v>
      </c>
      <c r="I181" s="276"/>
      <c r="J181" s="273"/>
      <c r="K181" s="273"/>
      <c r="L181" s="277"/>
      <c r="M181" s="278"/>
      <c r="N181" s="279"/>
      <c r="O181" s="279"/>
      <c r="P181" s="279"/>
      <c r="Q181" s="279"/>
      <c r="R181" s="279"/>
      <c r="S181" s="279"/>
      <c r="T181" s="280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1" t="s">
        <v>162</v>
      </c>
      <c r="AU181" s="281" t="s">
        <v>86</v>
      </c>
      <c r="AV181" s="15" t="s">
        <v>84</v>
      </c>
      <c r="AW181" s="15" t="s">
        <v>32</v>
      </c>
      <c r="AX181" s="15" t="s">
        <v>76</v>
      </c>
      <c r="AY181" s="281" t="s">
        <v>153</v>
      </c>
    </row>
    <row r="182" s="13" customFormat="1">
      <c r="A182" s="13"/>
      <c r="B182" s="249"/>
      <c r="C182" s="250"/>
      <c r="D182" s="251" t="s">
        <v>162</v>
      </c>
      <c r="E182" s="252" t="s">
        <v>1</v>
      </c>
      <c r="F182" s="253" t="s">
        <v>208</v>
      </c>
      <c r="G182" s="250"/>
      <c r="H182" s="254">
        <v>8.3300000000000001</v>
      </c>
      <c r="I182" s="255"/>
      <c r="J182" s="250"/>
      <c r="K182" s="250"/>
      <c r="L182" s="256"/>
      <c r="M182" s="257"/>
      <c r="N182" s="258"/>
      <c r="O182" s="258"/>
      <c r="P182" s="258"/>
      <c r="Q182" s="258"/>
      <c r="R182" s="258"/>
      <c r="S182" s="258"/>
      <c r="T182" s="25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0" t="s">
        <v>162</v>
      </c>
      <c r="AU182" s="260" t="s">
        <v>86</v>
      </c>
      <c r="AV182" s="13" t="s">
        <v>86</v>
      </c>
      <c r="AW182" s="13" t="s">
        <v>32</v>
      </c>
      <c r="AX182" s="13" t="s">
        <v>76</v>
      </c>
      <c r="AY182" s="260" t="s">
        <v>153</v>
      </c>
    </row>
    <row r="183" s="15" customFormat="1">
      <c r="A183" s="15"/>
      <c r="B183" s="272"/>
      <c r="C183" s="273"/>
      <c r="D183" s="251" t="s">
        <v>162</v>
      </c>
      <c r="E183" s="274" t="s">
        <v>1</v>
      </c>
      <c r="F183" s="275" t="s">
        <v>209</v>
      </c>
      <c r="G183" s="273"/>
      <c r="H183" s="274" t="s">
        <v>1</v>
      </c>
      <c r="I183" s="276"/>
      <c r="J183" s="273"/>
      <c r="K183" s="273"/>
      <c r="L183" s="277"/>
      <c r="M183" s="278"/>
      <c r="N183" s="279"/>
      <c r="O183" s="279"/>
      <c r="P183" s="279"/>
      <c r="Q183" s="279"/>
      <c r="R183" s="279"/>
      <c r="S183" s="279"/>
      <c r="T183" s="280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81" t="s">
        <v>162</v>
      </c>
      <c r="AU183" s="281" t="s">
        <v>86</v>
      </c>
      <c r="AV183" s="15" t="s">
        <v>84</v>
      </c>
      <c r="AW183" s="15" t="s">
        <v>32</v>
      </c>
      <c r="AX183" s="15" t="s">
        <v>76</v>
      </c>
      <c r="AY183" s="281" t="s">
        <v>153</v>
      </c>
    </row>
    <row r="184" s="13" customFormat="1">
      <c r="A184" s="13"/>
      <c r="B184" s="249"/>
      <c r="C184" s="250"/>
      <c r="D184" s="251" t="s">
        <v>162</v>
      </c>
      <c r="E184" s="252" t="s">
        <v>1</v>
      </c>
      <c r="F184" s="253" t="s">
        <v>210</v>
      </c>
      <c r="G184" s="250"/>
      <c r="H184" s="254">
        <v>25.84</v>
      </c>
      <c r="I184" s="255"/>
      <c r="J184" s="250"/>
      <c r="K184" s="250"/>
      <c r="L184" s="256"/>
      <c r="M184" s="257"/>
      <c r="N184" s="258"/>
      <c r="O184" s="258"/>
      <c r="P184" s="258"/>
      <c r="Q184" s="258"/>
      <c r="R184" s="258"/>
      <c r="S184" s="258"/>
      <c r="T184" s="25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0" t="s">
        <v>162</v>
      </c>
      <c r="AU184" s="260" t="s">
        <v>86</v>
      </c>
      <c r="AV184" s="13" t="s">
        <v>86</v>
      </c>
      <c r="AW184" s="13" t="s">
        <v>32</v>
      </c>
      <c r="AX184" s="13" t="s">
        <v>76</v>
      </c>
      <c r="AY184" s="260" t="s">
        <v>153</v>
      </c>
    </row>
    <row r="185" s="13" customFormat="1">
      <c r="A185" s="13"/>
      <c r="B185" s="249"/>
      <c r="C185" s="250"/>
      <c r="D185" s="251" t="s">
        <v>162</v>
      </c>
      <c r="E185" s="252" t="s">
        <v>1</v>
      </c>
      <c r="F185" s="253" t="s">
        <v>211</v>
      </c>
      <c r="G185" s="250"/>
      <c r="H185" s="254">
        <v>-3.0600000000000001</v>
      </c>
      <c r="I185" s="255"/>
      <c r="J185" s="250"/>
      <c r="K185" s="250"/>
      <c r="L185" s="256"/>
      <c r="M185" s="257"/>
      <c r="N185" s="258"/>
      <c r="O185" s="258"/>
      <c r="P185" s="258"/>
      <c r="Q185" s="258"/>
      <c r="R185" s="258"/>
      <c r="S185" s="258"/>
      <c r="T185" s="25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0" t="s">
        <v>162</v>
      </c>
      <c r="AU185" s="260" t="s">
        <v>86</v>
      </c>
      <c r="AV185" s="13" t="s">
        <v>86</v>
      </c>
      <c r="AW185" s="13" t="s">
        <v>32</v>
      </c>
      <c r="AX185" s="13" t="s">
        <v>76</v>
      </c>
      <c r="AY185" s="260" t="s">
        <v>153</v>
      </c>
    </row>
    <row r="186" s="15" customFormat="1">
      <c r="A186" s="15"/>
      <c r="B186" s="272"/>
      <c r="C186" s="273"/>
      <c r="D186" s="251" t="s">
        <v>162</v>
      </c>
      <c r="E186" s="274" t="s">
        <v>1</v>
      </c>
      <c r="F186" s="275" t="s">
        <v>212</v>
      </c>
      <c r="G186" s="273"/>
      <c r="H186" s="274" t="s">
        <v>1</v>
      </c>
      <c r="I186" s="276"/>
      <c r="J186" s="273"/>
      <c r="K186" s="273"/>
      <c r="L186" s="277"/>
      <c r="M186" s="278"/>
      <c r="N186" s="279"/>
      <c r="O186" s="279"/>
      <c r="P186" s="279"/>
      <c r="Q186" s="279"/>
      <c r="R186" s="279"/>
      <c r="S186" s="279"/>
      <c r="T186" s="280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81" t="s">
        <v>162</v>
      </c>
      <c r="AU186" s="281" t="s">
        <v>86</v>
      </c>
      <c r="AV186" s="15" t="s">
        <v>84</v>
      </c>
      <c r="AW186" s="15" t="s">
        <v>32</v>
      </c>
      <c r="AX186" s="15" t="s">
        <v>76</v>
      </c>
      <c r="AY186" s="281" t="s">
        <v>153</v>
      </c>
    </row>
    <row r="187" s="13" customFormat="1">
      <c r="A187" s="13"/>
      <c r="B187" s="249"/>
      <c r="C187" s="250"/>
      <c r="D187" s="251" t="s">
        <v>162</v>
      </c>
      <c r="E187" s="252" t="s">
        <v>1</v>
      </c>
      <c r="F187" s="253" t="s">
        <v>213</v>
      </c>
      <c r="G187" s="250"/>
      <c r="H187" s="254">
        <v>8.1999999999999993</v>
      </c>
      <c r="I187" s="255"/>
      <c r="J187" s="250"/>
      <c r="K187" s="250"/>
      <c r="L187" s="256"/>
      <c r="M187" s="257"/>
      <c r="N187" s="258"/>
      <c r="O187" s="258"/>
      <c r="P187" s="258"/>
      <c r="Q187" s="258"/>
      <c r="R187" s="258"/>
      <c r="S187" s="258"/>
      <c r="T187" s="25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0" t="s">
        <v>162</v>
      </c>
      <c r="AU187" s="260" t="s">
        <v>86</v>
      </c>
      <c r="AV187" s="13" t="s">
        <v>86</v>
      </c>
      <c r="AW187" s="13" t="s">
        <v>32</v>
      </c>
      <c r="AX187" s="13" t="s">
        <v>76</v>
      </c>
      <c r="AY187" s="260" t="s">
        <v>153</v>
      </c>
    </row>
    <row r="188" s="15" customFormat="1">
      <c r="A188" s="15"/>
      <c r="B188" s="272"/>
      <c r="C188" s="273"/>
      <c r="D188" s="251" t="s">
        <v>162</v>
      </c>
      <c r="E188" s="274" t="s">
        <v>1</v>
      </c>
      <c r="F188" s="275" t="s">
        <v>191</v>
      </c>
      <c r="G188" s="273"/>
      <c r="H188" s="274" t="s">
        <v>1</v>
      </c>
      <c r="I188" s="276"/>
      <c r="J188" s="273"/>
      <c r="K188" s="273"/>
      <c r="L188" s="277"/>
      <c r="M188" s="278"/>
      <c r="N188" s="279"/>
      <c r="O188" s="279"/>
      <c r="P188" s="279"/>
      <c r="Q188" s="279"/>
      <c r="R188" s="279"/>
      <c r="S188" s="279"/>
      <c r="T188" s="280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1" t="s">
        <v>162</v>
      </c>
      <c r="AU188" s="281" t="s">
        <v>86</v>
      </c>
      <c r="AV188" s="15" t="s">
        <v>84</v>
      </c>
      <c r="AW188" s="15" t="s">
        <v>32</v>
      </c>
      <c r="AX188" s="15" t="s">
        <v>76</v>
      </c>
      <c r="AY188" s="281" t="s">
        <v>153</v>
      </c>
    </row>
    <row r="189" s="13" customFormat="1">
      <c r="A189" s="13"/>
      <c r="B189" s="249"/>
      <c r="C189" s="250"/>
      <c r="D189" s="251" t="s">
        <v>162</v>
      </c>
      <c r="E189" s="252" t="s">
        <v>1</v>
      </c>
      <c r="F189" s="253" t="s">
        <v>214</v>
      </c>
      <c r="G189" s="250"/>
      <c r="H189" s="254">
        <v>8.5</v>
      </c>
      <c r="I189" s="255"/>
      <c r="J189" s="250"/>
      <c r="K189" s="250"/>
      <c r="L189" s="256"/>
      <c r="M189" s="257"/>
      <c r="N189" s="258"/>
      <c r="O189" s="258"/>
      <c r="P189" s="258"/>
      <c r="Q189" s="258"/>
      <c r="R189" s="258"/>
      <c r="S189" s="258"/>
      <c r="T189" s="25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0" t="s">
        <v>162</v>
      </c>
      <c r="AU189" s="260" t="s">
        <v>86</v>
      </c>
      <c r="AV189" s="13" t="s">
        <v>86</v>
      </c>
      <c r="AW189" s="13" t="s">
        <v>32</v>
      </c>
      <c r="AX189" s="13" t="s">
        <v>76</v>
      </c>
      <c r="AY189" s="260" t="s">
        <v>153</v>
      </c>
    </row>
    <row r="190" s="16" customFormat="1">
      <c r="A190" s="16"/>
      <c r="B190" s="282"/>
      <c r="C190" s="283"/>
      <c r="D190" s="251" t="s">
        <v>162</v>
      </c>
      <c r="E190" s="284" t="s">
        <v>1</v>
      </c>
      <c r="F190" s="285" t="s">
        <v>215</v>
      </c>
      <c r="G190" s="283"/>
      <c r="H190" s="286">
        <v>74.534000000000006</v>
      </c>
      <c r="I190" s="287"/>
      <c r="J190" s="283"/>
      <c r="K190" s="283"/>
      <c r="L190" s="288"/>
      <c r="M190" s="289"/>
      <c r="N190" s="290"/>
      <c r="O190" s="290"/>
      <c r="P190" s="290"/>
      <c r="Q190" s="290"/>
      <c r="R190" s="290"/>
      <c r="S190" s="290"/>
      <c r="T190" s="291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92" t="s">
        <v>162</v>
      </c>
      <c r="AU190" s="292" t="s">
        <v>86</v>
      </c>
      <c r="AV190" s="16" t="s">
        <v>154</v>
      </c>
      <c r="AW190" s="16" t="s">
        <v>32</v>
      </c>
      <c r="AX190" s="16" t="s">
        <v>76</v>
      </c>
      <c r="AY190" s="292" t="s">
        <v>153</v>
      </c>
    </row>
    <row r="191" s="14" customFormat="1">
      <c r="A191" s="14"/>
      <c r="B191" s="261"/>
      <c r="C191" s="262"/>
      <c r="D191" s="251" t="s">
        <v>162</v>
      </c>
      <c r="E191" s="263" t="s">
        <v>1</v>
      </c>
      <c r="F191" s="264" t="s">
        <v>164</v>
      </c>
      <c r="G191" s="262"/>
      <c r="H191" s="265">
        <v>74.534000000000006</v>
      </c>
      <c r="I191" s="266"/>
      <c r="J191" s="262"/>
      <c r="K191" s="262"/>
      <c r="L191" s="267"/>
      <c r="M191" s="268"/>
      <c r="N191" s="269"/>
      <c r="O191" s="269"/>
      <c r="P191" s="269"/>
      <c r="Q191" s="269"/>
      <c r="R191" s="269"/>
      <c r="S191" s="269"/>
      <c r="T191" s="27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1" t="s">
        <v>162</v>
      </c>
      <c r="AU191" s="271" t="s">
        <v>86</v>
      </c>
      <c r="AV191" s="14" t="s">
        <v>160</v>
      </c>
      <c r="AW191" s="14" t="s">
        <v>32</v>
      </c>
      <c r="AX191" s="14" t="s">
        <v>84</v>
      </c>
      <c r="AY191" s="271" t="s">
        <v>153</v>
      </c>
    </row>
    <row r="192" s="2" customFormat="1" ht="21.75" customHeight="1">
      <c r="A192" s="39"/>
      <c r="B192" s="40"/>
      <c r="C192" s="235" t="s">
        <v>216</v>
      </c>
      <c r="D192" s="235" t="s">
        <v>156</v>
      </c>
      <c r="E192" s="236" t="s">
        <v>217</v>
      </c>
      <c r="F192" s="237" t="s">
        <v>218</v>
      </c>
      <c r="G192" s="238" t="s">
        <v>167</v>
      </c>
      <c r="H192" s="239">
        <v>74.534000000000006</v>
      </c>
      <c r="I192" s="240"/>
      <c r="J192" s="241">
        <f>ROUND(I192*H192,2)</f>
        <v>0</v>
      </c>
      <c r="K192" s="242"/>
      <c r="L192" s="45"/>
      <c r="M192" s="243" t="s">
        <v>1</v>
      </c>
      <c r="N192" s="244" t="s">
        <v>41</v>
      </c>
      <c r="O192" s="92"/>
      <c r="P192" s="245">
        <f>O192*H192</f>
        <v>0</v>
      </c>
      <c r="Q192" s="245">
        <v>0.0043800000000000002</v>
      </c>
      <c r="R192" s="245">
        <f>Q192*H192</f>
        <v>0.32645892000000004</v>
      </c>
      <c r="S192" s="245">
        <v>0</v>
      </c>
      <c r="T192" s="24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7" t="s">
        <v>160</v>
      </c>
      <c r="AT192" s="247" t="s">
        <v>156</v>
      </c>
      <c r="AU192" s="247" t="s">
        <v>86</v>
      </c>
      <c r="AY192" s="18" t="s">
        <v>153</v>
      </c>
      <c r="BE192" s="248">
        <f>IF(N192="základní",J192,0)</f>
        <v>0</v>
      </c>
      <c r="BF192" s="248">
        <f>IF(N192="snížená",J192,0)</f>
        <v>0</v>
      </c>
      <c r="BG192" s="248">
        <f>IF(N192="zákl. přenesená",J192,0)</f>
        <v>0</v>
      </c>
      <c r="BH192" s="248">
        <f>IF(N192="sníž. přenesená",J192,0)</f>
        <v>0</v>
      </c>
      <c r="BI192" s="248">
        <f>IF(N192="nulová",J192,0)</f>
        <v>0</v>
      </c>
      <c r="BJ192" s="18" t="s">
        <v>84</v>
      </c>
      <c r="BK192" s="248">
        <f>ROUND(I192*H192,2)</f>
        <v>0</v>
      </c>
      <c r="BL192" s="18" t="s">
        <v>160</v>
      </c>
      <c r="BM192" s="247" t="s">
        <v>219</v>
      </c>
    </row>
    <row r="193" s="2" customFormat="1" ht="16.5" customHeight="1">
      <c r="A193" s="39"/>
      <c r="B193" s="40"/>
      <c r="C193" s="235" t="s">
        <v>220</v>
      </c>
      <c r="D193" s="235" t="s">
        <v>156</v>
      </c>
      <c r="E193" s="236" t="s">
        <v>221</v>
      </c>
      <c r="F193" s="237" t="s">
        <v>222</v>
      </c>
      <c r="G193" s="238" t="s">
        <v>167</v>
      </c>
      <c r="H193" s="239">
        <v>74.534000000000006</v>
      </c>
      <c r="I193" s="240"/>
      <c r="J193" s="241">
        <f>ROUND(I193*H193,2)</f>
        <v>0</v>
      </c>
      <c r="K193" s="242"/>
      <c r="L193" s="45"/>
      <c r="M193" s="243" t="s">
        <v>1</v>
      </c>
      <c r="N193" s="244" t="s">
        <v>41</v>
      </c>
      <c r="O193" s="92"/>
      <c r="P193" s="245">
        <f>O193*H193</f>
        <v>0</v>
      </c>
      <c r="Q193" s="245">
        <v>0.0040000000000000001</v>
      </c>
      <c r="R193" s="245">
        <f>Q193*H193</f>
        <v>0.29813600000000001</v>
      </c>
      <c r="S193" s="245">
        <v>0</v>
      </c>
      <c r="T193" s="24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7" t="s">
        <v>160</v>
      </c>
      <c r="AT193" s="247" t="s">
        <v>156</v>
      </c>
      <c r="AU193" s="247" t="s">
        <v>86</v>
      </c>
      <c r="AY193" s="18" t="s">
        <v>153</v>
      </c>
      <c r="BE193" s="248">
        <f>IF(N193="základní",J193,0)</f>
        <v>0</v>
      </c>
      <c r="BF193" s="248">
        <f>IF(N193="snížená",J193,0)</f>
        <v>0</v>
      </c>
      <c r="BG193" s="248">
        <f>IF(N193="zákl. přenesená",J193,0)</f>
        <v>0</v>
      </c>
      <c r="BH193" s="248">
        <f>IF(N193="sníž. přenesená",J193,0)</f>
        <v>0</v>
      </c>
      <c r="BI193" s="248">
        <f>IF(N193="nulová",J193,0)</f>
        <v>0</v>
      </c>
      <c r="BJ193" s="18" t="s">
        <v>84</v>
      </c>
      <c r="BK193" s="248">
        <f>ROUND(I193*H193,2)</f>
        <v>0</v>
      </c>
      <c r="BL193" s="18" t="s">
        <v>160</v>
      </c>
      <c r="BM193" s="247" t="s">
        <v>223</v>
      </c>
    </row>
    <row r="194" s="2" customFormat="1" ht="24.15" customHeight="1">
      <c r="A194" s="39"/>
      <c r="B194" s="40"/>
      <c r="C194" s="235" t="s">
        <v>179</v>
      </c>
      <c r="D194" s="235" t="s">
        <v>156</v>
      </c>
      <c r="E194" s="236" t="s">
        <v>224</v>
      </c>
      <c r="F194" s="237" t="s">
        <v>225</v>
      </c>
      <c r="G194" s="238" t="s">
        <v>167</v>
      </c>
      <c r="H194" s="239">
        <v>74.534000000000006</v>
      </c>
      <c r="I194" s="240"/>
      <c r="J194" s="241">
        <f>ROUND(I194*H194,2)</f>
        <v>0</v>
      </c>
      <c r="K194" s="242"/>
      <c r="L194" s="45"/>
      <c r="M194" s="243" t="s">
        <v>1</v>
      </c>
      <c r="N194" s="244" t="s">
        <v>41</v>
      </c>
      <c r="O194" s="92"/>
      <c r="P194" s="245">
        <f>O194*H194</f>
        <v>0</v>
      </c>
      <c r="Q194" s="245">
        <v>0.028400000000000002</v>
      </c>
      <c r="R194" s="245">
        <f>Q194*H194</f>
        <v>2.1167656000000004</v>
      </c>
      <c r="S194" s="245">
        <v>0</v>
      </c>
      <c r="T194" s="24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7" t="s">
        <v>160</v>
      </c>
      <c r="AT194" s="247" t="s">
        <v>156</v>
      </c>
      <c r="AU194" s="247" t="s">
        <v>86</v>
      </c>
      <c r="AY194" s="18" t="s">
        <v>153</v>
      </c>
      <c r="BE194" s="248">
        <f>IF(N194="základní",J194,0)</f>
        <v>0</v>
      </c>
      <c r="BF194" s="248">
        <f>IF(N194="snížená",J194,0)</f>
        <v>0</v>
      </c>
      <c r="BG194" s="248">
        <f>IF(N194="zákl. přenesená",J194,0)</f>
        <v>0</v>
      </c>
      <c r="BH194" s="248">
        <f>IF(N194="sníž. přenesená",J194,0)</f>
        <v>0</v>
      </c>
      <c r="BI194" s="248">
        <f>IF(N194="nulová",J194,0)</f>
        <v>0</v>
      </c>
      <c r="BJ194" s="18" t="s">
        <v>84</v>
      </c>
      <c r="BK194" s="248">
        <f>ROUND(I194*H194,2)</f>
        <v>0</v>
      </c>
      <c r="BL194" s="18" t="s">
        <v>160</v>
      </c>
      <c r="BM194" s="247" t="s">
        <v>226</v>
      </c>
    </row>
    <row r="195" s="15" customFormat="1">
      <c r="A195" s="15"/>
      <c r="B195" s="272"/>
      <c r="C195" s="273"/>
      <c r="D195" s="251" t="s">
        <v>162</v>
      </c>
      <c r="E195" s="274" t="s">
        <v>1</v>
      </c>
      <c r="F195" s="275" t="s">
        <v>185</v>
      </c>
      <c r="G195" s="273"/>
      <c r="H195" s="274" t="s">
        <v>1</v>
      </c>
      <c r="I195" s="276"/>
      <c r="J195" s="273"/>
      <c r="K195" s="273"/>
      <c r="L195" s="277"/>
      <c r="M195" s="278"/>
      <c r="N195" s="279"/>
      <c r="O195" s="279"/>
      <c r="P195" s="279"/>
      <c r="Q195" s="279"/>
      <c r="R195" s="279"/>
      <c r="S195" s="279"/>
      <c r="T195" s="280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1" t="s">
        <v>162</v>
      </c>
      <c r="AU195" s="281" t="s">
        <v>86</v>
      </c>
      <c r="AV195" s="15" t="s">
        <v>84</v>
      </c>
      <c r="AW195" s="15" t="s">
        <v>32</v>
      </c>
      <c r="AX195" s="15" t="s">
        <v>76</v>
      </c>
      <c r="AY195" s="281" t="s">
        <v>153</v>
      </c>
    </row>
    <row r="196" s="13" customFormat="1">
      <c r="A196" s="13"/>
      <c r="B196" s="249"/>
      <c r="C196" s="250"/>
      <c r="D196" s="251" t="s">
        <v>162</v>
      </c>
      <c r="E196" s="252" t="s">
        <v>1</v>
      </c>
      <c r="F196" s="253" t="s">
        <v>206</v>
      </c>
      <c r="G196" s="250"/>
      <c r="H196" s="254">
        <v>28.423999999999999</v>
      </c>
      <c r="I196" s="255"/>
      <c r="J196" s="250"/>
      <c r="K196" s="250"/>
      <c r="L196" s="256"/>
      <c r="M196" s="257"/>
      <c r="N196" s="258"/>
      <c r="O196" s="258"/>
      <c r="P196" s="258"/>
      <c r="Q196" s="258"/>
      <c r="R196" s="258"/>
      <c r="S196" s="258"/>
      <c r="T196" s="25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0" t="s">
        <v>162</v>
      </c>
      <c r="AU196" s="260" t="s">
        <v>86</v>
      </c>
      <c r="AV196" s="13" t="s">
        <v>86</v>
      </c>
      <c r="AW196" s="13" t="s">
        <v>32</v>
      </c>
      <c r="AX196" s="13" t="s">
        <v>76</v>
      </c>
      <c r="AY196" s="260" t="s">
        <v>153</v>
      </c>
    </row>
    <row r="197" s="13" customFormat="1">
      <c r="A197" s="13"/>
      <c r="B197" s="249"/>
      <c r="C197" s="250"/>
      <c r="D197" s="251" t="s">
        <v>162</v>
      </c>
      <c r="E197" s="252" t="s">
        <v>1</v>
      </c>
      <c r="F197" s="253" t="s">
        <v>207</v>
      </c>
      <c r="G197" s="250"/>
      <c r="H197" s="254">
        <v>-1.7</v>
      </c>
      <c r="I197" s="255"/>
      <c r="J197" s="250"/>
      <c r="K197" s="250"/>
      <c r="L197" s="256"/>
      <c r="M197" s="257"/>
      <c r="N197" s="258"/>
      <c r="O197" s="258"/>
      <c r="P197" s="258"/>
      <c r="Q197" s="258"/>
      <c r="R197" s="258"/>
      <c r="S197" s="258"/>
      <c r="T197" s="25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0" t="s">
        <v>162</v>
      </c>
      <c r="AU197" s="260" t="s">
        <v>86</v>
      </c>
      <c r="AV197" s="13" t="s">
        <v>86</v>
      </c>
      <c r="AW197" s="13" t="s">
        <v>32</v>
      </c>
      <c r="AX197" s="13" t="s">
        <v>76</v>
      </c>
      <c r="AY197" s="260" t="s">
        <v>153</v>
      </c>
    </row>
    <row r="198" s="15" customFormat="1">
      <c r="A198" s="15"/>
      <c r="B198" s="272"/>
      <c r="C198" s="273"/>
      <c r="D198" s="251" t="s">
        <v>162</v>
      </c>
      <c r="E198" s="274" t="s">
        <v>1</v>
      </c>
      <c r="F198" s="275" t="s">
        <v>189</v>
      </c>
      <c r="G198" s="273"/>
      <c r="H198" s="274" t="s">
        <v>1</v>
      </c>
      <c r="I198" s="276"/>
      <c r="J198" s="273"/>
      <c r="K198" s="273"/>
      <c r="L198" s="277"/>
      <c r="M198" s="278"/>
      <c r="N198" s="279"/>
      <c r="O198" s="279"/>
      <c r="P198" s="279"/>
      <c r="Q198" s="279"/>
      <c r="R198" s="279"/>
      <c r="S198" s="279"/>
      <c r="T198" s="280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1" t="s">
        <v>162</v>
      </c>
      <c r="AU198" s="281" t="s">
        <v>86</v>
      </c>
      <c r="AV198" s="15" t="s">
        <v>84</v>
      </c>
      <c r="AW198" s="15" t="s">
        <v>32</v>
      </c>
      <c r="AX198" s="15" t="s">
        <v>76</v>
      </c>
      <c r="AY198" s="281" t="s">
        <v>153</v>
      </c>
    </row>
    <row r="199" s="13" customFormat="1">
      <c r="A199" s="13"/>
      <c r="B199" s="249"/>
      <c r="C199" s="250"/>
      <c r="D199" s="251" t="s">
        <v>162</v>
      </c>
      <c r="E199" s="252" t="s">
        <v>1</v>
      </c>
      <c r="F199" s="253" t="s">
        <v>208</v>
      </c>
      <c r="G199" s="250"/>
      <c r="H199" s="254">
        <v>8.3300000000000001</v>
      </c>
      <c r="I199" s="255"/>
      <c r="J199" s="250"/>
      <c r="K199" s="250"/>
      <c r="L199" s="256"/>
      <c r="M199" s="257"/>
      <c r="N199" s="258"/>
      <c r="O199" s="258"/>
      <c r="P199" s="258"/>
      <c r="Q199" s="258"/>
      <c r="R199" s="258"/>
      <c r="S199" s="258"/>
      <c r="T199" s="25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0" t="s">
        <v>162</v>
      </c>
      <c r="AU199" s="260" t="s">
        <v>86</v>
      </c>
      <c r="AV199" s="13" t="s">
        <v>86</v>
      </c>
      <c r="AW199" s="13" t="s">
        <v>32</v>
      </c>
      <c r="AX199" s="13" t="s">
        <v>76</v>
      </c>
      <c r="AY199" s="260" t="s">
        <v>153</v>
      </c>
    </row>
    <row r="200" s="15" customFormat="1">
      <c r="A200" s="15"/>
      <c r="B200" s="272"/>
      <c r="C200" s="273"/>
      <c r="D200" s="251" t="s">
        <v>162</v>
      </c>
      <c r="E200" s="274" t="s">
        <v>1</v>
      </c>
      <c r="F200" s="275" t="s">
        <v>209</v>
      </c>
      <c r="G200" s="273"/>
      <c r="H200" s="274" t="s">
        <v>1</v>
      </c>
      <c r="I200" s="276"/>
      <c r="J200" s="273"/>
      <c r="K200" s="273"/>
      <c r="L200" s="277"/>
      <c r="M200" s="278"/>
      <c r="N200" s="279"/>
      <c r="O200" s="279"/>
      <c r="P200" s="279"/>
      <c r="Q200" s="279"/>
      <c r="R200" s="279"/>
      <c r="S200" s="279"/>
      <c r="T200" s="280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1" t="s">
        <v>162</v>
      </c>
      <c r="AU200" s="281" t="s">
        <v>86</v>
      </c>
      <c r="AV200" s="15" t="s">
        <v>84</v>
      </c>
      <c r="AW200" s="15" t="s">
        <v>32</v>
      </c>
      <c r="AX200" s="15" t="s">
        <v>76</v>
      </c>
      <c r="AY200" s="281" t="s">
        <v>153</v>
      </c>
    </row>
    <row r="201" s="13" customFormat="1">
      <c r="A201" s="13"/>
      <c r="B201" s="249"/>
      <c r="C201" s="250"/>
      <c r="D201" s="251" t="s">
        <v>162</v>
      </c>
      <c r="E201" s="252" t="s">
        <v>1</v>
      </c>
      <c r="F201" s="253" t="s">
        <v>210</v>
      </c>
      <c r="G201" s="250"/>
      <c r="H201" s="254">
        <v>25.84</v>
      </c>
      <c r="I201" s="255"/>
      <c r="J201" s="250"/>
      <c r="K201" s="250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162</v>
      </c>
      <c r="AU201" s="260" t="s">
        <v>86</v>
      </c>
      <c r="AV201" s="13" t="s">
        <v>86</v>
      </c>
      <c r="AW201" s="13" t="s">
        <v>32</v>
      </c>
      <c r="AX201" s="13" t="s">
        <v>76</v>
      </c>
      <c r="AY201" s="260" t="s">
        <v>153</v>
      </c>
    </row>
    <row r="202" s="13" customFormat="1">
      <c r="A202" s="13"/>
      <c r="B202" s="249"/>
      <c r="C202" s="250"/>
      <c r="D202" s="251" t="s">
        <v>162</v>
      </c>
      <c r="E202" s="252" t="s">
        <v>1</v>
      </c>
      <c r="F202" s="253" t="s">
        <v>211</v>
      </c>
      <c r="G202" s="250"/>
      <c r="H202" s="254">
        <v>-3.0600000000000001</v>
      </c>
      <c r="I202" s="255"/>
      <c r="J202" s="250"/>
      <c r="K202" s="250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162</v>
      </c>
      <c r="AU202" s="260" t="s">
        <v>86</v>
      </c>
      <c r="AV202" s="13" t="s">
        <v>86</v>
      </c>
      <c r="AW202" s="13" t="s">
        <v>32</v>
      </c>
      <c r="AX202" s="13" t="s">
        <v>76</v>
      </c>
      <c r="AY202" s="260" t="s">
        <v>153</v>
      </c>
    </row>
    <row r="203" s="15" customFormat="1">
      <c r="A203" s="15"/>
      <c r="B203" s="272"/>
      <c r="C203" s="273"/>
      <c r="D203" s="251" t="s">
        <v>162</v>
      </c>
      <c r="E203" s="274" t="s">
        <v>1</v>
      </c>
      <c r="F203" s="275" t="s">
        <v>212</v>
      </c>
      <c r="G203" s="273"/>
      <c r="H203" s="274" t="s">
        <v>1</v>
      </c>
      <c r="I203" s="276"/>
      <c r="J203" s="273"/>
      <c r="K203" s="273"/>
      <c r="L203" s="277"/>
      <c r="M203" s="278"/>
      <c r="N203" s="279"/>
      <c r="O203" s="279"/>
      <c r="P203" s="279"/>
      <c r="Q203" s="279"/>
      <c r="R203" s="279"/>
      <c r="S203" s="279"/>
      <c r="T203" s="280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1" t="s">
        <v>162</v>
      </c>
      <c r="AU203" s="281" t="s">
        <v>86</v>
      </c>
      <c r="AV203" s="15" t="s">
        <v>84</v>
      </c>
      <c r="AW203" s="15" t="s">
        <v>32</v>
      </c>
      <c r="AX203" s="15" t="s">
        <v>76</v>
      </c>
      <c r="AY203" s="281" t="s">
        <v>153</v>
      </c>
    </row>
    <row r="204" s="13" customFormat="1">
      <c r="A204" s="13"/>
      <c r="B204" s="249"/>
      <c r="C204" s="250"/>
      <c r="D204" s="251" t="s">
        <v>162</v>
      </c>
      <c r="E204" s="252" t="s">
        <v>1</v>
      </c>
      <c r="F204" s="253" t="s">
        <v>213</v>
      </c>
      <c r="G204" s="250"/>
      <c r="H204" s="254">
        <v>8.1999999999999993</v>
      </c>
      <c r="I204" s="255"/>
      <c r="J204" s="250"/>
      <c r="K204" s="250"/>
      <c r="L204" s="256"/>
      <c r="M204" s="257"/>
      <c r="N204" s="258"/>
      <c r="O204" s="258"/>
      <c r="P204" s="258"/>
      <c r="Q204" s="258"/>
      <c r="R204" s="258"/>
      <c r="S204" s="258"/>
      <c r="T204" s="25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0" t="s">
        <v>162</v>
      </c>
      <c r="AU204" s="260" t="s">
        <v>86</v>
      </c>
      <c r="AV204" s="13" t="s">
        <v>86</v>
      </c>
      <c r="AW204" s="13" t="s">
        <v>32</v>
      </c>
      <c r="AX204" s="13" t="s">
        <v>76</v>
      </c>
      <c r="AY204" s="260" t="s">
        <v>153</v>
      </c>
    </row>
    <row r="205" s="15" customFormat="1">
      <c r="A205" s="15"/>
      <c r="B205" s="272"/>
      <c r="C205" s="273"/>
      <c r="D205" s="251" t="s">
        <v>162</v>
      </c>
      <c r="E205" s="274" t="s">
        <v>1</v>
      </c>
      <c r="F205" s="275" t="s">
        <v>191</v>
      </c>
      <c r="G205" s="273"/>
      <c r="H205" s="274" t="s">
        <v>1</v>
      </c>
      <c r="I205" s="276"/>
      <c r="J205" s="273"/>
      <c r="K205" s="273"/>
      <c r="L205" s="277"/>
      <c r="M205" s="278"/>
      <c r="N205" s="279"/>
      <c r="O205" s="279"/>
      <c r="P205" s="279"/>
      <c r="Q205" s="279"/>
      <c r="R205" s="279"/>
      <c r="S205" s="279"/>
      <c r="T205" s="280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81" t="s">
        <v>162</v>
      </c>
      <c r="AU205" s="281" t="s">
        <v>86</v>
      </c>
      <c r="AV205" s="15" t="s">
        <v>84</v>
      </c>
      <c r="AW205" s="15" t="s">
        <v>32</v>
      </c>
      <c r="AX205" s="15" t="s">
        <v>76</v>
      </c>
      <c r="AY205" s="281" t="s">
        <v>153</v>
      </c>
    </row>
    <row r="206" s="13" customFormat="1">
      <c r="A206" s="13"/>
      <c r="B206" s="249"/>
      <c r="C206" s="250"/>
      <c r="D206" s="251" t="s">
        <v>162</v>
      </c>
      <c r="E206" s="252" t="s">
        <v>1</v>
      </c>
      <c r="F206" s="253" t="s">
        <v>214</v>
      </c>
      <c r="G206" s="250"/>
      <c r="H206" s="254">
        <v>8.5</v>
      </c>
      <c r="I206" s="255"/>
      <c r="J206" s="250"/>
      <c r="K206" s="250"/>
      <c r="L206" s="256"/>
      <c r="M206" s="257"/>
      <c r="N206" s="258"/>
      <c r="O206" s="258"/>
      <c r="P206" s="258"/>
      <c r="Q206" s="258"/>
      <c r="R206" s="258"/>
      <c r="S206" s="258"/>
      <c r="T206" s="25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0" t="s">
        <v>162</v>
      </c>
      <c r="AU206" s="260" t="s">
        <v>86</v>
      </c>
      <c r="AV206" s="13" t="s">
        <v>86</v>
      </c>
      <c r="AW206" s="13" t="s">
        <v>32</v>
      </c>
      <c r="AX206" s="13" t="s">
        <v>76</v>
      </c>
      <c r="AY206" s="260" t="s">
        <v>153</v>
      </c>
    </row>
    <row r="207" s="16" customFormat="1">
      <c r="A207" s="16"/>
      <c r="B207" s="282"/>
      <c r="C207" s="283"/>
      <c r="D207" s="251" t="s">
        <v>162</v>
      </c>
      <c r="E207" s="284" t="s">
        <v>1</v>
      </c>
      <c r="F207" s="285" t="s">
        <v>215</v>
      </c>
      <c r="G207" s="283"/>
      <c r="H207" s="286">
        <v>74.534000000000006</v>
      </c>
      <c r="I207" s="287"/>
      <c r="J207" s="283"/>
      <c r="K207" s="283"/>
      <c r="L207" s="288"/>
      <c r="M207" s="289"/>
      <c r="N207" s="290"/>
      <c r="O207" s="290"/>
      <c r="P207" s="290"/>
      <c r="Q207" s="290"/>
      <c r="R207" s="290"/>
      <c r="S207" s="290"/>
      <c r="T207" s="291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92" t="s">
        <v>162</v>
      </c>
      <c r="AU207" s="292" t="s">
        <v>86</v>
      </c>
      <c r="AV207" s="16" t="s">
        <v>154</v>
      </c>
      <c r="AW207" s="16" t="s">
        <v>32</v>
      </c>
      <c r="AX207" s="16" t="s">
        <v>76</v>
      </c>
      <c r="AY207" s="292" t="s">
        <v>153</v>
      </c>
    </row>
    <row r="208" s="14" customFormat="1">
      <c r="A208" s="14"/>
      <c r="B208" s="261"/>
      <c r="C208" s="262"/>
      <c r="D208" s="251" t="s">
        <v>162</v>
      </c>
      <c r="E208" s="263" t="s">
        <v>1</v>
      </c>
      <c r="F208" s="264" t="s">
        <v>164</v>
      </c>
      <c r="G208" s="262"/>
      <c r="H208" s="265">
        <v>74.534000000000006</v>
      </c>
      <c r="I208" s="266"/>
      <c r="J208" s="262"/>
      <c r="K208" s="262"/>
      <c r="L208" s="267"/>
      <c r="M208" s="268"/>
      <c r="N208" s="269"/>
      <c r="O208" s="269"/>
      <c r="P208" s="269"/>
      <c r="Q208" s="269"/>
      <c r="R208" s="269"/>
      <c r="S208" s="269"/>
      <c r="T208" s="27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1" t="s">
        <v>162</v>
      </c>
      <c r="AU208" s="271" t="s">
        <v>86</v>
      </c>
      <c r="AV208" s="14" t="s">
        <v>160</v>
      </c>
      <c r="AW208" s="14" t="s">
        <v>32</v>
      </c>
      <c r="AX208" s="14" t="s">
        <v>84</v>
      </c>
      <c r="AY208" s="271" t="s">
        <v>153</v>
      </c>
    </row>
    <row r="209" s="2" customFormat="1" ht="16.5" customHeight="1">
      <c r="A209" s="39"/>
      <c r="B209" s="40"/>
      <c r="C209" s="235" t="s">
        <v>227</v>
      </c>
      <c r="D209" s="235" t="s">
        <v>156</v>
      </c>
      <c r="E209" s="236" t="s">
        <v>228</v>
      </c>
      <c r="F209" s="237" t="s">
        <v>229</v>
      </c>
      <c r="G209" s="238" t="s">
        <v>230</v>
      </c>
      <c r="H209" s="239">
        <v>0.34999999999999998</v>
      </c>
      <c r="I209" s="240"/>
      <c r="J209" s="241">
        <f>ROUND(I209*H209,2)</f>
        <v>0</v>
      </c>
      <c r="K209" s="242"/>
      <c r="L209" s="45"/>
      <c r="M209" s="243" t="s">
        <v>1</v>
      </c>
      <c r="N209" s="244" t="s">
        <v>41</v>
      </c>
      <c r="O209" s="92"/>
      <c r="P209" s="245">
        <f>O209*H209</f>
        <v>0</v>
      </c>
      <c r="Q209" s="245">
        <v>1.0530600000000001</v>
      </c>
      <c r="R209" s="245">
        <f>Q209*H209</f>
        <v>0.36857100000000004</v>
      </c>
      <c r="S209" s="245">
        <v>0</v>
      </c>
      <c r="T209" s="246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7" t="s">
        <v>160</v>
      </c>
      <c r="AT209" s="247" t="s">
        <v>156</v>
      </c>
      <c r="AU209" s="247" t="s">
        <v>86</v>
      </c>
      <c r="AY209" s="18" t="s">
        <v>153</v>
      </c>
      <c r="BE209" s="248">
        <f>IF(N209="základní",J209,0)</f>
        <v>0</v>
      </c>
      <c r="BF209" s="248">
        <f>IF(N209="snížená",J209,0)</f>
        <v>0</v>
      </c>
      <c r="BG209" s="248">
        <f>IF(N209="zákl. přenesená",J209,0)</f>
        <v>0</v>
      </c>
      <c r="BH209" s="248">
        <f>IF(N209="sníž. přenesená",J209,0)</f>
        <v>0</v>
      </c>
      <c r="BI209" s="248">
        <f>IF(N209="nulová",J209,0)</f>
        <v>0</v>
      </c>
      <c r="BJ209" s="18" t="s">
        <v>84</v>
      </c>
      <c r="BK209" s="248">
        <f>ROUND(I209*H209,2)</f>
        <v>0</v>
      </c>
      <c r="BL209" s="18" t="s">
        <v>160</v>
      </c>
      <c r="BM209" s="247" t="s">
        <v>231</v>
      </c>
    </row>
    <row r="210" s="2" customFormat="1" ht="24.15" customHeight="1">
      <c r="A210" s="39"/>
      <c r="B210" s="40"/>
      <c r="C210" s="235" t="s">
        <v>232</v>
      </c>
      <c r="D210" s="235" t="s">
        <v>156</v>
      </c>
      <c r="E210" s="236" t="s">
        <v>233</v>
      </c>
      <c r="F210" s="237" t="s">
        <v>234</v>
      </c>
      <c r="G210" s="238" t="s">
        <v>167</v>
      </c>
      <c r="H210" s="239">
        <v>29.747</v>
      </c>
      <c r="I210" s="240"/>
      <c r="J210" s="241">
        <f>ROUND(I210*H210,2)</f>
        <v>0</v>
      </c>
      <c r="K210" s="242"/>
      <c r="L210" s="45"/>
      <c r="M210" s="243" t="s">
        <v>1</v>
      </c>
      <c r="N210" s="244" t="s">
        <v>41</v>
      </c>
      <c r="O210" s="92"/>
      <c r="P210" s="245">
        <f>O210*H210</f>
        <v>0</v>
      </c>
      <c r="Q210" s="245">
        <v>0.10000000000000001</v>
      </c>
      <c r="R210" s="245">
        <f>Q210*H210</f>
        <v>2.9747000000000003</v>
      </c>
      <c r="S210" s="245">
        <v>0</v>
      </c>
      <c r="T210" s="246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7" t="s">
        <v>160</v>
      </c>
      <c r="AT210" s="247" t="s">
        <v>156</v>
      </c>
      <c r="AU210" s="247" t="s">
        <v>86</v>
      </c>
      <c r="AY210" s="18" t="s">
        <v>153</v>
      </c>
      <c r="BE210" s="248">
        <f>IF(N210="základní",J210,0)</f>
        <v>0</v>
      </c>
      <c r="BF210" s="248">
        <f>IF(N210="snížená",J210,0)</f>
        <v>0</v>
      </c>
      <c r="BG210" s="248">
        <f>IF(N210="zákl. přenesená",J210,0)</f>
        <v>0</v>
      </c>
      <c r="BH210" s="248">
        <f>IF(N210="sníž. přenesená",J210,0)</f>
        <v>0</v>
      </c>
      <c r="BI210" s="248">
        <f>IF(N210="nulová",J210,0)</f>
        <v>0</v>
      </c>
      <c r="BJ210" s="18" t="s">
        <v>84</v>
      </c>
      <c r="BK210" s="248">
        <f>ROUND(I210*H210,2)</f>
        <v>0</v>
      </c>
      <c r="BL210" s="18" t="s">
        <v>160</v>
      </c>
      <c r="BM210" s="247" t="s">
        <v>235</v>
      </c>
    </row>
    <row r="211" s="15" customFormat="1">
      <c r="A211" s="15"/>
      <c r="B211" s="272"/>
      <c r="C211" s="273"/>
      <c r="D211" s="251" t="s">
        <v>162</v>
      </c>
      <c r="E211" s="274" t="s">
        <v>1</v>
      </c>
      <c r="F211" s="275" t="s">
        <v>185</v>
      </c>
      <c r="G211" s="273"/>
      <c r="H211" s="274" t="s">
        <v>1</v>
      </c>
      <c r="I211" s="276"/>
      <c r="J211" s="273"/>
      <c r="K211" s="273"/>
      <c r="L211" s="277"/>
      <c r="M211" s="278"/>
      <c r="N211" s="279"/>
      <c r="O211" s="279"/>
      <c r="P211" s="279"/>
      <c r="Q211" s="279"/>
      <c r="R211" s="279"/>
      <c r="S211" s="279"/>
      <c r="T211" s="280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1" t="s">
        <v>162</v>
      </c>
      <c r="AU211" s="281" t="s">
        <v>86</v>
      </c>
      <c r="AV211" s="15" t="s">
        <v>84</v>
      </c>
      <c r="AW211" s="15" t="s">
        <v>32</v>
      </c>
      <c r="AX211" s="15" t="s">
        <v>76</v>
      </c>
      <c r="AY211" s="281" t="s">
        <v>153</v>
      </c>
    </row>
    <row r="212" s="13" customFormat="1">
      <c r="A212" s="13"/>
      <c r="B212" s="249"/>
      <c r="C212" s="250"/>
      <c r="D212" s="251" t="s">
        <v>162</v>
      </c>
      <c r="E212" s="252" t="s">
        <v>1</v>
      </c>
      <c r="F212" s="253" t="s">
        <v>186</v>
      </c>
      <c r="G212" s="250"/>
      <c r="H212" s="254">
        <v>13.146000000000001</v>
      </c>
      <c r="I212" s="255"/>
      <c r="J212" s="250"/>
      <c r="K212" s="250"/>
      <c r="L212" s="256"/>
      <c r="M212" s="257"/>
      <c r="N212" s="258"/>
      <c r="O212" s="258"/>
      <c r="P212" s="258"/>
      <c r="Q212" s="258"/>
      <c r="R212" s="258"/>
      <c r="S212" s="258"/>
      <c r="T212" s="25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0" t="s">
        <v>162</v>
      </c>
      <c r="AU212" s="260" t="s">
        <v>86</v>
      </c>
      <c r="AV212" s="13" t="s">
        <v>86</v>
      </c>
      <c r="AW212" s="13" t="s">
        <v>32</v>
      </c>
      <c r="AX212" s="13" t="s">
        <v>76</v>
      </c>
      <c r="AY212" s="260" t="s">
        <v>153</v>
      </c>
    </row>
    <row r="213" s="15" customFormat="1">
      <c r="A213" s="15"/>
      <c r="B213" s="272"/>
      <c r="C213" s="273"/>
      <c r="D213" s="251" t="s">
        <v>162</v>
      </c>
      <c r="E213" s="274" t="s">
        <v>1</v>
      </c>
      <c r="F213" s="275" t="s">
        <v>187</v>
      </c>
      <c r="G213" s="273"/>
      <c r="H213" s="274" t="s">
        <v>1</v>
      </c>
      <c r="I213" s="276"/>
      <c r="J213" s="273"/>
      <c r="K213" s="273"/>
      <c r="L213" s="277"/>
      <c r="M213" s="278"/>
      <c r="N213" s="279"/>
      <c r="O213" s="279"/>
      <c r="P213" s="279"/>
      <c r="Q213" s="279"/>
      <c r="R213" s="279"/>
      <c r="S213" s="279"/>
      <c r="T213" s="280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81" t="s">
        <v>162</v>
      </c>
      <c r="AU213" s="281" t="s">
        <v>86</v>
      </c>
      <c r="AV213" s="15" t="s">
        <v>84</v>
      </c>
      <c r="AW213" s="15" t="s">
        <v>32</v>
      </c>
      <c r="AX213" s="15" t="s">
        <v>76</v>
      </c>
      <c r="AY213" s="281" t="s">
        <v>153</v>
      </c>
    </row>
    <row r="214" s="13" customFormat="1">
      <c r="A214" s="13"/>
      <c r="B214" s="249"/>
      <c r="C214" s="250"/>
      <c r="D214" s="251" t="s">
        <v>162</v>
      </c>
      <c r="E214" s="252" t="s">
        <v>1</v>
      </c>
      <c r="F214" s="253" t="s">
        <v>188</v>
      </c>
      <c r="G214" s="250"/>
      <c r="H214" s="254">
        <v>13.538</v>
      </c>
      <c r="I214" s="255"/>
      <c r="J214" s="250"/>
      <c r="K214" s="250"/>
      <c r="L214" s="256"/>
      <c r="M214" s="257"/>
      <c r="N214" s="258"/>
      <c r="O214" s="258"/>
      <c r="P214" s="258"/>
      <c r="Q214" s="258"/>
      <c r="R214" s="258"/>
      <c r="S214" s="258"/>
      <c r="T214" s="25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0" t="s">
        <v>162</v>
      </c>
      <c r="AU214" s="260" t="s">
        <v>86</v>
      </c>
      <c r="AV214" s="13" t="s">
        <v>86</v>
      </c>
      <c r="AW214" s="13" t="s">
        <v>32</v>
      </c>
      <c r="AX214" s="13" t="s">
        <v>76</v>
      </c>
      <c r="AY214" s="260" t="s">
        <v>153</v>
      </c>
    </row>
    <row r="215" s="15" customFormat="1">
      <c r="A215" s="15"/>
      <c r="B215" s="272"/>
      <c r="C215" s="273"/>
      <c r="D215" s="251" t="s">
        <v>162</v>
      </c>
      <c r="E215" s="274" t="s">
        <v>1</v>
      </c>
      <c r="F215" s="275" t="s">
        <v>189</v>
      </c>
      <c r="G215" s="273"/>
      <c r="H215" s="274" t="s">
        <v>1</v>
      </c>
      <c r="I215" s="276"/>
      <c r="J215" s="273"/>
      <c r="K215" s="273"/>
      <c r="L215" s="277"/>
      <c r="M215" s="278"/>
      <c r="N215" s="279"/>
      <c r="O215" s="279"/>
      <c r="P215" s="279"/>
      <c r="Q215" s="279"/>
      <c r="R215" s="279"/>
      <c r="S215" s="279"/>
      <c r="T215" s="280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1" t="s">
        <v>162</v>
      </c>
      <c r="AU215" s="281" t="s">
        <v>86</v>
      </c>
      <c r="AV215" s="15" t="s">
        <v>84</v>
      </c>
      <c r="AW215" s="15" t="s">
        <v>32</v>
      </c>
      <c r="AX215" s="15" t="s">
        <v>76</v>
      </c>
      <c r="AY215" s="281" t="s">
        <v>153</v>
      </c>
    </row>
    <row r="216" s="13" customFormat="1">
      <c r="A216" s="13"/>
      <c r="B216" s="249"/>
      <c r="C216" s="250"/>
      <c r="D216" s="251" t="s">
        <v>162</v>
      </c>
      <c r="E216" s="252" t="s">
        <v>1</v>
      </c>
      <c r="F216" s="253" t="s">
        <v>190</v>
      </c>
      <c r="G216" s="250"/>
      <c r="H216" s="254">
        <v>1.5</v>
      </c>
      <c r="I216" s="255"/>
      <c r="J216" s="250"/>
      <c r="K216" s="250"/>
      <c r="L216" s="256"/>
      <c r="M216" s="257"/>
      <c r="N216" s="258"/>
      <c r="O216" s="258"/>
      <c r="P216" s="258"/>
      <c r="Q216" s="258"/>
      <c r="R216" s="258"/>
      <c r="S216" s="258"/>
      <c r="T216" s="25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0" t="s">
        <v>162</v>
      </c>
      <c r="AU216" s="260" t="s">
        <v>86</v>
      </c>
      <c r="AV216" s="13" t="s">
        <v>86</v>
      </c>
      <c r="AW216" s="13" t="s">
        <v>32</v>
      </c>
      <c r="AX216" s="13" t="s">
        <v>76</v>
      </c>
      <c r="AY216" s="260" t="s">
        <v>153</v>
      </c>
    </row>
    <row r="217" s="15" customFormat="1">
      <c r="A217" s="15"/>
      <c r="B217" s="272"/>
      <c r="C217" s="273"/>
      <c r="D217" s="251" t="s">
        <v>162</v>
      </c>
      <c r="E217" s="274" t="s">
        <v>1</v>
      </c>
      <c r="F217" s="275" t="s">
        <v>191</v>
      </c>
      <c r="G217" s="273"/>
      <c r="H217" s="274" t="s">
        <v>1</v>
      </c>
      <c r="I217" s="276"/>
      <c r="J217" s="273"/>
      <c r="K217" s="273"/>
      <c r="L217" s="277"/>
      <c r="M217" s="278"/>
      <c r="N217" s="279"/>
      <c r="O217" s="279"/>
      <c r="P217" s="279"/>
      <c r="Q217" s="279"/>
      <c r="R217" s="279"/>
      <c r="S217" s="279"/>
      <c r="T217" s="280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81" t="s">
        <v>162</v>
      </c>
      <c r="AU217" s="281" t="s">
        <v>86</v>
      </c>
      <c r="AV217" s="15" t="s">
        <v>84</v>
      </c>
      <c r="AW217" s="15" t="s">
        <v>32</v>
      </c>
      <c r="AX217" s="15" t="s">
        <v>76</v>
      </c>
      <c r="AY217" s="281" t="s">
        <v>153</v>
      </c>
    </row>
    <row r="218" s="13" customFormat="1">
      <c r="A218" s="13"/>
      <c r="B218" s="249"/>
      <c r="C218" s="250"/>
      <c r="D218" s="251" t="s">
        <v>162</v>
      </c>
      <c r="E218" s="252" t="s">
        <v>1</v>
      </c>
      <c r="F218" s="253" t="s">
        <v>192</v>
      </c>
      <c r="G218" s="250"/>
      <c r="H218" s="254">
        <v>1.5629999999999999</v>
      </c>
      <c r="I218" s="255"/>
      <c r="J218" s="250"/>
      <c r="K218" s="250"/>
      <c r="L218" s="256"/>
      <c r="M218" s="257"/>
      <c r="N218" s="258"/>
      <c r="O218" s="258"/>
      <c r="P218" s="258"/>
      <c r="Q218" s="258"/>
      <c r="R218" s="258"/>
      <c r="S218" s="258"/>
      <c r="T218" s="25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0" t="s">
        <v>162</v>
      </c>
      <c r="AU218" s="260" t="s">
        <v>86</v>
      </c>
      <c r="AV218" s="13" t="s">
        <v>86</v>
      </c>
      <c r="AW218" s="13" t="s">
        <v>32</v>
      </c>
      <c r="AX218" s="13" t="s">
        <v>76</v>
      </c>
      <c r="AY218" s="260" t="s">
        <v>153</v>
      </c>
    </row>
    <row r="219" s="14" customFormat="1">
      <c r="A219" s="14"/>
      <c r="B219" s="261"/>
      <c r="C219" s="262"/>
      <c r="D219" s="251" t="s">
        <v>162</v>
      </c>
      <c r="E219" s="263" t="s">
        <v>1</v>
      </c>
      <c r="F219" s="264" t="s">
        <v>164</v>
      </c>
      <c r="G219" s="262"/>
      <c r="H219" s="265">
        <v>29.747</v>
      </c>
      <c r="I219" s="266"/>
      <c r="J219" s="262"/>
      <c r="K219" s="262"/>
      <c r="L219" s="267"/>
      <c r="M219" s="268"/>
      <c r="N219" s="269"/>
      <c r="O219" s="269"/>
      <c r="P219" s="269"/>
      <c r="Q219" s="269"/>
      <c r="R219" s="269"/>
      <c r="S219" s="269"/>
      <c r="T219" s="27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1" t="s">
        <v>162</v>
      </c>
      <c r="AU219" s="271" t="s">
        <v>86</v>
      </c>
      <c r="AV219" s="14" t="s">
        <v>160</v>
      </c>
      <c r="AW219" s="14" t="s">
        <v>32</v>
      </c>
      <c r="AX219" s="14" t="s">
        <v>84</v>
      </c>
      <c r="AY219" s="271" t="s">
        <v>153</v>
      </c>
    </row>
    <row r="220" s="2" customFormat="1" ht="24.15" customHeight="1">
      <c r="A220" s="39"/>
      <c r="B220" s="40"/>
      <c r="C220" s="235" t="s">
        <v>236</v>
      </c>
      <c r="D220" s="235" t="s">
        <v>156</v>
      </c>
      <c r="E220" s="236" t="s">
        <v>237</v>
      </c>
      <c r="F220" s="237" t="s">
        <v>238</v>
      </c>
      <c r="G220" s="238" t="s">
        <v>167</v>
      </c>
      <c r="H220" s="239">
        <v>237.976</v>
      </c>
      <c r="I220" s="240"/>
      <c r="J220" s="241">
        <f>ROUND(I220*H220,2)</f>
        <v>0</v>
      </c>
      <c r="K220" s="242"/>
      <c r="L220" s="45"/>
      <c r="M220" s="243" t="s">
        <v>1</v>
      </c>
      <c r="N220" s="244" t="s">
        <v>41</v>
      </c>
      <c r="O220" s="92"/>
      <c r="P220" s="245">
        <f>O220*H220</f>
        <v>0</v>
      </c>
      <c r="Q220" s="245">
        <v>0.02</v>
      </c>
      <c r="R220" s="245">
        <f>Q220*H220</f>
        <v>4.7595200000000002</v>
      </c>
      <c r="S220" s="245">
        <v>0</v>
      </c>
      <c r="T220" s="246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7" t="s">
        <v>160</v>
      </c>
      <c r="AT220" s="247" t="s">
        <v>156</v>
      </c>
      <c r="AU220" s="247" t="s">
        <v>86</v>
      </c>
      <c r="AY220" s="18" t="s">
        <v>153</v>
      </c>
      <c r="BE220" s="248">
        <f>IF(N220="základní",J220,0)</f>
        <v>0</v>
      </c>
      <c r="BF220" s="248">
        <f>IF(N220="snížená",J220,0)</f>
        <v>0</v>
      </c>
      <c r="BG220" s="248">
        <f>IF(N220="zákl. přenesená",J220,0)</f>
        <v>0</v>
      </c>
      <c r="BH220" s="248">
        <f>IF(N220="sníž. přenesená",J220,0)</f>
        <v>0</v>
      </c>
      <c r="BI220" s="248">
        <f>IF(N220="nulová",J220,0)</f>
        <v>0</v>
      </c>
      <c r="BJ220" s="18" t="s">
        <v>84</v>
      </c>
      <c r="BK220" s="248">
        <f>ROUND(I220*H220,2)</f>
        <v>0</v>
      </c>
      <c r="BL220" s="18" t="s">
        <v>160</v>
      </c>
      <c r="BM220" s="247" t="s">
        <v>239</v>
      </c>
    </row>
    <row r="221" s="13" customFormat="1">
      <c r="A221" s="13"/>
      <c r="B221" s="249"/>
      <c r="C221" s="250"/>
      <c r="D221" s="251" t="s">
        <v>162</v>
      </c>
      <c r="E221" s="252" t="s">
        <v>1</v>
      </c>
      <c r="F221" s="253" t="s">
        <v>240</v>
      </c>
      <c r="G221" s="250"/>
      <c r="H221" s="254">
        <v>237.976</v>
      </c>
      <c r="I221" s="255"/>
      <c r="J221" s="250"/>
      <c r="K221" s="250"/>
      <c r="L221" s="256"/>
      <c r="M221" s="257"/>
      <c r="N221" s="258"/>
      <c r="O221" s="258"/>
      <c r="P221" s="258"/>
      <c r="Q221" s="258"/>
      <c r="R221" s="258"/>
      <c r="S221" s="258"/>
      <c r="T221" s="25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0" t="s">
        <v>162</v>
      </c>
      <c r="AU221" s="260" t="s">
        <v>86</v>
      </c>
      <c r="AV221" s="13" t="s">
        <v>86</v>
      </c>
      <c r="AW221" s="13" t="s">
        <v>32</v>
      </c>
      <c r="AX221" s="13" t="s">
        <v>84</v>
      </c>
      <c r="AY221" s="260" t="s">
        <v>153</v>
      </c>
    </row>
    <row r="222" s="2" customFormat="1" ht="24.15" customHeight="1">
      <c r="A222" s="39"/>
      <c r="B222" s="40"/>
      <c r="C222" s="235" t="s">
        <v>241</v>
      </c>
      <c r="D222" s="235" t="s">
        <v>156</v>
      </c>
      <c r="E222" s="236" t="s">
        <v>242</v>
      </c>
      <c r="F222" s="237" t="s">
        <v>243</v>
      </c>
      <c r="G222" s="238" t="s">
        <v>244</v>
      </c>
      <c r="H222" s="239">
        <v>2.9300000000000002</v>
      </c>
      <c r="I222" s="240"/>
      <c r="J222" s="241">
        <f>ROUND(I222*H222,2)</f>
        <v>0</v>
      </c>
      <c r="K222" s="242"/>
      <c r="L222" s="45"/>
      <c r="M222" s="243" t="s">
        <v>1</v>
      </c>
      <c r="N222" s="244" t="s">
        <v>41</v>
      </c>
      <c r="O222" s="92"/>
      <c r="P222" s="245">
        <f>O222*H222</f>
        <v>0</v>
      </c>
      <c r="Q222" s="245">
        <v>0</v>
      </c>
      <c r="R222" s="245">
        <f>Q222*H222</f>
        <v>0</v>
      </c>
      <c r="S222" s="245">
        <v>0</v>
      </c>
      <c r="T222" s="246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7" t="s">
        <v>160</v>
      </c>
      <c r="AT222" s="247" t="s">
        <v>156</v>
      </c>
      <c r="AU222" s="247" t="s">
        <v>86</v>
      </c>
      <c r="AY222" s="18" t="s">
        <v>153</v>
      </c>
      <c r="BE222" s="248">
        <f>IF(N222="základní",J222,0)</f>
        <v>0</v>
      </c>
      <c r="BF222" s="248">
        <f>IF(N222="snížená",J222,0)</f>
        <v>0</v>
      </c>
      <c r="BG222" s="248">
        <f>IF(N222="zákl. přenesená",J222,0)</f>
        <v>0</v>
      </c>
      <c r="BH222" s="248">
        <f>IF(N222="sníž. přenesená",J222,0)</f>
        <v>0</v>
      </c>
      <c r="BI222" s="248">
        <f>IF(N222="nulová",J222,0)</f>
        <v>0</v>
      </c>
      <c r="BJ222" s="18" t="s">
        <v>84</v>
      </c>
      <c r="BK222" s="248">
        <f>ROUND(I222*H222,2)</f>
        <v>0</v>
      </c>
      <c r="BL222" s="18" t="s">
        <v>160</v>
      </c>
      <c r="BM222" s="247" t="s">
        <v>245</v>
      </c>
    </row>
    <row r="223" s="2" customFormat="1" ht="33" customHeight="1">
      <c r="A223" s="39"/>
      <c r="B223" s="40"/>
      <c r="C223" s="235" t="s">
        <v>246</v>
      </c>
      <c r="D223" s="235" t="s">
        <v>156</v>
      </c>
      <c r="E223" s="236" t="s">
        <v>247</v>
      </c>
      <c r="F223" s="237" t="s">
        <v>248</v>
      </c>
      <c r="G223" s="238" t="s">
        <v>244</v>
      </c>
      <c r="H223" s="239">
        <v>2.9300000000000002</v>
      </c>
      <c r="I223" s="240"/>
      <c r="J223" s="241">
        <f>ROUND(I223*H223,2)</f>
        <v>0</v>
      </c>
      <c r="K223" s="242"/>
      <c r="L223" s="45"/>
      <c r="M223" s="243" t="s">
        <v>1</v>
      </c>
      <c r="N223" s="244" t="s">
        <v>41</v>
      </c>
      <c r="O223" s="92"/>
      <c r="P223" s="245">
        <f>O223*H223</f>
        <v>0</v>
      </c>
      <c r="Q223" s="245">
        <v>0</v>
      </c>
      <c r="R223" s="245">
        <f>Q223*H223</f>
        <v>0</v>
      </c>
      <c r="S223" s="245">
        <v>0</v>
      </c>
      <c r="T223" s="246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7" t="s">
        <v>160</v>
      </c>
      <c r="AT223" s="247" t="s">
        <v>156</v>
      </c>
      <c r="AU223" s="247" t="s">
        <v>86</v>
      </c>
      <c r="AY223" s="18" t="s">
        <v>153</v>
      </c>
      <c r="BE223" s="248">
        <f>IF(N223="základní",J223,0)</f>
        <v>0</v>
      </c>
      <c r="BF223" s="248">
        <f>IF(N223="snížená",J223,0)</f>
        <v>0</v>
      </c>
      <c r="BG223" s="248">
        <f>IF(N223="zákl. přenesená",J223,0)</f>
        <v>0</v>
      </c>
      <c r="BH223" s="248">
        <f>IF(N223="sníž. přenesená",J223,0)</f>
        <v>0</v>
      </c>
      <c r="BI223" s="248">
        <f>IF(N223="nulová",J223,0)</f>
        <v>0</v>
      </c>
      <c r="BJ223" s="18" t="s">
        <v>84</v>
      </c>
      <c r="BK223" s="248">
        <f>ROUND(I223*H223,2)</f>
        <v>0</v>
      </c>
      <c r="BL223" s="18" t="s">
        <v>160</v>
      </c>
      <c r="BM223" s="247" t="s">
        <v>249</v>
      </c>
    </row>
    <row r="224" s="2" customFormat="1" ht="33" customHeight="1">
      <c r="A224" s="39"/>
      <c r="B224" s="40"/>
      <c r="C224" s="235" t="s">
        <v>250</v>
      </c>
      <c r="D224" s="235" t="s">
        <v>156</v>
      </c>
      <c r="E224" s="236" t="s">
        <v>251</v>
      </c>
      <c r="F224" s="237" t="s">
        <v>252</v>
      </c>
      <c r="G224" s="238" t="s">
        <v>177</v>
      </c>
      <c r="H224" s="239">
        <v>8</v>
      </c>
      <c r="I224" s="240"/>
      <c r="J224" s="241">
        <f>ROUND(I224*H224,2)</f>
        <v>0</v>
      </c>
      <c r="K224" s="242"/>
      <c r="L224" s="45"/>
      <c r="M224" s="243" t="s">
        <v>1</v>
      </c>
      <c r="N224" s="244" t="s">
        <v>41</v>
      </c>
      <c r="O224" s="92"/>
      <c r="P224" s="245">
        <f>O224*H224</f>
        <v>0</v>
      </c>
      <c r="Q224" s="245">
        <v>0.44169999999999998</v>
      </c>
      <c r="R224" s="245">
        <f>Q224*H224</f>
        <v>3.5335999999999999</v>
      </c>
      <c r="S224" s="245">
        <v>0</v>
      </c>
      <c r="T224" s="246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7" t="s">
        <v>160</v>
      </c>
      <c r="AT224" s="247" t="s">
        <v>156</v>
      </c>
      <c r="AU224" s="247" t="s">
        <v>86</v>
      </c>
      <c r="AY224" s="18" t="s">
        <v>153</v>
      </c>
      <c r="BE224" s="248">
        <f>IF(N224="základní",J224,0)</f>
        <v>0</v>
      </c>
      <c r="BF224" s="248">
        <f>IF(N224="snížená",J224,0)</f>
        <v>0</v>
      </c>
      <c r="BG224" s="248">
        <f>IF(N224="zákl. přenesená",J224,0)</f>
        <v>0</v>
      </c>
      <c r="BH224" s="248">
        <f>IF(N224="sníž. přenesená",J224,0)</f>
        <v>0</v>
      </c>
      <c r="BI224" s="248">
        <f>IF(N224="nulová",J224,0)</f>
        <v>0</v>
      </c>
      <c r="BJ224" s="18" t="s">
        <v>84</v>
      </c>
      <c r="BK224" s="248">
        <f>ROUND(I224*H224,2)</f>
        <v>0</v>
      </c>
      <c r="BL224" s="18" t="s">
        <v>160</v>
      </c>
      <c r="BM224" s="247" t="s">
        <v>253</v>
      </c>
    </row>
    <row r="225" s="2" customFormat="1" ht="24.15" customHeight="1">
      <c r="A225" s="39"/>
      <c r="B225" s="40"/>
      <c r="C225" s="293" t="s">
        <v>254</v>
      </c>
      <c r="D225" s="293" t="s">
        <v>255</v>
      </c>
      <c r="E225" s="294" t="s">
        <v>256</v>
      </c>
      <c r="F225" s="295" t="s">
        <v>257</v>
      </c>
      <c r="G225" s="296" t="s">
        <v>177</v>
      </c>
      <c r="H225" s="297">
        <v>2</v>
      </c>
      <c r="I225" s="298"/>
      <c r="J225" s="299">
        <f>ROUND(I225*H225,2)</f>
        <v>0</v>
      </c>
      <c r="K225" s="300"/>
      <c r="L225" s="301"/>
      <c r="M225" s="302" t="s">
        <v>1</v>
      </c>
      <c r="N225" s="303" t="s">
        <v>41</v>
      </c>
      <c r="O225" s="92"/>
      <c r="P225" s="245">
        <f>O225*H225</f>
        <v>0</v>
      </c>
      <c r="Q225" s="245">
        <v>0.02265</v>
      </c>
      <c r="R225" s="245">
        <f>Q225*H225</f>
        <v>0.0453</v>
      </c>
      <c r="S225" s="245">
        <v>0</v>
      </c>
      <c r="T225" s="246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7" t="s">
        <v>241</v>
      </c>
      <c r="AT225" s="247" t="s">
        <v>255</v>
      </c>
      <c r="AU225" s="247" t="s">
        <v>86</v>
      </c>
      <c r="AY225" s="18" t="s">
        <v>153</v>
      </c>
      <c r="BE225" s="248">
        <f>IF(N225="základní",J225,0)</f>
        <v>0</v>
      </c>
      <c r="BF225" s="248">
        <f>IF(N225="snížená",J225,0)</f>
        <v>0</v>
      </c>
      <c r="BG225" s="248">
        <f>IF(N225="zákl. přenesená",J225,0)</f>
        <v>0</v>
      </c>
      <c r="BH225" s="248">
        <f>IF(N225="sníž. přenesená",J225,0)</f>
        <v>0</v>
      </c>
      <c r="BI225" s="248">
        <f>IF(N225="nulová",J225,0)</f>
        <v>0</v>
      </c>
      <c r="BJ225" s="18" t="s">
        <v>84</v>
      </c>
      <c r="BK225" s="248">
        <f>ROUND(I225*H225,2)</f>
        <v>0</v>
      </c>
      <c r="BL225" s="18" t="s">
        <v>160</v>
      </c>
      <c r="BM225" s="247" t="s">
        <v>258</v>
      </c>
    </row>
    <row r="226" s="2" customFormat="1" ht="24.15" customHeight="1">
      <c r="A226" s="39"/>
      <c r="B226" s="40"/>
      <c r="C226" s="293" t="s">
        <v>8</v>
      </c>
      <c r="D226" s="293" t="s">
        <v>255</v>
      </c>
      <c r="E226" s="294" t="s">
        <v>259</v>
      </c>
      <c r="F226" s="295" t="s">
        <v>260</v>
      </c>
      <c r="G226" s="296" t="s">
        <v>177</v>
      </c>
      <c r="H226" s="297">
        <v>5</v>
      </c>
      <c r="I226" s="298"/>
      <c r="J226" s="299">
        <f>ROUND(I226*H226,2)</f>
        <v>0</v>
      </c>
      <c r="K226" s="300"/>
      <c r="L226" s="301"/>
      <c r="M226" s="302" t="s">
        <v>1</v>
      </c>
      <c r="N226" s="303" t="s">
        <v>41</v>
      </c>
      <c r="O226" s="92"/>
      <c r="P226" s="245">
        <f>O226*H226</f>
        <v>0</v>
      </c>
      <c r="Q226" s="245">
        <v>0.018759999999999999</v>
      </c>
      <c r="R226" s="245">
        <f>Q226*H226</f>
        <v>0.093799999999999994</v>
      </c>
      <c r="S226" s="245">
        <v>0</v>
      </c>
      <c r="T226" s="246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7" t="s">
        <v>241</v>
      </c>
      <c r="AT226" s="247" t="s">
        <v>255</v>
      </c>
      <c r="AU226" s="247" t="s">
        <v>86</v>
      </c>
      <c r="AY226" s="18" t="s">
        <v>153</v>
      </c>
      <c r="BE226" s="248">
        <f>IF(N226="základní",J226,0)</f>
        <v>0</v>
      </c>
      <c r="BF226" s="248">
        <f>IF(N226="snížená",J226,0)</f>
        <v>0</v>
      </c>
      <c r="BG226" s="248">
        <f>IF(N226="zákl. přenesená",J226,0)</f>
        <v>0</v>
      </c>
      <c r="BH226" s="248">
        <f>IF(N226="sníž. přenesená",J226,0)</f>
        <v>0</v>
      </c>
      <c r="BI226" s="248">
        <f>IF(N226="nulová",J226,0)</f>
        <v>0</v>
      </c>
      <c r="BJ226" s="18" t="s">
        <v>84</v>
      </c>
      <c r="BK226" s="248">
        <f>ROUND(I226*H226,2)</f>
        <v>0</v>
      </c>
      <c r="BL226" s="18" t="s">
        <v>160</v>
      </c>
      <c r="BM226" s="247" t="s">
        <v>261</v>
      </c>
    </row>
    <row r="227" s="2" customFormat="1" ht="24.15" customHeight="1">
      <c r="A227" s="39"/>
      <c r="B227" s="40"/>
      <c r="C227" s="293" t="s">
        <v>262</v>
      </c>
      <c r="D227" s="293" t="s">
        <v>255</v>
      </c>
      <c r="E227" s="294" t="s">
        <v>263</v>
      </c>
      <c r="F227" s="295" t="s">
        <v>264</v>
      </c>
      <c r="G227" s="296" t="s">
        <v>177</v>
      </c>
      <c r="H227" s="297">
        <v>1</v>
      </c>
      <c r="I227" s="298"/>
      <c r="J227" s="299">
        <f>ROUND(I227*H227,2)</f>
        <v>0</v>
      </c>
      <c r="K227" s="300"/>
      <c r="L227" s="301"/>
      <c r="M227" s="302" t="s">
        <v>1</v>
      </c>
      <c r="N227" s="303" t="s">
        <v>41</v>
      </c>
      <c r="O227" s="92"/>
      <c r="P227" s="245">
        <f>O227*H227</f>
        <v>0</v>
      </c>
      <c r="Q227" s="245">
        <v>0.018759999999999999</v>
      </c>
      <c r="R227" s="245">
        <f>Q227*H227</f>
        <v>0.018759999999999999</v>
      </c>
      <c r="S227" s="245">
        <v>0</v>
      </c>
      <c r="T227" s="246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7" t="s">
        <v>241</v>
      </c>
      <c r="AT227" s="247" t="s">
        <v>255</v>
      </c>
      <c r="AU227" s="247" t="s">
        <v>86</v>
      </c>
      <c r="AY227" s="18" t="s">
        <v>153</v>
      </c>
      <c r="BE227" s="248">
        <f>IF(N227="základní",J227,0)</f>
        <v>0</v>
      </c>
      <c r="BF227" s="248">
        <f>IF(N227="snížená",J227,0)</f>
        <v>0</v>
      </c>
      <c r="BG227" s="248">
        <f>IF(N227="zákl. přenesená",J227,0)</f>
        <v>0</v>
      </c>
      <c r="BH227" s="248">
        <f>IF(N227="sníž. přenesená",J227,0)</f>
        <v>0</v>
      </c>
      <c r="BI227" s="248">
        <f>IF(N227="nulová",J227,0)</f>
        <v>0</v>
      </c>
      <c r="BJ227" s="18" t="s">
        <v>84</v>
      </c>
      <c r="BK227" s="248">
        <f>ROUND(I227*H227,2)</f>
        <v>0</v>
      </c>
      <c r="BL227" s="18" t="s">
        <v>160</v>
      </c>
      <c r="BM227" s="247" t="s">
        <v>265</v>
      </c>
    </row>
    <row r="228" s="12" customFormat="1" ht="22.8" customHeight="1">
      <c r="A228" s="12"/>
      <c r="B228" s="219"/>
      <c r="C228" s="220"/>
      <c r="D228" s="221" t="s">
        <v>75</v>
      </c>
      <c r="E228" s="233" t="s">
        <v>246</v>
      </c>
      <c r="F228" s="233" t="s">
        <v>266</v>
      </c>
      <c r="G228" s="220"/>
      <c r="H228" s="220"/>
      <c r="I228" s="223"/>
      <c r="J228" s="234">
        <f>BK228</f>
        <v>0</v>
      </c>
      <c r="K228" s="220"/>
      <c r="L228" s="225"/>
      <c r="M228" s="226"/>
      <c r="N228" s="227"/>
      <c r="O228" s="227"/>
      <c r="P228" s="228">
        <f>SUM(P229:P246)</f>
        <v>0</v>
      </c>
      <c r="Q228" s="227"/>
      <c r="R228" s="228">
        <f>SUM(R229:R246)</f>
        <v>0.012959999999999999</v>
      </c>
      <c r="S228" s="227"/>
      <c r="T228" s="229">
        <f>SUM(T229:T246)</f>
        <v>8.0777000000000001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30" t="s">
        <v>84</v>
      </c>
      <c r="AT228" s="231" t="s">
        <v>75</v>
      </c>
      <c r="AU228" s="231" t="s">
        <v>84</v>
      </c>
      <c r="AY228" s="230" t="s">
        <v>153</v>
      </c>
      <c r="BK228" s="232">
        <f>SUM(BK229:BK246)</f>
        <v>0</v>
      </c>
    </row>
    <row r="229" s="2" customFormat="1" ht="21.75" customHeight="1">
      <c r="A229" s="39"/>
      <c r="B229" s="40"/>
      <c r="C229" s="235" t="s">
        <v>267</v>
      </c>
      <c r="D229" s="235" t="s">
        <v>156</v>
      </c>
      <c r="E229" s="236" t="s">
        <v>268</v>
      </c>
      <c r="F229" s="237" t="s">
        <v>269</v>
      </c>
      <c r="G229" s="238" t="s">
        <v>167</v>
      </c>
      <c r="H229" s="239">
        <v>360</v>
      </c>
      <c r="I229" s="240"/>
      <c r="J229" s="241">
        <f>ROUND(I229*H229,2)</f>
        <v>0</v>
      </c>
      <c r="K229" s="242"/>
      <c r="L229" s="45"/>
      <c r="M229" s="243" t="s">
        <v>1</v>
      </c>
      <c r="N229" s="244" t="s">
        <v>41</v>
      </c>
      <c r="O229" s="92"/>
      <c r="P229" s="245">
        <f>O229*H229</f>
        <v>0</v>
      </c>
      <c r="Q229" s="245">
        <v>0</v>
      </c>
      <c r="R229" s="245">
        <f>Q229*H229</f>
        <v>0</v>
      </c>
      <c r="S229" s="245">
        <v>0</v>
      </c>
      <c r="T229" s="246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7" t="s">
        <v>160</v>
      </c>
      <c r="AT229" s="247" t="s">
        <v>156</v>
      </c>
      <c r="AU229" s="247" t="s">
        <v>86</v>
      </c>
      <c r="AY229" s="18" t="s">
        <v>153</v>
      </c>
      <c r="BE229" s="248">
        <f>IF(N229="základní",J229,0)</f>
        <v>0</v>
      </c>
      <c r="BF229" s="248">
        <f>IF(N229="snížená",J229,0)</f>
        <v>0</v>
      </c>
      <c r="BG229" s="248">
        <f>IF(N229="zákl. přenesená",J229,0)</f>
        <v>0</v>
      </c>
      <c r="BH229" s="248">
        <f>IF(N229="sníž. přenesená",J229,0)</f>
        <v>0</v>
      </c>
      <c r="BI229" s="248">
        <f>IF(N229="nulová",J229,0)</f>
        <v>0</v>
      </c>
      <c r="BJ229" s="18" t="s">
        <v>84</v>
      </c>
      <c r="BK229" s="248">
        <f>ROUND(I229*H229,2)</f>
        <v>0</v>
      </c>
      <c r="BL229" s="18" t="s">
        <v>160</v>
      </c>
      <c r="BM229" s="247" t="s">
        <v>270</v>
      </c>
    </row>
    <row r="230" s="13" customFormat="1">
      <c r="A230" s="13"/>
      <c r="B230" s="249"/>
      <c r="C230" s="250"/>
      <c r="D230" s="251" t="s">
        <v>162</v>
      </c>
      <c r="E230" s="252" t="s">
        <v>1</v>
      </c>
      <c r="F230" s="253" t="s">
        <v>271</v>
      </c>
      <c r="G230" s="250"/>
      <c r="H230" s="254">
        <v>360</v>
      </c>
      <c r="I230" s="255"/>
      <c r="J230" s="250"/>
      <c r="K230" s="250"/>
      <c r="L230" s="256"/>
      <c r="M230" s="257"/>
      <c r="N230" s="258"/>
      <c r="O230" s="258"/>
      <c r="P230" s="258"/>
      <c r="Q230" s="258"/>
      <c r="R230" s="258"/>
      <c r="S230" s="258"/>
      <c r="T230" s="25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0" t="s">
        <v>162</v>
      </c>
      <c r="AU230" s="260" t="s">
        <v>86</v>
      </c>
      <c r="AV230" s="13" t="s">
        <v>86</v>
      </c>
      <c r="AW230" s="13" t="s">
        <v>32</v>
      </c>
      <c r="AX230" s="13" t="s">
        <v>84</v>
      </c>
      <c r="AY230" s="260" t="s">
        <v>153</v>
      </c>
    </row>
    <row r="231" s="2" customFormat="1" ht="16.5" customHeight="1">
      <c r="A231" s="39"/>
      <c r="B231" s="40"/>
      <c r="C231" s="235" t="s">
        <v>272</v>
      </c>
      <c r="D231" s="235" t="s">
        <v>156</v>
      </c>
      <c r="E231" s="236" t="s">
        <v>273</v>
      </c>
      <c r="F231" s="237" t="s">
        <v>274</v>
      </c>
      <c r="G231" s="238" t="s">
        <v>275</v>
      </c>
      <c r="H231" s="239">
        <v>25</v>
      </c>
      <c r="I231" s="240"/>
      <c r="J231" s="241">
        <f>ROUND(I231*H231,2)</f>
        <v>0</v>
      </c>
      <c r="K231" s="242"/>
      <c r="L231" s="45"/>
      <c r="M231" s="243" t="s">
        <v>1</v>
      </c>
      <c r="N231" s="244" t="s">
        <v>41</v>
      </c>
      <c r="O231" s="92"/>
      <c r="P231" s="245">
        <f>O231*H231</f>
        <v>0</v>
      </c>
      <c r="Q231" s="245">
        <v>0</v>
      </c>
      <c r="R231" s="245">
        <f>Q231*H231</f>
        <v>0</v>
      </c>
      <c r="S231" s="245">
        <v>0</v>
      </c>
      <c r="T231" s="246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7" t="s">
        <v>276</v>
      </c>
      <c r="AT231" s="247" t="s">
        <v>156</v>
      </c>
      <c r="AU231" s="247" t="s">
        <v>86</v>
      </c>
      <c r="AY231" s="18" t="s">
        <v>153</v>
      </c>
      <c r="BE231" s="248">
        <f>IF(N231="základní",J231,0)</f>
        <v>0</v>
      </c>
      <c r="BF231" s="248">
        <f>IF(N231="snížená",J231,0)</f>
        <v>0</v>
      </c>
      <c r="BG231" s="248">
        <f>IF(N231="zákl. přenesená",J231,0)</f>
        <v>0</v>
      </c>
      <c r="BH231" s="248">
        <f>IF(N231="sníž. přenesená",J231,0)</f>
        <v>0</v>
      </c>
      <c r="BI231" s="248">
        <f>IF(N231="nulová",J231,0)</f>
        <v>0</v>
      </c>
      <c r="BJ231" s="18" t="s">
        <v>84</v>
      </c>
      <c r="BK231" s="248">
        <f>ROUND(I231*H231,2)</f>
        <v>0</v>
      </c>
      <c r="BL231" s="18" t="s">
        <v>276</v>
      </c>
      <c r="BM231" s="247" t="s">
        <v>277</v>
      </c>
    </row>
    <row r="232" s="2" customFormat="1" ht="33" customHeight="1">
      <c r="A232" s="39"/>
      <c r="B232" s="40"/>
      <c r="C232" s="235" t="s">
        <v>276</v>
      </c>
      <c r="D232" s="235" t="s">
        <v>156</v>
      </c>
      <c r="E232" s="236" t="s">
        <v>278</v>
      </c>
      <c r="F232" s="237" t="s">
        <v>279</v>
      </c>
      <c r="G232" s="238" t="s">
        <v>167</v>
      </c>
      <c r="H232" s="239">
        <v>30</v>
      </c>
      <c r="I232" s="240"/>
      <c r="J232" s="241">
        <f>ROUND(I232*H232,2)</f>
        <v>0</v>
      </c>
      <c r="K232" s="242"/>
      <c r="L232" s="45"/>
      <c r="M232" s="243" t="s">
        <v>1</v>
      </c>
      <c r="N232" s="244" t="s">
        <v>41</v>
      </c>
      <c r="O232" s="92"/>
      <c r="P232" s="245">
        <f>O232*H232</f>
        <v>0</v>
      </c>
      <c r="Q232" s="245">
        <v>0</v>
      </c>
      <c r="R232" s="245">
        <f>Q232*H232</f>
        <v>0</v>
      </c>
      <c r="S232" s="245">
        <v>0</v>
      </c>
      <c r="T232" s="246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7" t="s">
        <v>160</v>
      </c>
      <c r="AT232" s="247" t="s">
        <v>156</v>
      </c>
      <c r="AU232" s="247" t="s">
        <v>86</v>
      </c>
      <c r="AY232" s="18" t="s">
        <v>153</v>
      </c>
      <c r="BE232" s="248">
        <f>IF(N232="základní",J232,0)</f>
        <v>0</v>
      </c>
      <c r="BF232" s="248">
        <f>IF(N232="snížená",J232,0)</f>
        <v>0</v>
      </c>
      <c r="BG232" s="248">
        <f>IF(N232="zákl. přenesená",J232,0)</f>
        <v>0</v>
      </c>
      <c r="BH232" s="248">
        <f>IF(N232="sníž. přenesená",J232,0)</f>
        <v>0</v>
      </c>
      <c r="BI232" s="248">
        <f>IF(N232="nulová",J232,0)</f>
        <v>0</v>
      </c>
      <c r="BJ232" s="18" t="s">
        <v>84</v>
      </c>
      <c r="BK232" s="248">
        <f>ROUND(I232*H232,2)</f>
        <v>0</v>
      </c>
      <c r="BL232" s="18" t="s">
        <v>160</v>
      </c>
      <c r="BM232" s="247" t="s">
        <v>280</v>
      </c>
    </row>
    <row r="233" s="2" customFormat="1" ht="24.15" customHeight="1">
      <c r="A233" s="39"/>
      <c r="B233" s="40"/>
      <c r="C233" s="235" t="s">
        <v>281</v>
      </c>
      <c r="D233" s="235" t="s">
        <v>156</v>
      </c>
      <c r="E233" s="236" t="s">
        <v>282</v>
      </c>
      <c r="F233" s="237" t="s">
        <v>283</v>
      </c>
      <c r="G233" s="238" t="s">
        <v>167</v>
      </c>
      <c r="H233" s="239">
        <v>120</v>
      </c>
      <c r="I233" s="240"/>
      <c r="J233" s="241">
        <f>ROUND(I233*H233,2)</f>
        <v>0</v>
      </c>
      <c r="K233" s="242"/>
      <c r="L233" s="45"/>
      <c r="M233" s="243" t="s">
        <v>1</v>
      </c>
      <c r="N233" s="244" t="s">
        <v>41</v>
      </c>
      <c r="O233" s="92"/>
      <c r="P233" s="245">
        <f>O233*H233</f>
        <v>0</v>
      </c>
      <c r="Q233" s="245">
        <v>0</v>
      </c>
      <c r="R233" s="245">
        <f>Q233*H233</f>
        <v>0</v>
      </c>
      <c r="S233" s="245">
        <v>0</v>
      </c>
      <c r="T233" s="246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7" t="s">
        <v>160</v>
      </c>
      <c r="AT233" s="247" t="s">
        <v>156</v>
      </c>
      <c r="AU233" s="247" t="s">
        <v>86</v>
      </c>
      <c r="AY233" s="18" t="s">
        <v>153</v>
      </c>
      <c r="BE233" s="248">
        <f>IF(N233="základní",J233,0)</f>
        <v>0</v>
      </c>
      <c r="BF233" s="248">
        <f>IF(N233="snížená",J233,0)</f>
        <v>0</v>
      </c>
      <c r="BG233" s="248">
        <f>IF(N233="zákl. přenesená",J233,0)</f>
        <v>0</v>
      </c>
      <c r="BH233" s="248">
        <f>IF(N233="sníž. přenesená",J233,0)</f>
        <v>0</v>
      </c>
      <c r="BI233" s="248">
        <f>IF(N233="nulová",J233,0)</f>
        <v>0</v>
      </c>
      <c r="BJ233" s="18" t="s">
        <v>84</v>
      </c>
      <c r="BK233" s="248">
        <f>ROUND(I233*H233,2)</f>
        <v>0</v>
      </c>
      <c r="BL233" s="18" t="s">
        <v>160</v>
      </c>
      <c r="BM233" s="247" t="s">
        <v>284</v>
      </c>
    </row>
    <row r="234" s="2" customFormat="1" ht="16.5" customHeight="1">
      <c r="A234" s="39"/>
      <c r="B234" s="40"/>
      <c r="C234" s="235" t="s">
        <v>285</v>
      </c>
      <c r="D234" s="235" t="s">
        <v>156</v>
      </c>
      <c r="E234" s="236" t="s">
        <v>286</v>
      </c>
      <c r="F234" s="237" t="s">
        <v>287</v>
      </c>
      <c r="G234" s="238" t="s">
        <v>288</v>
      </c>
      <c r="H234" s="239">
        <v>6</v>
      </c>
      <c r="I234" s="240"/>
      <c r="J234" s="241">
        <f>ROUND(I234*H234,2)</f>
        <v>0</v>
      </c>
      <c r="K234" s="242"/>
      <c r="L234" s="45"/>
      <c r="M234" s="243" t="s">
        <v>1</v>
      </c>
      <c r="N234" s="244" t="s">
        <v>41</v>
      </c>
      <c r="O234" s="92"/>
      <c r="P234" s="245">
        <f>O234*H234</f>
        <v>0</v>
      </c>
      <c r="Q234" s="245">
        <v>0</v>
      </c>
      <c r="R234" s="245">
        <f>Q234*H234</f>
        <v>0</v>
      </c>
      <c r="S234" s="245">
        <v>0.051999999999999998</v>
      </c>
      <c r="T234" s="246">
        <f>S234*H234</f>
        <v>0.312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7" t="s">
        <v>160</v>
      </c>
      <c r="AT234" s="247" t="s">
        <v>156</v>
      </c>
      <c r="AU234" s="247" t="s">
        <v>86</v>
      </c>
      <c r="AY234" s="18" t="s">
        <v>153</v>
      </c>
      <c r="BE234" s="248">
        <f>IF(N234="základní",J234,0)</f>
        <v>0</v>
      </c>
      <c r="BF234" s="248">
        <f>IF(N234="snížená",J234,0)</f>
        <v>0</v>
      </c>
      <c r="BG234" s="248">
        <f>IF(N234="zákl. přenesená",J234,0)</f>
        <v>0</v>
      </c>
      <c r="BH234" s="248">
        <f>IF(N234="sníž. přenesená",J234,0)</f>
        <v>0</v>
      </c>
      <c r="BI234" s="248">
        <f>IF(N234="nulová",J234,0)</f>
        <v>0</v>
      </c>
      <c r="BJ234" s="18" t="s">
        <v>84</v>
      </c>
      <c r="BK234" s="248">
        <f>ROUND(I234*H234,2)</f>
        <v>0</v>
      </c>
      <c r="BL234" s="18" t="s">
        <v>160</v>
      </c>
      <c r="BM234" s="247" t="s">
        <v>289</v>
      </c>
    </row>
    <row r="235" s="2" customFormat="1" ht="24.15" customHeight="1">
      <c r="A235" s="39"/>
      <c r="B235" s="40"/>
      <c r="C235" s="235" t="s">
        <v>290</v>
      </c>
      <c r="D235" s="235" t="s">
        <v>156</v>
      </c>
      <c r="E235" s="236" t="s">
        <v>291</v>
      </c>
      <c r="F235" s="237" t="s">
        <v>292</v>
      </c>
      <c r="G235" s="238" t="s">
        <v>288</v>
      </c>
      <c r="H235" s="239">
        <v>3</v>
      </c>
      <c r="I235" s="240"/>
      <c r="J235" s="241">
        <f>ROUND(I235*H235,2)</f>
        <v>0</v>
      </c>
      <c r="K235" s="242"/>
      <c r="L235" s="45"/>
      <c r="M235" s="243" t="s">
        <v>1</v>
      </c>
      <c r="N235" s="244" t="s">
        <v>41</v>
      </c>
      <c r="O235" s="92"/>
      <c r="P235" s="245">
        <f>O235*H235</f>
        <v>0</v>
      </c>
      <c r="Q235" s="245">
        <v>0</v>
      </c>
      <c r="R235" s="245">
        <f>Q235*H235</f>
        <v>0</v>
      </c>
      <c r="S235" s="245">
        <v>0.43230000000000002</v>
      </c>
      <c r="T235" s="246">
        <f>S235*H235</f>
        <v>1.2968999999999999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7" t="s">
        <v>160</v>
      </c>
      <c r="AT235" s="247" t="s">
        <v>156</v>
      </c>
      <c r="AU235" s="247" t="s">
        <v>86</v>
      </c>
      <c r="AY235" s="18" t="s">
        <v>153</v>
      </c>
      <c r="BE235" s="248">
        <f>IF(N235="základní",J235,0)</f>
        <v>0</v>
      </c>
      <c r="BF235" s="248">
        <f>IF(N235="snížená",J235,0)</f>
        <v>0</v>
      </c>
      <c r="BG235" s="248">
        <f>IF(N235="zákl. přenesená",J235,0)</f>
        <v>0</v>
      </c>
      <c r="BH235" s="248">
        <f>IF(N235="sníž. přenesená",J235,0)</f>
        <v>0</v>
      </c>
      <c r="BI235" s="248">
        <f>IF(N235="nulová",J235,0)</f>
        <v>0</v>
      </c>
      <c r="BJ235" s="18" t="s">
        <v>84</v>
      </c>
      <c r="BK235" s="248">
        <f>ROUND(I235*H235,2)</f>
        <v>0</v>
      </c>
      <c r="BL235" s="18" t="s">
        <v>160</v>
      </c>
      <c r="BM235" s="247" t="s">
        <v>293</v>
      </c>
    </row>
    <row r="236" s="2" customFormat="1" ht="37.8" customHeight="1">
      <c r="A236" s="39"/>
      <c r="B236" s="40"/>
      <c r="C236" s="235" t="s">
        <v>294</v>
      </c>
      <c r="D236" s="235" t="s">
        <v>156</v>
      </c>
      <c r="E236" s="236" t="s">
        <v>295</v>
      </c>
      <c r="F236" s="237" t="s">
        <v>296</v>
      </c>
      <c r="G236" s="238" t="s">
        <v>244</v>
      </c>
      <c r="H236" s="239">
        <v>2.3439999999999999</v>
      </c>
      <c r="I236" s="240"/>
      <c r="J236" s="241">
        <f>ROUND(I236*H236,2)</f>
        <v>0</v>
      </c>
      <c r="K236" s="242"/>
      <c r="L236" s="45"/>
      <c r="M236" s="243" t="s">
        <v>1</v>
      </c>
      <c r="N236" s="244" t="s">
        <v>41</v>
      </c>
      <c r="O236" s="92"/>
      <c r="P236" s="245">
        <f>O236*H236</f>
        <v>0</v>
      </c>
      <c r="Q236" s="245">
        <v>0</v>
      </c>
      <c r="R236" s="245">
        <f>Q236*H236</f>
        <v>0</v>
      </c>
      <c r="S236" s="245">
        <v>2.2000000000000002</v>
      </c>
      <c r="T236" s="246">
        <f>S236*H236</f>
        <v>5.1568000000000005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7" t="s">
        <v>160</v>
      </c>
      <c r="AT236" s="247" t="s">
        <v>156</v>
      </c>
      <c r="AU236" s="247" t="s">
        <v>86</v>
      </c>
      <c r="AY236" s="18" t="s">
        <v>153</v>
      </c>
      <c r="BE236" s="248">
        <f>IF(N236="základní",J236,0)</f>
        <v>0</v>
      </c>
      <c r="BF236" s="248">
        <f>IF(N236="snížená",J236,0)</f>
        <v>0</v>
      </c>
      <c r="BG236" s="248">
        <f>IF(N236="zákl. přenesená",J236,0)</f>
        <v>0</v>
      </c>
      <c r="BH236" s="248">
        <f>IF(N236="sníž. přenesená",J236,0)</f>
        <v>0</v>
      </c>
      <c r="BI236" s="248">
        <f>IF(N236="nulová",J236,0)</f>
        <v>0</v>
      </c>
      <c r="BJ236" s="18" t="s">
        <v>84</v>
      </c>
      <c r="BK236" s="248">
        <f>ROUND(I236*H236,2)</f>
        <v>0</v>
      </c>
      <c r="BL236" s="18" t="s">
        <v>160</v>
      </c>
      <c r="BM236" s="247" t="s">
        <v>297</v>
      </c>
    </row>
    <row r="237" s="13" customFormat="1">
      <c r="A237" s="13"/>
      <c r="B237" s="249"/>
      <c r="C237" s="250"/>
      <c r="D237" s="251" t="s">
        <v>162</v>
      </c>
      <c r="E237" s="252" t="s">
        <v>1</v>
      </c>
      <c r="F237" s="253" t="s">
        <v>298</v>
      </c>
      <c r="G237" s="250"/>
      <c r="H237" s="254">
        <v>0.12</v>
      </c>
      <c r="I237" s="255"/>
      <c r="J237" s="250"/>
      <c r="K237" s="250"/>
      <c r="L237" s="256"/>
      <c r="M237" s="257"/>
      <c r="N237" s="258"/>
      <c r="O237" s="258"/>
      <c r="P237" s="258"/>
      <c r="Q237" s="258"/>
      <c r="R237" s="258"/>
      <c r="S237" s="258"/>
      <c r="T237" s="25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0" t="s">
        <v>162</v>
      </c>
      <c r="AU237" s="260" t="s">
        <v>86</v>
      </c>
      <c r="AV237" s="13" t="s">
        <v>86</v>
      </c>
      <c r="AW237" s="13" t="s">
        <v>32</v>
      </c>
      <c r="AX237" s="13" t="s">
        <v>76</v>
      </c>
      <c r="AY237" s="260" t="s">
        <v>153</v>
      </c>
    </row>
    <row r="238" s="13" customFormat="1">
      <c r="A238" s="13"/>
      <c r="B238" s="249"/>
      <c r="C238" s="250"/>
      <c r="D238" s="251" t="s">
        <v>162</v>
      </c>
      <c r="E238" s="252" t="s">
        <v>1</v>
      </c>
      <c r="F238" s="253" t="s">
        <v>299</v>
      </c>
      <c r="G238" s="250"/>
      <c r="H238" s="254">
        <v>1.0520000000000001</v>
      </c>
      <c r="I238" s="255"/>
      <c r="J238" s="250"/>
      <c r="K238" s="250"/>
      <c r="L238" s="256"/>
      <c r="M238" s="257"/>
      <c r="N238" s="258"/>
      <c r="O238" s="258"/>
      <c r="P238" s="258"/>
      <c r="Q238" s="258"/>
      <c r="R238" s="258"/>
      <c r="S238" s="258"/>
      <c r="T238" s="25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0" t="s">
        <v>162</v>
      </c>
      <c r="AU238" s="260" t="s">
        <v>86</v>
      </c>
      <c r="AV238" s="13" t="s">
        <v>86</v>
      </c>
      <c r="AW238" s="13" t="s">
        <v>32</v>
      </c>
      <c r="AX238" s="13" t="s">
        <v>76</v>
      </c>
      <c r="AY238" s="260" t="s">
        <v>153</v>
      </c>
    </row>
    <row r="239" s="13" customFormat="1">
      <c r="A239" s="13"/>
      <c r="B239" s="249"/>
      <c r="C239" s="250"/>
      <c r="D239" s="251" t="s">
        <v>162</v>
      </c>
      <c r="E239" s="252" t="s">
        <v>1</v>
      </c>
      <c r="F239" s="253" t="s">
        <v>300</v>
      </c>
      <c r="G239" s="250"/>
      <c r="H239" s="254">
        <v>1.0469999999999999</v>
      </c>
      <c r="I239" s="255"/>
      <c r="J239" s="250"/>
      <c r="K239" s="250"/>
      <c r="L239" s="256"/>
      <c r="M239" s="257"/>
      <c r="N239" s="258"/>
      <c r="O239" s="258"/>
      <c r="P239" s="258"/>
      <c r="Q239" s="258"/>
      <c r="R239" s="258"/>
      <c r="S239" s="258"/>
      <c r="T239" s="25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0" t="s">
        <v>162</v>
      </c>
      <c r="AU239" s="260" t="s">
        <v>86</v>
      </c>
      <c r="AV239" s="13" t="s">
        <v>86</v>
      </c>
      <c r="AW239" s="13" t="s">
        <v>32</v>
      </c>
      <c r="AX239" s="13" t="s">
        <v>76</v>
      </c>
      <c r="AY239" s="260" t="s">
        <v>153</v>
      </c>
    </row>
    <row r="240" s="13" customFormat="1">
      <c r="A240" s="13"/>
      <c r="B240" s="249"/>
      <c r="C240" s="250"/>
      <c r="D240" s="251" t="s">
        <v>162</v>
      </c>
      <c r="E240" s="252" t="s">
        <v>1</v>
      </c>
      <c r="F240" s="253" t="s">
        <v>301</v>
      </c>
      <c r="G240" s="250"/>
      <c r="H240" s="254">
        <v>0.125</v>
      </c>
      <c r="I240" s="255"/>
      <c r="J240" s="250"/>
      <c r="K240" s="250"/>
      <c r="L240" s="256"/>
      <c r="M240" s="257"/>
      <c r="N240" s="258"/>
      <c r="O240" s="258"/>
      <c r="P240" s="258"/>
      <c r="Q240" s="258"/>
      <c r="R240" s="258"/>
      <c r="S240" s="258"/>
      <c r="T240" s="25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0" t="s">
        <v>162</v>
      </c>
      <c r="AU240" s="260" t="s">
        <v>86</v>
      </c>
      <c r="AV240" s="13" t="s">
        <v>86</v>
      </c>
      <c r="AW240" s="13" t="s">
        <v>32</v>
      </c>
      <c r="AX240" s="13" t="s">
        <v>76</v>
      </c>
      <c r="AY240" s="260" t="s">
        <v>153</v>
      </c>
    </row>
    <row r="241" s="14" customFormat="1">
      <c r="A241" s="14"/>
      <c r="B241" s="261"/>
      <c r="C241" s="262"/>
      <c r="D241" s="251" t="s">
        <v>162</v>
      </c>
      <c r="E241" s="263" t="s">
        <v>1</v>
      </c>
      <c r="F241" s="264" t="s">
        <v>164</v>
      </c>
      <c r="G241" s="262"/>
      <c r="H241" s="265">
        <v>2.3439999999999999</v>
      </c>
      <c r="I241" s="266"/>
      <c r="J241" s="262"/>
      <c r="K241" s="262"/>
      <c r="L241" s="267"/>
      <c r="M241" s="268"/>
      <c r="N241" s="269"/>
      <c r="O241" s="269"/>
      <c r="P241" s="269"/>
      <c r="Q241" s="269"/>
      <c r="R241" s="269"/>
      <c r="S241" s="269"/>
      <c r="T241" s="27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1" t="s">
        <v>162</v>
      </c>
      <c r="AU241" s="271" t="s">
        <v>86</v>
      </c>
      <c r="AV241" s="14" t="s">
        <v>160</v>
      </c>
      <c r="AW241" s="14" t="s">
        <v>32</v>
      </c>
      <c r="AX241" s="14" t="s">
        <v>84</v>
      </c>
      <c r="AY241" s="271" t="s">
        <v>153</v>
      </c>
    </row>
    <row r="242" s="2" customFormat="1" ht="21.75" customHeight="1">
      <c r="A242" s="39"/>
      <c r="B242" s="40"/>
      <c r="C242" s="235" t="s">
        <v>7</v>
      </c>
      <c r="D242" s="235" t="s">
        <v>156</v>
      </c>
      <c r="E242" s="236" t="s">
        <v>302</v>
      </c>
      <c r="F242" s="237" t="s">
        <v>303</v>
      </c>
      <c r="G242" s="238" t="s">
        <v>167</v>
      </c>
      <c r="H242" s="239">
        <v>16</v>
      </c>
      <c r="I242" s="240"/>
      <c r="J242" s="241">
        <f>ROUND(I242*H242,2)</f>
        <v>0</v>
      </c>
      <c r="K242" s="242"/>
      <c r="L242" s="45"/>
      <c r="M242" s="243" t="s">
        <v>1</v>
      </c>
      <c r="N242" s="244" t="s">
        <v>41</v>
      </c>
      <c r="O242" s="92"/>
      <c r="P242" s="245">
        <f>O242*H242</f>
        <v>0</v>
      </c>
      <c r="Q242" s="245">
        <v>0</v>
      </c>
      <c r="R242" s="245">
        <f>Q242*H242</f>
        <v>0</v>
      </c>
      <c r="S242" s="245">
        <v>0.075999999999999998</v>
      </c>
      <c r="T242" s="246">
        <f>S242*H242</f>
        <v>1.216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7" t="s">
        <v>160</v>
      </c>
      <c r="AT242" s="247" t="s">
        <v>156</v>
      </c>
      <c r="AU242" s="247" t="s">
        <v>86</v>
      </c>
      <c r="AY242" s="18" t="s">
        <v>153</v>
      </c>
      <c r="BE242" s="248">
        <f>IF(N242="základní",J242,0)</f>
        <v>0</v>
      </c>
      <c r="BF242" s="248">
        <f>IF(N242="snížená",J242,0)</f>
        <v>0</v>
      </c>
      <c r="BG242" s="248">
        <f>IF(N242="zákl. přenesená",J242,0)</f>
        <v>0</v>
      </c>
      <c r="BH242" s="248">
        <f>IF(N242="sníž. přenesená",J242,0)</f>
        <v>0</v>
      </c>
      <c r="BI242" s="248">
        <f>IF(N242="nulová",J242,0)</f>
        <v>0</v>
      </c>
      <c r="BJ242" s="18" t="s">
        <v>84</v>
      </c>
      <c r="BK242" s="248">
        <f>ROUND(I242*H242,2)</f>
        <v>0</v>
      </c>
      <c r="BL242" s="18" t="s">
        <v>160</v>
      </c>
      <c r="BM242" s="247" t="s">
        <v>304</v>
      </c>
    </row>
    <row r="243" s="13" customFormat="1">
      <c r="A243" s="13"/>
      <c r="B243" s="249"/>
      <c r="C243" s="250"/>
      <c r="D243" s="251" t="s">
        <v>162</v>
      </c>
      <c r="E243" s="252" t="s">
        <v>1</v>
      </c>
      <c r="F243" s="253" t="s">
        <v>305</v>
      </c>
      <c r="G243" s="250"/>
      <c r="H243" s="254">
        <v>16</v>
      </c>
      <c r="I243" s="255"/>
      <c r="J243" s="250"/>
      <c r="K243" s="250"/>
      <c r="L243" s="256"/>
      <c r="M243" s="257"/>
      <c r="N243" s="258"/>
      <c r="O243" s="258"/>
      <c r="P243" s="258"/>
      <c r="Q243" s="258"/>
      <c r="R243" s="258"/>
      <c r="S243" s="258"/>
      <c r="T243" s="25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0" t="s">
        <v>162</v>
      </c>
      <c r="AU243" s="260" t="s">
        <v>86</v>
      </c>
      <c r="AV243" s="13" t="s">
        <v>86</v>
      </c>
      <c r="AW243" s="13" t="s">
        <v>32</v>
      </c>
      <c r="AX243" s="13" t="s">
        <v>84</v>
      </c>
      <c r="AY243" s="260" t="s">
        <v>153</v>
      </c>
    </row>
    <row r="244" s="2" customFormat="1" ht="24.15" customHeight="1">
      <c r="A244" s="39"/>
      <c r="B244" s="40"/>
      <c r="C244" s="235" t="s">
        <v>306</v>
      </c>
      <c r="D244" s="235" t="s">
        <v>156</v>
      </c>
      <c r="E244" s="236" t="s">
        <v>307</v>
      </c>
      <c r="F244" s="237" t="s">
        <v>308</v>
      </c>
      <c r="G244" s="238" t="s">
        <v>177</v>
      </c>
      <c r="H244" s="239">
        <v>3</v>
      </c>
      <c r="I244" s="240"/>
      <c r="J244" s="241">
        <f>ROUND(I244*H244,2)</f>
        <v>0</v>
      </c>
      <c r="K244" s="242"/>
      <c r="L244" s="45"/>
      <c r="M244" s="243" t="s">
        <v>1</v>
      </c>
      <c r="N244" s="244" t="s">
        <v>41</v>
      </c>
      <c r="O244" s="92"/>
      <c r="P244" s="245">
        <f>O244*H244</f>
        <v>0</v>
      </c>
      <c r="Q244" s="245">
        <v>0</v>
      </c>
      <c r="R244" s="245">
        <f>Q244*H244</f>
        <v>0</v>
      </c>
      <c r="S244" s="245">
        <v>0.032000000000000001</v>
      </c>
      <c r="T244" s="246">
        <f>S244*H244</f>
        <v>0.096000000000000002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7" t="s">
        <v>160</v>
      </c>
      <c r="AT244" s="247" t="s">
        <v>156</v>
      </c>
      <c r="AU244" s="247" t="s">
        <v>86</v>
      </c>
      <c r="AY244" s="18" t="s">
        <v>153</v>
      </c>
      <c r="BE244" s="248">
        <f>IF(N244="základní",J244,0)</f>
        <v>0</v>
      </c>
      <c r="BF244" s="248">
        <f>IF(N244="snížená",J244,0)</f>
        <v>0</v>
      </c>
      <c r="BG244" s="248">
        <f>IF(N244="zákl. přenesená",J244,0)</f>
        <v>0</v>
      </c>
      <c r="BH244" s="248">
        <f>IF(N244="sníž. přenesená",J244,0)</f>
        <v>0</v>
      </c>
      <c r="BI244" s="248">
        <f>IF(N244="nulová",J244,0)</f>
        <v>0</v>
      </c>
      <c r="BJ244" s="18" t="s">
        <v>84</v>
      </c>
      <c r="BK244" s="248">
        <f>ROUND(I244*H244,2)</f>
        <v>0</v>
      </c>
      <c r="BL244" s="18" t="s">
        <v>160</v>
      </c>
      <c r="BM244" s="247" t="s">
        <v>309</v>
      </c>
    </row>
    <row r="245" s="2" customFormat="1" ht="24.15" customHeight="1">
      <c r="A245" s="39"/>
      <c r="B245" s="40"/>
      <c r="C245" s="235" t="s">
        <v>310</v>
      </c>
      <c r="D245" s="235" t="s">
        <v>156</v>
      </c>
      <c r="E245" s="236" t="s">
        <v>311</v>
      </c>
      <c r="F245" s="237" t="s">
        <v>312</v>
      </c>
      <c r="G245" s="238" t="s">
        <v>159</v>
      </c>
      <c r="H245" s="239">
        <v>9.5999999999999996</v>
      </c>
      <c r="I245" s="240"/>
      <c r="J245" s="241">
        <f>ROUND(I245*H245,2)</f>
        <v>0</v>
      </c>
      <c r="K245" s="242"/>
      <c r="L245" s="45"/>
      <c r="M245" s="243" t="s">
        <v>1</v>
      </c>
      <c r="N245" s="244" t="s">
        <v>41</v>
      </c>
      <c r="O245" s="92"/>
      <c r="P245" s="245">
        <f>O245*H245</f>
        <v>0</v>
      </c>
      <c r="Q245" s="245">
        <v>0.00093000000000000005</v>
      </c>
      <c r="R245" s="245">
        <f>Q245*H245</f>
        <v>0.0089280000000000002</v>
      </c>
      <c r="S245" s="245">
        <v>0</v>
      </c>
      <c r="T245" s="246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7" t="s">
        <v>160</v>
      </c>
      <c r="AT245" s="247" t="s">
        <v>156</v>
      </c>
      <c r="AU245" s="247" t="s">
        <v>86</v>
      </c>
      <c r="AY245" s="18" t="s">
        <v>153</v>
      </c>
      <c r="BE245" s="248">
        <f>IF(N245="základní",J245,0)</f>
        <v>0</v>
      </c>
      <c r="BF245" s="248">
        <f>IF(N245="snížená",J245,0)</f>
        <v>0</v>
      </c>
      <c r="BG245" s="248">
        <f>IF(N245="zákl. přenesená",J245,0)</f>
        <v>0</v>
      </c>
      <c r="BH245" s="248">
        <f>IF(N245="sníž. přenesená",J245,0)</f>
        <v>0</v>
      </c>
      <c r="BI245" s="248">
        <f>IF(N245="nulová",J245,0)</f>
        <v>0</v>
      </c>
      <c r="BJ245" s="18" t="s">
        <v>84</v>
      </c>
      <c r="BK245" s="248">
        <f>ROUND(I245*H245,2)</f>
        <v>0</v>
      </c>
      <c r="BL245" s="18" t="s">
        <v>160</v>
      </c>
      <c r="BM245" s="247" t="s">
        <v>313</v>
      </c>
    </row>
    <row r="246" s="2" customFormat="1" ht="24.15" customHeight="1">
      <c r="A246" s="39"/>
      <c r="B246" s="40"/>
      <c r="C246" s="235" t="s">
        <v>314</v>
      </c>
      <c r="D246" s="235" t="s">
        <v>156</v>
      </c>
      <c r="E246" s="236" t="s">
        <v>315</v>
      </c>
      <c r="F246" s="237" t="s">
        <v>316</v>
      </c>
      <c r="G246" s="238" t="s">
        <v>159</v>
      </c>
      <c r="H246" s="239">
        <v>8.4000000000000004</v>
      </c>
      <c r="I246" s="240"/>
      <c r="J246" s="241">
        <f>ROUND(I246*H246,2)</f>
        <v>0</v>
      </c>
      <c r="K246" s="242"/>
      <c r="L246" s="45"/>
      <c r="M246" s="243" t="s">
        <v>1</v>
      </c>
      <c r="N246" s="244" t="s">
        <v>41</v>
      </c>
      <c r="O246" s="92"/>
      <c r="P246" s="245">
        <f>O246*H246</f>
        <v>0</v>
      </c>
      <c r="Q246" s="245">
        <v>0.00048000000000000001</v>
      </c>
      <c r="R246" s="245">
        <f>Q246*H246</f>
        <v>0.004032</v>
      </c>
      <c r="S246" s="245">
        <v>0</v>
      </c>
      <c r="T246" s="246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7" t="s">
        <v>160</v>
      </c>
      <c r="AT246" s="247" t="s">
        <v>156</v>
      </c>
      <c r="AU246" s="247" t="s">
        <v>86</v>
      </c>
      <c r="AY246" s="18" t="s">
        <v>153</v>
      </c>
      <c r="BE246" s="248">
        <f>IF(N246="základní",J246,0)</f>
        <v>0</v>
      </c>
      <c r="BF246" s="248">
        <f>IF(N246="snížená",J246,0)</f>
        <v>0</v>
      </c>
      <c r="BG246" s="248">
        <f>IF(N246="zákl. přenesená",J246,0)</f>
        <v>0</v>
      </c>
      <c r="BH246" s="248">
        <f>IF(N246="sníž. přenesená",J246,0)</f>
        <v>0</v>
      </c>
      <c r="BI246" s="248">
        <f>IF(N246="nulová",J246,0)</f>
        <v>0</v>
      </c>
      <c r="BJ246" s="18" t="s">
        <v>84</v>
      </c>
      <c r="BK246" s="248">
        <f>ROUND(I246*H246,2)</f>
        <v>0</v>
      </c>
      <c r="BL246" s="18" t="s">
        <v>160</v>
      </c>
      <c r="BM246" s="247" t="s">
        <v>317</v>
      </c>
    </row>
    <row r="247" s="12" customFormat="1" ht="22.8" customHeight="1">
      <c r="A247" s="12"/>
      <c r="B247" s="219"/>
      <c r="C247" s="220"/>
      <c r="D247" s="221" t="s">
        <v>75</v>
      </c>
      <c r="E247" s="233" t="s">
        <v>318</v>
      </c>
      <c r="F247" s="233" t="s">
        <v>319</v>
      </c>
      <c r="G247" s="220"/>
      <c r="H247" s="220"/>
      <c r="I247" s="223"/>
      <c r="J247" s="234">
        <f>BK247</f>
        <v>0</v>
      </c>
      <c r="K247" s="220"/>
      <c r="L247" s="225"/>
      <c r="M247" s="226"/>
      <c r="N247" s="227"/>
      <c r="O247" s="227"/>
      <c r="P247" s="228">
        <f>SUM(P248:P253)</f>
        <v>0</v>
      </c>
      <c r="Q247" s="227"/>
      <c r="R247" s="228">
        <f>SUM(R248:R253)</f>
        <v>0</v>
      </c>
      <c r="S247" s="227"/>
      <c r="T247" s="229">
        <f>SUM(T248:T253)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30" t="s">
        <v>84</v>
      </c>
      <c r="AT247" s="231" t="s">
        <v>75</v>
      </c>
      <c r="AU247" s="231" t="s">
        <v>84</v>
      </c>
      <c r="AY247" s="230" t="s">
        <v>153</v>
      </c>
      <c r="BK247" s="232">
        <f>SUM(BK248:BK253)</f>
        <v>0</v>
      </c>
    </row>
    <row r="248" s="2" customFormat="1" ht="24.15" customHeight="1">
      <c r="A248" s="39"/>
      <c r="B248" s="40"/>
      <c r="C248" s="235" t="s">
        <v>320</v>
      </c>
      <c r="D248" s="235" t="s">
        <v>156</v>
      </c>
      <c r="E248" s="236" t="s">
        <v>321</v>
      </c>
      <c r="F248" s="237" t="s">
        <v>322</v>
      </c>
      <c r="G248" s="238" t="s">
        <v>230</v>
      </c>
      <c r="H248" s="239">
        <v>17.526</v>
      </c>
      <c r="I248" s="240"/>
      <c r="J248" s="241">
        <f>ROUND(I248*H248,2)</f>
        <v>0</v>
      </c>
      <c r="K248" s="242"/>
      <c r="L248" s="45"/>
      <c r="M248" s="243" t="s">
        <v>1</v>
      </c>
      <c r="N248" s="244" t="s">
        <v>41</v>
      </c>
      <c r="O248" s="92"/>
      <c r="P248" s="245">
        <f>O248*H248</f>
        <v>0</v>
      </c>
      <c r="Q248" s="245">
        <v>0</v>
      </c>
      <c r="R248" s="245">
        <f>Q248*H248</f>
        <v>0</v>
      </c>
      <c r="S248" s="245">
        <v>0</v>
      </c>
      <c r="T248" s="246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7" t="s">
        <v>160</v>
      </c>
      <c r="AT248" s="247" t="s">
        <v>156</v>
      </c>
      <c r="AU248" s="247" t="s">
        <v>86</v>
      </c>
      <c r="AY248" s="18" t="s">
        <v>153</v>
      </c>
      <c r="BE248" s="248">
        <f>IF(N248="základní",J248,0)</f>
        <v>0</v>
      </c>
      <c r="BF248" s="248">
        <f>IF(N248="snížená",J248,0)</f>
        <v>0</v>
      </c>
      <c r="BG248" s="248">
        <f>IF(N248="zákl. přenesená",J248,0)</f>
        <v>0</v>
      </c>
      <c r="BH248" s="248">
        <f>IF(N248="sníž. přenesená",J248,0)</f>
        <v>0</v>
      </c>
      <c r="BI248" s="248">
        <f>IF(N248="nulová",J248,0)</f>
        <v>0</v>
      </c>
      <c r="BJ248" s="18" t="s">
        <v>84</v>
      </c>
      <c r="BK248" s="248">
        <f>ROUND(I248*H248,2)</f>
        <v>0</v>
      </c>
      <c r="BL248" s="18" t="s">
        <v>160</v>
      </c>
      <c r="BM248" s="247" t="s">
        <v>323</v>
      </c>
    </row>
    <row r="249" s="2" customFormat="1" ht="33" customHeight="1">
      <c r="A249" s="39"/>
      <c r="B249" s="40"/>
      <c r="C249" s="235" t="s">
        <v>324</v>
      </c>
      <c r="D249" s="235" t="s">
        <v>156</v>
      </c>
      <c r="E249" s="236" t="s">
        <v>325</v>
      </c>
      <c r="F249" s="237" t="s">
        <v>326</v>
      </c>
      <c r="G249" s="238" t="s">
        <v>230</v>
      </c>
      <c r="H249" s="239">
        <v>17.526</v>
      </c>
      <c r="I249" s="240"/>
      <c r="J249" s="241">
        <f>ROUND(I249*H249,2)</f>
        <v>0</v>
      </c>
      <c r="K249" s="242"/>
      <c r="L249" s="45"/>
      <c r="M249" s="243" t="s">
        <v>1</v>
      </c>
      <c r="N249" s="244" t="s">
        <v>41</v>
      </c>
      <c r="O249" s="92"/>
      <c r="P249" s="245">
        <f>O249*H249</f>
        <v>0</v>
      </c>
      <c r="Q249" s="245">
        <v>0</v>
      </c>
      <c r="R249" s="245">
        <f>Q249*H249</f>
        <v>0</v>
      </c>
      <c r="S249" s="245">
        <v>0</v>
      </c>
      <c r="T249" s="246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7" t="s">
        <v>160</v>
      </c>
      <c r="AT249" s="247" t="s">
        <v>156</v>
      </c>
      <c r="AU249" s="247" t="s">
        <v>86</v>
      </c>
      <c r="AY249" s="18" t="s">
        <v>153</v>
      </c>
      <c r="BE249" s="248">
        <f>IF(N249="základní",J249,0)</f>
        <v>0</v>
      </c>
      <c r="BF249" s="248">
        <f>IF(N249="snížená",J249,0)</f>
        <v>0</v>
      </c>
      <c r="BG249" s="248">
        <f>IF(N249="zákl. přenesená",J249,0)</f>
        <v>0</v>
      </c>
      <c r="BH249" s="248">
        <f>IF(N249="sníž. přenesená",J249,0)</f>
        <v>0</v>
      </c>
      <c r="BI249" s="248">
        <f>IF(N249="nulová",J249,0)</f>
        <v>0</v>
      </c>
      <c r="BJ249" s="18" t="s">
        <v>84</v>
      </c>
      <c r="BK249" s="248">
        <f>ROUND(I249*H249,2)</f>
        <v>0</v>
      </c>
      <c r="BL249" s="18" t="s">
        <v>160</v>
      </c>
      <c r="BM249" s="247" t="s">
        <v>327</v>
      </c>
    </row>
    <row r="250" s="2" customFormat="1" ht="24.15" customHeight="1">
      <c r="A250" s="39"/>
      <c r="B250" s="40"/>
      <c r="C250" s="235" t="s">
        <v>328</v>
      </c>
      <c r="D250" s="235" t="s">
        <v>156</v>
      </c>
      <c r="E250" s="236" t="s">
        <v>329</v>
      </c>
      <c r="F250" s="237" t="s">
        <v>330</v>
      </c>
      <c r="G250" s="238" t="s">
        <v>230</v>
      </c>
      <c r="H250" s="239">
        <v>175.25999999999999</v>
      </c>
      <c r="I250" s="240"/>
      <c r="J250" s="241">
        <f>ROUND(I250*H250,2)</f>
        <v>0</v>
      </c>
      <c r="K250" s="242"/>
      <c r="L250" s="45"/>
      <c r="M250" s="243" t="s">
        <v>1</v>
      </c>
      <c r="N250" s="244" t="s">
        <v>41</v>
      </c>
      <c r="O250" s="92"/>
      <c r="P250" s="245">
        <f>O250*H250</f>
        <v>0</v>
      </c>
      <c r="Q250" s="245">
        <v>0</v>
      </c>
      <c r="R250" s="245">
        <f>Q250*H250</f>
        <v>0</v>
      </c>
      <c r="S250" s="245">
        <v>0</v>
      </c>
      <c r="T250" s="246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7" t="s">
        <v>160</v>
      </c>
      <c r="AT250" s="247" t="s">
        <v>156</v>
      </c>
      <c r="AU250" s="247" t="s">
        <v>86</v>
      </c>
      <c r="AY250" s="18" t="s">
        <v>153</v>
      </c>
      <c r="BE250" s="248">
        <f>IF(N250="základní",J250,0)</f>
        <v>0</v>
      </c>
      <c r="BF250" s="248">
        <f>IF(N250="snížená",J250,0)</f>
        <v>0</v>
      </c>
      <c r="BG250" s="248">
        <f>IF(N250="zákl. přenesená",J250,0)</f>
        <v>0</v>
      </c>
      <c r="BH250" s="248">
        <f>IF(N250="sníž. přenesená",J250,0)</f>
        <v>0</v>
      </c>
      <c r="BI250" s="248">
        <f>IF(N250="nulová",J250,0)</f>
        <v>0</v>
      </c>
      <c r="BJ250" s="18" t="s">
        <v>84</v>
      </c>
      <c r="BK250" s="248">
        <f>ROUND(I250*H250,2)</f>
        <v>0</v>
      </c>
      <c r="BL250" s="18" t="s">
        <v>160</v>
      </c>
      <c r="BM250" s="247" t="s">
        <v>331</v>
      </c>
    </row>
    <row r="251" s="13" customFormat="1">
      <c r="A251" s="13"/>
      <c r="B251" s="249"/>
      <c r="C251" s="250"/>
      <c r="D251" s="251" t="s">
        <v>162</v>
      </c>
      <c r="E251" s="250"/>
      <c r="F251" s="253" t="s">
        <v>332</v>
      </c>
      <c r="G251" s="250"/>
      <c r="H251" s="254">
        <v>175.25999999999999</v>
      </c>
      <c r="I251" s="255"/>
      <c r="J251" s="250"/>
      <c r="K251" s="250"/>
      <c r="L251" s="256"/>
      <c r="M251" s="257"/>
      <c r="N251" s="258"/>
      <c r="O251" s="258"/>
      <c r="P251" s="258"/>
      <c r="Q251" s="258"/>
      <c r="R251" s="258"/>
      <c r="S251" s="258"/>
      <c r="T251" s="25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0" t="s">
        <v>162</v>
      </c>
      <c r="AU251" s="260" t="s">
        <v>86</v>
      </c>
      <c r="AV251" s="13" t="s">
        <v>86</v>
      </c>
      <c r="AW251" s="13" t="s">
        <v>4</v>
      </c>
      <c r="AX251" s="13" t="s">
        <v>84</v>
      </c>
      <c r="AY251" s="260" t="s">
        <v>153</v>
      </c>
    </row>
    <row r="252" s="2" customFormat="1" ht="33" customHeight="1">
      <c r="A252" s="39"/>
      <c r="B252" s="40"/>
      <c r="C252" s="235" t="s">
        <v>333</v>
      </c>
      <c r="D252" s="235" t="s">
        <v>156</v>
      </c>
      <c r="E252" s="236" t="s">
        <v>334</v>
      </c>
      <c r="F252" s="237" t="s">
        <v>335</v>
      </c>
      <c r="G252" s="238" t="s">
        <v>230</v>
      </c>
      <c r="H252" s="239">
        <v>17.526</v>
      </c>
      <c r="I252" s="240"/>
      <c r="J252" s="241">
        <f>ROUND(I252*H252,2)</f>
        <v>0</v>
      </c>
      <c r="K252" s="242"/>
      <c r="L252" s="45"/>
      <c r="M252" s="243" t="s">
        <v>1</v>
      </c>
      <c r="N252" s="244" t="s">
        <v>41</v>
      </c>
      <c r="O252" s="92"/>
      <c r="P252" s="245">
        <f>O252*H252</f>
        <v>0</v>
      </c>
      <c r="Q252" s="245">
        <v>0</v>
      </c>
      <c r="R252" s="245">
        <f>Q252*H252</f>
        <v>0</v>
      </c>
      <c r="S252" s="245">
        <v>0</v>
      </c>
      <c r="T252" s="246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7" t="s">
        <v>160</v>
      </c>
      <c r="AT252" s="247" t="s">
        <v>156</v>
      </c>
      <c r="AU252" s="247" t="s">
        <v>86</v>
      </c>
      <c r="AY252" s="18" t="s">
        <v>153</v>
      </c>
      <c r="BE252" s="248">
        <f>IF(N252="základní",J252,0)</f>
        <v>0</v>
      </c>
      <c r="BF252" s="248">
        <f>IF(N252="snížená",J252,0)</f>
        <v>0</v>
      </c>
      <c r="BG252" s="248">
        <f>IF(N252="zákl. přenesená",J252,0)</f>
        <v>0</v>
      </c>
      <c r="BH252" s="248">
        <f>IF(N252="sníž. přenesená",J252,0)</f>
        <v>0</v>
      </c>
      <c r="BI252" s="248">
        <f>IF(N252="nulová",J252,0)</f>
        <v>0</v>
      </c>
      <c r="BJ252" s="18" t="s">
        <v>84</v>
      </c>
      <c r="BK252" s="248">
        <f>ROUND(I252*H252,2)</f>
        <v>0</v>
      </c>
      <c r="BL252" s="18" t="s">
        <v>160</v>
      </c>
      <c r="BM252" s="247" t="s">
        <v>336</v>
      </c>
    </row>
    <row r="253" s="2" customFormat="1" ht="16.5" customHeight="1">
      <c r="A253" s="39"/>
      <c r="B253" s="40"/>
      <c r="C253" s="235" t="s">
        <v>337</v>
      </c>
      <c r="D253" s="235" t="s">
        <v>156</v>
      </c>
      <c r="E253" s="236" t="s">
        <v>338</v>
      </c>
      <c r="F253" s="237" t="s">
        <v>339</v>
      </c>
      <c r="G253" s="238" t="s">
        <v>230</v>
      </c>
      <c r="H253" s="239">
        <v>17.526</v>
      </c>
      <c r="I253" s="240"/>
      <c r="J253" s="241">
        <f>ROUND(I253*H253,2)</f>
        <v>0</v>
      </c>
      <c r="K253" s="242"/>
      <c r="L253" s="45"/>
      <c r="M253" s="243" t="s">
        <v>1</v>
      </c>
      <c r="N253" s="244" t="s">
        <v>41</v>
      </c>
      <c r="O253" s="92"/>
      <c r="P253" s="245">
        <f>O253*H253</f>
        <v>0</v>
      </c>
      <c r="Q253" s="245">
        <v>0</v>
      </c>
      <c r="R253" s="245">
        <f>Q253*H253</f>
        <v>0</v>
      </c>
      <c r="S253" s="245">
        <v>0</v>
      </c>
      <c r="T253" s="246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7" t="s">
        <v>160</v>
      </c>
      <c r="AT253" s="247" t="s">
        <v>156</v>
      </c>
      <c r="AU253" s="247" t="s">
        <v>86</v>
      </c>
      <c r="AY253" s="18" t="s">
        <v>153</v>
      </c>
      <c r="BE253" s="248">
        <f>IF(N253="základní",J253,0)</f>
        <v>0</v>
      </c>
      <c r="BF253" s="248">
        <f>IF(N253="snížená",J253,0)</f>
        <v>0</v>
      </c>
      <c r="BG253" s="248">
        <f>IF(N253="zákl. přenesená",J253,0)</f>
        <v>0</v>
      </c>
      <c r="BH253" s="248">
        <f>IF(N253="sníž. přenesená",J253,0)</f>
        <v>0</v>
      </c>
      <c r="BI253" s="248">
        <f>IF(N253="nulová",J253,0)</f>
        <v>0</v>
      </c>
      <c r="BJ253" s="18" t="s">
        <v>84</v>
      </c>
      <c r="BK253" s="248">
        <f>ROUND(I253*H253,2)</f>
        <v>0</v>
      </c>
      <c r="BL253" s="18" t="s">
        <v>160</v>
      </c>
      <c r="BM253" s="247" t="s">
        <v>340</v>
      </c>
    </row>
    <row r="254" s="12" customFormat="1" ht="22.8" customHeight="1">
      <c r="A254" s="12"/>
      <c r="B254" s="219"/>
      <c r="C254" s="220"/>
      <c r="D254" s="221" t="s">
        <v>75</v>
      </c>
      <c r="E254" s="233" t="s">
        <v>341</v>
      </c>
      <c r="F254" s="233" t="s">
        <v>342</v>
      </c>
      <c r="G254" s="220"/>
      <c r="H254" s="220"/>
      <c r="I254" s="223"/>
      <c r="J254" s="234">
        <f>BK254</f>
        <v>0</v>
      </c>
      <c r="K254" s="220"/>
      <c r="L254" s="225"/>
      <c r="M254" s="226"/>
      <c r="N254" s="227"/>
      <c r="O254" s="227"/>
      <c r="P254" s="228">
        <f>P255</f>
        <v>0</v>
      </c>
      <c r="Q254" s="227"/>
      <c r="R254" s="228">
        <f>R255</f>
        <v>0</v>
      </c>
      <c r="S254" s="227"/>
      <c r="T254" s="229">
        <f>T255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30" t="s">
        <v>84</v>
      </c>
      <c r="AT254" s="231" t="s">
        <v>75</v>
      </c>
      <c r="AU254" s="231" t="s">
        <v>84</v>
      </c>
      <c r="AY254" s="230" t="s">
        <v>153</v>
      </c>
      <c r="BK254" s="232">
        <f>BK255</f>
        <v>0</v>
      </c>
    </row>
    <row r="255" s="2" customFormat="1" ht="24.15" customHeight="1">
      <c r="A255" s="39"/>
      <c r="B255" s="40"/>
      <c r="C255" s="235" t="s">
        <v>343</v>
      </c>
      <c r="D255" s="235" t="s">
        <v>156</v>
      </c>
      <c r="E255" s="236" t="s">
        <v>344</v>
      </c>
      <c r="F255" s="237" t="s">
        <v>345</v>
      </c>
      <c r="G255" s="238" t="s">
        <v>230</v>
      </c>
      <c r="H255" s="239">
        <v>17.895</v>
      </c>
      <c r="I255" s="240"/>
      <c r="J255" s="241">
        <f>ROUND(I255*H255,2)</f>
        <v>0</v>
      </c>
      <c r="K255" s="242"/>
      <c r="L255" s="45"/>
      <c r="M255" s="243" t="s">
        <v>1</v>
      </c>
      <c r="N255" s="244" t="s">
        <v>41</v>
      </c>
      <c r="O255" s="92"/>
      <c r="P255" s="245">
        <f>O255*H255</f>
        <v>0</v>
      </c>
      <c r="Q255" s="245">
        <v>0</v>
      </c>
      <c r="R255" s="245">
        <f>Q255*H255</f>
        <v>0</v>
      </c>
      <c r="S255" s="245">
        <v>0</v>
      </c>
      <c r="T255" s="246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7" t="s">
        <v>160</v>
      </c>
      <c r="AT255" s="247" t="s">
        <v>156</v>
      </c>
      <c r="AU255" s="247" t="s">
        <v>86</v>
      </c>
      <c r="AY255" s="18" t="s">
        <v>153</v>
      </c>
      <c r="BE255" s="248">
        <f>IF(N255="základní",J255,0)</f>
        <v>0</v>
      </c>
      <c r="BF255" s="248">
        <f>IF(N255="snížená",J255,0)</f>
        <v>0</v>
      </c>
      <c r="BG255" s="248">
        <f>IF(N255="zákl. přenesená",J255,0)</f>
        <v>0</v>
      </c>
      <c r="BH255" s="248">
        <f>IF(N255="sníž. přenesená",J255,0)</f>
        <v>0</v>
      </c>
      <c r="BI255" s="248">
        <f>IF(N255="nulová",J255,0)</f>
        <v>0</v>
      </c>
      <c r="BJ255" s="18" t="s">
        <v>84</v>
      </c>
      <c r="BK255" s="248">
        <f>ROUND(I255*H255,2)</f>
        <v>0</v>
      </c>
      <c r="BL255" s="18" t="s">
        <v>160</v>
      </c>
      <c r="BM255" s="247" t="s">
        <v>346</v>
      </c>
    </row>
    <row r="256" s="12" customFormat="1" ht="25.92" customHeight="1">
      <c r="A256" s="12"/>
      <c r="B256" s="219"/>
      <c r="C256" s="220"/>
      <c r="D256" s="221" t="s">
        <v>75</v>
      </c>
      <c r="E256" s="222" t="s">
        <v>347</v>
      </c>
      <c r="F256" s="222" t="s">
        <v>348</v>
      </c>
      <c r="G256" s="220"/>
      <c r="H256" s="220"/>
      <c r="I256" s="223"/>
      <c r="J256" s="224">
        <f>BK256</f>
        <v>0</v>
      </c>
      <c r="K256" s="220"/>
      <c r="L256" s="225"/>
      <c r="M256" s="226"/>
      <c r="N256" s="227"/>
      <c r="O256" s="227"/>
      <c r="P256" s="228">
        <f>P257+P273+P295+P301+P309+P327+P414+P417</f>
        <v>0</v>
      </c>
      <c r="Q256" s="227"/>
      <c r="R256" s="228">
        <f>R257+R273+R295+R301+R309+R327+R414+R417</f>
        <v>4.1317714699999994</v>
      </c>
      <c r="S256" s="227"/>
      <c r="T256" s="229">
        <f>T257+T273+T295+T301+T309+T327+T414+T417</f>
        <v>9.4478760000000008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30" t="s">
        <v>84</v>
      </c>
      <c r="AT256" s="231" t="s">
        <v>75</v>
      </c>
      <c r="AU256" s="231" t="s">
        <v>76</v>
      </c>
      <c r="AY256" s="230" t="s">
        <v>153</v>
      </c>
      <c r="BK256" s="232">
        <f>BK257+BK273+BK295+BK301+BK309+BK327+BK414+BK417</f>
        <v>0</v>
      </c>
    </row>
    <row r="257" s="12" customFormat="1" ht="22.8" customHeight="1">
      <c r="A257" s="12"/>
      <c r="B257" s="219"/>
      <c r="C257" s="220"/>
      <c r="D257" s="221" t="s">
        <v>75</v>
      </c>
      <c r="E257" s="233" t="s">
        <v>349</v>
      </c>
      <c r="F257" s="233" t="s">
        <v>350</v>
      </c>
      <c r="G257" s="220"/>
      <c r="H257" s="220"/>
      <c r="I257" s="223"/>
      <c r="J257" s="234">
        <f>BK257</f>
        <v>0</v>
      </c>
      <c r="K257" s="220"/>
      <c r="L257" s="225"/>
      <c r="M257" s="226"/>
      <c r="N257" s="227"/>
      <c r="O257" s="227"/>
      <c r="P257" s="228">
        <f>SUM(P258:P272)</f>
        <v>0</v>
      </c>
      <c r="Q257" s="227"/>
      <c r="R257" s="228">
        <f>SUM(R258:R272)</f>
        <v>0.0094000000000000004</v>
      </c>
      <c r="S257" s="227"/>
      <c r="T257" s="229">
        <f>SUM(T258:T272)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30" t="s">
        <v>84</v>
      </c>
      <c r="AT257" s="231" t="s">
        <v>75</v>
      </c>
      <c r="AU257" s="231" t="s">
        <v>84</v>
      </c>
      <c r="AY257" s="230" t="s">
        <v>153</v>
      </c>
      <c r="BK257" s="232">
        <f>SUM(BK258:BK272)</f>
        <v>0</v>
      </c>
    </row>
    <row r="258" s="2" customFormat="1" ht="33" customHeight="1">
      <c r="A258" s="39"/>
      <c r="B258" s="40"/>
      <c r="C258" s="235" t="s">
        <v>351</v>
      </c>
      <c r="D258" s="235" t="s">
        <v>156</v>
      </c>
      <c r="E258" s="236" t="s">
        <v>352</v>
      </c>
      <c r="F258" s="237" t="s">
        <v>353</v>
      </c>
      <c r="G258" s="238" t="s">
        <v>177</v>
      </c>
      <c r="H258" s="239">
        <v>7</v>
      </c>
      <c r="I258" s="240"/>
      <c r="J258" s="241">
        <f>ROUND(I258*H258,2)</f>
        <v>0</v>
      </c>
      <c r="K258" s="242"/>
      <c r="L258" s="45"/>
      <c r="M258" s="243" t="s">
        <v>1</v>
      </c>
      <c r="N258" s="244" t="s">
        <v>41</v>
      </c>
      <c r="O258" s="92"/>
      <c r="P258" s="245">
        <f>O258*H258</f>
        <v>0</v>
      </c>
      <c r="Q258" s="245">
        <v>0</v>
      </c>
      <c r="R258" s="245">
        <f>Q258*H258</f>
        <v>0</v>
      </c>
      <c r="S258" s="245">
        <v>0</v>
      </c>
      <c r="T258" s="246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7" t="s">
        <v>160</v>
      </c>
      <c r="AT258" s="247" t="s">
        <v>156</v>
      </c>
      <c r="AU258" s="247" t="s">
        <v>86</v>
      </c>
      <c r="AY258" s="18" t="s">
        <v>153</v>
      </c>
      <c r="BE258" s="248">
        <f>IF(N258="základní",J258,0)</f>
        <v>0</v>
      </c>
      <c r="BF258" s="248">
        <f>IF(N258="snížená",J258,0)</f>
        <v>0</v>
      </c>
      <c r="BG258" s="248">
        <f>IF(N258="zákl. přenesená",J258,0)</f>
        <v>0</v>
      </c>
      <c r="BH258" s="248">
        <f>IF(N258="sníž. přenesená",J258,0)</f>
        <v>0</v>
      </c>
      <c r="BI258" s="248">
        <f>IF(N258="nulová",J258,0)</f>
        <v>0</v>
      </c>
      <c r="BJ258" s="18" t="s">
        <v>84</v>
      </c>
      <c r="BK258" s="248">
        <f>ROUND(I258*H258,2)</f>
        <v>0</v>
      </c>
      <c r="BL258" s="18" t="s">
        <v>160</v>
      </c>
      <c r="BM258" s="247" t="s">
        <v>354</v>
      </c>
    </row>
    <row r="259" s="2" customFormat="1" ht="24.15" customHeight="1">
      <c r="A259" s="39"/>
      <c r="B259" s="40"/>
      <c r="C259" s="235" t="s">
        <v>355</v>
      </c>
      <c r="D259" s="235" t="s">
        <v>156</v>
      </c>
      <c r="E259" s="236" t="s">
        <v>356</v>
      </c>
      <c r="F259" s="237" t="s">
        <v>357</v>
      </c>
      <c r="G259" s="238" t="s">
        <v>177</v>
      </c>
      <c r="H259" s="239">
        <v>8</v>
      </c>
      <c r="I259" s="240"/>
      <c r="J259" s="241">
        <f>ROUND(I259*H259,2)</f>
        <v>0</v>
      </c>
      <c r="K259" s="242"/>
      <c r="L259" s="45"/>
      <c r="M259" s="243" t="s">
        <v>1</v>
      </c>
      <c r="N259" s="244" t="s">
        <v>41</v>
      </c>
      <c r="O259" s="92"/>
      <c r="P259" s="245">
        <f>O259*H259</f>
        <v>0</v>
      </c>
      <c r="Q259" s="245">
        <v>0</v>
      </c>
      <c r="R259" s="245">
        <f>Q259*H259</f>
        <v>0</v>
      </c>
      <c r="S259" s="245">
        <v>0</v>
      </c>
      <c r="T259" s="246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7" t="s">
        <v>160</v>
      </c>
      <c r="AT259" s="247" t="s">
        <v>156</v>
      </c>
      <c r="AU259" s="247" t="s">
        <v>86</v>
      </c>
      <c r="AY259" s="18" t="s">
        <v>153</v>
      </c>
      <c r="BE259" s="248">
        <f>IF(N259="základní",J259,0)</f>
        <v>0</v>
      </c>
      <c r="BF259" s="248">
        <f>IF(N259="snížená",J259,0)</f>
        <v>0</v>
      </c>
      <c r="BG259" s="248">
        <f>IF(N259="zákl. přenesená",J259,0)</f>
        <v>0</v>
      </c>
      <c r="BH259" s="248">
        <f>IF(N259="sníž. přenesená",J259,0)</f>
        <v>0</v>
      </c>
      <c r="BI259" s="248">
        <f>IF(N259="nulová",J259,0)</f>
        <v>0</v>
      </c>
      <c r="BJ259" s="18" t="s">
        <v>84</v>
      </c>
      <c r="BK259" s="248">
        <f>ROUND(I259*H259,2)</f>
        <v>0</v>
      </c>
      <c r="BL259" s="18" t="s">
        <v>160</v>
      </c>
      <c r="BM259" s="247" t="s">
        <v>358</v>
      </c>
    </row>
    <row r="260" s="13" customFormat="1">
      <c r="A260" s="13"/>
      <c r="B260" s="249"/>
      <c r="C260" s="250"/>
      <c r="D260" s="251" t="s">
        <v>162</v>
      </c>
      <c r="E260" s="252" t="s">
        <v>1</v>
      </c>
      <c r="F260" s="253" t="s">
        <v>359</v>
      </c>
      <c r="G260" s="250"/>
      <c r="H260" s="254">
        <v>7</v>
      </c>
      <c r="I260" s="255"/>
      <c r="J260" s="250"/>
      <c r="K260" s="250"/>
      <c r="L260" s="256"/>
      <c r="M260" s="257"/>
      <c r="N260" s="258"/>
      <c r="O260" s="258"/>
      <c r="P260" s="258"/>
      <c r="Q260" s="258"/>
      <c r="R260" s="258"/>
      <c r="S260" s="258"/>
      <c r="T260" s="25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0" t="s">
        <v>162</v>
      </c>
      <c r="AU260" s="260" t="s">
        <v>86</v>
      </c>
      <c r="AV260" s="13" t="s">
        <v>86</v>
      </c>
      <c r="AW260" s="13" t="s">
        <v>32</v>
      </c>
      <c r="AX260" s="13" t="s">
        <v>76</v>
      </c>
      <c r="AY260" s="260" t="s">
        <v>153</v>
      </c>
    </row>
    <row r="261" s="13" customFormat="1">
      <c r="A261" s="13"/>
      <c r="B261" s="249"/>
      <c r="C261" s="250"/>
      <c r="D261" s="251" t="s">
        <v>162</v>
      </c>
      <c r="E261" s="252" t="s">
        <v>1</v>
      </c>
      <c r="F261" s="253" t="s">
        <v>360</v>
      </c>
      <c r="G261" s="250"/>
      <c r="H261" s="254">
        <v>1</v>
      </c>
      <c r="I261" s="255"/>
      <c r="J261" s="250"/>
      <c r="K261" s="250"/>
      <c r="L261" s="256"/>
      <c r="M261" s="257"/>
      <c r="N261" s="258"/>
      <c r="O261" s="258"/>
      <c r="P261" s="258"/>
      <c r="Q261" s="258"/>
      <c r="R261" s="258"/>
      <c r="S261" s="258"/>
      <c r="T261" s="25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0" t="s">
        <v>162</v>
      </c>
      <c r="AU261" s="260" t="s">
        <v>86</v>
      </c>
      <c r="AV261" s="13" t="s">
        <v>86</v>
      </c>
      <c r="AW261" s="13" t="s">
        <v>32</v>
      </c>
      <c r="AX261" s="13" t="s">
        <v>76</v>
      </c>
      <c r="AY261" s="260" t="s">
        <v>153</v>
      </c>
    </row>
    <row r="262" s="14" customFormat="1">
      <c r="A262" s="14"/>
      <c r="B262" s="261"/>
      <c r="C262" s="262"/>
      <c r="D262" s="251" t="s">
        <v>162</v>
      </c>
      <c r="E262" s="263" t="s">
        <v>1</v>
      </c>
      <c r="F262" s="264" t="s">
        <v>164</v>
      </c>
      <c r="G262" s="262"/>
      <c r="H262" s="265">
        <v>8</v>
      </c>
      <c r="I262" s="266"/>
      <c r="J262" s="262"/>
      <c r="K262" s="262"/>
      <c r="L262" s="267"/>
      <c r="M262" s="268"/>
      <c r="N262" s="269"/>
      <c r="O262" s="269"/>
      <c r="P262" s="269"/>
      <c r="Q262" s="269"/>
      <c r="R262" s="269"/>
      <c r="S262" s="269"/>
      <c r="T262" s="27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1" t="s">
        <v>162</v>
      </c>
      <c r="AU262" s="271" t="s">
        <v>86</v>
      </c>
      <c r="AV262" s="14" t="s">
        <v>160</v>
      </c>
      <c r="AW262" s="14" t="s">
        <v>32</v>
      </c>
      <c r="AX262" s="14" t="s">
        <v>84</v>
      </c>
      <c r="AY262" s="271" t="s">
        <v>153</v>
      </c>
    </row>
    <row r="263" s="2" customFormat="1" ht="24.15" customHeight="1">
      <c r="A263" s="39"/>
      <c r="B263" s="40"/>
      <c r="C263" s="293" t="s">
        <v>361</v>
      </c>
      <c r="D263" s="293" t="s">
        <v>255</v>
      </c>
      <c r="E263" s="294" t="s">
        <v>362</v>
      </c>
      <c r="F263" s="295" t="s">
        <v>363</v>
      </c>
      <c r="G263" s="296" t="s">
        <v>177</v>
      </c>
      <c r="H263" s="297">
        <v>5</v>
      </c>
      <c r="I263" s="298"/>
      <c r="J263" s="299">
        <f>ROUND(I263*H263,2)</f>
        <v>0</v>
      </c>
      <c r="K263" s="300"/>
      <c r="L263" s="301"/>
      <c r="M263" s="302" t="s">
        <v>1</v>
      </c>
      <c r="N263" s="303" t="s">
        <v>41</v>
      </c>
      <c r="O263" s="92"/>
      <c r="P263" s="245">
        <f>O263*H263</f>
        <v>0</v>
      </c>
      <c r="Q263" s="245">
        <v>0</v>
      </c>
      <c r="R263" s="245">
        <f>Q263*H263</f>
        <v>0</v>
      </c>
      <c r="S263" s="245">
        <v>0</v>
      </c>
      <c r="T263" s="246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7" t="s">
        <v>241</v>
      </c>
      <c r="AT263" s="247" t="s">
        <v>255</v>
      </c>
      <c r="AU263" s="247" t="s">
        <v>86</v>
      </c>
      <c r="AY263" s="18" t="s">
        <v>153</v>
      </c>
      <c r="BE263" s="248">
        <f>IF(N263="základní",J263,0)</f>
        <v>0</v>
      </c>
      <c r="BF263" s="248">
        <f>IF(N263="snížená",J263,0)</f>
        <v>0</v>
      </c>
      <c r="BG263" s="248">
        <f>IF(N263="zákl. přenesená",J263,0)</f>
        <v>0</v>
      </c>
      <c r="BH263" s="248">
        <f>IF(N263="sníž. přenesená",J263,0)</f>
        <v>0</v>
      </c>
      <c r="BI263" s="248">
        <f>IF(N263="nulová",J263,0)</f>
        <v>0</v>
      </c>
      <c r="BJ263" s="18" t="s">
        <v>84</v>
      </c>
      <c r="BK263" s="248">
        <f>ROUND(I263*H263,2)</f>
        <v>0</v>
      </c>
      <c r="BL263" s="18" t="s">
        <v>160</v>
      </c>
      <c r="BM263" s="247" t="s">
        <v>364</v>
      </c>
    </row>
    <row r="264" s="2" customFormat="1" ht="24.15" customHeight="1">
      <c r="A264" s="39"/>
      <c r="B264" s="40"/>
      <c r="C264" s="293" t="s">
        <v>365</v>
      </c>
      <c r="D264" s="293" t="s">
        <v>255</v>
      </c>
      <c r="E264" s="294" t="s">
        <v>366</v>
      </c>
      <c r="F264" s="295" t="s">
        <v>367</v>
      </c>
      <c r="G264" s="296" t="s">
        <v>177</v>
      </c>
      <c r="H264" s="297">
        <v>2</v>
      </c>
      <c r="I264" s="298"/>
      <c r="J264" s="299">
        <f>ROUND(I264*H264,2)</f>
        <v>0</v>
      </c>
      <c r="K264" s="300"/>
      <c r="L264" s="301"/>
      <c r="M264" s="302" t="s">
        <v>1</v>
      </c>
      <c r="N264" s="303" t="s">
        <v>41</v>
      </c>
      <c r="O264" s="92"/>
      <c r="P264" s="245">
        <f>O264*H264</f>
        <v>0</v>
      </c>
      <c r="Q264" s="245">
        <v>0</v>
      </c>
      <c r="R264" s="245">
        <f>Q264*H264</f>
        <v>0</v>
      </c>
      <c r="S264" s="245">
        <v>0</v>
      </c>
      <c r="T264" s="246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7" t="s">
        <v>241</v>
      </c>
      <c r="AT264" s="247" t="s">
        <v>255</v>
      </c>
      <c r="AU264" s="247" t="s">
        <v>86</v>
      </c>
      <c r="AY264" s="18" t="s">
        <v>153</v>
      </c>
      <c r="BE264" s="248">
        <f>IF(N264="základní",J264,0)</f>
        <v>0</v>
      </c>
      <c r="BF264" s="248">
        <f>IF(N264="snížená",J264,0)</f>
        <v>0</v>
      </c>
      <c r="BG264" s="248">
        <f>IF(N264="zákl. přenesená",J264,0)</f>
        <v>0</v>
      </c>
      <c r="BH264" s="248">
        <f>IF(N264="sníž. přenesená",J264,0)</f>
        <v>0</v>
      </c>
      <c r="BI264" s="248">
        <f>IF(N264="nulová",J264,0)</f>
        <v>0</v>
      </c>
      <c r="BJ264" s="18" t="s">
        <v>84</v>
      </c>
      <c r="BK264" s="248">
        <f>ROUND(I264*H264,2)</f>
        <v>0</v>
      </c>
      <c r="BL264" s="18" t="s">
        <v>160</v>
      </c>
      <c r="BM264" s="247" t="s">
        <v>368</v>
      </c>
    </row>
    <row r="265" s="2" customFormat="1" ht="16.5" customHeight="1">
      <c r="A265" s="39"/>
      <c r="B265" s="40"/>
      <c r="C265" s="293" t="s">
        <v>369</v>
      </c>
      <c r="D265" s="293" t="s">
        <v>255</v>
      </c>
      <c r="E265" s="294" t="s">
        <v>370</v>
      </c>
      <c r="F265" s="295" t="s">
        <v>371</v>
      </c>
      <c r="G265" s="296" t="s">
        <v>177</v>
      </c>
      <c r="H265" s="297">
        <v>1</v>
      </c>
      <c r="I265" s="298"/>
      <c r="J265" s="299">
        <f>ROUND(I265*H265,2)</f>
        <v>0</v>
      </c>
      <c r="K265" s="300"/>
      <c r="L265" s="301"/>
      <c r="M265" s="302" t="s">
        <v>1</v>
      </c>
      <c r="N265" s="303" t="s">
        <v>41</v>
      </c>
      <c r="O265" s="92"/>
      <c r="P265" s="245">
        <f>O265*H265</f>
        <v>0</v>
      </c>
      <c r="Q265" s="245">
        <v>0</v>
      </c>
      <c r="R265" s="245">
        <f>Q265*H265</f>
        <v>0</v>
      </c>
      <c r="S265" s="245">
        <v>0</v>
      </c>
      <c r="T265" s="246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7" t="s">
        <v>241</v>
      </c>
      <c r="AT265" s="247" t="s">
        <v>255</v>
      </c>
      <c r="AU265" s="247" t="s">
        <v>86</v>
      </c>
      <c r="AY265" s="18" t="s">
        <v>153</v>
      </c>
      <c r="BE265" s="248">
        <f>IF(N265="základní",J265,0)</f>
        <v>0</v>
      </c>
      <c r="BF265" s="248">
        <f>IF(N265="snížená",J265,0)</f>
        <v>0</v>
      </c>
      <c r="BG265" s="248">
        <f>IF(N265="zákl. přenesená",J265,0)</f>
        <v>0</v>
      </c>
      <c r="BH265" s="248">
        <f>IF(N265="sníž. přenesená",J265,0)</f>
        <v>0</v>
      </c>
      <c r="BI265" s="248">
        <f>IF(N265="nulová",J265,0)</f>
        <v>0</v>
      </c>
      <c r="BJ265" s="18" t="s">
        <v>84</v>
      </c>
      <c r="BK265" s="248">
        <f>ROUND(I265*H265,2)</f>
        <v>0</v>
      </c>
      <c r="BL265" s="18" t="s">
        <v>160</v>
      </c>
      <c r="BM265" s="247" t="s">
        <v>372</v>
      </c>
    </row>
    <row r="266" s="2" customFormat="1" ht="24.15" customHeight="1">
      <c r="A266" s="39"/>
      <c r="B266" s="40"/>
      <c r="C266" s="235" t="s">
        <v>373</v>
      </c>
      <c r="D266" s="235" t="s">
        <v>156</v>
      </c>
      <c r="E266" s="236" t="s">
        <v>374</v>
      </c>
      <c r="F266" s="237" t="s">
        <v>375</v>
      </c>
      <c r="G266" s="238" t="s">
        <v>177</v>
      </c>
      <c r="H266" s="239">
        <v>2</v>
      </c>
      <c r="I266" s="240"/>
      <c r="J266" s="241">
        <f>ROUND(I266*H266,2)</f>
        <v>0</v>
      </c>
      <c r="K266" s="242"/>
      <c r="L266" s="45"/>
      <c r="M266" s="243" t="s">
        <v>1</v>
      </c>
      <c r="N266" s="244" t="s">
        <v>41</v>
      </c>
      <c r="O266" s="92"/>
      <c r="P266" s="245">
        <f>O266*H266</f>
        <v>0</v>
      </c>
      <c r="Q266" s="245">
        <v>0</v>
      </c>
      <c r="R266" s="245">
        <f>Q266*H266</f>
        <v>0</v>
      </c>
      <c r="S266" s="245">
        <v>0</v>
      </c>
      <c r="T266" s="246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7" t="s">
        <v>160</v>
      </c>
      <c r="AT266" s="247" t="s">
        <v>156</v>
      </c>
      <c r="AU266" s="247" t="s">
        <v>86</v>
      </c>
      <c r="AY266" s="18" t="s">
        <v>153</v>
      </c>
      <c r="BE266" s="248">
        <f>IF(N266="základní",J266,0)</f>
        <v>0</v>
      </c>
      <c r="BF266" s="248">
        <f>IF(N266="snížená",J266,0)</f>
        <v>0</v>
      </c>
      <c r="BG266" s="248">
        <f>IF(N266="zákl. přenesená",J266,0)</f>
        <v>0</v>
      </c>
      <c r="BH266" s="248">
        <f>IF(N266="sníž. přenesená",J266,0)</f>
        <v>0</v>
      </c>
      <c r="BI266" s="248">
        <f>IF(N266="nulová",J266,0)</f>
        <v>0</v>
      </c>
      <c r="BJ266" s="18" t="s">
        <v>84</v>
      </c>
      <c r="BK266" s="248">
        <f>ROUND(I266*H266,2)</f>
        <v>0</v>
      </c>
      <c r="BL266" s="18" t="s">
        <v>160</v>
      </c>
      <c r="BM266" s="247" t="s">
        <v>376</v>
      </c>
    </row>
    <row r="267" s="2" customFormat="1" ht="16.5" customHeight="1">
      <c r="A267" s="39"/>
      <c r="B267" s="40"/>
      <c r="C267" s="293" t="s">
        <v>377</v>
      </c>
      <c r="D267" s="293" t="s">
        <v>255</v>
      </c>
      <c r="E267" s="294" t="s">
        <v>378</v>
      </c>
      <c r="F267" s="295" t="s">
        <v>379</v>
      </c>
      <c r="G267" s="296" t="s">
        <v>177</v>
      </c>
      <c r="H267" s="297">
        <v>2</v>
      </c>
      <c r="I267" s="298"/>
      <c r="J267" s="299">
        <f>ROUND(I267*H267,2)</f>
        <v>0</v>
      </c>
      <c r="K267" s="300"/>
      <c r="L267" s="301"/>
      <c r="M267" s="302" t="s">
        <v>1</v>
      </c>
      <c r="N267" s="303" t="s">
        <v>41</v>
      </c>
      <c r="O267" s="92"/>
      <c r="P267" s="245">
        <f>O267*H267</f>
        <v>0</v>
      </c>
      <c r="Q267" s="245">
        <v>0.0047000000000000002</v>
      </c>
      <c r="R267" s="245">
        <f>Q267*H267</f>
        <v>0.0094000000000000004</v>
      </c>
      <c r="S267" s="245">
        <v>0</v>
      </c>
      <c r="T267" s="246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7" t="s">
        <v>241</v>
      </c>
      <c r="AT267" s="247" t="s">
        <v>255</v>
      </c>
      <c r="AU267" s="247" t="s">
        <v>86</v>
      </c>
      <c r="AY267" s="18" t="s">
        <v>153</v>
      </c>
      <c r="BE267" s="248">
        <f>IF(N267="základní",J267,0)</f>
        <v>0</v>
      </c>
      <c r="BF267" s="248">
        <f>IF(N267="snížená",J267,0)</f>
        <v>0</v>
      </c>
      <c r="BG267" s="248">
        <f>IF(N267="zákl. přenesená",J267,0)</f>
        <v>0</v>
      </c>
      <c r="BH267" s="248">
        <f>IF(N267="sníž. přenesená",J267,0)</f>
        <v>0</v>
      </c>
      <c r="BI267" s="248">
        <f>IF(N267="nulová",J267,0)</f>
        <v>0</v>
      </c>
      <c r="BJ267" s="18" t="s">
        <v>84</v>
      </c>
      <c r="BK267" s="248">
        <f>ROUND(I267*H267,2)</f>
        <v>0</v>
      </c>
      <c r="BL267" s="18" t="s">
        <v>160</v>
      </c>
      <c r="BM267" s="247" t="s">
        <v>380</v>
      </c>
    </row>
    <row r="268" s="2" customFormat="1" ht="16.5" customHeight="1">
      <c r="A268" s="39"/>
      <c r="B268" s="40"/>
      <c r="C268" s="235" t="s">
        <v>381</v>
      </c>
      <c r="D268" s="235" t="s">
        <v>156</v>
      </c>
      <c r="E268" s="236" t="s">
        <v>382</v>
      </c>
      <c r="F268" s="237" t="s">
        <v>383</v>
      </c>
      <c r="G268" s="238" t="s">
        <v>177</v>
      </c>
      <c r="H268" s="239">
        <v>7</v>
      </c>
      <c r="I268" s="240"/>
      <c r="J268" s="241">
        <f>ROUND(I268*H268,2)</f>
        <v>0</v>
      </c>
      <c r="K268" s="242"/>
      <c r="L268" s="45"/>
      <c r="M268" s="243" t="s">
        <v>1</v>
      </c>
      <c r="N268" s="244" t="s">
        <v>41</v>
      </c>
      <c r="O268" s="92"/>
      <c r="P268" s="245">
        <f>O268*H268</f>
        <v>0</v>
      </c>
      <c r="Q268" s="245">
        <v>0</v>
      </c>
      <c r="R268" s="245">
        <f>Q268*H268</f>
        <v>0</v>
      </c>
      <c r="S268" s="245">
        <v>0</v>
      </c>
      <c r="T268" s="246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7" t="s">
        <v>160</v>
      </c>
      <c r="AT268" s="247" t="s">
        <v>156</v>
      </c>
      <c r="AU268" s="247" t="s">
        <v>86</v>
      </c>
      <c r="AY268" s="18" t="s">
        <v>153</v>
      </c>
      <c r="BE268" s="248">
        <f>IF(N268="základní",J268,0)</f>
        <v>0</v>
      </c>
      <c r="BF268" s="248">
        <f>IF(N268="snížená",J268,0)</f>
        <v>0</v>
      </c>
      <c r="BG268" s="248">
        <f>IF(N268="zákl. přenesená",J268,0)</f>
        <v>0</v>
      </c>
      <c r="BH268" s="248">
        <f>IF(N268="sníž. přenesená",J268,0)</f>
        <v>0</v>
      </c>
      <c r="BI268" s="248">
        <f>IF(N268="nulová",J268,0)</f>
        <v>0</v>
      </c>
      <c r="BJ268" s="18" t="s">
        <v>84</v>
      </c>
      <c r="BK268" s="248">
        <f>ROUND(I268*H268,2)</f>
        <v>0</v>
      </c>
      <c r="BL268" s="18" t="s">
        <v>160</v>
      </c>
      <c r="BM268" s="247" t="s">
        <v>384</v>
      </c>
    </row>
    <row r="269" s="2" customFormat="1" ht="16.5" customHeight="1">
      <c r="A269" s="39"/>
      <c r="B269" s="40"/>
      <c r="C269" s="293" t="s">
        <v>385</v>
      </c>
      <c r="D269" s="293" t="s">
        <v>255</v>
      </c>
      <c r="E269" s="294" t="s">
        <v>386</v>
      </c>
      <c r="F269" s="295" t="s">
        <v>387</v>
      </c>
      <c r="G269" s="296" t="s">
        <v>177</v>
      </c>
      <c r="H269" s="297">
        <v>4</v>
      </c>
      <c r="I269" s="298"/>
      <c r="J269" s="299">
        <f>ROUND(I269*H269,2)</f>
        <v>0</v>
      </c>
      <c r="K269" s="300"/>
      <c r="L269" s="301"/>
      <c r="M269" s="302" t="s">
        <v>1</v>
      </c>
      <c r="N269" s="303" t="s">
        <v>41</v>
      </c>
      <c r="O269" s="92"/>
      <c r="P269" s="245">
        <f>O269*H269</f>
        <v>0</v>
      </c>
      <c r="Q269" s="245">
        <v>0</v>
      </c>
      <c r="R269" s="245">
        <f>Q269*H269</f>
        <v>0</v>
      </c>
      <c r="S269" s="245">
        <v>0</v>
      </c>
      <c r="T269" s="246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7" t="s">
        <v>241</v>
      </c>
      <c r="AT269" s="247" t="s">
        <v>255</v>
      </c>
      <c r="AU269" s="247" t="s">
        <v>86</v>
      </c>
      <c r="AY269" s="18" t="s">
        <v>153</v>
      </c>
      <c r="BE269" s="248">
        <f>IF(N269="základní",J269,0)</f>
        <v>0</v>
      </c>
      <c r="BF269" s="248">
        <f>IF(N269="snížená",J269,0)</f>
        <v>0</v>
      </c>
      <c r="BG269" s="248">
        <f>IF(N269="zákl. přenesená",J269,0)</f>
        <v>0</v>
      </c>
      <c r="BH269" s="248">
        <f>IF(N269="sníž. přenesená",J269,0)</f>
        <v>0</v>
      </c>
      <c r="BI269" s="248">
        <f>IF(N269="nulová",J269,0)</f>
        <v>0</v>
      </c>
      <c r="BJ269" s="18" t="s">
        <v>84</v>
      </c>
      <c r="BK269" s="248">
        <f>ROUND(I269*H269,2)</f>
        <v>0</v>
      </c>
      <c r="BL269" s="18" t="s">
        <v>160</v>
      </c>
      <c r="BM269" s="247" t="s">
        <v>388</v>
      </c>
    </row>
    <row r="270" s="2" customFormat="1" ht="16.5" customHeight="1">
      <c r="A270" s="39"/>
      <c r="B270" s="40"/>
      <c r="C270" s="293" t="s">
        <v>389</v>
      </c>
      <c r="D270" s="293" t="s">
        <v>255</v>
      </c>
      <c r="E270" s="294" t="s">
        <v>390</v>
      </c>
      <c r="F270" s="295" t="s">
        <v>391</v>
      </c>
      <c r="G270" s="296" t="s">
        <v>177</v>
      </c>
      <c r="H270" s="297">
        <v>3</v>
      </c>
      <c r="I270" s="298"/>
      <c r="J270" s="299">
        <f>ROUND(I270*H270,2)</f>
        <v>0</v>
      </c>
      <c r="K270" s="300"/>
      <c r="L270" s="301"/>
      <c r="M270" s="302" t="s">
        <v>1</v>
      </c>
      <c r="N270" s="303" t="s">
        <v>41</v>
      </c>
      <c r="O270" s="92"/>
      <c r="P270" s="245">
        <f>O270*H270</f>
        <v>0</v>
      </c>
      <c r="Q270" s="245">
        <v>0</v>
      </c>
      <c r="R270" s="245">
        <f>Q270*H270</f>
        <v>0</v>
      </c>
      <c r="S270" s="245">
        <v>0</v>
      </c>
      <c r="T270" s="246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7" t="s">
        <v>241</v>
      </c>
      <c r="AT270" s="247" t="s">
        <v>255</v>
      </c>
      <c r="AU270" s="247" t="s">
        <v>86</v>
      </c>
      <c r="AY270" s="18" t="s">
        <v>153</v>
      </c>
      <c r="BE270" s="248">
        <f>IF(N270="základní",J270,0)</f>
        <v>0</v>
      </c>
      <c r="BF270" s="248">
        <f>IF(N270="snížená",J270,0)</f>
        <v>0</v>
      </c>
      <c r="BG270" s="248">
        <f>IF(N270="zákl. přenesená",J270,0)</f>
        <v>0</v>
      </c>
      <c r="BH270" s="248">
        <f>IF(N270="sníž. přenesená",J270,0)</f>
        <v>0</v>
      </c>
      <c r="BI270" s="248">
        <f>IF(N270="nulová",J270,0)</f>
        <v>0</v>
      </c>
      <c r="BJ270" s="18" t="s">
        <v>84</v>
      </c>
      <c r="BK270" s="248">
        <f>ROUND(I270*H270,2)</f>
        <v>0</v>
      </c>
      <c r="BL270" s="18" t="s">
        <v>160</v>
      </c>
      <c r="BM270" s="247" t="s">
        <v>392</v>
      </c>
    </row>
    <row r="271" s="2" customFormat="1" ht="16.5" customHeight="1">
      <c r="A271" s="39"/>
      <c r="B271" s="40"/>
      <c r="C271" s="235" t="s">
        <v>393</v>
      </c>
      <c r="D271" s="235" t="s">
        <v>156</v>
      </c>
      <c r="E271" s="236" t="s">
        <v>394</v>
      </c>
      <c r="F271" s="237" t="s">
        <v>395</v>
      </c>
      <c r="G271" s="238" t="s">
        <v>288</v>
      </c>
      <c r="H271" s="239">
        <v>2</v>
      </c>
      <c r="I271" s="240"/>
      <c r="J271" s="241">
        <f>ROUND(I271*H271,2)</f>
        <v>0</v>
      </c>
      <c r="K271" s="242"/>
      <c r="L271" s="45"/>
      <c r="M271" s="243" t="s">
        <v>1</v>
      </c>
      <c r="N271" s="244" t="s">
        <v>41</v>
      </c>
      <c r="O271" s="92"/>
      <c r="P271" s="245">
        <f>O271*H271</f>
        <v>0</v>
      </c>
      <c r="Q271" s="245">
        <v>0</v>
      </c>
      <c r="R271" s="245">
        <f>Q271*H271</f>
        <v>0</v>
      </c>
      <c r="S271" s="245">
        <v>0</v>
      </c>
      <c r="T271" s="246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7" t="s">
        <v>160</v>
      </c>
      <c r="AT271" s="247" t="s">
        <v>156</v>
      </c>
      <c r="AU271" s="247" t="s">
        <v>86</v>
      </c>
      <c r="AY271" s="18" t="s">
        <v>153</v>
      </c>
      <c r="BE271" s="248">
        <f>IF(N271="základní",J271,0)</f>
        <v>0</v>
      </c>
      <c r="BF271" s="248">
        <f>IF(N271="snížená",J271,0)</f>
        <v>0</v>
      </c>
      <c r="BG271" s="248">
        <f>IF(N271="zákl. přenesená",J271,0)</f>
        <v>0</v>
      </c>
      <c r="BH271" s="248">
        <f>IF(N271="sníž. přenesená",J271,0)</f>
        <v>0</v>
      </c>
      <c r="BI271" s="248">
        <f>IF(N271="nulová",J271,0)</f>
        <v>0</v>
      </c>
      <c r="BJ271" s="18" t="s">
        <v>84</v>
      </c>
      <c r="BK271" s="248">
        <f>ROUND(I271*H271,2)</f>
        <v>0</v>
      </c>
      <c r="BL271" s="18" t="s">
        <v>160</v>
      </c>
      <c r="BM271" s="247" t="s">
        <v>396</v>
      </c>
    </row>
    <row r="272" s="2" customFormat="1" ht="24.15" customHeight="1">
      <c r="A272" s="39"/>
      <c r="B272" s="40"/>
      <c r="C272" s="235" t="s">
        <v>397</v>
      </c>
      <c r="D272" s="235" t="s">
        <v>156</v>
      </c>
      <c r="E272" s="236" t="s">
        <v>398</v>
      </c>
      <c r="F272" s="237" t="s">
        <v>399</v>
      </c>
      <c r="G272" s="238" t="s">
        <v>172</v>
      </c>
      <c r="H272" s="239">
        <v>1</v>
      </c>
      <c r="I272" s="240"/>
      <c r="J272" s="241">
        <f>ROUND(I272*H272,2)</f>
        <v>0</v>
      </c>
      <c r="K272" s="242"/>
      <c r="L272" s="45"/>
      <c r="M272" s="243" t="s">
        <v>1</v>
      </c>
      <c r="N272" s="244" t="s">
        <v>41</v>
      </c>
      <c r="O272" s="92"/>
      <c r="P272" s="245">
        <f>O272*H272</f>
        <v>0</v>
      </c>
      <c r="Q272" s="245">
        <v>0</v>
      </c>
      <c r="R272" s="245">
        <f>Q272*H272</f>
        <v>0</v>
      </c>
      <c r="S272" s="245">
        <v>0</v>
      </c>
      <c r="T272" s="246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7" t="s">
        <v>160</v>
      </c>
      <c r="AT272" s="247" t="s">
        <v>156</v>
      </c>
      <c r="AU272" s="247" t="s">
        <v>86</v>
      </c>
      <c r="AY272" s="18" t="s">
        <v>153</v>
      </c>
      <c r="BE272" s="248">
        <f>IF(N272="základní",J272,0)</f>
        <v>0</v>
      </c>
      <c r="BF272" s="248">
        <f>IF(N272="snížená",J272,0)</f>
        <v>0</v>
      </c>
      <c r="BG272" s="248">
        <f>IF(N272="zákl. přenesená",J272,0)</f>
        <v>0</v>
      </c>
      <c r="BH272" s="248">
        <f>IF(N272="sníž. přenesená",J272,0)</f>
        <v>0</v>
      </c>
      <c r="BI272" s="248">
        <f>IF(N272="nulová",J272,0)</f>
        <v>0</v>
      </c>
      <c r="BJ272" s="18" t="s">
        <v>84</v>
      </c>
      <c r="BK272" s="248">
        <f>ROUND(I272*H272,2)</f>
        <v>0</v>
      </c>
      <c r="BL272" s="18" t="s">
        <v>160</v>
      </c>
      <c r="BM272" s="247" t="s">
        <v>400</v>
      </c>
    </row>
    <row r="273" s="12" customFormat="1" ht="22.8" customHeight="1">
      <c r="A273" s="12"/>
      <c r="B273" s="219"/>
      <c r="C273" s="220"/>
      <c r="D273" s="221" t="s">
        <v>75</v>
      </c>
      <c r="E273" s="233" t="s">
        <v>401</v>
      </c>
      <c r="F273" s="233" t="s">
        <v>402</v>
      </c>
      <c r="G273" s="220"/>
      <c r="H273" s="220"/>
      <c r="I273" s="223"/>
      <c r="J273" s="234">
        <f>BK273</f>
        <v>0</v>
      </c>
      <c r="K273" s="220"/>
      <c r="L273" s="225"/>
      <c r="M273" s="226"/>
      <c r="N273" s="227"/>
      <c r="O273" s="227"/>
      <c r="P273" s="228">
        <f>SUM(P274:P294)</f>
        <v>0</v>
      </c>
      <c r="Q273" s="227"/>
      <c r="R273" s="228">
        <f>SUM(R274:R294)</f>
        <v>0.1709485</v>
      </c>
      <c r="S273" s="227"/>
      <c r="T273" s="229">
        <f>SUM(T274:T294)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30" t="s">
        <v>86</v>
      </c>
      <c r="AT273" s="231" t="s">
        <v>75</v>
      </c>
      <c r="AU273" s="231" t="s">
        <v>84</v>
      </c>
      <c r="AY273" s="230" t="s">
        <v>153</v>
      </c>
      <c r="BK273" s="232">
        <f>SUM(BK274:BK294)</f>
        <v>0</v>
      </c>
    </row>
    <row r="274" s="2" customFormat="1" ht="24.15" customHeight="1">
      <c r="A274" s="39"/>
      <c r="B274" s="40"/>
      <c r="C274" s="235" t="s">
        <v>403</v>
      </c>
      <c r="D274" s="235" t="s">
        <v>156</v>
      </c>
      <c r="E274" s="236" t="s">
        <v>404</v>
      </c>
      <c r="F274" s="237" t="s">
        <v>405</v>
      </c>
      <c r="G274" s="238" t="s">
        <v>167</v>
      </c>
      <c r="H274" s="239">
        <v>29.297000000000001</v>
      </c>
      <c r="I274" s="240"/>
      <c r="J274" s="241">
        <f>ROUND(I274*H274,2)</f>
        <v>0</v>
      </c>
      <c r="K274" s="242"/>
      <c r="L274" s="45"/>
      <c r="M274" s="243" t="s">
        <v>1</v>
      </c>
      <c r="N274" s="244" t="s">
        <v>41</v>
      </c>
      <c r="O274" s="92"/>
      <c r="P274" s="245">
        <f>O274*H274</f>
        <v>0</v>
      </c>
      <c r="Q274" s="245">
        <v>0.0045799999999999999</v>
      </c>
      <c r="R274" s="245">
        <f>Q274*H274</f>
        <v>0.13418026</v>
      </c>
      <c r="S274" s="245">
        <v>0</v>
      </c>
      <c r="T274" s="246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7" t="s">
        <v>276</v>
      </c>
      <c r="AT274" s="247" t="s">
        <v>156</v>
      </c>
      <c r="AU274" s="247" t="s">
        <v>86</v>
      </c>
      <c r="AY274" s="18" t="s">
        <v>153</v>
      </c>
      <c r="BE274" s="248">
        <f>IF(N274="základní",J274,0)</f>
        <v>0</v>
      </c>
      <c r="BF274" s="248">
        <f>IF(N274="snížená",J274,0)</f>
        <v>0</v>
      </c>
      <c r="BG274" s="248">
        <f>IF(N274="zákl. přenesená",J274,0)</f>
        <v>0</v>
      </c>
      <c r="BH274" s="248">
        <f>IF(N274="sníž. přenesená",J274,0)</f>
        <v>0</v>
      </c>
      <c r="BI274" s="248">
        <f>IF(N274="nulová",J274,0)</f>
        <v>0</v>
      </c>
      <c r="BJ274" s="18" t="s">
        <v>84</v>
      </c>
      <c r="BK274" s="248">
        <f>ROUND(I274*H274,2)</f>
        <v>0</v>
      </c>
      <c r="BL274" s="18" t="s">
        <v>276</v>
      </c>
      <c r="BM274" s="247" t="s">
        <v>406</v>
      </c>
    </row>
    <row r="275" s="13" customFormat="1">
      <c r="A275" s="13"/>
      <c r="B275" s="249"/>
      <c r="C275" s="250"/>
      <c r="D275" s="251" t="s">
        <v>162</v>
      </c>
      <c r="E275" s="252" t="s">
        <v>1</v>
      </c>
      <c r="F275" s="253" t="s">
        <v>407</v>
      </c>
      <c r="G275" s="250"/>
      <c r="H275" s="254">
        <v>1.5</v>
      </c>
      <c r="I275" s="255"/>
      <c r="J275" s="250"/>
      <c r="K275" s="250"/>
      <c r="L275" s="256"/>
      <c r="M275" s="257"/>
      <c r="N275" s="258"/>
      <c r="O275" s="258"/>
      <c r="P275" s="258"/>
      <c r="Q275" s="258"/>
      <c r="R275" s="258"/>
      <c r="S275" s="258"/>
      <c r="T275" s="25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0" t="s">
        <v>162</v>
      </c>
      <c r="AU275" s="260" t="s">
        <v>86</v>
      </c>
      <c r="AV275" s="13" t="s">
        <v>86</v>
      </c>
      <c r="AW275" s="13" t="s">
        <v>32</v>
      </c>
      <c r="AX275" s="13" t="s">
        <v>76</v>
      </c>
      <c r="AY275" s="260" t="s">
        <v>153</v>
      </c>
    </row>
    <row r="276" s="13" customFormat="1">
      <c r="A276" s="13"/>
      <c r="B276" s="249"/>
      <c r="C276" s="250"/>
      <c r="D276" s="251" t="s">
        <v>162</v>
      </c>
      <c r="E276" s="252" t="s">
        <v>1</v>
      </c>
      <c r="F276" s="253" t="s">
        <v>408</v>
      </c>
      <c r="G276" s="250"/>
      <c r="H276" s="254">
        <v>13.146000000000001</v>
      </c>
      <c r="I276" s="255"/>
      <c r="J276" s="250"/>
      <c r="K276" s="250"/>
      <c r="L276" s="256"/>
      <c r="M276" s="257"/>
      <c r="N276" s="258"/>
      <c r="O276" s="258"/>
      <c r="P276" s="258"/>
      <c r="Q276" s="258"/>
      <c r="R276" s="258"/>
      <c r="S276" s="258"/>
      <c r="T276" s="25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0" t="s">
        <v>162</v>
      </c>
      <c r="AU276" s="260" t="s">
        <v>86</v>
      </c>
      <c r="AV276" s="13" t="s">
        <v>86</v>
      </c>
      <c r="AW276" s="13" t="s">
        <v>32</v>
      </c>
      <c r="AX276" s="13" t="s">
        <v>76</v>
      </c>
      <c r="AY276" s="260" t="s">
        <v>153</v>
      </c>
    </row>
    <row r="277" s="13" customFormat="1">
      <c r="A277" s="13"/>
      <c r="B277" s="249"/>
      <c r="C277" s="250"/>
      <c r="D277" s="251" t="s">
        <v>162</v>
      </c>
      <c r="E277" s="252" t="s">
        <v>1</v>
      </c>
      <c r="F277" s="253" t="s">
        <v>409</v>
      </c>
      <c r="G277" s="250"/>
      <c r="H277" s="254">
        <v>13.087999999999999</v>
      </c>
      <c r="I277" s="255"/>
      <c r="J277" s="250"/>
      <c r="K277" s="250"/>
      <c r="L277" s="256"/>
      <c r="M277" s="257"/>
      <c r="N277" s="258"/>
      <c r="O277" s="258"/>
      <c r="P277" s="258"/>
      <c r="Q277" s="258"/>
      <c r="R277" s="258"/>
      <c r="S277" s="258"/>
      <c r="T277" s="25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0" t="s">
        <v>162</v>
      </c>
      <c r="AU277" s="260" t="s">
        <v>86</v>
      </c>
      <c r="AV277" s="13" t="s">
        <v>86</v>
      </c>
      <c r="AW277" s="13" t="s">
        <v>32</v>
      </c>
      <c r="AX277" s="13" t="s">
        <v>76</v>
      </c>
      <c r="AY277" s="260" t="s">
        <v>153</v>
      </c>
    </row>
    <row r="278" s="13" customFormat="1">
      <c r="A278" s="13"/>
      <c r="B278" s="249"/>
      <c r="C278" s="250"/>
      <c r="D278" s="251" t="s">
        <v>162</v>
      </c>
      <c r="E278" s="252" t="s">
        <v>1</v>
      </c>
      <c r="F278" s="253" t="s">
        <v>410</v>
      </c>
      <c r="G278" s="250"/>
      <c r="H278" s="254">
        <v>1.5629999999999999</v>
      </c>
      <c r="I278" s="255"/>
      <c r="J278" s="250"/>
      <c r="K278" s="250"/>
      <c r="L278" s="256"/>
      <c r="M278" s="257"/>
      <c r="N278" s="258"/>
      <c r="O278" s="258"/>
      <c r="P278" s="258"/>
      <c r="Q278" s="258"/>
      <c r="R278" s="258"/>
      <c r="S278" s="258"/>
      <c r="T278" s="25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0" t="s">
        <v>162</v>
      </c>
      <c r="AU278" s="260" t="s">
        <v>86</v>
      </c>
      <c r="AV278" s="13" t="s">
        <v>86</v>
      </c>
      <c r="AW278" s="13" t="s">
        <v>32</v>
      </c>
      <c r="AX278" s="13" t="s">
        <v>76</v>
      </c>
      <c r="AY278" s="260" t="s">
        <v>153</v>
      </c>
    </row>
    <row r="279" s="14" customFormat="1">
      <c r="A279" s="14"/>
      <c r="B279" s="261"/>
      <c r="C279" s="262"/>
      <c r="D279" s="251" t="s">
        <v>162</v>
      </c>
      <c r="E279" s="263" t="s">
        <v>1</v>
      </c>
      <c r="F279" s="264" t="s">
        <v>164</v>
      </c>
      <c r="G279" s="262"/>
      <c r="H279" s="265">
        <v>29.297000000000001</v>
      </c>
      <c r="I279" s="266"/>
      <c r="J279" s="262"/>
      <c r="K279" s="262"/>
      <c r="L279" s="267"/>
      <c r="M279" s="268"/>
      <c r="N279" s="269"/>
      <c r="O279" s="269"/>
      <c r="P279" s="269"/>
      <c r="Q279" s="269"/>
      <c r="R279" s="269"/>
      <c r="S279" s="269"/>
      <c r="T279" s="27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71" t="s">
        <v>162</v>
      </c>
      <c r="AU279" s="271" t="s">
        <v>86</v>
      </c>
      <c r="AV279" s="14" t="s">
        <v>160</v>
      </c>
      <c r="AW279" s="14" t="s">
        <v>32</v>
      </c>
      <c r="AX279" s="14" t="s">
        <v>84</v>
      </c>
      <c r="AY279" s="271" t="s">
        <v>153</v>
      </c>
    </row>
    <row r="280" s="2" customFormat="1" ht="24.15" customHeight="1">
      <c r="A280" s="39"/>
      <c r="B280" s="40"/>
      <c r="C280" s="235" t="s">
        <v>411</v>
      </c>
      <c r="D280" s="235" t="s">
        <v>156</v>
      </c>
      <c r="E280" s="236" t="s">
        <v>412</v>
      </c>
      <c r="F280" s="237" t="s">
        <v>413</v>
      </c>
      <c r="G280" s="238" t="s">
        <v>167</v>
      </c>
      <c r="H280" s="239">
        <v>8.0280000000000005</v>
      </c>
      <c r="I280" s="240"/>
      <c r="J280" s="241">
        <f>ROUND(I280*H280,2)</f>
        <v>0</v>
      </c>
      <c r="K280" s="242"/>
      <c r="L280" s="45"/>
      <c r="M280" s="243" t="s">
        <v>1</v>
      </c>
      <c r="N280" s="244" t="s">
        <v>41</v>
      </c>
      <c r="O280" s="92"/>
      <c r="P280" s="245">
        <f>O280*H280</f>
        <v>0</v>
      </c>
      <c r="Q280" s="245">
        <v>0.0045799999999999999</v>
      </c>
      <c r="R280" s="245">
        <f>Q280*H280</f>
        <v>0.036768240000000001</v>
      </c>
      <c r="S280" s="245">
        <v>0</v>
      </c>
      <c r="T280" s="246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7" t="s">
        <v>276</v>
      </c>
      <c r="AT280" s="247" t="s">
        <v>156</v>
      </c>
      <c r="AU280" s="247" t="s">
        <v>86</v>
      </c>
      <c r="AY280" s="18" t="s">
        <v>153</v>
      </c>
      <c r="BE280" s="248">
        <f>IF(N280="základní",J280,0)</f>
        <v>0</v>
      </c>
      <c r="BF280" s="248">
        <f>IF(N280="snížená",J280,0)</f>
        <v>0</v>
      </c>
      <c r="BG280" s="248">
        <f>IF(N280="zákl. přenesená",J280,0)</f>
        <v>0</v>
      </c>
      <c r="BH280" s="248">
        <f>IF(N280="sníž. přenesená",J280,0)</f>
        <v>0</v>
      </c>
      <c r="BI280" s="248">
        <f>IF(N280="nulová",J280,0)</f>
        <v>0</v>
      </c>
      <c r="BJ280" s="18" t="s">
        <v>84</v>
      </c>
      <c r="BK280" s="248">
        <f>ROUND(I280*H280,2)</f>
        <v>0</v>
      </c>
      <c r="BL280" s="18" t="s">
        <v>276</v>
      </c>
      <c r="BM280" s="247" t="s">
        <v>414</v>
      </c>
    </row>
    <row r="281" s="15" customFormat="1">
      <c r="A281" s="15"/>
      <c r="B281" s="272"/>
      <c r="C281" s="273"/>
      <c r="D281" s="251" t="s">
        <v>162</v>
      </c>
      <c r="E281" s="274" t="s">
        <v>1</v>
      </c>
      <c r="F281" s="275" t="s">
        <v>415</v>
      </c>
      <c r="G281" s="273"/>
      <c r="H281" s="274" t="s">
        <v>1</v>
      </c>
      <c r="I281" s="276"/>
      <c r="J281" s="273"/>
      <c r="K281" s="273"/>
      <c r="L281" s="277"/>
      <c r="M281" s="278"/>
      <c r="N281" s="279"/>
      <c r="O281" s="279"/>
      <c r="P281" s="279"/>
      <c r="Q281" s="279"/>
      <c r="R281" s="279"/>
      <c r="S281" s="279"/>
      <c r="T281" s="280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81" t="s">
        <v>162</v>
      </c>
      <c r="AU281" s="281" t="s">
        <v>86</v>
      </c>
      <c r="AV281" s="15" t="s">
        <v>84</v>
      </c>
      <c r="AW281" s="15" t="s">
        <v>32</v>
      </c>
      <c r="AX281" s="15" t="s">
        <v>76</v>
      </c>
      <c r="AY281" s="281" t="s">
        <v>153</v>
      </c>
    </row>
    <row r="282" s="15" customFormat="1">
      <c r="A282" s="15"/>
      <c r="B282" s="272"/>
      <c r="C282" s="273"/>
      <c r="D282" s="251" t="s">
        <v>162</v>
      </c>
      <c r="E282" s="274" t="s">
        <v>1</v>
      </c>
      <c r="F282" s="275" t="s">
        <v>185</v>
      </c>
      <c r="G282" s="273"/>
      <c r="H282" s="274" t="s">
        <v>1</v>
      </c>
      <c r="I282" s="276"/>
      <c r="J282" s="273"/>
      <c r="K282" s="273"/>
      <c r="L282" s="277"/>
      <c r="M282" s="278"/>
      <c r="N282" s="279"/>
      <c r="O282" s="279"/>
      <c r="P282" s="279"/>
      <c r="Q282" s="279"/>
      <c r="R282" s="279"/>
      <c r="S282" s="279"/>
      <c r="T282" s="280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81" t="s">
        <v>162</v>
      </c>
      <c r="AU282" s="281" t="s">
        <v>86</v>
      </c>
      <c r="AV282" s="15" t="s">
        <v>84</v>
      </c>
      <c r="AW282" s="15" t="s">
        <v>32</v>
      </c>
      <c r="AX282" s="15" t="s">
        <v>76</v>
      </c>
      <c r="AY282" s="281" t="s">
        <v>153</v>
      </c>
    </row>
    <row r="283" s="13" customFormat="1">
      <c r="A283" s="13"/>
      <c r="B283" s="249"/>
      <c r="C283" s="250"/>
      <c r="D283" s="251" t="s">
        <v>162</v>
      </c>
      <c r="E283" s="252" t="s">
        <v>1</v>
      </c>
      <c r="F283" s="253" t="s">
        <v>416</v>
      </c>
      <c r="G283" s="250"/>
      <c r="H283" s="254">
        <v>2.3879999999999999</v>
      </c>
      <c r="I283" s="255"/>
      <c r="J283" s="250"/>
      <c r="K283" s="250"/>
      <c r="L283" s="256"/>
      <c r="M283" s="257"/>
      <c r="N283" s="258"/>
      <c r="O283" s="258"/>
      <c r="P283" s="258"/>
      <c r="Q283" s="258"/>
      <c r="R283" s="258"/>
      <c r="S283" s="258"/>
      <c r="T283" s="25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0" t="s">
        <v>162</v>
      </c>
      <c r="AU283" s="260" t="s">
        <v>86</v>
      </c>
      <c r="AV283" s="13" t="s">
        <v>86</v>
      </c>
      <c r="AW283" s="13" t="s">
        <v>32</v>
      </c>
      <c r="AX283" s="13" t="s">
        <v>76</v>
      </c>
      <c r="AY283" s="260" t="s">
        <v>153</v>
      </c>
    </row>
    <row r="284" s="15" customFormat="1">
      <c r="A284" s="15"/>
      <c r="B284" s="272"/>
      <c r="C284" s="273"/>
      <c r="D284" s="251" t="s">
        <v>162</v>
      </c>
      <c r="E284" s="274" t="s">
        <v>1</v>
      </c>
      <c r="F284" s="275" t="s">
        <v>189</v>
      </c>
      <c r="G284" s="273"/>
      <c r="H284" s="274" t="s">
        <v>1</v>
      </c>
      <c r="I284" s="276"/>
      <c r="J284" s="273"/>
      <c r="K284" s="273"/>
      <c r="L284" s="277"/>
      <c r="M284" s="278"/>
      <c r="N284" s="279"/>
      <c r="O284" s="279"/>
      <c r="P284" s="279"/>
      <c r="Q284" s="279"/>
      <c r="R284" s="279"/>
      <c r="S284" s="279"/>
      <c r="T284" s="280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1" t="s">
        <v>162</v>
      </c>
      <c r="AU284" s="281" t="s">
        <v>86</v>
      </c>
      <c r="AV284" s="15" t="s">
        <v>84</v>
      </c>
      <c r="AW284" s="15" t="s">
        <v>32</v>
      </c>
      <c r="AX284" s="15" t="s">
        <v>76</v>
      </c>
      <c r="AY284" s="281" t="s">
        <v>153</v>
      </c>
    </row>
    <row r="285" s="13" customFormat="1">
      <c r="A285" s="13"/>
      <c r="B285" s="249"/>
      <c r="C285" s="250"/>
      <c r="D285" s="251" t="s">
        <v>162</v>
      </c>
      <c r="E285" s="252" t="s">
        <v>1</v>
      </c>
      <c r="F285" s="253" t="s">
        <v>417</v>
      </c>
      <c r="G285" s="250"/>
      <c r="H285" s="254">
        <v>0.64500000000000002</v>
      </c>
      <c r="I285" s="255"/>
      <c r="J285" s="250"/>
      <c r="K285" s="250"/>
      <c r="L285" s="256"/>
      <c r="M285" s="257"/>
      <c r="N285" s="258"/>
      <c r="O285" s="258"/>
      <c r="P285" s="258"/>
      <c r="Q285" s="258"/>
      <c r="R285" s="258"/>
      <c r="S285" s="258"/>
      <c r="T285" s="25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0" t="s">
        <v>162</v>
      </c>
      <c r="AU285" s="260" t="s">
        <v>86</v>
      </c>
      <c r="AV285" s="13" t="s">
        <v>86</v>
      </c>
      <c r="AW285" s="13" t="s">
        <v>32</v>
      </c>
      <c r="AX285" s="13" t="s">
        <v>76</v>
      </c>
      <c r="AY285" s="260" t="s">
        <v>153</v>
      </c>
    </row>
    <row r="286" s="15" customFormat="1">
      <c r="A286" s="15"/>
      <c r="B286" s="272"/>
      <c r="C286" s="273"/>
      <c r="D286" s="251" t="s">
        <v>162</v>
      </c>
      <c r="E286" s="274" t="s">
        <v>1</v>
      </c>
      <c r="F286" s="275" t="s">
        <v>209</v>
      </c>
      <c r="G286" s="273"/>
      <c r="H286" s="274" t="s">
        <v>1</v>
      </c>
      <c r="I286" s="276"/>
      <c r="J286" s="273"/>
      <c r="K286" s="273"/>
      <c r="L286" s="277"/>
      <c r="M286" s="278"/>
      <c r="N286" s="279"/>
      <c r="O286" s="279"/>
      <c r="P286" s="279"/>
      <c r="Q286" s="279"/>
      <c r="R286" s="279"/>
      <c r="S286" s="279"/>
      <c r="T286" s="280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81" t="s">
        <v>162</v>
      </c>
      <c r="AU286" s="281" t="s">
        <v>86</v>
      </c>
      <c r="AV286" s="15" t="s">
        <v>84</v>
      </c>
      <c r="AW286" s="15" t="s">
        <v>32</v>
      </c>
      <c r="AX286" s="15" t="s">
        <v>76</v>
      </c>
      <c r="AY286" s="281" t="s">
        <v>153</v>
      </c>
    </row>
    <row r="287" s="13" customFormat="1">
      <c r="A287" s="13"/>
      <c r="B287" s="249"/>
      <c r="C287" s="250"/>
      <c r="D287" s="251" t="s">
        <v>162</v>
      </c>
      <c r="E287" s="252" t="s">
        <v>1</v>
      </c>
      <c r="F287" s="253" t="s">
        <v>418</v>
      </c>
      <c r="G287" s="250"/>
      <c r="H287" s="254">
        <v>2.145</v>
      </c>
      <c r="I287" s="255"/>
      <c r="J287" s="250"/>
      <c r="K287" s="250"/>
      <c r="L287" s="256"/>
      <c r="M287" s="257"/>
      <c r="N287" s="258"/>
      <c r="O287" s="258"/>
      <c r="P287" s="258"/>
      <c r="Q287" s="258"/>
      <c r="R287" s="258"/>
      <c r="S287" s="258"/>
      <c r="T287" s="25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0" t="s">
        <v>162</v>
      </c>
      <c r="AU287" s="260" t="s">
        <v>86</v>
      </c>
      <c r="AV287" s="13" t="s">
        <v>86</v>
      </c>
      <c r="AW287" s="13" t="s">
        <v>32</v>
      </c>
      <c r="AX287" s="13" t="s">
        <v>76</v>
      </c>
      <c r="AY287" s="260" t="s">
        <v>153</v>
      </c>
    </row>
    <row r="288" s="15" customFormat="1">
      <c r="A288" s="15"/>
      <c r="B288" s="272"/>
      <c r="C288" s="273"/>
      <c r="D288" s="251" t="s">
        <v>162</v>
      </c>
      <c r="E288" s="274" t="s">
        <v>1</v>
      </c>
      <c r="F288" s="275" t="s">
        <v>212</v>
      </c>
      <c r="G288" s="273"/>
      <c r="H288" s="274" t="s">
        <v>1</v>
      </c>
      <c r="I288" s="276"/>
      <c r="J288" s="273"/>
      <c r="K288" s="273"/>
      <c r="L288" s="277"/>
      <c r="M288" s="278"/>
      <c r="N288" s="279"/>
      <c r="O288" s="279"/>
      <c r="P288" s="279"/>
      <c r="Q288" s="279"/>
      <c r="R288" s="279"/>
      <c r="S288" s="279"/>
      <c r="T288" s="280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81" t="s">
        <v>162</v>
      </c>
      <c r="AU288" s="281" t="s">
        <v>86</v>
      </c>
      <c r="AV288" s="15" t="s">
        <v>84</v>
      </c>
      <c r="AW288" s="15" t="s">
        <v>32</v>
      </c>
      <c r="AX288" s="15" t="s">
        <v>76</v>
      </c>
      <c r="AY288" s="281" t="s">
        <v>153</v>
      </c>
    </row>
    <row r="289" s="13" customFormat="1">
      <c r="A289" s="13"/>
      <c r="B289" s="249"/>
      <c r="C289" s="250"/>
      <c r="D289" s="251" t="s">
        <v>162</v>
      </c>
      <c r="E289" s="252" t="s">
        <v>1</v>
      </c>
      <c r="F289" s="253" t="s">
        <v>419</v>
      </c>
      <c r="G289" s="250"/>
      <c r="H289" s="254">
        <v>2.1000000000000001</v>
      </c>
      <c r="I289" s="255"/>
      <c r="J289" s="250"/>
      <c r="K289" s="250"/>
      <c r="L289" s="256"/>
      <c r="M289" s="257"/>
      <c r="N289" s="258"/>
      <c r="O289" s="258"/>
      <c r="P289" s="258"/>
      <c r="Q289" s="258"/>
      <c r="R289" s="258"/>
      <c r="S289" s="258"/>
      <c r="T289" s="25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0" t="s">
        <v>162</v>
      </c>
      <c r="AU289" s="260" t="s">
        <v>86</v>
      </c>
      <c r="AV289" s="13" t="s">
        <v>86</v>
      </c>
      <c r="AW289" s="13" t="s">
        <v>32</v>
      </c>
      <c r="AX289" s="13" t="s">
        <v>76</v>
      </c>
      <c r="AY289" s="260" t="s">
        <v>153</v>
      </c>
    </row>
    <row r="290" s="15" customFormat="1">
      <c r="A290" s="15"/>
      <c r="B290" s="272"/>
      <c r="C290" s="273"/>
      <c r="D290" s="251" t="s">
        <v>162</v>
      </c>
      <c r="E290" s="274" t="s">
        <v>1</v>
      </c>
      <c r="F290" s="275" t="s">
        <v>191</v>
      </c>
      <c r="G290" s="273"/>
      <c r="H290" s="274" t="s">
        <v>1</v>
      </c>
      <c r="I290" s="276"/>
      <c r="J290" s="273"/>
      <c r="K290" s="273"/>
      <c r="L290" s="277"/>
      <c r="M290" s="278"/>
      <c r="N290" s="279"/>
      <c r="O290" s="279"/>
      <c r="P290" s="279"/>
      <c r="Q290" s="279"/>
      <c r="R290" s="279"/>
      <c r="S290" s="279"/>
      <c r="T290" s="280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81" t="s">
        <v>162</v>
      </c>
      <c r="AU290" s="281" t="s">
        <v>86</v>
      </c>
      <c r="AV290" s="15" t="s">
        <v>84</v>
      </c>
      <c r="AW290" s="15" t="s">
        <v>32</v>
      </c>
      <c r="AX290" s="15" t="s">
        <v>76</v>
      </c>
      <c r="AY290" s="281" t="s">
        <v>153</v>
      </c>
    </row>
    <row r="291" s="13" customFormat="1">
      <c r="A291" s="13"/>
      <c r="B291" s="249"/>
      <c r="C291" s="250"/>
      <c r="D291" s="251" t="s">
        <v>162</v>
      </c>
      <c r="E291" s="252" t="s">
        <v>1</v>
      </c>
      <c r="F291" s="253" t="s">
        <v>420</v>
      </c>
      <c r="G291" s="250"/>
      <c r="H291" s="254">
        <v>0.75</v>
      </c>
      <c r="I291" s="255"/>
      <c r="J291" s="250"/>
      <c r="K291" s="250"/>
      <c r="L291" s="256"/>
      <c r="M291" s="257"/>
      <c r="N291" s="258"/>
      <c r="O291" s="258"/>
      <c r="P291" s="258"/>
      <c r="Q291" s="258"/>
      <c r="R291" s="258"/>
      <c r="S291" s="258"/>
      <c r="T291" s="25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0" t="s">
        <v>162</v>
      </c>
      <c r="AU291" s="260" t="s">
        <v>86</v>
      </c>
      <c r="AV291" s="13" t="s">
        <v>86</v>
      </c>
      <c r="AW291" s="13" t="s">
        <v>32</v>
      </c>
      <c r="AX291" s="13" t="s">
        <v>76</v>
      </c>
      <c r="AY291" s="260" t="s">
        <v>153</v>
      </c>
    </row>
    <row r="292" s="16" customFormat="1">
      <c r="A292" s="16"/>
      <c r="B292" s="282"/>
      <c r="C292" s="283"/>
      <c r="D292" s="251" t="s">
        <v>162</v>
      </c>
      <c r="E292" s="284" t="s">
        <v>1</v>
      </c>
      <c r="F292" s="285" t="s">
        <v>215</v>
      </c>
      <c r="G292" s="283"/>
      <c r="H292" s="286">
        <v>8.0280000000000005</v>
      </c>
      <c r="I292" s="287"/>
      <c r="J292" s="283"/>
      <c r="K292" s="283"/>
      <c r="L292" s="288"/>
      <c r="M292" s="289"/>
      <c r="N292" s="290"/>
      <c r="O292" s="290"/>
      <c r="P292" s="290"/>
      <c r="Q292" s="290"/>
      <c r="R292" s="290"/>
      <c r="S292" s="290"/>
      <c r="T292" s="291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T292" s="292" t="s">
        <v>162</v>
      </c>
      <c r="AU292" s="292" t="s">
        <v>86</v>
      </c>
      <c r="AV292" s="16" t="s">
        <v>154</v>
      </c>
      <c r="AW292" s="16" t="s">
        <v>32</v>
      </c>
      <c r="AX292" s="16" t="s">
        <v>76</v>
      </c>
      <c r="AY292" s="292" t="s">
        <v>153</v>
      </c>
    </row>
    <row r="293" s="14" customFormat="1">
      <c r="A293" s="14"/>
      <c r="B293" s="261"/>
      <c r="C293" s="262"/>
      <c r="D293" s="251" t="s">
        <v>162</v>
      </c>
      <c r="E293" s="263" t="s">
        <v>1</v>
      </c>
      <c r="F293" s="264" t="s">
        <v>164</v>
      </c>
      <c r="G293" s="262"/>
      <c r="H293" s="265">
        <v>8.0280000000000005</v>
      </c>
      <c r="I293" s="266"/>
      <c r="J293" s="262"/>
      <c r="K293" s="262"/>
      <c r="L293" s="267"/>
      <c r="M293" s="268"/>
      <c r="N293" s="269"/>
      <c r="O293" s="269"/>
      <c r="P293" s="269"/>
      <c r="Q293" s="269"/>
      <c r="R293" s="269"/>
      <c r="S293" s="269"/>
      <c r="T293" s="27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71" t="s">
        <v>162</v>
      </c>
      <c r="AU293" s="271" t="s">
        <v>86</v>
      </c>
      <c r="AV293" s="14" t="s">
        <v>160</v>
      </c>
      <c r="AW293" s="14" t="s">
        <v>32</v>
      </c>
      <c r="AX293" s="14" t="s">
        <v>84</v>
      </c>
      <c r="AY293" s="271" t="s">
        <v>153</v>
      </c>
    </row>
    <row r="294" s="2" customFormat="1" ht="24.15" customHeight="1">
      <c r="A294" s="39"/>
      <c r="B294" s="40"/>
      <c r="C294" s="235" t="s">
        <v>421</v>
      </c>
      <c r="D294" s="235" t="s">
        <v>156</v>
      </c>
      <c r="E294" s="236" t="s">
        <v>422</v>
      </c>
      <c r="F294" s="237" t="s">
        <v>423</v>
      </c>
      <c r="G294" s="238" t="s">
        <v>230</v>
      </c>
      <c r="H294" s="239">
        <v>0.17100000000000001</v>
      </c>
      <c r="I294" s="240"/>
      <c r="J294" s="241">
        <f>ROUND(I294*H294,2)</f>
        <v>0</v>
      </c>
      <c r="K294" s="242"/>
      <c r="L294" s="45"/>
      <c r="M294" s="243" t="s">
        <v>1</v>
      </c>
      <c r="N294" s="244" t="s">
        <v>41</v>
      </c>
      <c r="O294" s="92"/>
      <c r="P294" s="245">
        <f>O294*H294</f>
        <v>0</v>
      </c>
      <c r="Q294" s="245">
        <v>0</v>
      </c>
      <c r="R294" s="245">
        <f>Q294*H294</f>
        <v>0</v>
      </c>
      <c r="S294" s="245">
        <v>0</v>
      </c>
      <c r="T294" s="246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7" t="s">
        <v>276</v>
      </c>
      <c r="AT294" s="247" t="s">
        <v>156</v>
      </c>
      <c r="AU294" s="247" t="s">
        <v>86</v>
      </c>
      <c r="AY294" s="18" t="s">
        <v>153</v>
      </c>
      <c r="BE294" s="248">
        <f>IF(N294="základní",J294,0)</f>
        <v>0</v>
      </c>
      <c r="BF294" s="248">
        <f>IF(N294="snížená",J294,0)</f>
        <v>0</v>
      </c>
      <c r="BG294" s="248">
        <f>IF(N294="zákl. přenesená",J294,0)</f>
        <v>0</v>
      </c>
      <c r="BH294" s="248">
        <f>IF(N294="sníž. přenesená",J294,0)</f>
        <v>0</v>
      </c>
      <c r="BI294" s="248">
        <f>IF(N294="nulová",J294,0)</f>
        <v>0</v>
      </c>
      <c r="BJ294" s="18" t="s">
        <v>84</v>
      </c>
      <c r="BK294" s="248">
        <f>ROUND(I294*H294,2)</f>
        <v>0</v>
      </c>
      <c r="BL294" s="18" t="s">
        <v>276</v>
      </c>
      <c r="BM294" s="247" t="s">
        <v>424</v>
      </c>
    </row>
    <row r="295" s="12" customFormat="1" ht="22.8" customHeight="1">
      <c r="A295" s="12"/>
      <c r="B295" s="219"/>
      <c r="C295" s="220"/>
      <c r="D295" s="221" t="s">
        <v>75</v>
      </c>
      <c r="E295" s="233" t="s">
        <v>425</v>
      </c>
      <c r="F295" s="233" t="s">
        <v>426</v>
      </c>
      <c r="G295" s="220"/>
      <c r="H295" s="220"/>
      <c r="I295" s="223"/>
      <c r="J295" s="234">
        <f>BK295</f>
        <v>0</v>
      </c>
      <c r="K295" s="220"/>
      <c r="L295" s="225"/>
      <c r="M295" s="226"/>
      <c r="N295" s="227"/>
      <c r="O295" s="227"/>
      <c r="P295" s="228">
        <f>SUM(P296:P300)</f>
        <v>0</v>
      </c>
      <c r="Q295" s="227"/>
      <c r="R295" s="228">
        <f>SUM(R296:R300)</f>
        <v>0</v>
      </c>
      <c r="S295" s="227"/>
      <c r="T295" s="229">
        <f>SUM(T296:T300)</f>
        <v>0.24259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30" t="s">
        <v>86</v>
      </c>
      <c r="AT295" s="231" t="s">
        <v>75</v>
      </c>
      <c r="AU295" s="231" t="s">
        <v>84</v>
      </c>
      <c r="AY295" s="230" t="s">
        <v>153</v>
      </c>
      <c r="BK295" s="232">
        <f>SUM(BK296:BK300)</f>
        <v>0</v>
      </c>
    </row>
    <row r="296" s="2" customFormat="1" ht="16.5" customHeight="1">
      <c r="A296" s="39"/>
      <c r="B296" s="40"/>
      <c r="C296" s="235" t="s">
        <v>427</v>
      </c>
      <c r="D296" s="235" t="s">
        <v>156</v>
      </c>
      <c r="E296" s="236" t="s">
        <v>428</v>
      </c>
      <c r="F296" s="237" t="s">
        <v>429</v>
      </c>
      <c r="G296" s="238" t="s">
        <v>177</v>
      </c>
      <c r="H296" s="239">
        <v>1</v>
      </c>
      <c r="I296" s="240"/>
      <c r="J296" s="241">
        <f>ROUND(I296*H296,2)</f>
        <v>0</v>
      </c>
      <c r="K296" s="242"/>
      <c r="L296" s="45"/>
      <c r="M296" s="243" t="s">
        <v>1</v>
      </c>
      <c r="N296" s="244" t="s">
        <v>41</v>
      </c>
      <c r="O296" s="92"/>
      <c r="P296" s="245">
        <f>O296*H296</f>
        <v>0</v>
      </c>
      <c r="Q296" s="245">
        <v>0</v>
      </c>
      <c r="R296" s="245">
        <f>Q296*H296</f>
        <v>0</v>
      </c>
      <c r="S296" s="245">
        <v>0.0246</v>
      </c>
      <c r="T296" s="246">
        <f>S296*H296</f>
        <v>0.0246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7" t="s">
        <v>276</v>
      </c>
      <c r="AT296" s="247" t="s">
        <v>156</v>
      </c>
      <c r="AU296" s="247" t="s">
        <v>86</v>
      </c>
      <c r="AY296" s="18" t="s">
        <v>153</v>
      </c>
      <c r="BE296" s="248">
        <f>IF(N296="základní",J296,0)</f>
        <v>0</v>
      </c>
      <c r="BF296" s="248">
        <f>IF(N296="snížená",J296,0)</f>
        <v>0</v>
      </c>
      <c r="BG296" s="248">
        <f>IF(N296="zákl. přenesená",J296,0)</f>
        <v>0</v>
      </c>
      <c r="BH296" s="248">
        <f>IF(N296="sníž. přenesená",J296,0)</f>
        <v>0</v>
      </c>
      <c r="BI296" s="248">
        <f>IF(N296="nulová",J296,0)</f>
        <v>0</v>
      </c>
      <c r="BJ296" s="18" t="s">
        <v>84</v>
      </c>
      <c r="BK296" s="248">
        <f>ROUND(I296*H296,2)</f>
        <v>0</v>
      </c>
      <c r="BL296" s="18" t="s">
        <v>276</v>
      </c>
      <c r="BM296" s="247" t="s">
        <v>430</v>
      </c>
    </row>
    <row r="297" s="2" customFormat="1" ht="16.5" customHeight="1">
      <c r="A297" s="39"/>
      <c r="B297" s="40"/>
      <c r="C297" s="235" t="s">
        <v>431</v>
      </c>
      <c r="D297" s="235" t="s">
        <v>156</v>
      </c>
      <c r="E297" s="236" t="s">
        <v>432</v>
      </c>
      <c r="F297" s="237" t="s">
        <v>433</v>
      </c>
      <c r="G297" s="238" t="s">
        <v>434</v>
      </c>
      <c r="H297" s="239">
        <v>5</v>
      </c>
      <c r="I297" s="240"/>
      <c r="J297" s="241">
        <f>ROUND(I297*H297,2)</f>
        <v>0</v>
      </c>
      <c r="K297" s="242"/>
      <c r="L297" s="45"/>
      <c r="M297" s="243" t="s">
        <v>1</v>
      </c>
      <c r="N297" s="244" t="s">
        <v>41</v>
      </c>
      <c r="O297" s="92"/>
      <c r="P297" s="245">
        <f>O297*H297</f>
        <v>0</v>
      </c>
      <c r="Q297" s="245">
        <v>0</v>
      </c>
      <c r="R297" s="245">
        <f>Q297*H297</f>
        <v>0</v>
      </c>
      <c r="S297" s="245">
        <v>0.01933</v>
      </c>
      <c r="T297" s="246">
        <f>S297*H297</f>
        <v>0.09665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7" t="s">
        <v>276</v>
      </c>
      <c r="AT297" s="247" t="s">
        <v>156</v>
      </c>
      <c r="AU297" s="247" t="s">
        <v>86</v>
      </c>
      <c r="AY297" s="18" t="s">
        <v>153</v>
      </c>
      <c r="BE297" s="248">
        <f>IF(N297="základní",J297,0)</f>
        <v>0</v>
      </c>
      <c r="BF297" s="248">
        <f>IF(N297="snížená",J297,0)</f>
        <v>0</v>
      </c>
      <c r="BG297" s="248">
        <f>IF(N297="zákl. přenesená",J297,0)</f>
        <v>0</v>
      </c>
      <c r="BH297" s="248">
        <f>IF(N297="sníž. přenesená",J297,0)</f>
        <v>0</v>
      </c>
      <c r="BI297" s="248">
        <f>IF(N297="nulová",J297,0)</f>
        <v>0</v>
      </c>
      <c r="BJ297" s="18" t="s">
        <v>84</v>
      </c>
      <c r="BK297" s="248">
        <f>ROUND(I297*H297,2)</f>
        <v>0</v>
      </c>
      <c r="BL297" s="18" t="s">
        <v>276</v>
      </c>
      <c r="BM297" s="247" t="s">
        <v>435</v>
      </c>
    </row>
    <row r="298" s="2" customFormat="1" ht="16.5" customHeight="1">
      <c r="A298" s="39"/>
      <c r="B298" s="40"/>
      <c r="C298" s="235" t="s">
        <v>436</v>
      </c>
      <c r="D298" s="235" t="s">
        <v>156</v>
      </c>
      <c r="E298" s="236" t="s">
        <v>437</v>
      </c>
      <c r="F298" s="237" t="s">
        <v>438</v>
      </c>
      <c r="G298" s="238" t="s">
        <v>434</v>
      </c>
      <c r="H298" s="239">
        <v>4</v>
      </c>
      <c r="I298" s="240"/>
      <c r="J298" s="241">
        <f>ROUND(I298*H298,2)</f>
        <v>0</v>
      </c>
      <c r="K298" s="242"/>
      <c r="L298" s="45"/>
      <c r="M298" s="243" t="s">
        <v>1</v>
      </c>
      <c r="N298" s="244" t="s">
        <v>41</v>
      </c>
      <c r="O298" s="92"/>
      <c r="P298" s="245">
        <f>O298*H298</f>
        <v>0</v>
      </c>
      <c r="Q298" s="245">
        <v>0</v>
      </c>
      <c r="R298" s="245">
        <f>Q298*H298</f>
        <v>0</v>
      </c>
      <c r="S298" s="245">
        <v>0.019460000000000002</v>
      </c>
      <c r="T298" s="246">
        <f>S298*H298</f>
        <v>0.077840000000000006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7" t="s">
        <v>276</v>
      </c>
      <c r="AT298" s="247" t="s">
        <v>156</v>
      </c>
      <c r="AU298" s="247" t="s">
        <v>86</v>
      </c>
      <c r="AY298" s="18" t="s">
        <v>153</v>
      </c>
      <c r="BE298" s="248">
        <f>IF(N298="základní",J298,0)</f>
        <v>0</v>
      </c>
      <c r="BF298" s="248">
        <f>IF(N298="snížená",J298,0)</f>
        <v>0</v>
      </c>
      <c r="BG298" s="248">
        <f>IF(N298="zákl. přenesená",J298,0)</f>
        <v>0</v>
      </c>
      <c r="BH298" s="248">
        <f>IF(N298="sníž. přenesená",J298,0)</f>
        <v>0</v>
      </c>
      <c r="BI298" s="248">
        <f>IF(N298="nulová",J298,0)</f>
        <v>0</v>
      </c>
      <c r="BJ298" s="18" t="s">
        <v>84</v>
      </c>
      <c r="BK298" s="248">
        <f>ROUND(I298*H298,2)</f>
        <v>0</v>
      </c>
      <c r="BL298" s="18" t="s">
        <v>276</v>
      </c>
      <c r="BM298" s="247" t="s">
        <v>439</v>
      </c>
    </row>
    <row r="299" s="2" customFormat="1" ht="16.5" customHeight="1">
      <c r="A299" s="39"/>
      <c r="B299" s="40"/>
      <c r="C299" s="235" t="s">
        <v>440</v>
      </c>
      <c r="D299" s="235" t="s">
        <v>156</v>
      </c>
      <c r="E299" s="236" t="s">
        <v>441</v>
      </c>
      <c r="F299" s="237" t="s">
        <v>442</v>
      </c>
      <c r="G299" s="238" t="s">
        <v>434</v>
      </c>
      <c r="H299" s="239">
        <v>1</v>
      </c>
      <c r="I299" s="240"/>
      <c r="J299" s="241">
        <f>ROUND(I299*H299,2)</f>
        <v>0</v>
      </c>
      <c r="K299" s="242"/>
      <c r="L299" s="45"/>
      <c r="M299" s="243" t="s">
        <v>1</v>
      </c>
      <c r="N299" s="244" t="s">
        <v>41</v>
      </c>
      <c r="O299" s="92"/>
      <c r="P299" s="245">
        <f>O299*H299</f>
        <v>0</v>
      </c>
      <c r="Q299" s="245">
        <v>0</v>
      </c>
      <c r="R299" s="245">
        <f>Q299*H299</f>
        <v>0</v>
      </c>
      <c r="S299" s="245">
        <v>0.034700000000000002</v>
      </c>
      <c r="T299" s="246">
        <f>S299*H299</f>
        <v>0.034700000000000002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7" t="s">
        <v>276</v>
      </c>
      <c r="AT299" s="247" t="s">
        <v>156</v>
      </c>
      <c r="AU299" s="247" t="s">
        <v>86</v>
      </c>
      <c r="AY299" s="18" t="s">
        <v>153</v>
      </c>
      <c r="BE299" s="248">
        <f>IF(N299="základní",J299,0)</f>
        <v>0</v>
      </c>
      <c r="BF299" s="248">
        <f>IF(N299="snížená",J299,0)</f>
        <v>0</v>
      </c>
      <c r="BG299" s="248">
        <f>IF(N299="zákl. přenesená",J299,0)</f>
        <v>0</v>
      </c>
      <c r="BH299" s="248">
        <f>IF(N299="sníž. přenesená",J299,0)</f>
        <v>0</v>
      </c>
      <c r="BI299" s="248">
        <f>IF(N299="nulová",J299,0)</f>
        <v>0</v>
      </c>
      <c r="BJ299" s="18" t="s">
        <v>84</v>
      </c>
      <c r="BK299" s="248">
        <f>ROUND(I299*H299,2)</f>
        <v>0</v>
      </c>
      <c r="BL299" s="18" t="s">
        <v>276</v>
      </c>
      <c r="BM299" s="247" t="s">
        <v>443</v>
      </c>
    </row>
    <row r="300" s="2" customFormat="1" ht="16.5" customHeight="1">
      <c r="A300" s="39"/>
      <c r="B300" s="40"/>
      <c r="C300" s="235" t="s">
        <v>444</v>
      </c>
      <c r="D300" s="235" t="s">
        <v>156</v>
      </c>
      <c r="E300" s="236" t="s">
        <v>445</v>
      </c>
      <c r="F300" s="237" t="s">
        <v>446</v>
      </c>
      <c r="G300" s="238" t="s">
        <v>434</v>
      </c>
      <c r="H300" s="239">
        <v>5</v>
      </c>
      <c r="I300" s="240"/>
      <c r="J300" s="241">
        <f>ROUND(I300*H300,2)</f>
        <v>0</v>
      </c>
      <c r="K300" s="242"/>
      <c r="L300" s="45"/>
      <c r="M300" s="243" t="s">
        <v>1</v>
      </c>
      <c r="N300" s="244" t="s">
        <v>41</v>
      </c>
      <c r="O300" s="92"/>
      <c r="P300" s="245">
        <f>O300*H300</f>
        <v>0</v>
      </c>
      <c r="Q300" s="245">
        <v>0</v>
      </c>
      <c r="R300" s="245">
        <f>Q300*H300</f>
        <v>0</v>
      </c>
      <c r="S300" s="245">
        <v>0.0017600000000000001</v>
      </c>
      <c r="T300" s="246">
        <f>S300*H300</f>
        <v>0.0088000000000000005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7" t="s">
        <v>276</v>
      </c>
      <c r="AT300" s="247" t="s">
        <v>156</v>
      </c>
      <c r="AU300" s="247" t="s">
        <v>86</v>
      </c>
      <c r="AY300" s="18" t="s">
        <v>153</v>
      </c>
      <c r="BE300" s="248">
        <f>IF(N300="základní",J300,0)</f>
        <v>0</v>
      </c>
      <c r="BF300" s="248">
        <f>IF(N300="snížená",J300,0)</f>
        <v>0</v>
      </c>
      <c r="BG300" s="248">
        <f>IF(N300="zákl. přenesená",J300,0)</f>
        <v>0</v>
      </c>
      <c r="BH300" s="248">
        <f>IF(N300="sníž. přenesená",J300,0)</f>
        <v>0</v>
      </c>
      <c r="BI300" s="248">
        <f>IF(N300="nulová",J300,0)</f>
        <v>0</v>
      </c>
      <c r="BJ300" s="18" t="s">
        <v>84</v>
      </c>
      <c r="BK300" s="248">
        <f>ROUND(I300*H300,2)</f>
        <v>0</v>
      </c>
      <c r="BL300" s="18" t="s">
        <v>276</v>
      </c>
      <c r="BM300" s="247" t="s">
        <v>447</v>
      </c>
    </row>
    <row r="301" s="12" customFormat="1" ht="22.8" customHeight="1">
      <c r="A301" s="12"/>
      <c r="B301" s="219"/>
      <c r="C301" s="220"/>
      <c r="D301" s="221" t="s">
        <v>75</v>
      </c>
      <c r="E301" s="233" t="s">
        <v>448</v>
      </c>
      <c r="F301" s="233" t="s">
        <v>449</v>
      </c>
      <c r="G301" s="220"/>
      <c r="H301" s="220"/>
      <c r="I301" s="223"/>
      <c r="J301" s="234">
        <f>BK301</f>
        <v>0</v>
      </c>
      <c r="K301" s="220"/>
      <c r="L301" s="225"/>
      <c r="M301" s="226"/>
      <c r="N301" s="227"/>
      <c r="O301" s="227"/>
      <c r="P301" s="228">
        <f>SUM(P302:P308)</f>
        <v>0</v>
      </c>
      <c r="Q301" s="227"/>
      <c r="R301" s="228">
        <f>SUM(R302:R308)</f>
        <v>0.62132600000000004</v>
      </c>
      <c r="S301" s="227"/>
      <c r="T301" s="229">
        <f>SUM(T302:T308)</f>
        <v>0.78105000000000002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30" t="s">
        <v>86</v>
      </c>
      <c r="AT301" s="231" t="s">
        <v>75</v>
      </c>
      <c r="AU301" s="231" t="s">
        <v>84</v>
      </c>
      <c r="AY301" s="230" t="s">
        <v>153</v>
      </c>
      <c r="BK301" s="232">
        <f>SUM(BK302:BK308)</f>
        <v>0</v>
      </c>
    </row>
    <row r="302" s="2" customFormat="1" ht="24.15" customHeight="1">
      <c r="A302" s="39"/>
      <c r="B302" s="40"/>
      <c r="C302" s="235" t="s">
        <v>450</v>
      </c>
      <c r="D302" s="235" t="s">
        <v>156</v>
      </c>
      <c r="E302" s="236" t="s">
        <v>451</v>
      </c>
      <c r="F302" s="237" t="s">
        <v>452</v>
      </c>
      <c r="G302" s="238" t="s">
        <v>167</v>
      </c>
      <c r="H302" s="239">
        <v>24.600000000000001</v>
      </c>
      <c r="I302" s="240"/>
      <c r="J302" s="241">
        <f>ROUND(I302*H302,2)</f>
        <v>0</v>
      </c>
      <c r="K302" s="242"/>
      <c r="L302" s="45"/>
      <c r="M302" s="243" t="s">
        <v>1</v>
      </c>
      <c r="N302" s="244" t="s">
        <v>41</v>
      </c>
      <c r="O302" s="92"/>
      <c r="P302" s="245">
        <f>O302*H302</f>
        <v>0</v>
      </c>
      <c r="Q302" s="245">
        <v>0.024760000000000001</v>
      </c>
      <c r="R302" s="245">
        <f>Q302*H302</f>
        <v>0.60909600000000008</v>
      </c>
      <c r="S302" s="245">
        <v>0</v>
      </c>
      <c r="T302" s="246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7" t="s">
        <v>276</v>
      </c>
      <c r="AT302" s="247" t="s">
        <v>156</v>
      </c>
      <c r="AU302" s="247" t="s">
        <v>86</v>
      </c>
      <c r="AY302" s="18" t="s">
        <v>153</v>
      </c>
      <c r="BE302" s="248">
        <f>IF(N302="základní",J302,0)</f>
        <v>0</v>
      </c>
      <c r="BF302" s="248">
        <f>IF(N302="snížená",J302,0)</f>
        <v>0</v>
      </c>
      <c r="BG302" s="248">
        <f>IF(N302="zákl. přenesená",J302,0)</f>
        <v>0</v>
      </c>
      <c r="BH302" s="248">
        <f>IF(N302="sníž. přenesená",J302,0)</f>
        <v>0</v>
      </c>
      <c r="BI302" s="248">
        <f>IF(N302="nulová",J302,0)</f>
        <v>0</v>
      </c>
      <c r="BJ302" s="18" t="s">
        <v>84</v>
      </c>
      <c r="BK302" s="248">
        <f>ROUND(I302*H302,2)</f>
        <v>0</v>
      </c>
      <c r="BL302" s="18" t="s">
        <v>276</v>
      </c>
      <c r="BM302" s="247" t="s">
        <v>453</v>
      </c>
    </row>
    <row r="303" s="13" customFormat="1">
      <c r="A303" s="13"/>
      <c r="B303" s="249"/>
      <c r="C303" s="250"/>
      <c r="D303" s="251" t="s">
        <v>162</v>
      </c>
      <c r="E303" s="252" t="s">
        <v>1</v>
      </c>
      <c r="F303" s="253" t="s">
        <v>454</v>
      </c>
      <c r="G303" s="250"/>
      <c r="H303" s="254">
        <v>24.600000000000001</v>
      </c>
      <c r="I303" s="255"/>
      <c r="J303" s="250"/>
      <c r="K303" s="250"/>
      <c r="L303" s="256"/>
      <c r="M303" s="257"/>
      <c r="N303" s="258"/>
      <c r="O303" s="258"/>
      <c r="P303" s="258"/>
      <c r="Q303" s="258"/>
      <c r="R303" s="258"/>
      <c r="S303" s="258"/>
      <c r="T303" s="25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0" t="s">
        <v>162</v>
      </c>
      <c r="AU303" s="260" t="s">
        <v>86</v>
      </c>
      <c r="AV303" s="13" t="s">
        <v>86</v>
      </c>
      <c r="AW303" s="13" t="s">
        <v>32</v>
      </c>
      <c r="AX303" s="13" t="s">
        <v>84</v>
      </c>
      <c r="AY303" s="260" t="s">
        <v>153</v>
      </c>
    </row>
    <row r="304" s="2" customFormat="1" ht="37.8" customHeight="1">
      <c r="A304" s="39"/>
      <c r="B304" s="40"/>
      <c r="C304" s="235" t="s">
        <v>455</v>
      </c>
      <c r="D304" s="235" t="s">
        <v>156</v>
      </c>
      <c r="E304" s="236" t="s">
        <v>456</v>
      </c>
      <c r="F304" s="237" t="s">
        <v>457</v>
      </c>
      <c r="G304" s="238" t="s">
        <v>167</v>
      </c>
      <c r="H304" s="239">
        <v>24.600000000000001</v>
      </c>
      <c r="I304" s="240"/>
      <c r="J304" s="241">
        <f>ROUND(I304*H304,2)</f>
        <v>0</v>
      </c>
      <c r="K304" s="242"/>
      <c r="L304" s="45"/>
      <c r="M304" s="243" t="s">
        <v>1</v>
      </c>
      <c r="N304" s="244" t="s">
        <v>41</v>
      </c>
      <c r="O304" s="92"/>
      <c r="P304" s="245">
        <f>O304*H304</f>
        <v>0</v>
      </c>
      <c r="Q304" s="245">
        <v>0</v>
      </c>
      <c r="R304" s="245">
        <f>Q304*H304</f>
        <v>0</v>
      </c>
      <c r="S304" s="245">
        <v>0.03175</v>
      </c>
      <c r="T304" s="246">
        <f>S304*H304</f>
        <v>0.78105000000000002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7" t="s">
        <v>276</v>
      </c>
      <c r="AT304" s="247" t="s">
        <v>156</v>
      </c>
      <c r="AU304" s="247" t="s">
        <v>86</v>
      </c>
      <c r="AY304" s="18" t="s">
        <v>153</v>
      </c>
      <c r="BE304" s="248">
        <f>IF(N304="základní",J304,0)</f>
        <v>0</v>
      </c>
      <c r="BF304" s="248">
        <f>IF(N304="snížená",J304,0)</f>
        <v>0</v>
      </c>
      <c r="BG304" s="248">
        <f>IF(N304="zákl. přenesená",J304,0)</f>
        <v>0</v>
      </c>
      <c r="BH304" s="248">
        <f>IF(N304="sníž. přenesená",J304,0)</f>
        <v>0</v>
      </c>
      <c r="BI304" s="248">
        <f>IF(N304="nulová",J304,0)</f>
        <v>0</v>
      </c>
      <c r="BJ304" s="18" t="s">
        <v>84</v>
      </c>
      <c r="BK304" s="248">
        <f>ROUND(I304*H304,2)</f>
        <v>0</v>
      </c>
      <c r="BL304" s="18" t="s">
        <v>276</v>
      </c>
      <c r="BM304" s="247" t="s">
        <v>458</v>
      </c>
    </row>
    <row r="305" s="13" customFormat="1">
      <c r="A305" s="13"/>
      <c r="B305" s="249"/>
      <c r="C305" s="250"/>
      <c r="D305" s="251" t="s">
        <v>162</v>
      </c>
      <c r="E305" s="252" t="s">
        <v>1</v>
      </c>
      <c r="F305" s="253" t="s">
        <v>459</v>
      </c>
      <c r="G305" s="250"/>
      <c r="H305" s="254">
        <v>24.600000000000001</v>
      </c>
      <c r="I305" s="255"/>
      <c r="J305" s="250"/>
      <c r="K305" s="250"/>
      <c r="L305" s="256"/>
      <c r="M305" s="257"/>
      <c r="N305" s="258"/>
      <c r="O305" s="258"/>
      <c r="P305" s="258"/>
      <c r="Q305" s="258"/>
      <c r="R305" s="258"/>
      <c r="S305" s="258"/>
      <c r="T305" s="25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0" t="s">
        <v>162</v>
      </c>
      <c r="AU305" s="260" t="s">
        <v>86</v>
      </c>
      <c r="AV305" s="13" t="s">
        <v>86</v>
      </c>
      <c r="AW305" s="13" t="s">
        <v>32</v>
      </c>
      <c r="AX305" s="13" t="s">
        <v>84</v>
      </c>
      <c r="AY305" s="260" t="s">
        <v>153</v>
      </c>
    </row>
    <row r="306" s="2" customFormat="1" ht="21.75" customHeight="1">
      <c r="A306" s="39"/>
      <c r="B306" s="40"/>
      <c r="C306" s="235" t="s">
        <v>460</v>
      </c>
      <c r="D306" s="235" t="s">
        <v>156</v>
      </c>
      <c r="E306" s="236" t="s">
        <v>461</v>
      </c>
      <c r="F306" s="237" t="s">
        <v>462</v>
      </c>
      <c r="G306" s="238" t="s">
        <v>177</v>
      </c>
      <c r="H306" s="239">
        <v>1</v>
      </c>
      <c r="I306" s="240"/>
      <c r="J306" s="241">
        <f>ROUND(I306*H306,2)</f>
        <v>0</v>
      </c>
      <c r="K306" s="242"/>
      <c r="L306" s="45"/>
      <c r="M306" s="243" t="s">
        <v>1</v>
      </c>
      <c r="N306" s="244" t="s">
        <v>41</v>
      </c>
      <c r="O306" s="92"/>
      <c r="P306" s="245">
        <f>O306*H306</f>
        <v>0</v>
      </c>
      <c r="Q306" s="245">
        <v>0.00022000000000000001</v>
      </c>
      <c r="R306" s="245">
        <f>Q306*H306</f>
        <v>0.00022000000000000001</v>
      </c>
      <c r="S306" s="245">
        <v>0</v>
      </c>
      <c r="T306" s="246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7" t="s">
        <v>276</v>
      </c>
      <c r="AT306" s="247" t="s">
        <v>156</v>
      </c>
      <c r="AU306" s="247" t="s">
        <v>86</v>
      </c>
      <c r="AY306" s="18" t="s">
        <v>153</v>
      </c>
      <c r="BE306" s="248">
        <f>IF(N306="základní",J306,0)</f>
        <v>0</v>
      </c>
      <c r="BF306" s="248">
        <f>IF(N306="snížená",J306,0)</f>
        <v>0</v>
      </c>
      <c r="BG306" s="248">
        <f>IF(N306="zákl. přenesená",J306,0)</f>
        <v>0</v>
      </c>
      <c r="BH306" s="248">
        <f>IF(N306="sníž. přenesená",J306,0)</f>
        <v>0</v>
      </c>
      <c r="BI306" s="248">
        <f>IF(N306="nulová",J306,0)</f>
        <v>0</v>
      </c>
      <c r="BJ306" s="18" t="s">
        <v>84</v>
      </c>
      <c r="BK306" s="248">
        <f>ROUND(I306*H306,2)</f>
        <v>0</v>
      </c>
      <c r="BL306" s="18" t="s">
        <v>276</v>
      </c>
      <c r="BM306" s="247" t="s">
        <v>463</v>
      </c>
    </row>
    <row r="307" s="13" customFormat="1">
      <c r="A307" s="13"/>
      <c r="B307" s="249"/>
      <c r="C307" s="250"/>
      <c r="D307" s="251" t="s">
        <v>162</v>
      </c>
      <c r="E307" s="252" t="s">
        <v>1</v>
      </c>
      <c r="F307" s="253" t="s">
        <v>464</v>
      </c>
      <c r="G307" s="250"/>
      <c r="H307" s="254">
        <v>1</v>
      </c>
      <c r="I307" s="255"/>
      <c r="J307" s="250"/>
      <c r="K307" s="250"/>
      <c r="L307" s="256"/>
      <c r="M307" s="257"/>
      <c r="N307" s="258"/>
      <c r="O307" s="258"/>
      <c r="P307" s="258"/>
      <c r="Q307" s="258"/>
      <c r="R307" s="258"/>
      <c r="S307" s="258"/>
      <c r="T307" s="25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0" t="s">
        <v>162</v>
      </c>
      <c r="AU307" s="260" t="s">
        <v>86</v>
      </c>
      <c r="AV307" s="13" t="s">
        <v>86</v>
      </c>
      <c r="AW307" s="13" t="s">
        <v>32</v>
      </c>
      <c r="AX307" s="13" t="s">
        <v>84</v>
      </c>
      <c r="AY307" s="260" t="s">
        <v>153</v>
      </c>
    </row>
    <row r="308" s="2" customFormat="1" ht="33" customHeight="1">
      <c r="A308" s="39"/>
      <c r="B308" s="40"/>
      <c r="C308" s="293" t="s">
        <v>465</v>
      </c>
      <c r="D308" s="293" t="s">
        <v>255</v>
      </c>
      <c r="E308" s="294" t="s">
        <v>466</v>
      </c>
      <c r="F308" s="295" t="s">
        <v>467</v>
      </c>
      <c r="G308" s="296" t="s">
        <v>177</v>
      </c>
      <c r="H308" s="297">
        <v>1</v>
      </c>
      <c r="I308" s="298"/>
      <c r="J308" s="299">
        <f>ROUND(I308*H308,2)</f>
        <v>0</v>
      </c>
      <c r="K308" s="300"/>
      <c r="L308" s="301"/>
      <c r="M308" s="302" t="s">
        <v>1</v>
      </c>
      <c r="N308" s="303" t="s">
        <v>41</v>
      </c>
      <c r="O308" s="92"/>
      <c r="P308" s="245">
        <f>O308*H308</f>
        <v>0</v>
      </c>
      <c r="Q308" s="245">
        <v>0.01201</v>
      </c>
      <c r="R308" s="245">
        <f>Q308*H308</f>
        <v>0.01201</v>
      </c>
      <c r="S308" s="245">
        <v>0</v>
      </c>
      <c r="T308" s="246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7" t="s">
        <v>468</v>
      </c>
      <c r="AT308" s="247" t="s">
        <v>255</v>
      </c>
      <c r="AU308" s="247" t="s">
        <v>86</v>
      </c>
      <c r="AY308" s="18" t="s">
        <v>153</v>
      </c>
      <c r="BE308" s="248">
        <f>IF(N308="základní",J308,0)</f>
        <v>0</v>
      </c>
      <c r="BF308" s="248">
        <f>IF(N308="snížená",J308,0)</f>
        <v>0</v>
      </c>
      <c r="BG308" s="248">
        <f>IF(N308="zákl. přenesená",J308,0)</f>
        <v>0</v>
      </c>
      <c r="BH308" s="248">
        <f>IF(N308="sníž. přenesená",J308,0)</f>
        <v>0</v>
      </c>
      <c r="BI308" s="248">
        <f>IF(N308="nulová",J308,0)</f>
        <v>0</v>
      </c>
      <c r="BJ308" s="18" t="s">
        <v>84</v>
      </c>
      <c r="BK308" s="248">
        <f>ROUND(I308*H308,2)</f>
        <v>0</v>
      </c>
      <c r="BL308" s="18" t="s">
        <v>276</v>
      </c>
      <c r="BM308" s="247" t="s">
        <v>469</v>
      </c>
    </row>
    <row r="309" s="12" customFormat="1" ht="22.8" customHeight="1">
      <c r="A309" s="12"/>
      <c r="B309" s="219"/>
      <c r="C309" s="220"/>
      <c r="D309" s="221" t="s">
        <v>75</v>
      </c>
      <c r="E309" s="233" t="s">
        <v>470</v>
      </c>
      <c r="F309" s="233" t="s">
        <v>471</v>
      </c>
      <c r="G309" s="220"/>
      <c r="H309" s="220"/>
      <c r="I309" s="223"/>
      <c r="J309" s="234">
        <f>BK309</f>
        <v>0</v>
      </c>
      <c r="K309" s="220"/>
      <c r="L309" s="225"/>
      <c r="M309" s="226"/>
      <c r="N309" s="227"/>
      <c r="O309" s="227"/>
      <c r="P309" s="228">
        <f>SUM(P310:P326)</f>
        <v>0</v>
      </c>
      <c r="Q309" s="227"/>
      <c r="R309" s="228">
        <f>SUM(R310:R326)</f>
        <v>1.1361412</v>
      </c>
      <c r="S309" s="227"/>
      <c r="T309" s="229">
        <f>SUM(T310:T326)</f>
        <v>2.4366314899999999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30" t="s">
        <v>86</v>
      </c>
      <c r="AT309" s="231" t="s">
        <v>75</v>
      </c>
      <c r="AU309" s="231" t="s">
        <v>84</v>
      </c>
      <c r="AY309" s="230" t="s">
        <v>153</v>
      </c>
      <c r="BK309" s="232">
        <f>SUM(BK310:BK326)</f>
        <v>0</v>
      </c>
    </row>
    <row r="310" s="2" customFormat="1" ht="24.15" customHeight="1">
      <c r="A310" s="39"/>
      <c r="B310" s="40"/>
      <c r="C310" s="235" t="s">
        <v>472</v>
      </c>
      <c r="D310" s="235" t="s">
        <v>156</v>
      </c>
      <c r="E310" s="236" t="s">
        <v>473</v>
      </c>
      <c r="F310" s="237" t="s">
        <v>474</v>
      </c>
      <c r="G310" s="238" t="s">
        <v>167</v>
      </c>
      <c r="H310" s="239">
        <v>29.297000000000001</v>
      </c>
      <c r="I310" s="240"/>
      <c r="J310" s="241">
        <f>ROUND(I310*H310,2)</f>
        <v>0</v>
      </c>
      <c r="K310" s="242"/>
      <c r="L310" s="45"/>
      <c r="M310" s="243" t="s">
        <v>1</v>
      </c>
      <c r="N310" s="244" t="s">
        <v>41</v>
      </c>
      <c r="O310" s="92"/>
      <c r="P310" s="245">
        <f>O310*H310</f>
        <v>0</v>
      </c>
      <c r="Q310" s="245">
        <v>0.020400000000000001</v>
      </c>
      <c r="R310" s="245">
        <f>Q310*H310</f>
        <v>0.59765880000000005</v>
      </c>
      <c r="S310" s="245">
        <v>0</v>
      </c>
      <c r="T310" s="246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7" t="s">
        <v>276</v>
      </c>
      <c r="AT310" s="247" t="s">
        <v>156</v>
      </c>
      <c r="AU310" s="247" t="s">
        <v>86</v>
      </c>
      <c r="AY310" s="18" t="s">
        <v>153</v>
      </c>
      <c r="BE310" s="248">
        <f>IF(N310="základní",J310,0)</f>
        <v>0</v>
      </c>
      <c r="BF310" s="248">
        <f>IF(N310="snížená",J310,0)</f>
        <v>0</v>
      </c>
      <c r="BG310" s="248">
        <f>IF(N310="zákl. přenesená",J310,0)</f>
        <v>0</v>
      </c>
      <c r="BH310" s="248">
        <f>IF(N310="sníž. přenesená",J310,0)</f>
        <v>0</v>
      </c>
      <c r="BI310" s="248">
        <f>IF(N310="nulová",J310,0)</f>
        <v>0</v>
      </c>
      <c r="BJ310" s="18" t="s">
        <v>84</v>
      </c>
      <c r="BK310" s="248">
        <f>ROUND(I310*H310,2)</f>
        <v>0</v>
      </c>
      <c r="BL310" s="18" t="s">
        <v>276</v>
      </c>
      <c r="BM310" s="247" t="s">
        <v>475</v>
      </c>
    </row>
    <row r="311" s="2" customFormat="1" ht="24.15" customHeight="1">
      <c r="A311" s="39"/>
      <c r="B311" s="40"/>
      <c r="C311" s="235" t="s">
        <v>476</v>
      </c>
      <c r="D311" s="235" t="s">
        <v>156</v>
      </c>
      <c r="E311" s="236" t="s">
        <v>477</v>
      </c>
      <c r="F311" s="237" t="s">
        <v>478</v>
      </c>
      <c r="G311" s="238" t="s">
        <v>167</v>
      </c>
      <c r="H311" s="239">
        <v>29.297000000000001</v>
      </c>
      <c r="I311" s="240"/>
      <c r="J311" s="241">
        <f>ROUND(I311*H311,2)</f>
        <v>0</v>
      </c>
      <c r="K311" s="242"/>
      <c r="L311" s="45"/>
      <c r="M311" s="243" t="s">
        <v>1</v>
      </c>
      <c r="N311" s="244" t="s">
        <v>41</v>
      </c>
      <c r="O311" s="92"/>
      <c r="P311" s="245">
        <f>O311*H311</f>
        <v>0</v>
      </c>
      <c r="Q311" s="245">
        <v>0</v>
      </c>
      <c r="R311" s="245">
        <f>Q311*H311</f>
        <v>0</v>
      </c>
      <c r="S311" s="245">
        <v>0.083169999999999994</v>
      </c>
      <c r="T311" s="246">
        <f>S311*H311</f>
        <v>2.4366314899999999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7" t="s">
        <v>276</v>
      </c>
      <c r="AT311" s="247" t="s">
        <v>156</v>
      </c>
      <c r="AU311" s="247" t="s">
        <v>86</v>
      </c>
      <c r="AY311" s="18" t="s">
        <v>153</v>
      </c>
      <c r="BE311" s="248">
        <f>IF(N311="základní",J311,0)</f>
        <v>0</v>
      </c>
      <c r="BF311" s="248">
        <f>IF(N311="snížená",J311,0)</f>
        <v>0</v>
      </c>
      <c r="BG311" s="248">
        <f>IF(N311="zákl. přenesená",J311,0)</f>
        <v>0</v>
      </c>
      <c r="BH311" s="248">
        <f>IF(N311="sníž. přenesená",J311,0)</f>
        <v>0</v>
      </c>
      <c r="BI311" s="248">
        <f>IF(N311="nulová",J311,0)</f>
        <v>0</v>
      </c>
      <c r="BJ311" s="18" t="s">
        <v>84</v>
      </c>
      <c r="BK311" s="248">
        <f>ROUND(I311*H311,2)</f>
        <v>0</v>
      </c>
      <c r="BL311" s="18" t="s">
        <v>276</v>
      </c>
      <c r="BM311" s="247" t="s">
        <v>479</v>
      </c>
    </row>
    <row r="312" s="13" customFormat="1">
      <c r="A312" s="13"/>
      <c r="B312" s="249"/>
      <c r="C312" s="250"/>
      <c r="D312" s="251" t="s">
        <v>162</v>
      </c>
      <c r="E312" s="252" t="s">
        <v>1</v>
      </c>
      <c r="F312" s="253" t="s">
        <v>407</v>
      </c>
      <c r="G312" s="250"/>
      <c r="H312" s="254">
        <v>1.5</v>
      </c>
      <c r="I312" s="255"/>
      <c r="J312" s="250"/>
      <c r="K312" s="250"/>
      <c r="L312" s="256"/>
      <c r="M312" s="257"/>
      <c r="N312" s="258"/>
      <c r="O312" s="258"/>
      <c r="P312" s="258"/>
      <c r="Q312" s="258"/>
      <c r="R312" s="258"/>
      <c r="S312" s="258"/>
      <c r="T312" s="25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0" t="s">
        <v>162</v>
      </c>
      <c r="AU312" s="260" t="s">
        <v>86</v>
      </c>
      <c r="AV312" s="13" t="s">
        <v>86</v>
      </c>
      <c r="AW312" s="13" t="s">
        <v>32</v>
      </c>
      <c r="AX312" s="13" t="s">
        <v>76</v>
      </c>
      <c r="AY312" s="260" t="s">
        <v>153</v>
      </c>
    </row>
    <row r="313" s="13" customFormat="1">
      <c r="A313" s="13"/>
      <c r="B313" s="249"/>
      <c r="C313" s="250"/>
      <c r="D313" s="251" t="s">
        <v>162</v>
      </c>
      <c r="E313" s="252" t="s">
        <v>1</v>
      </c>
      <c r="F313" s="253" t="s">
        <v>408</v>
      </c>
      <c r="G313" s="250"/>
      <c r="H313" s="254">
        <v>13.146000000000001</v>
      </c>
      <c r="I313" s="255"/>
      <c r="J313" s="250"/>
      <c r="K313" s="250"/>
      <c r="L313" s="256"/>
      <c r="M313" s="257"/>
      <c r="N313" s="258"/>
      <c r="O313" s="258"/>
      <c r="P313" s="258"/>
      <c r="Q313" s="258"/>
      <c r="R313" s="258"/>
      <c r="S313" s="258"/>
      <c r="T313" s="25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0" t="s">
        <v>162</v>
      </c>
      <c r="AU313" s="260" t="s">
        <v>86</v>
      </c>
      <c r="AV313" s="13" t="s">
        <v>86</v>
      </c>
      <c r="AW313" s="13" t="s">
        <v>32</v>
      </c>
      <c r="AX313" s="13" t="s">
        <v>76</v>
      </c>
      <c r="AY313" s="260" t="s">
        <v>153</v>
      </c>
    </row>
    <row r="314" s="13" customFormat="1">
      <c r="A314" s="13"/>
      <c r="B314" s="249"/>
      <c r="C314" s="250"/>
      <c r="D314" s="251" t="s">
        <v>162</v>
      </c>
      <c r="E314" s="252" t="s">
        <v>1</v>
      </c>
      <c r="F314" s="253" t="s">
        <v>409</v>
      </c>
      <c r="G314" s="250"/>
      <c r="H314" s="254">
        <v>13.087999999999999</v>
      </c>
      <c r="I314" s="255"/>
      <c r="J314" s="250"/>
      <c r="K314" s="250"/>
      <c r="L314" s="256"/>
      <c r="M314" s="257"/>
      <c r="N314" s="258"/>
      <c r="O314" s="258"/>
      <c r="P314" s="258"/>
      <c r="Q314" s="258"/>
      <c r="R314" s="258"/>
      <c r="S314" s="258"/>
      <c r="T314" s="25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0" t="s">
        <v>162</v>
      </c>
      <c r="AU314" s="260" t="s">
        <v>86</v>
      </c>
      <c r="AV314" s="13" t="s">
        <v>86</v>
      </c>
      <c r="AW314" s="13" t="s">
        <v>32</v>
      </c>
      <c r="AX314" s="13" t="s">
        <v>76</v>
      </c>
      <c r="AY314" s="260" t="s">
        <v>153</v>
      </c>
    </row>
    <row r="315" s="13" customFormat="1">
      <c r="A315" s="13"/>
      <c r="B315" s="249"/>
      <c r="C315" s="250"/>
      <c r="D315" s="251" t="s">
        <v>162</v>
      </c>
      <c r="E315" s="252" t="s">
        <v>1</v>
      </c>
      <c r="F315" s="253" t="s">
        <v>410</v>
      </c>
      <c r="G315" s="250"/>
      <c r="H315" s="254">
        <v>1.5629999999999999</v>
      </c>
      <c r="I315" s="255"/>
      <c r="J315" s="250"/>
      <c r="K315" s="250"/>
      <c r="L315" s="256"/>
      <c r="M315" s="257"/>
      <c r="N315" s="258"/>
      <c r="O315" s="258"/>
      <c r="P315" s="258"/>
      <c r="Q315" s="258"/>
      <c r="R315" s="258"/>
      <c r="S315" s="258"/>
      <c r="T315" s="25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0" t="s">
        <v>162</v>
      </c>
      <c r="AU315" s="260" t="s">
        <v>86</v>
      </c>
      <c r="AV315" s="13" t="s">
        <v>86</v>
      </c>
      <c r="AW315" s="13" t="s">
        <v>32</v>
      </c>
      <c r="AX315" s="13" t="s">
        <v>76</v>
      </c>
      <c r="AY315" s="260" t="s">
        <v>153</v>
      </c>
    </row>
    <row r="316" s="14" customFormat="1">
      <c r="A316" s="14"/>
      <c r="B316" s="261"/>
      <c r="C316" s="262"/>
      <c r="D316" s="251" t="s">
        <v>162</v>
      </c>
      <c r="E316" s="263" t="s">
        <v>1</v>
      </c>
      <c r="F316" s="264" t="s">
        <v>164</v>
      </c>
      <c r="G316" s="262"/>
      <c r="H316" s="265">
        <v>29.297000000000001</v>
      </c>
      <c r="I316" s="266"/>
      <c r="J316" s="262"/>
      <c r="K316" s="262"/>
      <c r="L316" s="267"/>
      <c r="M316" s="268"/>
      <c r="N316" s="269"/>
      <c r="O316" s="269"/>
      <c r="P316" s="269"/>
      <c r="Q316" s="269"/>
      <c r="R316" s="269"/>
      <c r="S316" s="269"/>
      <c r="T316" s="27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71" t="s">
        <v>162</v>
      </c>
      <c r="AU316" s="271" t="s">
        <v>86</v>
      </c>
      <c r="AV316" s="14" t="s">
        <v>160</v>
      </c>
      <c r="AW316" s="14" t="s">
        <v>32</v>
      </c>
      <c r="AX316" s="14" t="s">
        <v>84</v>
      </c>
      <c r="AY316" s="271" t="s">
        <v>153</v>
      </c>
    </row>
    <row r="317" s="2" customFormat="1" ht="24.15" customHeight="1">
      <c r="A317" s="39"/>
      <c r="B317" s="40"/>
      <c r="C317" s="235" t="s">
        <v>480</v>
      </c>
      <c r="D317" s="235" t="s">
        <v>156</v>
      </c>
      <c r="E317" s="236" t="s">
        <v>481</v>
      </c>
      <c r="F317" s="237" t="s">
        <v>482</v>
      </c>
      <c r="G317" s="238" t="s">
        <v>167</v>
      </c>
      <c r="H317" s="239">
        <v>29.297000000000001</v>
      </c>
      <c r="I317" s="240"/>
      <c r="J317" s="241">
        <f>ROUND(I317*H317,2)</f>
        <v>0</v>
      </c>
      <c r="K317" s="242"/>
      <c r="L317" s="45"/>
      <c r="M317" s="243" t="s">
        <v>1</v>
      </c>
      <c r="N317" s="244" t="s">
        <v>41</v>
      </c>
      <c r="O317" s="92"/>
      <c r="P317" s="245">
        <f>O317*H317</f>
        <v>0</v>
      </c>
      <c r="Q317" s="245">
        <v>0.0054000000000000003</v>
      </c>
      <c r="R317" s="245">
        <f>Q317*H317</f>
        <v>0.15820380000000001</v>
      </c>
      <c r="S317" s="245">
        <v>0</v>
      </c>
      <c r="T317" s="246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7" t="s">
        <v>276</v>
      </c>
      <c r="AT317" s="247" t="s">
        <v>156</v>
      </c>
      <c r="AU317" s="247" t="s">
        <v>86</v>
      </c>
      <c r="AY317" s="18" t="s">
        <v>153</v>
      </c>
      <c r="BE317" s="248">
        <f>IF(N317="základní",J317,0)</f>
        <v>0</v>
      </c>
      <c r="BF317" s="248">
        <f>IF(N317="snížená",J317,0)</f>
        <v>0</v>
      </c>
      <c r="BG317" s="248">
        <f>IF(N317="zákl. přenesená",J317,0)</f>
        <v>0</v>
      </c>
      <c r="BH317" s="248">
        <f>IF(N317="sníž. přenesená",J317,0)</f>
        <v>0</v>
      </c>
      <c r="BI317" s="248">
        <f>IF(N317="nulová",J317,0)</f>
        <v>0</v>
      </c>
      <c r="BJ317" s="18" t="s">
        <v>84</v>
      </c>
      <c r="BK317" s="248">
        <f>ROUND(I317*H317,2)</f>
        <v>0</v>
      </c>
      <c r="BL317" s="18" t="s">
        <v>276</v>
      </c>
      <c r="BM317" s="247" t="s">
        <v>483</v>
      </c>
    </row>
    <row r="318" s="2" customFormat="1" ht="37.8" customHeight="1">
      <c r="A318" s="39"/>
      <c r="B318" s="40"/>
      <c r="C318" s="293" t="s">
        <v>484</v>
      </c>
      <c r="D318" s="293" t="s">
        <v>255</v>
      </c>
      <c r="E318" s="294" t="s">
        <v>485</v>
      </c>
      <c r="F318" s="295" t="s">
        <v>486</v>
      </c>
      <c r="G318" s="296" t="s">
        <v>167</v>
      </c>
      <c r="H318" s="297">
        <v>32.226999999999997</v>
      </c>
      <c r="I318" s="298"/>
      <c r="J318" s="299">
        <f>ROUND(I318*H318,2)</f>
        <v>0</v>
      </c>
      <c r="K318" s="300"/>
      <c r="L318" s="301"/>
      <c r="M318" s="302" t="s">
        <v>1</v>
      </c>
      <c r="N318" s="303" t="s">
        <v>41</v>
      </c>
      <c r="O318" s="92"/>
      <c r="P318" s="245">
        <f>O318*H318</f>
        <v>0</v>
      </c>
      <c r="Q318" s="245">
        <v>0.0118</v>
      </c>
      <c r="R318" s="245">
        <f>Q318*H318</f>
        <v>0.38027859999999997</v>
      </c>
      <c r="S318" s="245">
        <v>0</v>
      </c>
      <c r="T318" s="246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7" t="s">
        <v>468</v>
      </c>
      <c r="AT318" s="247" t="s">
        <v>255</v>
      </c>
      <c r="AU318" s="247" t="s">
        <v>86</v>
      </c>
      <c r="AY318" s="18" t="s">
        <v>153</v>
      </c>
      <c r="BE318" s="248">
        <f>IF(N318="základní",J318,0)</f>
        <v>0</v>
      </c>
      <c r="BF318" s="248">
        <f>IF(N318="snížená",J318,0)</f>
        <v>0</v>
      </c>
      <c r="BG318" s="248">
        <f>IF(N318="zákl. přenesená",J318,0)</f>
        <v>0</v>
      </c>
      <c r="BH318" s="248">
        <f>IF(N318="sníž. přenesená",J318,0)</f>
        <v>0</v>
      </c>
      <c r="BI318" s="248">
        <f>IF(N318="nulová",J318,0)</f>
        <v>0</v>
      </c>
      <c r="BJ318" s="18" t="s">
        <v>84</v>
      </c>
      <c r="BK318" s="248">
        <f>ROUND(I318*H318,2)</f>
        <v>0</v>
      </c>
      <c r="BL318" s="18" t="s">
        <v>276</v>
      </c>
      <c r="BM318" s="247" t="s">
        <v>487</v>
      </c>
    </row>
    <row r="319" s="13" customFormat="1">
      <c r="A319" s="13"/>
      <c r="B319" s="249"/>
      <c r="C319" s="250"/>
      <c r="D319" s="251" t="s">
        <v>162</v>
      </c>
      <c r="E319" s="250"/>
      <c r="F319" s="253" t="s">
        <v>488</v>
      </c>
      <c r="G319" s="250"/>
      <c r="H319" s="254">
        <v>32.226999999999997</v>
      </c>
      <c r="I319" s="255"/>
      <c r="J319" s="250"/>
      <c r="K319" s="250"/>
      <c r="L319" s="256"/>
      <c r="M319" s="257"/>
      <c r="N319" s="258"/>
      <c r="O319" s="258"/>
      <c r="P319" s="258"/>
      <c r="Q319" s="258"/>
      <c r="R319" s="258"/>
      <c r="S319" s="258"/>
      <c r="T319" s="25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0" t="s">
        <v>162</v>
      </c>
      <c r="AU319" s="260" t="s">
        <v>86</v>
      </c>
      <c r="AV319" s="13" t="s">
        <v>86</v>
      </c>
      <c r="AW319" s="13" t="s">
        <v>4</v>
      </c>
      <c r="AX319" s="13" t="s">
        <v>84</v>
      </c>
      <c r="AY319" s="260" t="s">
        <v>153</v>
      </c>
    </row>
    <row r="320" s="2" customFormat="1" ht="24.15" customHeight="1">
      <c r="A320" s="39"/>
      <c r="B320" s="40"/>
      <c r="C320" s="235" t="s">
        <v>489</v>
      </c>
      <c r="D320" s="235" t="s">
        <v>156</v>
      </c>
      <c r="E320" s="236" t="s">
        <v>490</v>
      </c>
      <c r="F320" s="237" t="s">
        <v>491</v>
      </c>
      <c r="G320" s="238" t="s">
        <v>167</v>
      </c>
      <c r="H320" s="239">
        <v>8.1630000000000003</v>
      </c>
      <c r="I320" s="240"/>
      <c r="J320" s="241">
        <f>ROUND(I320*H320,2)</f>
        <v>0</v>
      </c>
      <c r="K320" s="242"/>
      <c r="L320" s="45"/>
      <c r="M320" s="243" t="s">
        <v>1</v>
      </c>
      <c r="N320" s="244" t="s">
        <v>41</v>
      </c>
      <c r="O320" s="92"/>
      <c r="P320" s="245">
        <f>O320*H320</f>
        <v>0</v>
      </c>
      <c r="Q320" s="245">
        <v>0</v>
      </c>
      <c r="R320" s="245">
        <f>Q320*H320</f>
        <v>0</v>
      </c>
      <c r="S320" s="245">
        <v>0</v>
      </c>
      <c r="T320" s="246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7" t="s">
        <v>276</v>
      </c>
      <c r="AT320" s="247" t="s">
        <v>156</v>
      </c>
      <c r="AU320" s="247" t="s">
        <v>86</v>
      </c>
      <c r="AY320" s="18" t="s">
        <v>153</v>
      </c>
      <c r="BE320" s="248">
        <f>IF(N320="základní",J320,0)</f>
        <v>0</v>
      </c>
      <c r="BF320" s="248">
        <f>IF(N320="snížená",J320,0)</f>
        <v>0</v>
      </c>
      <c r="BG320" s="248">
        <f>IF(N320="zákl. přenesená",J320,0)</f>
        <v>0</v>
      </c>
      <c r="BH320" s="248">
        <f>IF(N320="sníž. přenesená",J320,0)</f>
        <v>0</v>
      </c>
      <c r="BI320" s="248">
        <f>IF(N320="nulová",J320,0)</f>
        <v>0</v>
      </c>
      <c r="BJ320" s="18" t="s">
        <v>84</v>
      </c>
      <c r="BK320" s="248">
        <f>ROUND(I320*H320,2)</f>
        <v>0</v>
      </c>
      <c r="BL320" s="18" t="s">
        <v>276</v>
      </c>
      <c r="BM320" s="247" t="s">
        <v>492</v>
      </c>
    </row>
    <row r="321" s="13" customFormat="1">
      <c r="A321" s="13"/>
      <c r="B321" s="249"/>
      <c r="C321" s="250"/>
      <c r="D321" s="251" t="s">
        <v>162</v>
      </c>
      <c r="E321" s="252" t="s">
        <v>1</v>
      </c>
      <c r="F321" s="253" t="s">
        <v>407</v>
      </c>
      <c r="G321" s="250"/>
      <c r="H321" s="254">
        <v>1.5</v>
      </c>
      <c r="I321" s="255"/>
      <c r="J321" s="250"/>
      <c r="K321" s="250"/>
      <c r="L321" s="256"/>
      <c r="M321" s="257"/>
      <c r="N321" s="258"/>
      <c r="O321" s="258"/>
      <c r="P321" s="258"/>
      <c r="Q321" s="258"/>
      <c r="R321" s="258"/>
      <c r="S321" s="258"/>
      <c r="T321" s="25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0" t="s">
        <v>162</v>
      </c>
      <c r="AU321" s="260" t="s">
        <v>86</v>
      </c>
      <c r="AV321" s="13" t="s">
        <v>86</v>
      </c>
      <c r="AW321" s="13" t="s">
        <v>32</v>
      </c>
      <c r="AX321" s="13" t="s">
        <v>76</v>
      </c>
      <c r="AY321" s="260" t="s">
        <v>153</v>
      </c>
    </row>
    <row r="322" s="13" customFormat="1">
      <c r="A322" s="13"/>
      <c r="B322" s="249"/>
      <c r="C322" s="250"/>
      <c r="D322" s="251" t="s">
        <v>162</v>
      </c>
      <c r="E322" s="252" t="s">
        <v>1</v>
      </c>
      <c r="F322" s="253" t="s">
        <v>493</v>
      </c>
      <c r="G322" s="250"/>
      <c r="H322" s="254">
        <v>5.0999999999999996</v>
      </c>
      <c r="I322" s="255"/>
      <c r="J322" s="250"/>
      <c r="K322" s="250"/>
      <c r="L322" s="256"/>
      <c r="M322" s="257"/>
      <c r="N322" s="258"/>
      <c r="O322" s="258"/>
      <c r="P322" s="258"/>
      <c r="Q322" s="258"/>
      <c r="R322" s="258"/>
      <c r="S322" s="258"/>
      <c r="T322" s="25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0" t="s">
        <v>162</v>
      </c>
      <c r="AU322" s="260" t="s">
        <v>86</v>
      </c>
      <c r="AV322" s="13" t="s">
        <v>86</v>
      </c>
      <c r="AW322" s="13" t="s">
        <v>32</v>
      </c>
      <c r="AX322" s="13" t="s">
        <v>76</v>
      </c>
      <c r="AY322" s="260" t="s">
        <v>153</v>
      </c>
    </row>
    <row r="323" s="13" customFormat="1">
      <c r="A323" s="13"/>
      <c r="B323" s="249"/>
      <c r="C323" s="250"/>
      <c r="D323" s="251" t="s">
        <v>162</v>
      </c>
      <c r="E323" s="252" t="s">
        <v>1</v>
      </c>
      <c r="F323" s="253" t="s">
        <v>410</v>
      </c>
      <c r="G323" s="250"/>
      <c r="H323" s="254">
        <v>1.5629999999999999</v>
      </c>
      <c r="I323" s="255"/>
      <c r="J323" s="250"/>
      <c r="K323" s="250"/>
      <c r="L323" s="256"/>
      <c r="M323" s="257"/>
      <c r="N323" s="258"/>
      <c r="O323" s="258"/>
      <c r="P323" s="258"/>
      <c r="Q323" s="258"/>
      <c r="R323" s="258"/>
      <c r="S323" s="258"/>
      <c r="T323" s="25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0" t="s">
        <v>162</v>
      </c>
      <c r="AU323" s="260" t="s">
        <v>86</v>
      </c>
      <c r="AV323" s="13" t="s">
        <v>86</v>
      </c>
      <c r="AW323" s="13" t="s">
        <v>32</v>
      </c>
      <c r="AX323" s="13" t="s">
        <v>76</v>
      </c>
      <c r="AY323" s="260" t="s">
        <v>153</v>
      </c>
    </row>
    <row r="324" s="14" customFormat="1">
      <c r="A324" s="14"/>
      <c r="B324" s="261"/>
      <c r="C324" s="262"/>
      <c r="D324" s="251" t="s">
        <v>162</v>
      </c>
      <c r="E324" s="263" t="s">
        <v>1</v>
      </c>
      <c r="F324" s="264" t="s">
        <v>164</v>
      </c>
      <c r="G324" s="262"/>
      <c r="H324" s="265">
        <v>8.1630000000000003</v>
      </c>
      <c r="I324" s="266"/>
      <c r="J324" s="262"/>
      <c r="K324" s="262"/>
      <c r="L324" s="267"/>
      <c r="M324" s="268"/>
      <c r="N324" s="269"/>
      <c r="O324" s="269"/>
      <c r="P324" s="269"/>
      <c r="Q324" s="269"/>
      <c r="R324" s="269"/>
      <c r="S324" s="269"/>
      <c r="T324" s="270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71" t="s">
        <v>162</v>
      </c>
      <c r="AU324" s="271" t="s">
        <v>86</v>
      </c>
      <c r="AV324" s="14" t="s">
        <v>160</v>
      </c>
      <c r="AW324" s="14" t="s">
        <v>32</v>
      </c>
      <c r="AX324" s="14" t="s">
        <v>84</v>
      </c>
      <c r="AY324" s="271" t="s">
        <v>153</v>
      </c>
    </row>
    <row r="325" s="2" customFormat="1" ht="24.15" customHeight="1">
      <c r="A325" s="39"/>
      <c r="B325" s="40"/>
      <c r="C325" s="235" t="s">
        <v>494</v>
      </c>
      <c r="D325" s="235" t="s">
        <v>156</v>
      </c>
      <c r="E325" s="236" t="s">
        <v>495</v>
      </c>
      <c r="F325" s="237" t="s">
        <v>496</v>
      </c>
      <c r="G325" s="238" t="s">
        <v>167</v>
      </c>
      <c r="H325" s="239">
        <v>8.1630000000000003</v>
      </c>
      <c r="I325" s="240"/>
      <c r="J325" s="241">
        <f>ROUND(I325*H325,2)</f>
        <v>0</v>
      </c>
      <c r="K325" s="242"/>
      <c r="L325" s="45"/>
      <c r="M325" s="243" t="s">
        <v>1</v>
      </c>
      <c r="N325" s="244" t="s">
        <v>41</v>
      </c>
      <c r="O325" s="92"/>
      <c r="P325" s="245">
        <f>O325*H325</f>
        <v>0</v>
      </c>
      <c r="Q325" s="245">
        <v>0</v>
      </c>
      <c r="R325" s="245">
        <f>Q325*H325</f>
        <v>0</v>
      </c>
      <c r="S325" s="245">
        <v>0</v>
      </c>
      <c r="T325" s="246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7" t="s">
        <v>276</v>
      </c>
      <c r="AT325" s="247" t="s">
        <v>156</v>
      </c>
      <c r="AU325" s="247" t="s">
        <v>86</v>
      </c>
      <c r="AY325" s="18" t="s">
        <v>153</v>
      </c>
      <c r="BE325" s="248">
        <f>IF(N325="základní",J325,0)</f>
        <v>0</v>
      </c>
      <c r="BF325" s="248">
        <f>IF(N325="snížená",J325,0)</f>
        <v>0</v>
      </c>
      <c r="BG325" s="248">
        <f>IF(N325="zákl. přenesená",J325,0)</f>
        <v>0</v>
      </c>
      <c r="BH325" s="248">
        <f>IF(N325="sníž. přenesená",J325,0)</f>
        <v>0</v>
      </c>
      <c r="BI325" s="248">
        <f>IF(N325="nulová",J325,0)</f>
        <v>0</v>
      </c>
      <c r="BJ325" s="18" t="s">
        <v>84</v>
      </c>
      <c r="BK325" s="248">
        <f>ROUND(I325*H325,2)</f>
        <v>0</v>
      </c>
      <c r="BL325" s="18" t="s">
        <v>276</v>
      </c>
      <c r="BM325" s="247" t="s">
        <v>497</v>
      </c>
    </row>
    <row r="326" s="2" customFormat="1" ht="24.15" customHeight="1">
      <c r="A326" s="39"/>
      <c r="B326" s="40"/>
      <c r="C326" s="235" t="s">
        <v>498</v>
      </c>
      <c r="D326" s="235" t="s">
        <v>156</v>
      </c>
      <c r="E326" s="236" t="s">
        <v>499</v>
      </c>
      <c r="F326" s="237" t="s">
        <v>500</v>
      </c>
      <c r="G326" s="238" t="s">
        <v>230</v>
      </c>
      <c r="H326" s="239">
        <v>1.1359999999999999</v>
      </c>
      <c r="I326" s="240"/>
      <c r="J326" s="241">
        <f>ROUND(I326*H326,2)</f>
        <v>0</v>
      </c>
      <c r="K326" s="242"/>
      <c r="L326" s="45"/>
      <c r="M326" s="243" t="s">
        <v>1</v>
      </c>
      <c r="N326" s="244" t="s">
        <v>41</v>
      </c>
      <c r="O326" s="92"/>
      <c r="P326" s="245">
        <f>O326*H326</f>
        <v>0</v>
      </c>
      <c r="Q326" s="245">
        <v>0</v>
      </c>
      <c r="R326" s="245">
        <f>Q326*H326</f>
        <v>0</v>
      </c>
      <c r="S326" s="245">
        <v>0</v>
      </c>
      <c r="T326" s="246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7" t="s">
        <v>276</v>
      </c>
      <c r="AT326" s="247" t="s">
        <v>156</v>
      </c>
      <c r="AU326" s="247" t="s">
        <v>86</v>
      </c>
      <c r="AY326" s="18" t="s">
        <v>153</v>
      </c>
      <c r="BE326" s="248">
        <f>IF(N326="základní",J326,0)</f>
        <v>0</v>
      </c>
      <c r="BF326" s="248">
        <f>IF(N326="snížená",J326,0)</f>
        <v>0</v>
      </c>
      <c r="BG326" s="248">
        <f>IF(N326="zákl. přenesená",J326,0)</f>
        <v>0</v>
      </c>
      <c r="BH326" s="248">
        <f>IF(N326="sníž. přenesená",J326,0)</f>
        <v>0</v>
      </c>
      <c r="BI326" s="248">
        <f>IF(N326="nulová",J326,0)</f>
        <v>0</v>
      </c>
      <c r="BJ326" s="18" t="s">
        <v>84</v>
      </c>
      <c r="BK326" s="248">
        <f>ROUND(I326*H326,2)</f>
        <v>0</v>
      </c>
      <c r="BL326" s="18" t="s">
        <v>276</v>
      </c>
      <c r="BM326" s="247" t="s">
        <v>501</v>
      </c>
    </row>
    <row r="327" s="12" customFormat="1" ht="22.8" customHeight="1">
      <c r="A327" s="12"/>
      <c r="B327" s="219"/>
      <c r="C327" s="220"/>
      <c r="D327" s="221" t="s">
        <v>75</v>
      </c>
      <c r="E327" s="233" t="s">
        <v>502</v>
      </c>
      <c r="F327" s="233" t="s">
        <v>503</v>
      </c>
      <c r="G327" s="220"/>
      <c r="H327" s="220"/>
      <c r="I327" s="223"/>
      <c r="J327" s="234">
        <f>BK327</f>
        <v>0</v>
      </c>
      <c r="K327" s="220"/>
      <c r="L327" s="225"/>
      <c r="M327" s="226"/>
      <c r="N327" s="227"/>
      <c r="O327" s="227"/>
      <c r="P327" s="228">
        <f>SUM(P328:P413)</f>
        <v>0</v>
      </c>
      <c r="Q327" s="227"/>
      <c r="R327" s="228">
        <f>SUM(R328:R413)</f>
        <v>2.0127240999999998</v>
      </c>
      <c r="S327" s="227"/>
      <c r="T327" s="229">
        <f>SUM(T328:T413)</f>
        <v>5.9539010000000001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30" t="s">
        <v>86</v>
      </c>
      <c r="AT327" s="231" t="s">
        <v>75</v>
      </c>
      <c r="AU327" s="231" t="s">
        <v>84</v>
      </c>
      <c r="AY327" s="230" t="s">
        <v>153</v>
      </c>
      <c r="BK327" s="232">
        <f>SUM(BK328:BK413)</f>
        <v>0</v>
      </c>
    </row>
    <row r="328" s="2" customFormat="1" ht="24.15" customHeight="1">
      <c r="A328" s="39"/>
      <c r="B328" s="40"/>
      <c r="C328" s="235" t="s">
        <v>504</v>
      </c>
      <c r="D328" s="235" t="s">
        <v>156</v>
      </c>
      <c r="E328" s="236" t="s">
        <v>505</v>
      </c>
      <c r="F328" s="237" t="s">
        <v>506</v>
      </c>
      <c r="G328" s="238" t="s">
        <v>167</v>
      </c>
      <c r="H328" s="239">
        <v>73.054000000000002</v>
      </c>
      <c r="I328" s="240"/>
      <c r="J328" s="241">
        <f>ROUND(I328*H328,2)</f>
        <v>0</v>
      </c>
      <c r="K328" s="242"/>
      <c r="L328" s="45"/>
      <c r="M328" s="243" t="s">
        <v>1</v>
      </c>
      <c r="N328" s="244" t="s">
        <v>41</v>
      </c>
      <c r="O328" s="92"/>
      <c r="P328" s="245">
        <f>O328*H328</f>
        <v>0</v>
      </c>
      <c r="Q328" s="245">
        <v>0</v>
      </c>
      <c r="R328" s="245">
        <f>Q328*H328</f>
        <v>0</v>
      </c>
      <c r="S328" s="245">
        <v>0.081500000000000003</v>
      </c>
      <c r="T328" s="246">
        <f>S328*H328</f>
        <v>5.9539010000000001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7" t="s">
        <v>276</v>
      </c>
      <c r="AT328" s="247" t="s">
        <v>156</v>
      </c>
      <c r="AU328" s="247" t="s">
        <v>86</v>
      </c>
      <c r="AY328" s="18" t="s">
        <v>153</v>
      </c>
      <c r="BE328" s="248">
        <f>IF(N328="základní",J328,0)</f>
        <v>0</v>
      </c>
      <c r="BF328" s="248">
        <f>IF(N328="snížená",J328,0)</f>
        <v>0</v>
      </c>
      <c r="BG328" s="248">
        <f>IF(N328="zákl. přenesená",J328,0)</f>
        <v>0</v>
      </c>
      <c r="BH328" s="248">
        <f>IF(N328="sníž. přenesená",J328,0)</f>
        <v>0</v>
      </c>
      <c r="BI328" s="248">
        <f>IF(N328="nulová",J328,0)</f>
        <v>0</v>
      </c>
      <c r="BJ328" s="18" t="s">
        <v>84</v>
      </c>
      <c r="BK328" s="248">
        <f>ROUND(I328*H328,2)</f>
        <v>0</v>
      </c>
      <c r="BL328" s="18" t="s">
        <v>276</v>
      </c>
      <c r="BM328" s="247" t="s">
        <v>507</v>
      </c>
    </row>
    <row r="329" s="15" customFormat="1">
      <c r="A329" s="15"/>
      <c r="B329" s="272"/>
      <c r="C329" s="273"/>
      <c r="D329" s="251" t="s">
        <v>162</v>
      </c>
      <c r="E329" s="274" t="s">
        <v>1</v>
      </c>
      <c r="F329" s="275" t="s">
        <v>185</v>
      </c>
      <c r="G329" s="273"/>
      <c r="H329" s="274" t="s">
        <v>1</v>
      </c>
      <c r="I329" s="276"/>
      <c r="J329" s="273"/>
      <c r="K329" s="273"/>
      <c r="L329" s="277"/>
      <c r="M329" s="278"/>
      <c r="N329" s="279"/>
      <c r="O329" s="279"/>
      <c r="P329" s="279"/>
      <c r="Q329" s="279"/>
      <c r="R329" s="279"/>
      <c r="S329" s="279"/>
      <c r="T329" s="280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81" t="s">
        <v>162</v>
      </c>
      <c r="AU329" s="281" t="s">
        <v>86</v>
      </c>
      <c r="AV329" s="15" t="s">
        <v>84</v>
      </c>
      <c r="AW329" s="15" t="s">
        <v>32</v>
      </c>
      <c r="AX329" s="15" t="s">
        <v>76</v>
      </c>
      <c r="AY329" s="281" t="s">
        <v>153</v>
      </c>
    </row>
    <row r="330" s="13" customFormat="1">
      <c r="A330" s="13"/>
      <c r="B330" s="249"/>
      <c r="C330" s="250"/>
      <c r="D330" s="251" t="s">
        <v>162</v>
      </c>
      <c r="E330" s="252" t="s">
        <v>1</v>
      </c>
      <c r="F330" s="253" t="s">
        <v>508</v>
      </c>
      <c r="G330" s="250"/>
      <c r="H330" s="254">
        <v>21.048999999999999</v>
      </c>
      <c r="I330" s="255"/>
      <c r="J330" s="250"/>
      <c r="K330" s="250"/>
      <c r="L330" s="256"/>
      <c r="M330" s="257"/>
      <c r="N330" s="258"/>
      <c r="O330" s="258"/>
      <c r="P330" s="258"/>
      <c r="Q330" s="258"/>
      <c r="R330" s="258"/>
      <c r="S330" s="258"/>
      <c r="T330" s="25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0" t="s">
        <v>162</v>
      </c>
      <c r="AU330" s="260" t="s">
        <v>86</v>
      </c>
      <c r="AV330" s="13" t="s">
        <v>86</v>
      </c>
      <c r="AW330" s="13" t="s">
        <v>32</v>
      </c>
      <c r="AX330" s="13" t="s">
        <v>76</v>
      </c>
      <c r="AY330" s="260" t="s">
        <v>153</v>
      </c>
    </row>
    <row r="331" s="16" customFormat="1">
      <c r="A331" s="16"/>
      <c r="B331" s="282"/>
      <c r="C331" s="283"/>
      <c r="D331" s="251" t="s">
        <v>162</v>
      </c>
      <c r="E331" s="284" t="s">
        <v>1</v>
      </c>
      <c r="F331" s="285" t="s">
        <v>215</v>
      </c>
      <c r="G331" s="283"/>
      <c r="H331" s="286">
        <v>21.048999999999999</v>
      </c>
      <c r="I331" s="287"/>
      <c r="J331" s="283"/>
      <c r="K331" s="283"/>
      <c r="L331" s="288"/>
      <c r="M331" s="289"/>
      <c r="N331" s="290"/>
      <c r="O331" s="290"/>
      <c r="P331" s="290"/>
      <c r="Q331" s="290"/>
      <c r="R331" s="290"/>
      <c r="S331" s="290"/>
      <c r="T331" s="291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292" t="s">
        <v>162</v>
      </c>
      <c r="AU331" s="292" t="s">
        <v>86</v>
      </c>
      <c r="AV331" s="16" t="s">
        <v>154</v>
      </c>
      <c r="AW331" s="16" t="s">
        <v>32</v>
      </c>
      <c r="AX331" s="16" t="s">
        <v>76</v>
      </c>
      <c r="AY331" s="292" t="s">
        <v>153</v>
      </c>
    </row>
    <row r="332" s="15" customFormat="1">
      <c r="A332" s="15"/>
      <c r="B332" s="272"/>
      <c r="C332" s="273"/>
      <c r="D332" s="251" t="s">
        <v>162</v>
      </c>
      <c r="E332" s="274" t="s">
        <v>1</v>
      </c>
      <c r="F332" s="275" t="s">
        <v>189</v>
      </c>
      <c r="G332" s="273"/>
      <c r="H332" s="274" t="s">
        <v>1</v>
      </c>
      <c r="I332" s="276"/>
      <c r="J332" s="273"/>
      <c r="K332" s="273"/>
      <c r="L332" s="277"/>
      <c r="M332" s="278"/>
      <c r="N332" s="279"/>
      <c r="O332" s="279"/>
      <c r="P332" s="279"/>
      <c r="Q332" s="279"/>
      <c r="R332" s="279"/>
      <c r="S332" s="279"/>
      <c r="T332" s="280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81" t="s">
        <v>162</v>
      </c>
      <c r="AU332" s="281" t="s">
        <v>86</v>
      </c>
      <c r="AV332" s="15" t="s">
        <v>84</v>
      </c>
      <c r="AW332" s="15" t="s">
        <v>32</v>
      </c>
      <c r="AX332" s="15" t="s">
        <v>76</v>
      </c>
      <c r="AY332" s="281" t="s">
        <v>153</v>
      </c>
    </row>
    <row r="333" s="13" customFormat="1">
      <c r="A333" s="13"/>
      <c r="B333" s="249"/>
      <c r="C333" s="250"/>
      <c r="D333" s="251" t="s">
        <v>162</v>
      </c>
      <c r="E333" s="252" t="s">
        <v>1</v>
      </c>
      <c r="F333" s="253" t="s">
        <v>509</v>
      </c>
      <c r="G333" s="250"/>
      <c r="H333" s="254">
        <v>6.4619999999999997</v>
      </c>
      <c r="I333" s="255"/>
      <c r="J333" s="250"/>
      <c r="K333" s="250"/>
      <c r="L333" s="256"/>
      <c r="M333" s="257"/>
      <c r="N333" s="258"/>
      <c r="O333" s="258"/>
      <c r="P333" s="258"/>
      <c r="Q333" s="258"/>
      <c r="R333" s="258"/>
      <c r="S333" s="258"/>
      <c r="T333" s="25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0" t="s">
        <v>162</v>
      </c>
      <c r="AU333" s="260" t="s">
        <v>86</v>
      </c>
      <c r="AV333" s="13" t="s">
        <v>86</v>
      </c>
      <c r="AW333" s="13" t="s">
        <v>32</v>
      </c>
      <c r="AX333" s="13" t="s">
        <v>76</v>
      </c>
      <c r="AY333" s="260" t="s">
        <v>153</v>
      </c>
    </row>
    <row r="334" s="16" customFormat="1">
      <c r="A334" s="16"/>
      <c r="B334" s="282"/>
      <c r="C334" s="283"/>
      <c r="D334" s="251" t="s">
        <v>162</v>
      </c>
      <c r="E334" s="284" t="s">
        <v>1</v>
      </c>
      <c r="F334" s="285" t="s">
        <v>215</v>
      </c>
      <c r="G334" s="283"/>
      <c r="H334" s="286">
        <v>6.4619999999999997</v>
      </c>
      <c r="I334" s="287"/>
      <c r="J334" s="283"/>
      <c r="K334" s="283"/>
      <c r="L334" s="288"/>
      <c r="M334" s="289"/>
      <c r="N334" s="290"/>
      <c r="O334" s="290"/>
      <c r="P334" s="290"/>
      <c r="Q334" s="290"/>
      <c r="R334" s="290"/>
      <c r="S334" s="290"/>
      <c r="T334" s="291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292" t="s">
        <v>162</v>
      </c>
      <c r="AU334" s="292" t="s">
        <v>86</v>
      </c>
      <c r="AV334" s="16" t="s">
        <v>154</v>
      </c>
      <c r="AW334" s="16" t="s">
        <v>32</v>
      </c>
      <c r="AX334" s="16" t="s">
        <v>76</v>
      </c>
      <c r="AY334" s="292" t="s">
        <v>153</v>
      </c>
    </row>
    <row r="335" s="15" customFormat="1">
      <c r="A335" s="15"/>
      <c r="B335" s="272"/>
      <c r="C335" s="273"/>
      <c r="D335" s="251" t="s">
        <v>162</v>
      </c>
      <c r="E335" s="274" t="s">
        <v>1</v>
      </c>
      <c r="F335" s="275" t="s">
        <v>510</v>
      </c>
      <c r="G335" s="273"/>
      <c r="H335" s="274" t="s">
        <v>1</v>
      </c>
      <c r="I335" s="276"/>
      <c r="J335" s="273"/>
      <c r="K335" s="273"/>
      <c r="L335" s="277"/>
      <c r="M335" s="278"/>
      <c r="N335" s="279"/>
      <c r="O335" s="279"/>
      <c r="P335" s="279"/>
      <c r="Q335" s="279"/>
      <c r="R335" s="279"/>
      <c r="S335" s="279"/>
      <c r="T335" s="280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81" t="s">
        <v>162</v>
      </c>
      <c r="AU335" s="281" t="s">
        <v>86</v>
      </c>
      <c r="AV335" s="15" t="s">
        <v>84</v>
      </c>
      <c r="AW335" s="15" t="s">
        <v>32</v>
      </c>
      <c r="AX335" s="15" t="s">
        <v>76</v>
      </c>
      <c r="AY335" s="281" t="s">
        <v>153</v>
      </c>
    </row>
    <row r="336" s="13" customFormat="1">
      <c r="A336" s="13"/>
      <c r="B336" s="249"/>
      <c r="C336" s="250"/>
      <c r="D336" s="251" t="s">
        <v>162</v>
      </c>
      <c r="E336" s="252" t="s">
        <v>1</v>
      </c>
      <c r="F336" s="253" t="s">
        <v>511</v>
      </c>
      <c r="G336" s="250"/>
      <c r="H336" s="254">
        <v>37.743000000000002</v>
      </c>
      <c r="I336" s="255"/>
      <c r="J336" s="250"/>
      <c r="K336" s="250"/>
      <c r="L336" s="256"/>
      <c r="M336" s="257"/>
      <c r="N336" s="258"/>
      <c r="O336" s="258"/>
      <c r="P336" s="258"/>
      <c r="Q336" s="258"/>
      <c r="R336" s="258"/>
      <c r="S336" s="258"/>
      <c r="T336" s="25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0" t="s">
        <v>162</v>
      </c>
      <c r="AU336" s="260" t="s">
        <v>86</v>
      </c>
      <c r="AV336" s="13" t="s">
        <v>86</v>
      </c>
      <c r="AW336" s="13" t="s">
        <v>32</v>
      </c>
      <c r="AX336" s="13" t="s">
        <v>76</v>
      </c>
      <c r="AY336" s="260" t="s">
        <v>153</v>
      </c>
    </row>
    <row r="337" s="16" customFormat="1">
      <c r="A337" s="16"/>
      <c r="B337" s="282"/>
      <c r="C337" s="283"/>
      <c r="D337" s="251" t="s">
        <v>162</v>
      </c>
      <c r="E337" s="284" t="s">
        <v>1</v>
      </c>
      <c r="F337" s="285" t="s">
        <v>215</v>
      </c>
      <c r="G337" s="283"/>
      <c r="H337" s="286">
        <v>37.743000000000002</v>
      </c>
      <c r="I337" s="287"/>
      <c r="J337" s="283"/>
      <c r="K337" s="283"/>
      <c r="L337" s="288"/>
      <c r="M337" s="289"/>
      <c r="N337" s="290"/>
      <c r="O337" s="290"/>
      <c r="P337" s="290"/>
      <c r="Q337" s="290"/>
      <c r="R337" s="290"/>
      <c r="S337" s="290"/>
      <c r="T337" s="291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T337" s="292" t="s">
        <v>162</v>
      </c>
      <c r="AU337" s="292" t="s">
        <v>86</v>
      </c>
      <c r="AV337" s="16" t="s">
        <v>154</v>
      </c>
      <c r="AW337" s="16" t="s">
        <v>32</v>
      </c>
      <c r="AX337" s="16" t="s">
        <v>76</v>
      </c>
      <c r="AY337" s="292" t="s">
        <v>153</v>
      </c>
    </row>
    <row r="338" s="15" customFormat="1">
      <c r="A338" s="15"/>
      <c r="B338" s="272"/>
      <c r="C338" s="273"/>
      <c r="D338" s="251" t="s">
        <v>162</v>
      </c>
      <c r="E338" s="274" t="s">
        <v>1</v>
      </c>
      <c r="F338" s="275" t="s">
        <v>512</v>
      </c>
      <c r="G338" s="273"/>
      <c r="H338" s="274" t="s">
        <v>1</v>
      </c>
      <c r="I338" s="276"/>
      <c r="J338" s="273"/>
      <c r="K338" s="273"/>
      <c r="L338" s="277"/>
      <c r="M338" s="278"/>
      <c r="N338" s="279"/>
      <c r="O338" s="279"/>
      <c r="P338" s="279"/>
      <c r="Q338" s="279"/>
      <c r="R338" s="279"/>
      <c r="S338" s="279"/>
      <c r="T338" s="280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81" t="s">
        <v>162</v>
      </c>
      <c r="AU338" s="281" t="s">
        <v>86</v>
      </c>
      <c r="AV338" s="15" t="s">
        <v>84</v>
      </c>
      <c r="AW338" s="15" t="s">
        <v>32</v>
      </c>
      <c r="AX338" s="15" t="s">
        <v>76</v>
      </c>
      <c r="AY338" s="281" t="s">
        <v>153</v>
      </c>
    </row>
    <row r="339" s="13" customFormat="1">
      <c r="A339" s="13"/>
      <c r="B339" s="249"/>
      <c r="C339" s="250"/>
      <c r="D339" s="251" t="s">
        <v>162</v>
      </c>
      <c r="E339" s="252" t="s">
        <v>1</v>
      </c>
      <c r="F339" s="253" t="s">
        <v>513</v>
      </c>
      <c r="G339" s="250"/>
      <c r="H339" s="254">
        <v>7.7999999999999998</v>
      </c>
      <c r="I339" s="255"/>
      <c r="J339" s="250"/>
      <c r="K339" s="250"/>
      <c r="L339" s="256"/>
      <c r="M339" s="257"/>
      <c r="N339" s="258"/>
      <c r="O339" s="258"/>
      <c r="P339" s="258"/>
      <c r="Q339" s="258"/>
      <c r="R339" s="258"/>
      <c r="S339" s="258"/>
      <c r="T339" s="25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0" t="s">
        <v>162</v>
      </c>
      <c r="AU339" s="260" t="s">
        <v>86</v>
      </c>
      <c r="AV339" s="13" t="s">
        <v>86</v>
      </c>
      <c r="AW339" s="13" t="s">
        <v>32</v>
      </c>
      <c r="AX339" s="13" t="s">
        <v>76</v>
      </c>
      <c r="AY339" s="260" t="s">
        <v>153</v>
      </c>
    </row>
    <row r="340" s="16" customFormat="1">
      <c r="A340" s="16"/>
      <c r="B340" s="282"/>
      <c r="C340" s="283"/>
      <c r="D340" s="251" t="s">
        <v>162</v>
      </c>
      <c r="E340" s="284" t="s">
        <v>1</v>
      </c>
      <c r="F340" s="285" t="s">
        <v>215</v>
      </c>
      <c r="G340" s="283"/>
      <c r="H340" s="286">
        <v>7.7999999999999998</v>
      </c>
      <c r="I340" s="287"/>
      <c r="J340" s="283"/>
      <c r="K340" s="283"/>
      <c r="L340" s="288"/>
      <c r="M340" s="289"/>
      <c r="N340" s="290"/>
      <c r="O340" s="290"/>
      <c r="P340" s="290"/>
      <c r="Q340" s="290"/>
      <c r="R340" s="290"/>
      <c r="S340" s="290"/>
      <c r="T340" s="291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292" t="s">
        <v>162</v>
      </c>
      <c r="AU340" s="292" t="s">
        <v>86</v>
      </c>
      <c r="AV340" s="16" t="s">
        <v>154</v>
      </c>
      <c r="AW340" s="16" t="s">
        <v>32</v>
      </c>
      <c r="AX340" s="16" t="s">
        <v>76</v>
      </c>
      <c r="AY340" s="292" t="s">
        <v>153</v>
      </c>
    </row>
    <row r="341" s="14" customFormat="1">
      <c r="A341" s="14"/>
      <c r="B341" s="261"/>
      <c r="C341" s="262"/>
      <c r="D341" s="251" t="s">
        <v>162</v>
      </c>
      <c r="E341" s="263" t="s">
        <v>1</v>
      </c>
      <c r="F341" s="264" t="s">
        <v>164</v>
      </c>
      <c r="G341" s="262"/>
      <c r="H341" s="265">
        <v>73.054000000000002</v>
      </c>
      <c r="I341" s="266"/>
      <c r="J341" s="262"/>
      <c r="K341" s="262"/>
      <c r="L341" s="267"/>
      <c r="M341" s="268"/>
      <c r="N341" s="269"/>
      <c r="O341" s="269"/>
      <c r="P341" s="269"/>
      <c r="Q341" s="269"/>
      <c r="R341" s="269"/>
      <c r="S341" s="269"/>
      <c r="T341" s="270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71" t="s">
        <v>162</v>
      </c>
      <c r="AU341" s="271" t="s">
        <v>86</v>
      </c>
      <c r="AV341" s="14" t="s">
        <v>160</v>
      </c>
      <c r="AW341" s="14" t="s">
        <v>32</v>
      </c>
      <c r="AX341" s="14" t="s">
        <v>84</v>
      </c>
      <c r="AY341" s="271" t="s">
        <v>153</v>
      </c>
    </row>
    <row r="342" s="2" customFormat="1" ht="24.15" customHeight="1">
      <c r="A342" s="39"/>
      <c r="B342" s="40"/>
      <c r="C342" s="235" t="s">
        <v>514</v>
      </c>
      <c r="D342" s="235" t="s">
        <v>156</v>
      </c>
      <c r="E342" s="236" t="s">
        <v>515</v>
      </c>
      <c r="F342" s="237" t="s">
        <v>516</v>
      </c>
      <c r="G342" s="238" t="s">
        <v>167</v>
      </c>
      <c r="H342" s="239">
        <v>75.406999999999996</v>
      </c>
      <c r="I342" s="240"/>
      <c r="J342" s="241">
        <f>ROUND(I342*H342,2)</f>
        <v>0</v>
      </c>
      <c r="K342" s="242"/>
      <c r="L342" s="45"/>
      <c r="M342" s="243" t="s">
        <v>1</v>
      </c>
      <c r="N342" s="244" t="s">
        <v>41</v>
      </c>
      <c r="O342" s="92"/>
      <c r="P342" s="245">
        <f>O342*H342</f>
        <v>0</v>
      </c>
      <c r="Q342" s="245">
        <v>0.0051999999999999998</v>
      </c>
      <c r="R342" s="245">
        <f>Q342*H342</f>
        <v>0.39211639999999998</v>
      </c>
      <c r="S342" s="245">
        <v>0</v>
      </c>
      <c r="T342" s="246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7" t="s">
        <v>276</v>
      </c>
      <c r="AT342" s="247" t="s">
        <v>156</v>
      </c>
      <c r="AU342" s="247" t="s">
        <v>86</v>
      </c>
      <c r="AY342" s="18" t="s">
        <v>153</v>
      </c>
      <c r="BE342" s="248">
        <f>IF(N342="základní",J342,0)</f>
        <v>0</v>
      </c>
      <c r="BF342" s="248">
        <f>IF(N342="snížená",J342,0)</f>
        <v>0</v>
      </c>
      <c r="BG342" s="248">
        <f>IF(N342="zákl. přenesená",J342,0)</f>
        <v>0</v>
      </c>
      <c r="BH342" s="248">
        <f>IF(N342="sníž. přenesená",J342,0)</f>
        <v>0</v>
      </c>
      <c r="BI342" s="248">
        <f>IF(N342="nulová",J342,0)</f>
        <v>0</v>
      </c>
      <c r="BJ342" s="18" t="s">
        <v>84</v>
      </c>
      <c r="BK342" s="248">
        <f>ROUND(I342*H342,2)</f>
        <v>0</v>
      </c>
      <c r="BL342" s="18" t="s">
        <v>276</v>
      </c>
      <c r="BM342" s="247" t="s">
        <v>517</v>
      </c>
    </row>
    <row r="343" s="15" customFormat="1">
      <c r="A343" s="15"/>
      <c r="B343" s="272"/>
      <c r="C343" s="273"/>
      <c r="D343" s="251" t="s">
        <v>162</v>
      </c>
      <c r="E343" s="274" t="s">
        <v>1</v>
      </c>
      <c r="F343" s="275" t="s">
        <v>185</v>
      </c>
      <c r="G343" s="273"/>
      <c r="H343" s="274" t="s">
        <v>1</v>
      </c>
      <c r="I343" s="276"/>
      <c r="J343" s="273"/>
      <c r="K343" s="273"/>
      <c r="L343" s="277"/>
      <c r="M343" s="278"/>
      <c r="N343" s="279"/>
      <c r="O343" s="279"/>
      <c r="P343" s="279"/>
      <c r="Q343" s="279"/>
      <c r="R343" s="279"/>
      <c r="S343" s="279"/>
      <c r="T343" s="280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81" t="s">
        <v>162</v>
      </c>
      <c r="AU343" s="281" t="s">
        <v>86</v>
      </c>
      <c r="AV343" s="15" t="s">
        <v>84</v>
      </c>
      <c r="AW343" s="15" t="s">
        <v>32</v>
      </c>
      <c r="AX343" s="15" t="s">
        <v>76</v>
      </c>
      <c r="AY343" s="281" t="s">
        <v>153</v>
      </c>
    </row>
    <row r="344" s="13" customFormat="1">
      <c r="A344" s="13"/>
      <c r="B344" s="249"/>
      <c r="C344" s="250"/>
      <c r="D344" s="251" t="s">
        <v>162</v>
      </c>
      <c r="E344" s="252" t="s">
        <v>1</v>
      </c>
      <c r="F344" s="253" t="s">
        <v>518</v>
      </c>
      <c r="G344" s="250"/>
      <c r="H344" s="254">
        <v>21.718</v>
      </c>
      <c r="I344" s="255"/>
      <c r="J344" s="250"/>
      <c r="K344" s="250"/>
      <c r="L344" s="256"/>
      <c r="M344" s="257"/>
      <c r="N344" s="258"/>
      <c r="O344" s="258"/>
      <c r="P344" s="258"/>
      <c r="Q344" s="258"/>
      <c r="R344" s="258"/>
      <c r="S344" s="258"/>
      <c r="T344" s="25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0" t="s">
        <v>162</v>
      </c>
      <c r="AU344" s="260" t="s">
        <v>86</v>
      </c>
      <c r="AV344" s="13" t="s">
        <v>86</v>
      </c>
      <c r="AW344" s="13" t="s">
        <v>32</v>
      </c>
      <c r="AX344" s="13" t="s">
        <v>76</v>
      </c>
      <c r="AY344" s="260" t="s">
        <v>153</v>
      </c>
    </row>
    <row r="345" s="16" customFormat="1">
      <c r="A345" s="16"/>
      <c r="B345" s="282"/>
      <c r="C345" s="283"/>
      <c r="D345" s="251" t="s">
        <v>162</v>
      </c>
      <c r="E345" s="284" t="s">
        <v>1</v>
      </c>
      <c r="F345" s="285" t="s">
        <v>215</v>
      </c>
      <c r="G345" s="283"/>
      <c r="H345" s="286">
        <v>21.718</v>
      </c>
      <c r="I345" s="287"/>
      <c r="J345" s="283"/>
      <c r="K345" s="283"/>
      <c r="L345" s="288"/>
      <c r="M345" s="289"/>
      <c r="N345" s="290"/>
      <c r="O345" s="290"/>
      <c r="P345" s="290"/>
      <c r="Q345" s="290"/>
      <c r="R345" s="290"/>
      <c r="S345" s="290"/>
      <c r="T345" s="291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T345" s="292" t="s">
        <v>162</v>
      </c>
      <c r="AU345" s="292" t="s">
        <v>86</v>
      </c>
      <c r="AV345" s="16" t="s">
        <v>154</v>
      </c>
      <c r="AW345" s="16" t="s">
        <v>32</v>
      </c>
      <c r="AX345" s="16" t="s">
        <v>76</v>
      </c>
      <c r="AY345" s="292" t="s">
        <v>153</v>
      </c>
    </row>
    <row r="346" s="15" customFormat="1">
      <c r="A346" s="15"/>
      <c r="B346" s="272"/>
      <c r="C346" s="273"/>
      <c r="D346" s="251" t="s">
        <v>162</v>
      </c>
      <c r="E346" s="274" t="s">
        <v>1</v>
      </c>
      <c r="F346" s="275" t="s">
        <v>189</v>
      </c>
      <c r="G346" s="273"/>
      <c r="H346" s="274" t="s">
        <v>1</v>
      </c>
      <c r="I346" s="276"/>
      <c r="J346" s="273"/>
      <c r="K346" s="273"/>
      <c r="L346" s="277"/>
      <c r="M346" s="278"/>
      <c r="N346" s="279"/>
      <c r="O346" s="279"/>
      <c r="P346" s="279"/>
      <c r="Q346" s="279"/>
      <c r="R346" s="279"/>
      <c r="S346" s="279"/>
      <c r="T346" s="280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81" t="s">
        <v>162</v>
      </c>
      <c r="AU346" s="281" t="s">
        <v>86</v>
      </c>
      <c r="AV346" s="15" t="s">
        <v>84</v>
      </c>
      <c r="AW346" s="15" t="s">
        <v>32</v>
      </c>
      <c r="AX346" s="15" t="s">
        <v>76</v>
      </c>
      <c r="AY346" s="281" t="s">
        <v>153</v>
      </c>
    </row>
    <row r="347" s="13" customFormat="1">
      <c r="A347" s="13"/>
      <c r="B347" s="249"/>
      <c r="C347" s="250"/>
      <c r="D347" s="251" t="s">
        <v>162</v>
      </c>
      <c r="E347" s="252" t="s">
        <v>1</v>
      </c>
      <c r="F347" s="253" t="s">
        <v>519</v>
      </c>
      <c r="G347" s="250"/>
      <c r="H347" s="254">
        <v>6.6580000000000004</v>
      </c>
      <c r="I347" s="255"/>
      <c r="J347" s="250"/>
      <c r="K347" s="250"/>
      <c r="L347" s="256"/>
      <c r="M347" s="257"/>
      <c r="N347" s="258"/>
      <c r="O347" s="258"/>
      <c r="P347" s="258"/>
      <c r="Q347" s="258"/>
      <c r="R347" s="258"/>
      <c r="S347" s="258"/>
      <c r="T347" s="25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0" t="s">
        <v>162</v>
      </c>
      <c r="AU347" s="260" t="s">
        <v>86</v>
      </c>
      <c r="AV347" s="13" t="s">
        <v>86</v>
      </c>
      <c r="AW347" s="13" t="s">
        <v>32</v>
      </c>
      <c r="AX347" s="13" t="s">
        <v>76</v>
      </c>
      <c r="AY347" s="260" t="s">
        <v>153</v>
      </c>
    </row>
    <row r="348" s="16" customFormat="1">
      <c r="A348" s="16"/>
      <c r="B348" s="282"/>
      <c r="C348" s="283"/>
      <c r="D348" s="251" t="s">
        <v>162</v>
      </c>
      <c r="E348" s="284" t="s">
        <v>1</v>
      </c>
      <c r="F348" s="285" t="s">
        <v>215</v>
      </c>
      <c r="G348" s="283"/>
      <c r="H348" s="286">
        <v>6.6580000000000004</v>
      </c>
      <c r="I348" s="287"/>
      <c r="J348" s="283"/>
      <c r="K348" s="283"/>
      <c r="L348" s="288"/>
      <c r="M348" s="289"/>
      <c r="N348" s="290"/>
      <c r="O348" s="290"/>
      <c r="P348" s="290"/>
      <c r="Q348" s="290"/>
      <c r="R348" s="290"/>
      <c r="S348" s="290"/>
      <c r="T348" s="291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T348" s="292" t="s">
        <v>162</v>
      </c>
      <c r="AU348" s="292" t="s">
        <v>86</v>
      </c>
      <c r="AV348" s="16" t="s">
        <v>154</v>
      </c>
      <c r="AW348" s="16" t="s">
        <v>32</v>
      </c>
      <c r="AX348" s="16" t="s">
        <v>76</v>
      </c>
      <c r="AY348" s="292" t="s">
        <v>153</v>
      </c>
    </row>
    <row r="349" s="15" customFormat="1">
      <c r="A349" s="15"/>
      <c r="B349" s="272"/>
      <c r="C349" s="273"/>
      <c r="D349" s="251" t="s">
        <v>162</v>
      </c>
      <c r="E349" s="274" t="s">
        <v>1</v>
      </c>
      <c r="F349" s="275" t="s">
        <v>510</v>
      </c>
      <c r="G349" s="273"/>
      <c r="H349" s="274" t="s">
        <v>1</v>
      </c>
      <c r="I349" s="276"/>
      <c r="J349" s="273"/>
      <c r="K349" s="273"/>
      <c r="L349" s="277"/>
      <c r="M349" s="278"/>
      <c r="N349" s="279"/>
      <c r="O349" s="279"/>
      <c r="P349" s="279"/>
      <c r="Q349" s="279"/>
      <c r="R349" s="279"/>
      <c r="S349" s="279"/>
      <c r="T349" s="280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81" t="s">
        <v>162</v>
      </c>
      <c r="AU349" s="281" t="s">
        <v>86</v>
      </c>
      <c r="AV349" s="15" t="s">
        <v>84</v>
      </c>
      <c r="AW349" s="15" t="s">
        <v>32</v>
      </c>
      <c r="AX349" s="15" t="s">
        <v>76</v>
      </c>
      <c r="AY349" s="281" t="s">
        <v>153</v>
      </c>
    </row>
    <row r="350" s="13" customFormat="1">
      <c r="A350" s="13"/>
      <c r="B350" s="249"/>
      <c r="C350" s="250"/>
      <c r="D350" s="251" t="s">
        <v>162</v>
      </c>
      <c r="E350" s="252" t="s">
        <v>1</v>
      </c>
      <c r="F350" s="253" t="s">
        <v>520</v>
      </c>
      <c r="G350" s="250"/>
      <c r="H350" s="254">
        <v>39.030999999999999</v>
      </c>
      <c r="I350" s="255"/>
      <c r="J350" s="250"/>
      <c r="K350" s="250"/>
      <c r="L350" s="256"/>
      <c r="M350" s="257"/>
      <c r="N350" s="258"/>
      <c r="O350" s="258"/>
      <c r="P350" s="258"/>
      <c r="Q350" s="258"/>
      <c r="R350" s="258"/>
      <c r="S350" s="258"/>
      <c r="T350" s="25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0" t="s">
        <v>162</v>
      </c>
      <c r="AU350" s="260" t="s">
        <v>86</v>
      </c>
      <c r="AV350" s="13" t="s">
        <v>86</v>
      </c>
      <c r="AW350" s="13" t="s">
        <v>32</v>
      </c>
      <c r="AX350" s="13" t="s">
        <v>76</v>
      </c>
      <c r="AY350" s="260" t="s">
        <v>153</v>
      </c>
    </row>
    <row r="351" s="16" customFormat="1">
      <c r="A351" s="16"/>
      <c r="B351" s="282"/>
      <c r="C351" s="283"/>
      <c r="D351" s="251" t="s">
        <v>162</v>
      </c>
      <c r="E351" s="284" t="s">
        <v>1</v>
      </c>
      <c r="F351" s="285" t="s">
        <v>215</v>
      </c>
      <c r="G351" s="283"/>
      <c r="H351" s="286">
        <v>39.030999999999999</v>
      </c>
      <c r="I351" s="287"/>
      <c r="J351" s="283"/>
      <c r="K351" s="283"/>
      <c r="L351" s="288"/>
      <c r="M351" s="289"/>
      <c r="N351" s="290"/>
      <c r="O351" s="290"/>
      <c r="P351" s="290"/>
      <c r="Q351" s="290"/>
      <c r="R351" s="290"/>
      <c r="S351" s="290"/>
      <c r="T351" s="291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T351" s="292" t="s">
        <v>162</v>
      </c>
      <c r="AU351" s="292" t="s">
        <v>86</v>
      </c>
      <c r="AV351" s="16" t="s">
        <v>154</v>
      </c>
      <c r="AW351" s="16" t="s">
        <v>32</v>
      </c>
      <c r="AX351" s="16" t="s">
        <v>76</v>
      </c>
      <c r="AY351" s="292" t="s">
        <v>153</v>
      </c>
    </row>
    <row r="352" s="15" customFormat="1">
      <c r="A352" s="15"/>
      <c r="B352" s="272"/>
      <c r="C352" s="273"/>
      <c r="D352" s="251" t="s">
        <v>162</v>
      </c>
      <c r="E352" s="274" t="s">
        <v>1</v>
      </c>
      <c r="F352" s="275" t="s">
        <v>512</v>
      </c>
      <c r="G352" s="273"/>
      <c r="H352" s="274" t="s">
        <v>1</v>
      </c>
      <c r="I352" s="276"/>
      <c r="J352" s="273"/>
      <c r="K352" s="273"/>
      <c r="L352" s="277"/>
      <c r="M352" s="278"/>
      <c r="N352" s="279"/>
      <c r="O352" s="279"/>
      <c r="P352" s="279"/>
      <c r="Q352" s="279"/>
      <c r="R352" s="279"/>
      <c r="S352" s="279"/>
      <c r="T352" s="280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81" t="s">
        <v>162</v>
      </c>
      <c r="AU352" s="281" t="s">
        <v>86</v>
      </c>
      <c r="AV352" s="15" t="s">
        <v>84</v>
      </c>
      <c r="AW352" s="15" t="s">
        <v>32</v>
      </c>
      <c r="AX352" s="15" t="s">
        <v>76</v>
      </c>
      <c r="AY352" s="281" t="s">
        <v>153</v>
      </c>
    </row>
    <row r="353" s="13" customFormat="1">
      <c r="A353" s="13"/>
      <c r="B353" s="249"/>
      <c r="C353" s="250"/>
      <c r="D353" s="251" t="s">
        <v>162</v>
      </c>
      <c r="E353" s="252" t="s">
        <v>1</v>
      </c>
      <c r="F353" s="253" t="s">
        <v>521</v>
      </c>
      <c r="G353" s="250"/>
      <c r="H353" s="254">
        <v>8</v>
      </c>
      <c r="I353" s="255"/>
      <c r="J353" s="250"/>
      <c r="K353" s="250"/>
      <c r="L353" s="256"/>
      <c r="M353" s="257"/>
      <c r="N353" s="258"/>
      <c r="O353" s="258"/>
      <c r="P353" s="258"/>
      <c r="Q353" s="258"/>
      <c r="R353" s="258"/>
      <c r="S353" s="258"/>
      <c r="T353" s="25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0" t="s">
        <v>162</v>
      </c>
      <c r="AU353" s="260" t="s">
        <v>86</v>
      </c>
      <c r="AV353" s="13" t="s">
        <v>86</v>
      </c>
      <c r="AW353" s="13" t="s">
        <v>32</v>
      </c>
      <c r="AX353" s="13" t="s">
        <v>76</v>
      </c>
      <c r="AY353" s="260" t="s">
        <v>153</v>
      </c>
    </row>
    <row r="354" s="16" customFormat="1">
      <c r="A354" s="16"/>
      <c r="B354" s="282"/>
      <c r="C354" s="283"/>
      <c r="D354" s="251" t="s">
        <v>162</v>
      </c>
      <c r="E354" s="284" t="s">
        <v>1</v>
      </c>
      <c r="F354" s="285" t="s">
        <v>215</v>
      </c>
      <c r="G354" s="283"/>
      <c r="H354" s="286">
        <v>8</v>
      </c>
      <c r="I354" s="287"/>
      <c r="J354" s="283"/>
      <c r="K354" s="283"/>
      <c r="L354" s="288"/>
      <c r="M354" s="289"/>
      <c r="N354" s="290"/>
      <c r="O354" s="290"/>
      <c r="P354" s="290"/>
      <c r="Q354" s="290"/>
      <c r="R354" s="290"/>
      <c r="S354" s="290"/>
      <c r="T354" s="291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92" t="s">
        <v>162</v>
      </c>
      <c r="AU354" s="292" t="s">
        <v>86</v>
      </c>
      <c r="AV354" s="16" t="s">
        <v>154</v>
      </c>
      <c r="AW354" s="16" t="s">
        <v>32</v>
      </c>
      <c r="AX354" s="16" t="s">
        <v>76</v>
      </c>
      <c r="AY354" s="292" t="s">
        <v>153</v>
      </c>
    </row>
    <row r="355" s="14" customFormat="1">
      <c r="A355" s="14"/>
      <c r="B355" s="261"/>
      <c r="C355" s="262"/>
      <c r="D355" s="251" t="s">
        <v>162</v>
      </c>
      <c r="E355" s="263" t="s">
        <v>1</v>
      </c>
      <c r="F355" s="264" t="s">
        <v>164</v>
      </c>
      <c r="G355" s="262"/>
      <c r="H355" s="265">
        <v>75.406999999999996</v>
      </c>
      <c r="I355" s="266"/>
      <c r="J355" s="262"/>
      <c r="K355" s="262"/>
      <c r="L355" s="267"/>
      <c r="M355" s="268"/>
      <c r="N355" s="269"/>
      <c r="O355" s="269"/>
      <c r="P355" s="269"/>
      <c r="Q355" s="269"/>
      <c r="R355" s="269"/>
      <c r="S355" s="269"/>
      <c r="T355" s="270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71" t="s">
        <v>162</v>
      </c>
      <c r="AU355" s="271" t="s">
        <v>86</v>
      </c>
      <c r="AV355" s="14" t="s">
        <v>160</v>
      </c>
      <c r="AW355" s="14" t="s">
        <v>32</v>
      </c>
      <c r="AX355" s="14" t="s">
        <v>84</v>
      </c>
      <c r="AY355" s="271" t="s">
        <v>153</v>
      </c>
    </row>
    <row r="356" s="2" customFormat="1" ht="37.8" customHeight="1">
      <c r="A356" s="39"/>
      <c r="B356" s="40"/>
      <c r="C356" s="293" t="s">
        <v>522</v>
      </c>
      <c r="D356" s="293" t="s">
        <v>255</v>
      </c>
      <c r="E356" s="294" t="s">
        <v>523</v>
      </c>
      <c r="F356" s="295" t="s">
        <v>524</v>
      </c>
      <c r="G356" s="296" t="s">
        <v>167</v>
      </c>
      <c r="H356" s="297">
        <v>82.947999999999993</v>
      </c>
      <c r="I356" s="298"/>
      <c r="J356" s="299">
        <f>ROUND(I356*H356,2)</f>
        <v>0</v>
      </c>
      <c r="K356" s="300"/>
      <c r="L356" s="301"/>
      <c r="M356" s="302" t="s">
        <v>1</v>
      </c>
      <c r="N356" s="303" t="s">
        <v>41</v>
      </c>
      <c r="O356" s="92"/>
      <c r="P356" s="245">
        <f>O356*H356</f>
        <v>0</v>
      </c>
      <c r="Q356" s="245">
        <v>0.0118</v>
      </c>
      <c r="R356" s="245">
        <f>Q356*H356</f>
        <v>0.97878639999999995</v>
      </c>
      <c r="S356" s="245">
        <v>0</v>
      </c>
      <c r="T356" s="246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47" t="s">
        <v>468</v>
      </c>
      <c r="AT356" s="247" t="s">
        <v>255</v>
      </c>
      <c r="AU356" s="247" t="s">
        <v>86</v>
      </c>
      <c r="AY356" s="18" t="s">
        <v>153</v>
      </c>
      <c r="BE356" s="248">
        <f>IF(N356="základní",J356,0)</f>
        <v>0</v>
      </c>
      <c r="BF356" s="248">
        <f>IF(N356="snížená",J356,0)</f>
        <v>0</v>
      </c>
      <c r="BG356" s="248">
        <f>IF(N356="zákl. přenesená",J356,0)</f>
        <v>0</v>
      </c>
      <c r="BH356" s="248">
        <f>IF(N356="sníž. přenesená",J356,0)</f>
        <v>0</v>
      </c>
      <c r="BI356" s="248">
        <f>IF(N356="nulová",J356,0)</f>
        <v>0</v>
      </c>
      <c r="BJ356" s="18" t="s">
        <v>84</v>
      </c>
      <c r="BK356" s="248">
        <f>ROUND(I356*H356,2)</f>
        <v>0</v>
      </c>
      <c r="BL356" s="18" t="s">
        <v>276</v>
      </c>
      <c r="BM356" s="247" t="s">
        <v>525</v>
      </c>
    </row>
    <row r="357" s="13" customFormat="1">
      <c r="A357" s="13"/>
      <c r="B357" s="249"/>
      <c r="C357" s="250"/>
      <c r="D357" s="251" t="s">
        <v>162</v>
      </c>
      <c r="E357" s="250"/>
      <c r="F357" s="253" t="s">
        <v>526</v>
      </c>
      <c r="G357" s="250"/>
      <c r="H357" s="254">
        <v>82.947999999999993</v>
      </c>
      <c r="I357" s="255"/>
      <c r="J357" s="250"/>
      <c r="K357" s="250"/>
      <c r="L357" s="256"/>
      <c r="M357" s="257"/>
      <c r="N357" s="258"/>
      <c r="O357" s="258"/>
      <c r="P357" s="258"/>
      <c r="Q357" s="258"/>
      <c r="R357" s="258"/>
      <c r="S357" s="258"/>
      <c r="T357" s="25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0" t="s">
        <v>162</v>
      </c>
      <c r="AU357" s="260" t="s">
        <v>86</v>
      </c>
      <c r="AV357" s="13" t="s">
        <v>86</v>
      </c>
      <c r="AW357" s="13" t="s">
        <v>4</v>
      </c>
      <c r="AX357" s="13" t="s">
        <v>84</v>
      </c>
      <c r="AY357" s="260" t="s">
        <v>153</v>
      </c>
    </row>
    <row r="358" s="2" customFormat="1" ht="24.15" customHeight="1">
      <c r="A358" s="39"/>
      <c r="B358" s="40"/>
      <c r="C358" s="235" t="s">
        <v>527</v>
      </c>
      <c r="D358" s="235" t="s">
        <v>156</v>
      </c>
      <c r="E358" s="236" t="s">
        <v>528</v>
      </c>
      <c r="F358" s="237" t="s">
        <v>529</v>
      </c>
      <c r="G358" s="238" t="s">
        <v>167</v>
      </c>
      <c r="H358" s="239">
        <v>37.130000000000003</v>
      </c>
      <c r="I358" s="240"/>
      <c r="J358" s="241">
        <f>ROUND(I358*H358,2)</f>
        <v>0</v>
      </c>
      <c r="K358" s="242"/>
      <c r="L358" s="45"/>
      <c r="M358" s="243" t="s">
        <v>1</v>
      </c>
      <c r="N358" s="244" t="s">
        <v>41</v>
      </c>
      <c r="O358" s="92"/>
      <c r="P358" s="245">
        <f>O358*H358</f>
        <v>0</v>
      </c>
      <c r="Q358" s="245">
        <v>0</v>
      </c>
      <c r="R358" s="245">
        <f>Q358*H358</f>
        <v>0</v>
      </c>
      <c r="S358" s="245">
        <v>0</v>
      </c>
      <c r="T358" s="246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7" t="s">
        <v>276</v>
      </c>
      <c r="AT358" s="247" t="s">
        <v>156</v>
      </c>
      <c r="AU358" s="247" t="s">
        <v>86</v>
      </c>
      <c r="AY358" s="18" t="s">
        <v>153</v>
      </c>
      <c r="BE358" s="248">
        <f>IF(N358="základní",J358,0)</f>
        <v>0</v>
      </c>
      <c r="BF358" s="248">
        <f>IF(N358="snížená",J358,0)</f>
        <v>0</v>
      </c>
      <c r="BG358" s="248">
        <f>IF(N358="zákl. přenesená",J358,0)</f>
        <v>0</v>
      </c>
      <c r="BH358" s="248">
        <f>IF(N358="sníž. přenesená",J358,0)</f>
        <v>0</v>
      </c>
      <c r="BI358" s="248">
        <f>IF(N358="nulová",J358,0)</f>
        <v>0</v>
      </c>
      <c r="BJ358" s="18" t="s">
        <v>84</v>
      </c>
      <c r="BK358" s="248">
        <f>ROUND(I358*H358,2)</f>
        <v>0</v>
      </c>
      <c r="BL358" s="18" t="s">
        <v>276</v>
      </c>
      <c r="BM358" s="247" t="s">
        <v>530</v>
      </c>
    </row>
    <row r="359" s="16" customFormat="1">
      <c r="A359" s="16"/>
      <c r="B359" s="282"/>
      <c r="C359" s="283"/>
      <c r="D359" s="251" t="s">
        <v>162</v>
      </c>
      <c r="E359" s="284" t="s">
        <v>1</v>
      </c>
      <c r="F359" s="285" t="s">
        <v>215</v>
      </c>
      <c r="G359" s="283"/>
      <c r="H359" s="286">
        <v>0</v>
      </c>
      <c r="I359" s="287"/>
      <c r="J359" s="283"/>
      <c r="K359" s="283"/>
      <c r="L359" s="288"/>
      <c r="M359" s="289"/>
      <c r="N359" s="290"/>
      <c r="O359" s="290"/>
      <c r="P359" s="290"/>
      <c r="Q359" s="290"/>
      <c r="R359" s="290"/>
      <c r="S359" s="290"/>
      <c r="T359" s="291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T359" s="292" t="s">
        <v>162</v>
      </c>
      <c r="AU359" s="292" t="s">
        <v>86</v>
      </c>
      <c r="AV359" s="16" t="s">
        <v>154</v>
      </c>
      <c r="AW359" s="16" t="s">
        <v>32</v>
      </c>
      <c r="AX359" s="16" t="s">
        <v>76</v>
      </c>
      <c r="AY359" s="292" t="s">
        <v>153</v>
      </c>
    </row>
    <row r="360" s="15" customFormat="1">
      <c r="A360" s="15"/>
      <c r="B360" s="272"/>
      <c r="C360" s="273"/>
      <c r="D360" s="251" t="s">
        <v>162</v>
      </c>
      <c r="E360" s="274" t="s">
        <v>1</v>
      </c>
      <c r="F360" s="275" t="s">
        <v>189</v>
      </c>
      <c r="G360" s="273"/>
      <c r="H360" s="274" t="s">
        <v>1</v>
      </c>
      <c r="I360" s="276"/>
      <c r="J360" s="273"/>
      <c r="K360" s="273"/>
      <c r="L360" s="277"/>
      <c r="M360" s="278"/>
      <c r="N360" s="279"/>
      <c r="O360" s="279"/>
      <c r="P360" s="279"/>
      <c r="Q360" s="279"/>
      <c r="R360" s="279"/>
      <c r="S360" s="279"/>
      <c r="T360" s="280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81" t="s">
        <v>162</v>
      </c>
      <c r="AU360" s="281" t="s">
        <v>86</v>
      </c>
      <c r="AV360" s="15" t="s">
        <v>84</v>
      </c>
      <c r="AW360" s="15" t="s">
        <v>32</v>
      </c>
      <c r="AX360" s="15" t="s">
        <v>76</v>
      </c>
      <c r="AY360" s="281" t="s">
        <v>153</v>
      </c>
    </row>
    <row r="361" s="13" customFormat="1">
      <c r="A361" s="13"/>
      <c r="B361" s="249"/>
      <c r="C361" s="250"/>
      <c r="D361" s="251" t="s">
        <v>162</v>
      </c>
      <c r="E361" s="252" t="s">
        <v>1</v>
      </c>
      <c r="F361" s="253" t="s">
        <v>519</v>
      </c>
      <c r="G361" s="250"/>
      <c r="H361" s="254">
        <v>6.6580000000000004</v>
      </c>
      <c r="I361" s="255"/>
      <c r="J361" s="250"/>
      <c r="K361" s="250"/>
      <c r="L361" s="256"/>
      <c r="M361" s="257"/>
      <c r="N361" s="258"/>
      <c r="O361" s="258"/>
      <c r="P361" s="258"/>
      <c r="Q361" s="258"/>
      <c r="R361" s="258"/>
      <c r="S361" s="258"/>
      <c r="T361" s="25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0" t="s">
        <v>162</v>
      </c>
      <c r="AU361" s="260" t="s">
        <v>86</v>
      </c>
      <c r="AV361" s="13" t="s">
        <v>86</v>
      </c>
      <c r="AW361" s="13" t="s">
        <v>32</v>
      </c>
      <c r="AX361" s="13" t="s">
        <v>76</v>
      </c>
      <c r="AY361" s="260" t="s">
        <v>153</v>
      </c>
    </row>
    <row r="362" s="16" customFormat="1">
      <c r="A362" s="16"/>
      <c r="B362" s="282"/>
      <c r="C362" s="283"/>
      <c r="D362" s="251" t="s">
        <v>162</v>
      </c>
      <c r="E362" s="284" t="s">
        <v>1</v>
      </c>
      <c r="F362" s="285" t="s">
        <v>215</v>
      </c>
      <c r="G362" s="283"/>
      <c r="H362" s="286">
        <v>6.6580000000000004</v>
      </c>
      <c r="I362" s="287"/>
      <c r="J362" s="283"/>
      <c r="K362" s="283"/>
      <c r="L362" s="288"/>
      <c r="M362" s="289"/>
      <c r="N362" s="290"/>
      <c r="O362" s="290"/>
      <c r="P362" s="290"/>
      <c r="Q362" s="290"/>
      <c r="R362" s="290"/>
      <c r="S362" s="290"/>
      <c r="T362" s="291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T362" s="292" t="s">
        <v>162</v>
      </c>
      <c r="AU362" s="292" t="s">
        <v>86</v>
      </c>
      <c r="AV362" s="16" t="s">
        <v>154</v>
      </c>
      <c r="AW362" s="16" t="s">
        <v>32</v>
      </c>
      <c r="AX362" s="16" t="s">
        <v>76</v>
      </c>
      <c r="AY362" s="292" t="s">
        <v>153</v>
      </c>
    </row>
    <row r="363" s="15" customFormat="1">
      <c r="A363" s="15"/>
      <c r="B363" s="272"/>
      <c r="C363" s="273"/>
      <c r="D363" s="251" t="s">
        <v>162</v>
      </c>
      <c r="E363" s="274" t="s">
        <v>1</v>
      </c>
      <c r="F363" s="275" t="s">
        <v>510</v>
      </c>
      <c r="G363" s="273"/>
      <c r="H363" s="274" t="s">
        <v>1</v>
      </c>
      <c r="I363" s="276"/>
      <c r="J363" s="273"/>
      <c r="K363" s="273"/>
      <c r="L363" s="277"/>
      <c r="M363" s="278"/>
      <c r="N363" s="279"/>
      <c r="O363" s="279"/>
      <c r="P363" s="279"/>
      <c r="Q363" s="279"/>
      <c r="R363" s="279"/>
      <c r="S363" s="279"/>
      <c r="T363" s="280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81" t="s">
        <v>162</v>
      </c>
      <c r="AU363" s="281" t="s">
        <v>86</v>
      </c>
      <c r="AV363" s="15" t="s">
        <v>84</v>
      </c>
      <c r="AW363" s="15" t="s">
        <v>32</v>
      </c>
      <c r="AX363" s="15" t="s">
        <v>76</v>
      </c>
      <c r="AY363" s="281" t="s">
        <v>153</v>
      </c>
    </row>
    <row r="364" s="13" customFormat="1">
      <c r="A364" s="13"/>
      <c r="B364" s="249"/>
      <c r="C364" s="250"/>
      <c r="D364" s="251" t="s">
        <v>162</v>
      </c>
      <c r="E364" s="252" t="s">
        <v>1</v>
      </c>
      <c r="F364" s="253" t="s">
        <v>531</v>
      </c>
      <c r="G364" s="250"/>
      <c r="H364" s="254">
        <v>22.472000000000001</v>
      </c>
      <c r="I364" s="255"/>
      <c r="J364" s="250"/>
      <c r="K364" s="250"/>
      <c r="L364" s="256"/>
      <c r="M364" s="257"/>
      <c r="N364" s="258"/>
      <c r="O364" s="258"/>
      <c r="P364" s="258"/>
      <c r="Q364" s="258"/>
      <c r="R364" s="258"/>
      <c r="S364" s="258"/>
      <c r="T364" s="25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0" t="s">
        <v>162</v>
      </c>
      <c r="AU364" s="260" t="s">
        <v>86</v>
      </c>
      <c r="AV364" s="13" t="s">
        <v>86</v>
      </c>
      <c r="AW364" s="13" t="s">
        <v>32</v>
      </c>
      <c r="AX364" s="13" t="s">
        <v>76</v>
      </c>
      <c r="AY364" s="260" t="s">
        <v>153</v>
      </c>
    </row>
    <row r="365" s="16" customFormat="1">
      <c r="A365" s="16"/>
      <c r="B365" s="282"/>
      <c r="C365" s="283"/>
      <c r="D365" s="251" t="s">
        <v>162</v>
      </c>
      <c r="E365" s="284" t="s">
        <v>1</v>
      </c>
      <c r="F365" s="285" t="s">
        <v>215</v>
      </c>
      <c r="G365" s="283"/>
      <c r="H365" s="286">
        <v>22.472000000000001</v>
      </c>
      <c r="I365" s="287"/>
      <c r="J365" s="283"/>
      <c r="K365" s="283"/>
      <c r="L365" s="288"/>
      <c r="M365" s="289"/>
      <c r="N365" s="290"/>
      <c r="O365" s="290"/>
      <c r="P365" s="290"/>
      <c r="Q365" s="290"/>
      <c r="R365" s="290"/>
      <c r="S365" s="290"/>
      <c r="T365" s="291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T365" s="292" t="s">
        <v>162</v>
      </c>
      <c r="AU365" s="292" t="s">
        <v>86</v>
      </c>
      <c r="AV365" s="16" t="s">
        <v>154</v>
      </c>
      <c r="AW365" s="16" t="s">
        <v>32</v>
      </c>
      <c r="AX365" s="16" t="s">
        <v>76</v>
      </c>
      <c r="AY365" s="292" t="s">
        <v>153</v>
      </c>
    </row>
    <row r="366" s="15" customFormat="1">
      <c r="A366" s="15"/>
      <c r="B366" s="272"/>
      <c r="C366" s="273"/>
      <c r="D366" s="251" t="s">
        <v>162</v>
      </c>
      <c r="E366" s="274" t="s">
        <v>1</v>
      </c>
      <c r="F366" s="275" t="s">
        <v>512</v>
      </c>
      <c r="G366" s="273"/>
      <c r="H366" s="274" t="s">
        <v>1</v>
      </c>
      <c r="I366" s="276"/>
      <c r="J366" s="273"/>
      <c r="K366" s="273"/>
      <c r="L366" s="277"/>
      <c r="M366" s="278"/>
      <c r="N366" s="279"/>
      <c r="O366" s="279"/>
      <c r="P366" s="279"/>
      <c r="Q366" s="279"/>
      <c r="R366" s="279"/>
      <c r="S366" s="279"/>
      <c r="T366" s="280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81" t="s">
        <v>162</v>
      </c>
      <c r="AU366" s="281" t="s">
        <v>86</v>
      </c>
      <c r="AV366" s="15" t="s">
        <v>84</v>
      </c>
      <c r="AW366" s="15" t="s">
        <v>32</v>
      </c>
      <c r="AX366" s="15" t="s">
        <v>76</v>
      </c>
      <c r="AY366" s="281" t="s">
        <v>153</v>
      </c>
    </row>
    <row r="367" s="13" customFormat="1">
      <c r="A367" s="13"/>
      <c r="B367" s="249"/>
      <c r="C367" s="250"/>
      <c r="D367" s="251" t="s">
        <v>162</v>
      </c>
      <c r="E367" s="252" t="s">
        <v>1</v>
      </c>
      <c r="F367" s="253" t="s">
        <v>521</v>
      </c>
      <c r="G367" s="250"/>
      <c r="H367" s="254">
        <v>8</v>
      </c>
      <c r="I367" s="255"/>
      <c r="J367" s="250"/>
      <c r="K367" s="250"/>
      <c r="L367" s="256"/>
      <c r="M367" s="257"/>
      <c r="N367" s="258"/>
      <c r="O367" s="258"/>
      <c r="P367" s="258"/>
      <c r="Q367" s="258"/>
      <c r="R367" s="258"/>
      <c r="S367" s="258"/>
      <c r="T367" s="25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0" t="s">
        <v>162</v>
      </c>
      <c r="AU367" s="260" t="s">
        <v>86</v>
      </c>
      <c r="AV367" s="13" t="s">
        <v>86</v>
      </c>
      <c r="AW367" s="13" t="s">
        <v>32</v>
      </c>
      <c r="AX367" s="13" t="s">
        <v>76</v>
      </c>
      <c r="AY367" s="260" t="s">
        <v>153</v>
      </c>
    </row>
    <row r="368" s="16" customFormat="1">
      <c r="A368" s="16"/>
      <c r="B368" s="282"/>
      <c r="C368" s="283"/>
      <c r="D368" s="251" t="s">
        <v>162</v>
      </c>
      <c r="E368" s="284" t="s">
        <v>1</v>
      </c>
      <c r="F368" s="285" t="s">
        <v>215</v>
      </c>
      <c r="G368" s="283"/>
      <c r="H368" s="286">
        <v>8</v>
      </c>
      <c r="I368" s="287"/>
      <c r="J368" s="283"/>
      <c r="K368" s="283"/>
      <c r="L368" s="288"/>
      <c r="M368" s="289"/>
      <c r="N368" s="290"/>
      <c r="O368" s="290"/>
      <c r="P368" s="290"/>
      <c r="Q368" s="290"/>
      <c r="R368" s="290"/>
      <c r="S368" s="290"/>
      <c r="T368" s="291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T368" s="292" t="s">
        <v>162</v>
      </c>
      <c r="AU368" s="292" t="s">
        <v>86</v>
      </c>
      <c r="AV368" s="16" t="s">
        <v>154</v>
      </c>
      <c r="AW368" s="16" t="s">
        <v>32</v>
      </c>
      <c r="AX368" s="16" t="s">
        <v>76</v>
      </c>
      <c r="AY368" s="292" t="s">
        <v>153</v>
      </c>
    </row>
    <row r="369" s="14" customFormat="1">
      <c r="A369" s="14"/>
      <c r="B369" s="261"/>
      <c r="C369" s="262"/>
      <c r="D369" s="251" t="s">
        <v>162</v>
      </c>
      <c r="E369" s="263" t="s">
        <v>1</v>
      </c>
      <c r="F369" s="264" t="s">
        <v>164</v>
      </c>
      <c r="G369" s="262"/>
      <c r="H369" s="265">
        <v>37.130000000000003</v>
      </c>
      <c r="I369" s="266"/>
      <c r="J369" s="262"/>
      <c r="K369" s="262"/>
      <c r="L369" s="267"/>
      <c r="M369" s="268"/>
      <c r="N369" s="269"/>
      <c r="O369" s="269"/>
      <c r="P369" s="269"/>
      <c r="Q369" s="269"/>
      <c r="R369" s="269"/>
      <c r="S369" s="269"/>
      <c r="T369" s="27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71" t="s">
        <v>162</v>
      </c>
      <c r="AU369" s="271" t="s">
        <v>86</v>
      </c>
      <c r="AV369" s="14" t="s">
        <v>160</v>
      </c>
      <c r="AW369" s="14" t="s">
        <v>32</v>
      </c>
      <c r="AX369" s="14" t="s">
        <v>84</v>
      </c>
      <c r="AY369" s="271" t="s">
        <v>153</v>
      </c>
    </row>
    <row r="370" s="2" customFormat="1" ht="24.15" customHeight="1">
      <c r="A370" s="39"/>
      <c r="B370" s="40"/>
      <c r="C370" s="235" t="s">
        <v>532</v>
      </c>
      <c r="D370" s="235" t="s">
        <v>156</v>
      </c>
      <c r="E370" s="236" t="s">
        <v>533</v>
      </c>
      <c r="F370" s="237" t="s">
        <v>534</v>
      </c>
      <c r="G370" s="238" t="s">
        <v>167</v>
      </c>
      <c r="H370" s="239">
        <v>75.406999999999996</v>
      </c>
      <c r="I370" s="240"/>
      <c r="J370" s="241">
        <f>ROUND(I370*H370,2)</f>
        <v>0</v>
      </c>
      <c r="K370" s="242"/>
      <c r="L370" s="45"/>
      <c r="M370" s="243" t="s">
        <v>1</v>
      </c>
      <c r="N370" s="244" t="s">
        <v>41</v>
      </c>
      <c r="O370" s="92"/>
      <c r="P370" s="245">
        <f>O370*H370</f>
        <v>0</v>
      </c>
      <c r="Q370" s="245">
        <v>0.0080000000000000002</v>
      </c>
      <c r="R370" s="245">
        <f>Q370*H370</f>
        <v>0.60325600000000001</v>
      </c>
      <c r="S370" s="245">
        <v>0</v>
      </c>
      <c r="T370" s="246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7" t="s">
        <v>276</v>
      </c>
      <c r="AT370" s="247" t="s">
        <v>156</v>
      </c>
      <c r="AU370" s="247" t="s">
        <v>86</v>
      </c>
      <c r="AY370" s="18" t="s">
        <v>153</v>
      </c>
      <c r="BE370" s="248">
        <f>IF(N370="základní",J370,0)</f>
        <v>0</v>
      </c>
      <c r="BF370" s="248">
        <f>IF(N370="snížená",J370,0)</f>
        <v>0</v>
      </c>
      <c r="BG370" s="248">
        <f>IF(N370="zákl. přenesená",J370,0)</f>
        <v>0</v>
      </c>
      <c r="BH370" s="248">
        <f>IF(N370="sníž. přenesená",J370,0)</f>
        <v>0</v>
      </c>
      <c r="BI370" s="248">
        <f>IF(N370="nulová",J370,0)</f>
        <v>0</v>
      </c>
      <c r="BJ370" s="18" t="s">
        <v>84</v>
      </c>
      <c r="BK370" s="248">
        <f>ROUND(I370*H370,2)</f>
        <v>0</v>
      </c>
      <c r="BL370" s="18" t="s">
        <v>276</v>
      </c>
      <c r="BM370" s="247" t="s">
        <v>535</v>
      </c>
    </row>
    <row r="371" s="2" customFormat="1" ht="16.5" customHeight="1">
      <c r="A371" s="39"/>
      <c r="B371" s="40"/>
      <c r="C371" s="235" t="s">
        <v>536</v>
      </c>
      <c r="D371" s="235" t="s">
        <v>156</v>
      </c>
      <c r="E371" s="236" t="s">
        <v>537</v>
      </c>
      <c r="F371" s="237" t="s">
        <v>538</v>
      </c>
      <c r="G371" s="238" t="s">
        <v>177</v>
      </c>
      <c r="H371" s="239">
        <v>3</v>
      </c>
      <c r="I371" s="240"/>
      <c r="J371" s="241">
        <f>ROUND(I371*H371,2)</f>
        <v>0</v>
      </c>
      <c r="K371" s="242"/>
      <c r="L371" s="45"/>
      <c r="M371" s="243" t="s">
        <v>1</v>
      </c>
      <c r="N371" s="244" t="s">
        <v>41</v>
      </c>
      <c r="O371" s="92"/>
      <c r="P371" s="245">
        <f>O371*H371</f>
        <v>0</v>
      </c>
      <c r="Q371" s="245">
        <v>0</v>
      </c>
      <c r="R371" s="245">
        <f>Q371*H371</f>
        <v>0</v>
      </c>
      <c r="S371" s="245">
        <v>0</v>
      </c>
      <c r="T371" s="246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47" t="s">
        <v>276</v>
      </c>
      <c r="AT371" s="247" t="s">
        <v>156</v>
      </c>
      <c r="AU371" s="247" t="s">
        <v>86</v>
      </c>
      <c r="AY371" s="18" t="s">
        <v>153</v>
      </c>
      <c r="BE371" s="248">
        <f>IF(N371="základní",J371,0)</f>
        <v>0</v>
      </c>
      <c r="BF371" s="248">
        <f>IF(N371="snížená",J371,0)</f>
        <v>0</v>
      </c>
      <c r="BG371" s="248">
        <f>IF(N371="zákl. přenesená",J371,0)</f>
        <v>0</v>
      </c>
      <c r="BH371" s="248">
        <f>IF(N371="sníž. přenesená",J371,0)</f>
        <v>0</v>
      </c>
      <c r="BI371" s="248">
        <f>IF(N371="nulová",J371,0)</f>
        <v>0</v>
      </c>
      <c r="BJ371" s="18" t="s">
        <v>84</v>
      </c>
      <c r="BK371" s="248">
        <f>ROUND(I371*H371,2)</f>
        <v>0</v>
      </c>
      <c r="BL371" s="18" t="s">
        <v>276</v>
      </c>
      <c r="BM371" s="247" t="s">
        <v>539</v>
      </c>
    </row>
    <row r="372" s="2" customFormat="1" ht="21.75" customHeight="1">
      <c r="A372" s="39"/>
      <c r="B372" s="40"/>
      <c r="C372" s="235" t="s">
        <v>540</v>
      </c>
      <c r="D372" s="235" t="s">
        <v>156</v>
      </c>
      <c r="E372" s="236" t="s">
        <v>541</v>
      </c>
      <c r="F372" s="237" t="s">
        <v>542</v>
      </c>
      <c r="G372" s="238" t="s">
        <v>159</v>
      </c>
      <c r="H372" s="239">
        <v>9.5999999999999996</v>
      </c>
      <c r="I372" s="240"/>
      <c r="J372" s="241">
        <f>ROUND(I372*H372,2)</f>
        <v>0</v>
      </c>
      <c r="K372" s="242"/>
      <c r="L372" s="45"/>
      <c r="M372" s="243" t="s">
        <v>1</v>
      </c>
      <c r="N372" s="244" t="s">
        <v>41</v>
      </c>
      <c r="O372" s="92"/>
      <c r="P372" s="245">
        <f>O372*H372</f>
        <v>0</v>
      </c>
      <c r="Q372" s="245">
        <v>0.00031</v>
      </c>
      <c r="R372" s="245">
        <f>Q372*H372</f>
        <v>0.0029759999999999999</v>
      </c>
      <c r="S372" s="245">
        <v>0</v>
      </c>
      <c r="T372" s="246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7" t="s">
        <v>276</v>
      </c>
      <c r="AT372" s="247" t="s">
        <v>156</v>
      </c>
      <c r="AU372" s="247" t="s">
        <v>86</v>
      </c>
      <c r="AY372" s="18" t="s">
        <v>153</v>
      </c>
      <c r="BE372" s="248">
        <f>IF(N372="základní",J372,0)</f>
        <v>0</v>
      </c>
      <c r="BF372" s="248">
        <f>IF(N372="snížená",J372,0)</f>
        <v>0</v>
      </c>
      <c r="BG372" s="248">
        <f>IF(N372="zákl. přenesená",J372,0)</f>
        <v>0</v>
      </c>
      <c r="BH372" s="248">
        <f>IF(N372="sníž. přenesená",J372,0)</f>
        <v>0</v>
      </c>
      <c r="BI372" s="248">
        <f>IF(N372="nulová",J372,0)</f>
        <v>0</v>
      </c>
      <c r="BJ372" s="18" t="s">
        <v>84</v>
      </c>
      <c r="BK372" s="248">
        <f>ROUND(I372*H372,2)</f>
        <v>0</v>
      </c>
      <c r="BL372" s="18" t="s">
        <v>276</v>
      </c>
      <c r="BM372" s="247" t="s">
        <v>543</v>
      </c>
    </row>
    <row r="373" s="13" customFormat="1">
      <c r="A373" s="13"/>
      <c r="B373" s="249"/>
      <c r="C373" s="250"/>
      <c r="D373" s="251" t="s">
        <v>162</v>
      </c>
      <c r="E373" s="252" t="s">
        <v>1</v>
      </c>
      <c r="F373" s="253" t="s">
        <v>544</v>
      </c>
      <c r="G373" s="250"/>
      <c r="H373" s="254">
        <v>9.5999999999999996</v>
      </c>
      <c r="I373" s="255"/>
      <c r="J373" s="250"/>
      <c r="K373" s="250"/>
      <c r="L373" s="256"/>
      <c r="M373" s="257"/>
      <c r="N373" s="258"/>
      <c r="O373" s="258"/>
      <c r="P373" s="258"/>
      <c r="Q373" s="258"/>
      <c r="R373" s="258"/>
      <c r="S373" s="258"/>
      <c r="T373" s="25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0" t="s">
        <v>162</v>
      </c>
      <c r="AU373" s="260" t="s">
        <v>86</v>
      </c>
      <c r="AV373" s="13" t="s">
        <v>86</v>
      </c>
      <c r="AW373" s="13" t="s">
        <v>32</v>
      </c>
      <c r="AX373" s="13" t="s">
        <v>76</v>
      </c>
      <c r="AY373" s="260" t="s">
        <v>153</v>
      </c>
    </row>
    <row r="374" s="14" customFormat="1">
      <c r="A374" s="14"/>
      <c r="B374" s="261"/>
      <c r="C374" s="262"/>
      <c r="D374" s="251" t="s">
        <v>162</v>
      </c>
      <c r="E374" s="263" t="s">
        <v>1</v>
      </c>
      <c r="F374" s="264" t="s">
        <v>164</v>
      </c>
      <c r="G374" s="262"/>
      <c r="H374" s="265">
        <v>9.5999999999999996</v>
      </c>
      <c r="I374" s="266"/>
      <c r="J374" s="262"/>
      <c r="K374" s="262"/>
      <c r="L374" s="267"/>
      <c r="M374" s="268"/>
      <c r="N374" s="269"/>
      <c r="O374" s="269"/>
      <c r="P374" s="269"/>
      <c r="Q374" s="269"/>
      <c r="R374" s="269"/>
      <c r="S374" s="269"/>
      <c r="T374" s="27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71" t="s">
        <v>162</v>
      </c>
      <c r="AU374" s="271" t="s">
        <v>86</v>
      </c>
      <c r="AV374" s="14" t="s">
        <v>160</v>
      </c>
      <c r="AW374" s="14" t="s">
        <v>32</v>
      </c>
      <c r="AX374" s="14" t="s">
        <v>84</v>
      </c>
      <c r="AY374" s="271" t="s">
        <v>153</v>
      </c>
    </row>
    <row r="375" s="2" customFormat="1" ht="24.15" customHeight="1">
      <c r="A375" s="39"/>
      <c r="B375" s="40"/>
      <c r="C375" s="235" t="s">
        <v>545</v>
      </c>
      <c r="D375" s="235" t="s">
        <v>156</v>
      </c>
      <c r="E375" s="236" t="s">
        <v>546</v>
      </c>
      <c r="F375" s="237" t="s">
        <v>547</v>
      </c>
      <c r="G375" s="238" t="s">
        <v>159</v>
      </c>
      <c r="H375" s="239">
        <v>98.319999999999993</v>
      </c>
      <c r="I375" s="240"/>
      <c r="J375" s="241">
        <f>ROUND(I375*H375,2)</f>
        <v>0</v>
      </c>
      <c r="K375" s="242"/>
      <c r="L375" s="45"/>
      <c r="M375" s="243" t="s">
        <v>1</v>
      </c>
      <c r="N375" s="244" t="s">
        <v>41</v>
      </c>
      <c r="O375" s="92"/>
      <c r="P375" s="245">
        <f>O375*H375</f>
        <v>0</v>
      </c>
      <c r="Q375" s="245">
        <v>0</v>
      </c>
      <c r="R375" s="245">
        <f>Q375*H375</f>
        <v>0</v>
      </c>
      <c r="S375" s="245">
        <v>0</v>
      </c>
      <c r="T375" s="246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7" t="s">
        <v>160</v>
      </c>
      <c r="AT375" s="247" t="s">
        <v>156</v>
      </c>
      <c r="AU375" s="247" t="s">
        <v>86</v>
      </c>
      <c r="AY375" s="18" t="s">
        <v>153</v>
      </c>
      <c r="BE375" s="248">
        <f>IF(N375="základní",J375,0)</f>
        <v>0</v>
      </c>
      <c r="BF375" s="248">
        <f>IF(N375="snížená",J375,0)</f>
        <v>0</v>
      </c>
      <c r="BG375" s="248">
        <f>IF(N375="zákl. přenesená",J375,0)</f>
        <v>0</v>
      </c>
      <c r="BH375" s="248">
        <f>IF(N375="sníž. přenesená",J375,0)</f>
        <v>0</v>
      </c>
      <c r="BI375" s="248">
        <f>IF(N375="nulová",J375,0)</f>
        <v>0</v>
      </c>
      <c r="BJ375" s="18" t="s">
        <v>84</v>
      </c>
      <c r="BK375" s="248">
        <f>ROUND(I375*H375,2)</f>
        <v>0</v>
      </c>
      <c r="BL375" s="18" t="s">
        <v>160</v>
      </c>
      <c r="BM375" s="247" t="s">
        <v>548</v>
      </c>
    </row>
    <row r="376" s="15" customFormat="1">
      <c r="A376" s="15"/>
      <c r="B376" s="272"/>
      <c r="C376" s="273"/>
      <c r="D376" s="251" t="s">
        <v>162</v>
      </c>
      <c r="E376" s="274" t="s">
        <v>1</v>
      </c>
      <c r="F376" s="275" t="s">
        <v>415</v>
      </c>
      <c r="G376" s="273"/>
      <c r="H376" s="274" t="s">
        <v>1</v>
      </c>
      <c r="I376" s="276"/>
      <c r="J376" s="273"/>
      <c r="K376" s="273"/>
      <c r="L376" s="277"/>
      <c r="M376" s="278"/>
      <c r="N376" s="279"/>
      <c r="O376" s="279"/>
      <c r="P376" s="279"/>
      <c r="Q376" s="279"/>
      <c r="R376" s="279"/>
      <c r="S376" s="279"/>
      <c r="T376" s="280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81" t="s">
        <v>162</v>
      </c>
      <c r="AU376" s="281" t="s">
        <v>86</v>
      </c>
      <c r="AV376" s="15" t="s">
        <v>84</v>
      </c>
      <c r="AW376" s="15" t="s">
        <v>32</v>
      </c>
      <c r="AX376" s="15" t="s">
        <v>76</v>
      </c>
      <c r="AY376" s="281" t="s">
        <v>153</v>
      </c>
    </row>
    <row r="377" s="15" customFormat="1">
      <c r="A377" s="15"/>
      <c r="B377" s="272"/>
      <c r="C377" s="273"/>
      <c r="D377" s="251" t="s">
        <v>162</v>
      </c>
      <c r="E377" s="274" t="s">
        <v>1</v>
      </c>
      <c r="F377" s="275" t="s">
        <v>185</v>
      </c>
      <c r="G377" s="273"/>
      <c r="H377" s="274" t="s">
        <v>1</v>
      </c>
      <c r="I377" s="276"/>
      <c r="J377" s="273"/>
      <c r="K377" s="273"/>
      <c r="L377" s="277"/>
      <c r="M377" s="278"/>
      <c r="N377" s="279"/>
      <c r="O377" s="279"/>
      <c r="P377" s="279"/>
      <c r="Q377" s="279"/>
      <c r="R377" s="279"/>
      <c r="S377" s="279"/>
      <c r="T377" s="280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81" t="s">
        <v>162</v>
      </c>
      <c r="AU377" s="281" t="s">
        <v>86</v>
      </c>
      <c r="AV377" s="15" t="s">
        <v>84</v>
      </c>
      <c r="AW377" s="15" t="s">
        <v>32</v>
      </c>
      <c r="AX377" s="15" t="s">
        <v>76</v>
      </c>
      <c r="AY377" s="281" t="s">
        <v>153</v>
      </c>
    </row>
    <row r="378" s="13" customFormat="1">
      <c r="A378" s="13"/>
      <c r="B378" s="249"/>
      <c r="C378" s="250"/>
      <c r="D378" s="251" t="s">
        <v>162</v>
      </c>
      <c r="E378" s="252" t="s">
        <v>1</v>
      </c>
      <c r="F378" s="253" t="s">
        <v>549</v>
      </c>
      <c r="G378" s="250"/>
      <c r="H378" s="254">
        <v>15.92</v>
      </c>
      <c r="I378" s="255"/>
      <c r="J378" s="250"/>
      <c r="K378" s="250"/>
      <c r="L378" s="256"/>
      <c r="M378" s="257"/>
      <c r="N378" s="258"/>
      <c r="O378" s="258"/>
      <c r="P378" s="258"/>
      <c r="Q378" s="258"/>
      <c r="R378" s="258"/>
      <c r="S378" s="258"/>
      <c r="T378" s="259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0" t="s">
        <v>162</v>
      </c>
      <c r="AU378" s="260" t="s">
        <v>86</v>
      </c>
      <c r="AV378" s="13" t="s">
        <v>86</v>
      </c>
      <c r="AW378" s="13" t="s">
        <v>32</v>
      </c>
      <c r="AX378" s="13" t="s">
        <v>76</v>
      </c>
      <c r="AY378" s="260" t="s">
        <v>153</v>
      </c>
    </row>
    <row r="379" s="15" customFormat="1">
      <c r="A379" s="15"/>
      <c r="B379" s="272"/>
      <c r="C379" s="273"/>
      <c r="D379" s="251" t="s">
        <v>162</v>
      </c>
      <c r="E379" s="274" t="s">
        <v>1</v>
      </c>
      <c r="F379" s="275" t="s">
        <v>189</v>
      </c>
      <c r="G379" s="273"/>
      <c r="H379" s="274" t="s">
        <v>1</v>
      </c>
      <c r="I379" s="276"/>
      <c r="J379" s="273"/>
      <c r="K379" s="273"/>
      <c r="L379" s="277"/>
      <c r="M379" s="278"/>
      <c r="N379" s="279"/>
      <c r="O379" s="279"/>
      <c r="P379" s="279"/>
      <c r="Q379" s="279"/>
      <c r="R379" s="279"/>
      <c r="S379" s="279"/>
      <c r="T379" s="280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81" t="s">
        <v>162</v>
      </c>
      <c r="AU379" s="281" t="s">
        <v>86</v>
      </c>
      <c r="AV379" s="15" t="s">
        <v>84</v>
      </c>
      <c r="AW379" s="15" t="s">
        <v>32</v>
      </c>
      <c r="AX379" s="15" t="s">
        <v>76</v>
      </c>
      <c r="AY379" s="281" t="s">
        <v>153</v>
      </c>
    </row>
    <row r="380" s="13" customFormat="1">
      <c r="A380" s="13"/>
      <c r="B380" s="249"/>
      <c r="C380" s="250"/>
      <c r="D380" s="251" t="s">
        <v>162</v>
      </c>
      <c r="E380" s="252" t="s">
        <v>1</v>
      </c>
      <c r="F380" s="253" t="s">
        <v>550</v>
      </c>
      <c r="G380" s="250"/>
      <c r="H380" s="254">
        <v>4.2999999999999998</v>
      </c>
      <c r="I380" s="255"/>
      <c r="J380" s="250"/>
      <c r="K380" s="250"/>
      <c r="L380" s="256"/>
      <c r="M380" s="257"/>
      <c r="N380" s="258"/>
      <c r="O380" s="258"/>
      <c r="P380" s="258"/>
      <c r="Q380" s="258"/>
      <c r="R380" s="258"/>
      <c r="S380" s="258"/>
      <c r="T380" s="25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0" t="s">
        <v>162</v>
      </c>
      <c r="AU380" s="260" t="s">
        <v>86</v>
      </c>
      <c r="AV380" s="13" t="s">
        <v>86</v>
      </c>
      <c r="AW380" s="13" t="s">
        <v>32</v>
      </c>
      <c r="AX380" s="13" t="s">
        <v>76</v>
      </c>
      <c r="AY380" s="260" t="s">
        <v>153</v>
      </c>
    </row>
    <row r="381" s="15" customFormat="1">
      <c r="A381" s="15"/>
      <c r="B381" s="272"/>
      <c r="C381" s="273"/>
      <c r="D381" s="251" t="s">
        <v>162</v>
      </c>
      <c r="E381" s="274" t="s">
        <v>1</v>
      </c>
      <c r="F381" s="275" t="s">
        <v>209</v>
      </c>
      <c r="G381" s="273"/>
      <c r="H381" s="274" t="s">
        <v>1</v>
      </c>
      <c r="I381" s="276"/>
      <c r="J381" s="273"/>
      <c r="K381" s="273"/>
      <c r="L381" s="277"/>
      <c r="M381" s="278"/>
      <c r="N381" s="279"/>
      <c r="O381" s="279"/>
      <c r="P381" s="279"/>
      <c r="Q381" s="279"/>
      <c r="R381" s="279"/>
      <c r="S381" s="279"/>
      <c r="T381" s="280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81" t="s">
        <v>162</v>
      </c>
      <c r="AU381" s="281" t="s">
        <v>86</v>
      </c>
      <c r="AV381" s="15" t="s">
        <v>84</v>
      </c>
      <c r="AW381" s="15" t="s">
        <v>32</v>
      </c>
      <c r="AX381" s="15" t="s">
        <v>76</v>
      </c>
      <c r="AY381" s="281" t="s">
        <v>153</v>
      </c>
    </row>
    <row r="382" s="13" customFormat="1">
      <c r="A382" s="13"/>
      <c r="B382" s="249"/>
      <c r="C382" s="250"/>
      <c r="D382" s="251" t="s">
        <v>162</v>
      </c>
      <c r="E382" s="252" t="s">
        <v>1</v>
      </c>
      <c r="F382" s="253" t="s">
        <v>551</v>
      </c>
      <c r="G382" s="250"/>
      <c r="H382" s="254">
        <v>14.300000000000001</v>
      </c>
      <c r="I382" s="255"/>
      <c r="J382" s="250"/>
      <c r="K382" s="250"/>
      <c r="L382" s="256"/>
      <c r="M382" s="257"/>
      <c r="N382" s="258"/>
      <c r="O382" s="258"/>
      <c r="P382" s="258"/>
      <c r="Q382" s="258"/>
      <c r="R382" s="258"/>
      <c r="S382" s="258"/>
      <c r="T382" s="25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0" t="s">
        <v>162</v>
      </c>
      <c r="AU382" s="260" t="s">
        <v>86</v>
      </c>
      <c r="AV382" s="13" t="s">
        <v>86</v>
      </c>
      <c r="AW382" s="13" t="s">
        <v>32</v>
      </c>
      <c r="AX382" s="13" t="s">
        <v>76</v>
      </c>
      <c r="AY382" s="260" t="s">
        <v>153</v>
      </c>
    </row>
    <row r="383" s="15" customFormat="1">
      <c r="A383" s="15"/>
      <c r="B383" s="272"/>
      <c r="C383" s="273"/>
      <c r="D383" s="251" t="s">
        <v>162</v>
      </c>
      <c r="E383" s="274" t="s">
        <v>1</v>
      </c>
      <c r="F383" s="275" t="s">
        <v>212</v>
      </c>
      <c r="G383" s="273"/>
      <c r="H383" s="274" t="s">
        <v>1</v>
      </c>
      <c r="I383" s="276"/>
      <c r="J383" s="273"/>
      <c r="K383" s="273"/>
      <c r="L383" s="277"/>
      <c r="M383" s="278"/>
      <c r="N383" s="279"/>
      <c r="O383" s="279"/>
      <c r="P383" s="279"/>
      <c r="Q383" s="279"/>
      <c r="R383" s="279"/>
      <c r="S383" s="279"/>
      <c r="T383" s="280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81" t="s">
        <v>162</v>
      </c>
      <c r="AU383" s="281" t="s">
        <v>86</v>
      </c>
      <c r="AV383" s="15" t="s">
        <v>84</v>
      </c>
      <c r="AW383" s="15" t="s">
        <v>32</v>
      </c>
      <c r="AX383" s="15" t="s">
        <v>76</v>
      </c>
      <c r="AY383" s="281" t="s">
        <v>153</v>
      </c>
    </row>
    <row r="384" s="13" customFormat="1">
      <c r="A384" s="13"/>
      <c r="B384" s="249"/>
      <c r="C384" s="250"/>
      <c r="D384" s="251" t="s">
        <v>162</v>
      </c>
      <c r="E384" s="252" t="s">
        <v>1</v>
      </c>
      <c r="F384" s="253" t="s">
        <v>552</v>
      </c>
      <c r="G384" s="250"/>
      <c r="H384" s="254">
        <v>14</v>
      </c>
      <c r="I384" s="255"/>
      <c r="J384" s="250"/>
      <c r="K384" s="250"/>
      <c r="L384" s="256"/>
      <c r="M384" s="257"/>
      <c r="N384" s="258"/>
      <c r="O384" s="258"/>
      <c r="P384" s="258"/>
      <c r="Q384" s="258"/>
      <c r="R384" s="258"/>
      <c r="S384" s="258"/>
      <c r="T384" s="25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60" t="s">
        <v>162</v>
      </c>
      <c r="AU384" s="260" t="s">
        <v>86</v>
      </c>
      <c r="AV384" s="13" t="s">
        <v>86</v>
      </c>
      <c r="AW384" s="13" t="s">
        <v>32</v>
      </c>
      <c r="AX384" s="13" t="s">
        <v>76</v>
      </c>
      <c r="AY384" s="260" t="s">
        <v>153</v>
      </c>
    </row>
    <row r="385" s="15" customFormat="1">
      <c r="A385" s="15"/>
      <c r="B385" s="272"/>
      <c r="C385" s="273"/>
      <c r="D385" s="251" t="s">
        <v>162</v>
      </c>
      <c r="E385" s="274" t="s">
        <v>1</v>
      </c>
      <c r="F385" s="275" t="s">
        <v>191</v>
      </c>
      <c r="G385" s="273"/>
      <c r="H385" s="274" t="s">
        <v>1</v>
      </c>
      <c r="I385" s="276"/>
      <c r="J385" s="273"/>
      <c r="K385" s="273"/>
      <c r="L385" s="277"/>
      <c r="M385" s="278"/>
      <c r="N385" s="279"/>
      <c r="O385" s="279"/>
      <c r="P385" s="279"/>
      <c r="Q385" s="279"/>
      <c r="R385" s="279"/>
      <c r="S385" s="279"/>
      <c r="T385" s="280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81" t="s">
        <v>162</v>
      </c>
      <c r="AU385" s="281" t="s">
        <v>86</v>
      </c>
      <c r="AV385" s="15" t="s">
        <v>84</v>
      </c>
      <c r="AW385" s="15" t="s">
        <v>32</v>
      </c>
      <c r="AX385" s="15" t="s">
        <v>76</v>
      </c>
      <c r="AY385" s="281" t="s">
        <v>153</v>
      </c>
    </row>
    <row r="386" s="13" customFormat="1">
      <c r="A386" s="13"/>
      <c r="B386" s="249"/>
      <c r="C386" s="250"/>
      <c r="D386" s="251" t="s">
        <v>162</v>
      </c>
      <c r="E386" s="252" t="s">
        <v>1</v>
      </c>
      <c r="F386" s="253" t="s">
        <v>553</v>
      </c>
      <c r="G386" s="250"/>
      <c r="H386" s="254">
        <v>5</v>
      </c>
      <c r="I386" s="255"/>
      <c r="J386" s="250"/>
      <c r="K386" s="250"/>
      <c r="L386" s="256"/>
      <c r="M386" s="257"/>
      <c r="N386" s="258"/>
      <c r="O386" s="258"/>
      <c r="P386" s="258"/>
      <c r="Q386" s="258"/>
      <c r="R386" s="258"/>
      <c r="S386" s="258"/>
      <c r="T386" s="25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0" t="s">
        <v>162</v>
      </c>
      <c r="AU386" s="260" t="s">
        <v>86</v>
      </c>
      <c r="AV386" s="13" t="s">
        <v>86</v>
      </c>
      <c r="AW386" s="13" t="s">
        <v>32</v>
      </c>
      <c r="AX386" s="13" t="s">
        <v>76</v>
      </c>
      <c r="AY386" s="260" t="s">
        <v>153</v>
      </c>
    </row>
    <row r="387" s="16" customFormat="1">
      <c r="A387" s="16"/>
      <c r="B387" s="282"/>
      <c r="C387" s="283"/>
      <c r="D387" s="251" t="s">
        <v>162</v>
      </c>
      <c r="E387" s="284" t="s">
        <v>1</v>
      </c>
      <c r="F387" s="285" t="s">
        <v>215</v>
      </c>
      <c r="G387" s="283"/>
      <c r="H387" s="286">
        <v>53.520000000000003</v>
      </c>
      <c r="I387" s="287"/>
      <c r="J387" s="283"/>
      <c r="K387" s="283"/>
      <c r="L387" s="288"/>
      <c r="M387" s="289"/>
      <c r="N387" s="290"/>
      <c r="O387" s="290"/>
      <c r="P387" s="290"/>
      <c r="Q387" s="290"/>
      <c r="R387" s="290"/>
      <c r="S387" s="290"/>
      <c r="T387" s="291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T387" s="292" t="s">
        <v>162</v>
      </c>
      <c r="AU387" s="292" t="s">
        <v>86</v>
      </c>
      <c r="AV387" s="16" t="s">
        <v>154</v>
      </c>
      <c r="AW387" s="16" t="s">
        <v>32</v>
      </c>
      <c r="AX387" s="16" t="s">
        <v>76</v>
      </c>
      <c r="AY387" s="292" t="s">
        <v>153</v>
      </c>
    </row>
    <row r="388" s="15" customFormat="1">
      <c r="A388" s="15"/>
      <c r="B388" s="272"/>
      <c r="C388" s="273"/>
      <c r="D388" s="251" t="s">
        <v>162</v>
      </c>
      <c r="E388" s="274" t="s">
        <v>1</v>
      </c>
      <c r="F388" s="275" t="s">
        <v>554</v>
      </c>
      <c r="G388" s="273"/>
      <c r="H388" s="274" t="s">
        <v>1</v>
      </c>
      <c r="I388" s="276"/>
      <c r="J388" s="273"/>
      <c r="K388" s="273"/>
      <c r="L388" s="277"/>
      <c r="M388" s="278"/>
      <c r="N388" s="279"/>
      <c r="O388" s="279"/>
      <c r="P388" s="279"/>
      <c r="Q388" s="279"/>
      <c r="R388" s="279"/>
      <c r="S388" s="279"/>
      <c r="T388" s="280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81" t="s">
        <v>162</v>
      </c>
      <c r="AU388" s="281" t="s">
        <v>86</v>
      </c>
      <c r="AV388" s="15" t="s">
        <v>84</v>
      </c>
      <c r="AW388" s="15" t="s">
        <v>32</v>
      </c>
      <c r="AX388" s="15" t="s">
        <v>76</v>
      </c>
      <c r="AY388" s="281" t="s">
        <v>153</v>
      </c>
    </row>
    <row r="389" s="13" customFormat="1">
      <c r="A389" s="13"/>
      <c r="B389" s="249"/>
      <c r="C389" s="250"/>
      <c r="D389" s="251" t="s">
        <v>162</v>
      </c>
      <c r="E389" s="252" t="s">
        <v>1</v>
      </c>
      <c r="F389" s="253" t="s">
        <v>555</v>
      </c>
      <c r="G389" s="250"/>
      <c r="H389" s="254">
        <v>44.799999999999997</v>
      </c>
      <c r="I389" s="255"/>
      <c r="J389" s="250"/>
      <c r="K389" s="250"/>
      <c r="L389" s="256"/>
      <c r="M389" s="257"/>
      <c r="N389" s="258"/>
      <c r="O389" s="258"/>
      <c r="P389" s="258"/>
      <c r="Q389" s="258"/>
      <c r="R389" s="258"/>
      <c r="S389" s="258"/>
      <c r="T389" s="25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0" t="s">
        <v>162</v>
      </c>
      <c r="AU389" s="260" t="s">
        <v>86</v>
      </c>
      <c r="AV389" s="13" t="s">
        <v>86</v>
      </c>
      <c r="AW389" s="13" t="s">
        <v>32</v>
      </c>
      <c r="AX389" s="13" t="s">
        <v>76</v>
      </c>
      <c r="AY389" s="260" t="s">
        <v>153</v>
      </c>
    </row>
    <row r="390" s="16" customFormat="1">
      <c r="A390" s="16"/>
      <c r="B390" s="282"/>
      <c r="C390" s="283"/>
      <c r="D390" s="251" t="s">
        <v>162</v>
      </c>
      <c r="E390" s="284" t="s">
        <v>1</v>
      </c>
      <c r="F390" s="285" t="s">
        <v>215</v>
      </c>
      <c r="G390" s="283"/>
      <c r="H390" s="286">
        <v>44.799999999999997</v>
      </c>
      <c r="I390" s="287"/>
      <c r="J390" s="283"/>
      <c r="K390" s="283"/>
      <c r="L390" s="288"/>
      <c r="M390" s="289"/>
      <c r="N390" s="290"/>
      <c r="O390" s="290"/>
      <c r="P390" s="290"/>
      <c r="Q390" s="290"/>
      <c r="R390" s="290"/>
      <c r="S390" s="290"/>
      <c r="T390" s="291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T390" s="292" t="s">
        <v>162</v>
      </c>
      <c r="AU390" s="292" t="s">
        <v>86</v>
      </c>
      <c r="AV390" s="16" t="s">
        <v>154</v>
      </c>
      <c r="AW390" s="16" t="s">
        <v>32</v>
      </c>
      <c r="AX390" s="16" t="s">
        <v>76</v>
      </c>
      <c r="AY390" s="292" t="s">
        <v>153</v>
      </c>
    </row>
    <row r="391" s="14" customFormat="1">
      <c r="A391" s="14"/>
      <c r="B391" s="261"/>
      <c r="C391" s="262"/>
      <c r="D391" s="251" t="s">
        <v>162</v>
      </c>
      <c r="E391" s="263" t="s">
        <v>1</v>
      </c>
      <c r="F391" s="264" t="s">
        <v>164</v>
      </c>
      <c r="G391" s="262"/>
      <c r="H391" s="265">
        <v>98.319999999999993</v>
      </c>
      <c r="I391" s="266"/>
      <c r="J391" s="262"/>
      <c r="K391" s="262"/>
      <c r="L391" s="267"/>
      <c r="M391" s="268"/>
      <c r="N391" s="269"/>
      <c r="O391" s="269"/>
      <c r="P391" s="269"/>
      <c r="Q391" s="269"/>
      <c r="R391" s="269"/>
      <c r="S391" s="269"/>
      <c r="T391" s="270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71" t="s">
        <v>162</v>
      </c>
      <c r="AU391" s="271" t="s">
        <v>86</v>
      </c>
      <c r="AV391" s="14" t="s">
        <v>160</v>
      </c>
      <c r="AW391" s="14" t="s">
        <v>32</v>
      </c>
      <c r="AX391" s="14" t="s">
        <v>84</v>
      </c>
      <c r="AY391" s="271" t="s">
        <v>153</v>
      </c>
    </row>
    <row r="392" s="2" customFormat="1" ht="16.5" customHeight="1">
      <c r="A392" s="39"/>
      <c r="B392" s="40"/>
      <c r="C392" s="235" t="s">
        <v>556</v>
      </c>
      <c r="D392" s="235" t="s">
        <v>156</v>
      </c>
      <c r="E392" s="236" t="s">
        <v>557</v>
      </c>
      <c r="F392" s="237" t="s">
        <v>558</v>
      </c>
      <c r="G392" s="238" t="s">
        <v>159</v>
      </c>
      <c r="H392" s="239">
        <v>16.399999999999999</v>
      </c>
      <c r="I392" s="240"/>
      <c r="J392" s="241">
        <f>ROUND(I392*H392,2)</f>
        <v>0</v>
      </c>
      <c r="K392" s="242"/>
      <c r="L392" s="45"/>
      <c r="M392" s="243" t="s">
        <v>1</v>
      </c>
      <c r="N392" s="244" t="s">
        <v>41</v>
      </c>
      <c r="O392" s="92"/>
      <c r="P392" s="245">
        <f>O392*H392</f>
        <v>0</v>
      </c>
      <c r="Q392" s="245">
        <v>0</v>
      </c>
      <c r="R392" s="245">
        <f>Q392*H392</f>
        <v>0</v>
      </c>
      <c r="S392" s="245">
        <v>0</v>
      </c>
      <c r="T392" s="246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47" t="s">
        <v>160</v>
      </c>
      <c r="AT392" s="247" t="s">
        <v>156</v>
      </c>
      <c r="AU392" s="247" t="s">
        <v>86</v>
      </c>
      <c r="AY392" s="18" t="s">
        <v>153</v>
      </c>
      <c r="BE392" s="248">
        <f>IF(N392="základní",J392,0)</f>
        <v>0</v>
      </c>
      <c r="BF392" s="248">
        <f>IF(N392="snížená",J392,0)</f>
        <v>0</v>
      </c>
      <c r="BG392" s="248">
        <f>IF(N392="zákl. přenesená",J392,0)</f>
        <v>0</v>
      </c>
      <c r="BH392" s="248">
        <f>IF(N392="sníž. přenesená",J392,0)</f>
        <v>0</v>
      </c>
      <c r="BI392" s="248">
        <f>IF(N392="nulová",J392,0)</f>
        <v>0</v>
      </c>
      <c r="BJ392" s="18" t="s">
        <v>84</v>
      </c>
      <c r="BK392" s="248">
        <f>ROUND(I392*H392,2)</f>
        <v>0</v>
      </c>
      <c r="BL392" s="18" t="s">
        <v>160</v>
      </c>
      <c r="BM392" s="247" t="s">
        <v>559</v>
      </c>
    </row>
    <row r="393" s="2" customFormat="1" ht="16.5" customHeight="1">
      <c r="A393" s="39"/>
      <c r="B393" s="40"/>
      <c r="C393" s="235" t="s">
        <v>560</v>
      </c>
      <c r="D393" s="235" t="s">
        <v>156</v>
      </c>
      <c r="E393" s="236" t="s">
        <v>561</v>
      </c>
      <c r="F393" s="237" t="s">
        <v>562</v>
      </c>
      <c r="G393" s="238" t="s">
        <v>167</v>
      </c>
      <c r="H393" s="239">
        <v>75.406999999999996</v>
      </c>
      <c r="I393" s="240"/>
      <c r="J393" s="241">
        <f>ROUND(I393*H393,2)</f>
        <v>0</v>
      </c>
      <c r="K393" s="242"/>
      <c r="L393" s="45"/>
      <c r="M393" s="243" t="s">
        <v>1</v>
      </c>
      <c r="N393" s="244" t="s">
        <v>41</v>
      </c>
      <c r="O393" s="92"/>
      <c r="P393" s="245">
        <f>O393*H393</f>
        <v>0</v>
      </c>
      <c r="Q393" s="245">
        <v>0.00029999999999999997</v>
      </c>
      <c r="R393" s="245">
        <f>Q393*H393</f>
        <v>0.022622099999999996</v>
      </c>
      <c r="S393" s="245">
        <v>0</v>
      </c>
      <c r="T393" s="246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7" t="s">
        <v>276</v>
      </c>
      <c r="AT393" s="247" t="s">
        <v>156</v>
      </c>
      <c r="AU393" s="247" t="s">
        <v>86</v>
      </c>
      <c r="AY393" s="18" t="s">
        <v>153</v>
      </c>
      <c r="BE393" s="248">
        <f>IF(N393="základní",J393,0)</f>
        <v>0</v>
      </c>
      <c r="BF393" s="248">
        <f>IF(N393="snížená",J393,0)</f>
        <v>0</v>
      </c>
      <c r="BG393" s="248">
        <f>IF(N393="zákl. přenesená",J393,0)</f>
        <v>0</v>
      </c>
      <c r="BH393" s="248">
        <f>IF(N393="sníž. přenesená",J393,0)</f>
        <v>0</v>
      </c>
      <c r="BI393" s="248">
        <f>IF(N393="nulová",J393,0)</f>
        <v>0</v>
      </c>
      <c r="BJ393" s="18" t="s">
        <v>84</v>
      </c>
      <c r="BK393" s="248">
        <f>ROUND(I393*H393,2)</f>
        <v>0</v>
      </c>
      <c r="BL393" s="18" t="s">
        <v>276</v>
      </c>
      <c r="BM393" s="247" t="s">
        <v>563</v>
      </c>
    </row>
    <row r="394" s="2" customFormat="1" ht="16.5" customHeight="1">
      <c r="A394" s="39"/>
      <c r="B394" s="40"/>
      <c r="C394" s="235" t="s">
        <v>564</v>
      </c>
      <c r="D394" s="235" t="s">
        <v>156</v>
      </c>
      <c r="E394" s="236" t="s">
        <v>565</v>
      </c>
      <c r="F394" s="237" t="s">
        <v>566</v>
      </c>
      <c r="G394" s="238" t="s">
        <v>159</v>
      </c>
      <c r="H394" s="239">
        <v>57.600000000000001</v>
      </c>
      <c r="I394" s="240"/>
      <c r="J394" s="241">
        <f>ROUND(I394*H394,2)</f>
        <v>0</v>
      </c>
      <c r="K394" s="242"/>
      <c r="L394" s="45"/>
      <c r="M394" s="243" t="s">
        <v>1</v>
      </c>
      <c r="N394" s="244" t="s">
        <v>41</v>
      </c>
      <c r="O394" s="92"/>
      <c r="P394" s="245">
        <f>O394*H394</f>
        <v>0</v>
      </c>
      <c r="Q394" s="245">
        <v>3.0000000000000001E-05</v>
      </c>
      <c r="R394" s="245">
        <f>Q394*H394</f>
        <v>0.0017280000000000002</v>
      </c>
      <c r="S394" s="245">
        <v>0</v>
      </c>
      <c r="T394" s="246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47" t="s">
        <v>276</v>
      </c>
      <c r="AT394" s="247" t="s">
        <v>156</v>
      </c>
      <c r="AU394" s="247" t="s">
        <v>86</v>
      </c>
      <c r="AY394" s="18" t="s">
        <v>153</v>
      </c>
      <c r="BE394" s="248">
        <f>IF(N394="základní",J394,0)</f>
        <v>0</v>
      </c>
      <c r="BF394" s="248">
        <f>IF(N394="snížená",J394,0)</f>
        <v>0</v>
      </c>
      <c r="BG394" s="248">
        <f>IF(N394="zákl. přenesená",J394,0)</f>
        <v>0</v>
      </c>
      <c r="BH394" s="248">
        <f>IF(N394="sníž. přenesená",J394,0)</f>
        <v>0</v>
      </c>
      <c r="BI394" s="248">
        <f>IF(N394="nulová",J394,0)</f>
        <v>0</v>
      </c>
      <c r="BJ394" s="18" t="s">
        <v>84</v>
      </c>
      <c r="BK394" s="248">
        <f>ROUND(I394*H394,2)</f>
        <v>0</v>
      </c>
      <c r="BL394" s="18" t="s">
        <v>276</v>
      </c>
      <c r="BM394" s="247" t="s">
        <v>567</v>
      </c>
    </row>
    <row r="395" s="15" customFormat="1">
      <c r="A395" s="15"/>
      <c r="B395" s="272"/>
      <c r="C395" s="273"/>
      <c r="D395" s="251" t="s">
        <v>162</v>
      </c>
      <c r="E395" s="274" t="s">
        <v>1</v>
      </c>
      <c r="F395" s="275" t="s">
        <v>568</v>
      </c>
      <c r="G395" s="273"/>
      <c r="H395" s="274" t="s">
        <v>1</v>
      </c>
      <c r="I395" s="276"/>
      <c r="J395" s="273"/>
      <c r="K395" s="273"/>
      <c r="L395" s="277"/>
      <c r="M395" s="278"/>
      <c r="N395" s="279"/>
      <c r="O395" s="279"/>
      <c r="P395" s="279"/>
      <c r="Q395" s="279"/>
      <c r="R395" s="279"/>
      <c r="S395" s="279"/>
      <c r="T395" s="280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81" t="s">
        <v>162</v>
      </c>
      <c r="AU395" s="281" t="s">
        <v>86</v>
      </c>
      <c r="AV395" s="15" t="s">
        <v>84</v>
      </c>
      <c r="AW395" s="15" t="s">
        <v>32</v>
      </c>
      <c r="AX395" s="15" t="s">
        <v>76</v>
      </c>
      <c r="AY395" s="281" t="s">
        <v>153</v>
      </c>
    </row>
    <row r="396" s="13" customFormat="1">
      <c r="A396" s="13"/>
      <c r="B396" s="249"/>
      <c r="C396" s="250"/>
      <c r="D396" s="251" t="s">
        <v>162</v>
      </c>
      <c r="E396" s="252" t="s">
        <v>1</v>
      </c>
      <c r="F396" s="253" t="s">
        <v>569</v>
      </c>
      <c r="G396" s="250"/>
      <c r="H396" s="254">
        <v>57.600000000000001</v>
      </c>
      <c r="I396" s="255"/>
      <c r="J396" s="250"/>
      <c r="K396" s="250"/>
      <c r="L396" s="256"/>
      <c r="M396" s="257"/>
      <c r="N396" s="258"/>
      <c r="O396" s="258"/>
      <c r="P396" s="258"/>
      <c r="Q396" s="258"/>
      <c r="R396" s="258"/>
      <c r="S396" s="258"/>
      <c r="T396" s="259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60" t="s">
        <v>162</v>
      </c>
      <c r="AU396" s="260" t="s">
        <v>86</v>
      </c>
      <c r="AV396" s="13" t="s">
        <v>86</v>
      </c>
      <c r="AW396" s="13" t="s">
        <v>32</v>
      </c>
      <c r="AX396" s="13" t="s">
        <v>76</v>
      </c>
      <c r="AY396" s="260" t="s">
        <v>153</v>
      </c>
    </row>
    <row r="397" s="14" customFormat="1">
      <c r="A397" s="14"/>
      <c r="B397" s="261"/>
      <c r="C397" s="262"/>
      <c r="D397" s="251" t="s">
        <v>162</v>
      </c>
      <c r="E397" s="263" t="s">
        <v>1</v>
      </c>
      <c r="F397" s="264" t="s">
        <v>164</v>
      </c>
      <c r="G397" s="262"/>
      <c r="H397" s="265">
        <v>57.600000000000001</v>
      </c>
      <c r="I397" s="266"/>
      <c r="J397" s="262"/>
      <c r="K397" s="262"/>
      <c r="L397" s="267"/>
      <c r="M397" s="268"/>
      <c r="N397" s="269"/>
      <c r="O397" s="269"/>
      <c r="P397" s="269"/>
      <c r="Q397" s="269"/>
      <c r="R397" s="269"/>
      <c r="S397" s="269"/>
      <c r="T397" s="270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71" t="s">
        <v>162</v>
      </c>
      <c r="AU397" s="271" t="s">
        <v>86</v>
      </c>
      <c r="AV397" s="14" t="s">
        <v>160</v>
      </c>
      <c r="AW397" s="14" t="s">
        <v>32</v>
      </c>
      <c r="AX397" s="14" t="s">
        <v>84</v>
      </c>
      <c r="AY397" s="271" t="s">
        <v>153</v>
      </c>
    </row>
    <row r="398" s="2" customFormat="1" ht="24.15" customHeight="1">
      <c r="A398" s="39"/>
      <c r="B398" s="40"/>
      <c r="C398" s="235" t="s">
        <v>570</v>
      </c>
      <c r="D398" s="235" t="s">
        <v>156</v>
      </c>
      <c r="E398" s="236" t="s">
        <v>571</v>
      </c>
      <c r="F398" s="237" t="s">
        <v>572</v>
      </c>
      <c r="G398" s="238" t="s">
        <v>159</v>
      </c>
      <c r="H398" s="239">
        <v>53.520000000000003</v>
      </c>
      <c r="I398" s="240"/>
      <c r="J398" s="241">
        <f>ROUND(I398*H398,2)</f>
        <v>0</v>
      </c>
      <c r="K398" s="242"/>
      <c r="L398" s="45"/>
      <c r="M398" s="243" t="s">
        <v>1</v>
      </c>
      <c r="N398" s="244" t="s">
        <v>41</v>
      </c>
      <c r="O398" s="92"/>
      <c r="P398" s="245">
        <f>O398*H398</f>
        <v>0</v>
      </c>
      <c r="Q398" s="245">
        <v>0.00021000000000000001</v>
      </c>
      <c r="R398" s="245">
        <f>Q398*H398</f>
        <v>0.011239200000000001</v>
      </c>
      <c r="S398" s="245">
        <v>0</v>
      </c>
      <c r="T398" s="246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7" t="s">
        <v>276</v>
      </c>
      <c r="AT398" s="247" t="s">
        <v>156</v>
      </c>
      <c r="AU398" s="247" t="s">
        <v>86</v>
      </c>
      <c r="AY398" s="18" t="s">
        <v>153</v>
      </c>
      <c r="BE398" s="248">
        <f>IF(N398="základní",J398,0)</f>
        <v>0</v>
      </c>
      <c r="BF398" s="248">
        <f>IF(N398="snížená",J398,0)</f>
        <v>0</v>
      </c>
      <c r="BG398" s="248">
        <f>IF(N398="zákl. přenesená",J398,0)</f>
        <v>0</v>
      </c>
      <c r="BH398" s="248">
        <f>IF(N398="sníž. přenesená",J398,0)</f>
        <v>0</v>
      </c>
      <c r="BI398" s="248">
        <f>IF(N398="nulová",J398,0)</f>
        <v>0</v>
      </c>
      <c r="BJ398" s="18" t="s">
        <v>84</v>
      </c>
      <c r="BK398" s="248">
        <f>ROUND(I398*H398,2)</f>
        <v>0</v>
      </c>
      <c r="BL398" s="18" t="s">
        <v>276</v>
      </c>
      <c r="BM398" s="247" t="s">
        <v>573</v>
      </c>
    </row>
    <row r="399" s="15" customFormat="1">
      <c r="A399" s="15"/>
      <c r="B399" s="272"/>
      <c r="C399" s="273"/>
      <c r="D399" s="251" t="s">
        <v>162</v>
      </c>
      <c r="E399" s="274" t="s">
        <v>1</v>
      </c>
      <c r="F399" s="275" t="s">
        <v>415</v>
      </c>
      <c r="G399" s="273"/>
      <c r="H399" s="274" t="s">
        <v>1</v>
      </c>
      <c r="I399" s="276"/>
      <c r="J399" s="273"/>
      <c r="K399" s="273"/>
      <c r="L399" s="277"/>
      <c r="M399" s="278"/>
      <c r="N399" s="279"/>
      <c r="O399" s="279"/>
      <c r="P399" s="279"/>
      <c r="Q399" s="279"/>
      <c r="R399" s="279"/>
      <c r="S399" s="279"/>
      <c r="T399" s="280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81" t="s">
        <v>162</v>
      </c>
      <c r="AU399" s="281" t="s">
        <v>86</v>
      </c>
      <c r="AV399" s="15" t="s">
        <v>84</v>
      </c>
      <c r="AW399" s="15" t="s">
        <v>32</v>
      </c>
      <c r="AX399" s="15" t="s">
        <v>76</v>
      </c>
      <c r="AY399" s="281" t="s">
        <v>153</v>
      </c>
    </row>
    <row r="400" s="15" customFormat="1">
      <c r="A400" s="15"/>
      <c r="B400" s="272"/>
      <c r="C400" s="273"/>
      <c r="D400" s="251" t="s">
        <v>162</v>
      </c>
      <c r="E400" s="274" t="s">
        <v>1</v>
      </c>
      <c r="F400" s="275" t="s">
        <v>185</v>
      </c>
      <c r="G400" s="273"/>
      <c r="H400" s="274" t="s">
        <v>1</v>
      </c>
      <c r="I400" s="276"/>
      <c r="J400" s="273"/>
      <c r="K400" s="273"/>
      <c r="L400" s="277"/>
      <c r="M400" s="278"/>
      <c r="N400" s="279"/>
      <c r="O400" s="279"/>
      <c r="P400" s="279"/>
      <c r="Q400" s="279"/>
      <c r="R400" s="279"/>
      <c r="S400" s="279"/>
      <c r="T400" s="280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81" t="s">
        <v>162</v>
      </c>
      <c r="AU400" s="281" t="s">
        <v>86</v>
      </c>
      <c r="AV400" s="15" t="s">
        <v>84</v>
      </c>
      <c r="AW400" s="15" t="s">
        <v>32</v>
      </c>
      <c r="AX400" s="15" t="s">
        <v>76</v>
      </c>
      <c r="AY400" s="281" t="s">
        <v>153</v>
      </c>
    </row>
    <row r="401" s="13" customFormat="1">
      <c r="A401" s="13"/>
      <c r="B401" s="249"/>
      <c r="C401" s="250"/>
      <c r="D401" s="251" t="s">
        <v>162</v>
      </c>
      <c r="E401" s="252" t="s">
        <v>1</v>
      </c>
      <c r="F401" s="253" t="s">
        <v>549</v>
      </c>
      <c r="G401" s="250"/>
      <c r="H401" s="254">
        <v>15.92</v>
      </c>
      <c r="I401" s="255"/>
      <c r="J401" s="250"/>
      <c r="K401" s="250"/>
      <c r="L401" s="256"/>
      <c r="M401" s="257"/>
      <c r="N401" s="258"/>
      <c r="O401" s="258"/>
      <c r="P401" s="258"/>
      <c r="Q401" s="258"/>
      <c r="R401" s="258"/>
      <c r="S401" s="258"/>
      <c r="T401" s="25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60" t="s">
        <v>162</v>
      </c>
      <c r="AU401" s="260" t="s">
        <v>86</v>
      </c>
      <c r="AV401" s="13" t="s">
        <v>86</v>
      </c>
      <c r="AW401" s="13" t="s">
        <v>32</v>
      </c>
      <c r="AX401" s="13" t="s">
        <v>76</v>
      </c>
      <c r="AY401" s="260" t="s">
        <v>153</v>
      </c>
    </row>
    <row r="402" s="15" customFormat="1">
      <c r="A402" s="15"/>
      <c r="B402" s="272"/>
      <c r="C402" s="273"/>
      <c r="D402" s="251" t="s">
        <v>162</v>
      </c>
      <c r="E402" s="274" t="s">
        <v>1</v>
      </c>
      <c r="F402" s="275" t="s">
        <v>189</v>
      </c>
      <c r="G402" s="273"/>
      <c r="H402" s="274" t="s">
        <v>1</v>
      </c>
      <c r="I402" s="276"/>
      <c r="J402" s="273"/>
      <c r="K402" s="273"/>
      <c r="L402" s="277"/>
      <c r="M402" s="278"/>
      <c r="N402" s="279"/>
      <c r="O402" s="279"/>
      <c r="P402" s="279"/>
      <c r="Q402" s="279"/>
      <c r="R402" s="279"/>
      <c r="S402" s="279"/>
      <c r="T402" s="280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81" t="s">
        <v>162</v>
      </c>
      <c r="AU402" s="281" t="s">
        <v>86</v>
      </c>
      <c r="AV402" s="15" t="s">
        <v>84</v>
      </c>
      <c r="AW402" s="15" t="s">
        <v>32</v>
      </c>
      <c r="AX402" s="15" t="s">
        <v>76</v>
      </c>
      <c r="AY402" s="281" t="s">
        <v>153</v>
      </c>
    </row>
    <row r="403" s="13" customFormat="1">
      <c r="A403" s="13"/>
      <c r="B403" s="249"/>
      <c r="C403" s="250"/>
      <c r="D403" s="251" t="s">
        <v>162</v>
      </c>
      <c r="E403" s="252" t="s">
        <v>1</v>
      </c>
      <c r="F403" s="253" t="s">
        <v>550</v>
      </c>
      <c r="G403" s="250"/>
      <c r="H403" s="254">
        <v>4.2999999999999998</v>
      </c>
      <c r="I403" s="255"/>
      <c r="J403" s="250"/>
      <c r="K403" s="250"/>
      <c r="L403" s="256"/>
      <c r="M403" s="257"/>
      <c r="N403" s="258"/>
      <c r="O403" s="258"/>
      <c r="P403" s="258"/>
      <c r="Q403" s="258"/>
      <c r="R403" s="258"/>
      <c r="S403" s="258"/>
      <c r="T403" s="259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60" t="s">
        <v>162</v>
      </c>
      <c r="AU403" s="260" t="s">
        <v>86</v>
      </c>
      <c r="AV403" s="13" t="s">
        <v>86</v>
      </c>
      <c r="AW403" s="13" t="s">
        <v>32</v>
      </c>
      <c r="AX403" s="13" t="s">
        <v>76</v>
      </c>
      <c r="AY403" s="260" t="s">
        <v>153</v>
      </c>
    </row>
    <row r="404" s="15" customFormat="1">
      <c r="A404" s="15"/>
      <c r="B404" s="272"/>
      <c r="C404" s="273"/>
      <c r="D404" s="251" t="s">
        <v>162</v>
      </c>
      <c r="E404" s="274" t="s">
        <v>1</v>
      </c>
      <c r="F404" s="275" t="s">
        <v>209</v>
      </c>
      <c r="G404" s="273"/>
      <c r="H404" s="274" t="s">
        <v>1</v>
      </c>
      <c r="I404" s="276"/>
      <c r="J404" s="273"/>
      <c r="K404" s="273"/>
      <c r="L404" s="277"/>
      <c r="M404" s="278"/>
      <c r="N404" s="279"/>
      <c r="O404" s="279"/>
      <c r="P404" s="279"/>
      <c r="Q404" s="279"/>
      <c r="R404" s="279"/>
      <c r="S404" s="279"/>
      <c r="T404" s="280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81" t="s">
        <v>162</v>
      </c>
      <c r="AU404" s="281" t="s">
        <v>86</v>
      </c>
      <c r="AV404" s="15" t="s">
        <v>84</v>
      </c>
      <c r="AW404" s="15" t="s">
        <v>32</v>
      </c>
      <c r="AX404" s="15" t="s">
        <v>76</v>
      </c>
      <c r="AY404" s="281" t="s">
        <v>153</v>
      </c>
    </row>
    <row r="405" s="13" customFormat="1">
      <c r="A405" s="13"/>
      <c r="B405" s="249"/>
      <c r="C405" s="250"/>
      <c r="D405" s="251" t="s">
        <v>162</v>
      </c>
      <c r="E405" s="252" t="s">
        <v>1</v>
      </c>
      <c r="F405" s="253" t="s">
        <v>551</v>
      </c>
      <c r="G405" s="250"/>
      <c r="H405" s="254">
        <v>14.300000000000001</v>
      </c>
      <c r="I405" s="255"/>
      <c r="J405" s="250"/>
      <c r="K405" s="250"/>
      <c r="L405" s="256"/>
      <c r="M405" s="257"/>
      <c r="N405" s="258"/>
      <c r="O405" s="258"/>
      <c r="P405" s="258"/>
      <c r="Q405" s="258"/>
      <c r="R405" s="258"/>
      <c r="S405" s="258"/>
      <c r="T405" s="25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0" t="s">
        <v>162</v>
      </c>
      <c r="AU405" s="260" t="s">
        <v>86</v>
      </c>
      <c r="AV405" s="13" t="s">
        <v>86</v>
      </c>
      <c r="AW405" s="13" t="s">
        <v>32</v>
      </c>
      <c r="AX405" s="13" t="s">
        <v>76</v>
      </c>
      <c r="AY405" s="260" t="s">
        <v>153</v>
      </c>
    </row>
    <row r="406" s="15" customFormat="1">
      <c r="A406" s="15"/>
      <c r="B406" s="272"/>
      <c r="C406" s="273"/>
      <c r="D406" s="251" t="s">
        <v>162</v>
      </c>
      <c r="E406" s="274" t="s">
        <v>1</v>
      </c>
      <c r="F406" s="275" t="s">
        <v>212</v>
      </c>
      <c r="G406" s="273"/>
      <c r="H406" s="274" t="s">
        <v>1</v>
      </c>
      <c r="I406" s="276"/>
      <c r="J406" s="273"/>
      <c r="K406" s="273"/>
      <c r="L406" s="277"/>
      <c r="M406" s="278"/>
      <c r="N406" s="279"/>
      <c r="O406" s="279"/>
      <c r="P406" s="279"/>
      <c r="Q406" s="279"/>
      <c r="R406" s="279"/>
      <c r="S406" s="279"/>
      <c r="T406" s="280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81" t="s">
        <v>162</v>
      </c>
      <c r="AU406" s="281" t="s">
        <v>86</v>
      </c>
      <c r="AV406" s="15" t="s">
        <v>84</v>
      </c>
      <c r="AW406" s="15" t="s">
        <v>32</v>
      </c>
      <c r="AX406" s="15" t="s">
        <v>76</v>
      </c>
      <c r="AY406" s="281" t="s">
        <v>153</v>
      </c>
    </row>
    <row r="407" s="13" customFormat="1">
      <c r="A407" s="13"/>
      <c r="B407" s="249"/>
      <c r="C407" s="250"/>
      <c r="D407" s="251" t="s">
        <v>162</v>
      </c>
      <c r="E407" s="252" t="s">
        <v>1</v>
      </c>
      <c r="F407" s="253" t="s">
        <v>552</v>
      </c>
      <c r="G407" s="250"/>
      <c r="H407" s="254">
        <v>14</v>
      </c>
      <c r="I407" s="255"/>
      <c r="J407" s="250"/>
      <c r="K407" s="250"/>
      <c r="L407" s="256"/>
      <c r="M407" s="257"/>
      <c r="N407" s="258"/>
      <c r="O407" s="258"/>
      <c r="P407" s="258"/>
      <c r="Q407" s="258"/>
      <c r="R407" s="258"/>
      <c r="S407" s="258"/>
      <c r="T407" s="25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0" t="s">
        <v>162</v>
      </c>
      <c r="AU407" s="260" t="s">
        <v>86</v>
      </c>
      <c r="AV407" s="13" t="s">
        <v>86</v>
      </c>
      <c r="AW407" s="13" t="s">
        <v>32</v>
      </c>
      <c r="AX407" s="13" t="s">
        <v>76</v>
      </c>
      <c r="AY407" s="260" t="s">
        <v>153</v>
      </c>
    </row>
    <row r="408" s="15" customFormat="1">
      <c r="A408" s="15"/>
      <c r="B408" s="272"/>
      <c r="C408" s="273"/>
      <c r="D408" s="251" t="s">
        <v>162</v>
      </c>
      <c r="E408" s="274" t="s">
        <v>1</v>
      </c>
      <c r="F408" s="275" t="s">
        <v>191</v>
      </c>
      <c r="G408" s="273"/>
      <c r="H408" s="274" t="s">
        <v>1</v>
      </c>
      <c r="I408" s="276"/>
      <c r="J408" s="273"/>
      <c r="K408" s="273"/>
      <c r="L408" s="277"/>
      <c r="M408" s="278"/>
      <c r="N408" s="279"/>
      <c r="O408" s="279"/>
      <c r="P408" s="279"/>
      <c r="Q408" s="279"/>
      <c r="R408" s="279"/>
      <c r="S408" s="279"/>
      <c r="T408" s="280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81" t="s">
        <v>162</v>
      </c>
      <c r="AU408" s="281" t="s">
        <v>86</v>
      </c>
      <c r="AV408" s="15" t="s">
        <v>84</v>
      </c>
      <c r="AW408" s="15" t="s">
        <v>32</v>
      </c>
      <c r="AX408" s="15" t="s">
        <v>76</v>
      </c>
      <c r="AY408" s="281" t="s">
        <v>153</v>
      </c>
    </row>
    <row r="409" s="13" customFormat="1">
      <c r="A409" s="13"/>
      <c r="B409" s="249"/>
      <c r="C409" s="250"/>
      <c r="D409" s="251" t="s">
        <v>162</v>
      </c>
      <c r="E409" s="252" t="s">
        <v>1</v>
      </c>
      <c r="F409" s="253" t="s">
        <v>553</v>
      </c>
      <c r="G409" s="250"/>
      <c r="H409" s="254">
        <v>5</v>
      </c>
      <c r="I409" s="255"/>
      <c r="J409" s="250"/>
      <c r="K409" s="250"/>
      <c r="L409" s="256"/>
      <c r="M409" s="257"/>
      <c r="N409" s="258"/>
      <c r="O409" s="258"/>
      <c r="P409" s="258"/>
      <c r="Q409" s="258"/>
      <c r="R409" s="258"/>
      <c r="S409" s="258"/>
      <c r="T409" s="25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60" t="s">
        <v>162</v>
      </c>
      <c r="AU409" s="260" t="s">
        <v>86</v>
      </c>
      <c r="AV409" s="13" t="s">
        <v>86</v>
      </c>
      <c r="AW409" s="13" t="s">
        <v>32</v>
      </c>
      <c r="AX409" s="13" t="s">
        <v>76</v>
      </c>
      <c r="AY409" s="260" t="s">
        <v>153</v>
      </c>
    </row>
    <row r="410" s="16" customFormat="1">
      <c r="A410" s="16"/>
      <c r="B410" s="282"/>
      <c r="C410" s="283"/>
      <c r="D410" s="251" t="s">
        <v>162</v>
      </c>
      <c r="E410" s="284" t="s">
        <v>1</v>
      </c>
      <c r="F410" s="285" t="s">
        <v>215</v>
      </c>
      <c r="G410" s="283"/>
      <c r="H410" s="286">
        <v>53.520000000000003</v>
      </c>
      <c r="I410" s="287"/>
      <c r="J410" s="283"/>
      <c r="K410" s="283"/>
      <c r="L410" s="288"/>
      <c r="M410" s="289"/>
      <c r="N410" s="290"/>
      <c r="O410" s="290"/>
      <c r="P410" s="290"/>
      <c r="Q410" s="290"/>
      <c r="R410" s="290"/>
      <c r="S410" s="290"/>
      <c r="T410" s="291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T410" s="292" t="s">
        <v>162</v>
      </c>
      <c r="AU410" s="292" t="s">
        <v>86</v>
      </c>
      <c r="AV410" s="16" t="s">
        <v>154</v>
      </c>
      <c r="AW410" s="16" t="s">
        <v>32</v>
      </c>
      <c r="AX410" s="16" t="s">
        <v>76</v>
      </c>
      <c r="AY410" s="292" t="s">
        <v>153</v>
      </c>
    </row>
    <row r="411" s="14" customFormat="1">
      <c r="A411" s="14"/>
      <c r="B411" s="261"/>
      <c r="C411" s="262"/>
      <c r="D411" s="251" t="s">
        <v>162</v>
      </c>
      <c r="E411" s="263" t="s">
        <v>1</v>
      </c>
      <c r="F411" s="264" t="s">
        <v>164</v>
      </c>
      <c r="G411" s="262"/>
      <c r="H411" s="265">
        <v>53.520000000000003</v>
      </c>
      <c r="I411" s="266"/>
      <c r="J411" s="262"/>
      <c r="K411" s="262"/>
      <c r="L411" s="267"/>
      <c r="M411" s="268"/>
      <c r="N411" s="269"/>
      <c r="O411" s="269"/>
      <c r="P411" s="269"/>
      <c r="Q411" s="269"/>
      <c r="R411" s="269"/>
      <c r="S411" s="269"/>
      <c r="T411" s="270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71" t="s">
        <v>162</v>
      </c>
      <c r="AU411" s="271" t="s">
        <v>86</v>
      </c>
      <c r="AV411" s="14" t="s">
        <v>160</v>
      </c>
      <c r="AW411" s="14" t="s">
        <v>32</v>
      </c>
      <c r="AX411" s="14" t="s">
        <v>84</v>
      </c>
      <c r="AY411" s="271" t="s">
        <v>153</v>
      </c>
    </row>
    <row r="412" s="2" customFormat="1" ht="16.5" customHeight="1">
      <c r="A412" s="39"/>
      <c r="B412" s="40"/>
      <c r="C412" s="235" t="s">
        <v>574</v>
      </c>
      <c r="D412" s="235" t="s">
        <v>156</v>
      </c>
      <c r="E412" s="236" t="s">
        <v>575</v>
      </c>
      <c r="F412" s="237" t="s">
        <v>576</v>
      </c>
      <c r="G412" s="238" t="s">
        <v>177</v>
      </c>
      <c r="H412" s="239">
        <v>32</v>
      </c>
      <c r="I412" s="240"/>
      <c r="J412" s="241">
        <f>ROUND(I412*H412,2)</f>
        <v>0</v>
      </c>
      <c r="K412" s="242"/>
      <c r="L412" s="45"/>
      <c r="M412" s="243" t="s">
        <v>1</v>
      </c>
      <c r="N412" s="244" t="s">
        <v>41</v>
      </c>
      <c r="O412" s="92"/>
      <c r="P412" s="245">
        <f>O412*H412</f>
        <v>0</v>
      </c>
      <c r="Q412" s="245">
        <v>0</v>
      </c>
      <c r="R412" s="245">
        <f>Q412*H412</f>
        <v>0</v>
      </c>
      <c r="S412" s="245">
        <v>0</v>
      </c>
      <c r="T412" s="246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47" t="s">
        <v>276</v>
      </c>
      <c r="AT412" s="247" t="s">
        <v>156</v>
      </c>
      <c r="AU412" s="247" t="s">
        <v>86</v>
      </c>
      <c r="AY412" s="18" t="s">
        <v>153</v>
      </c>
      <c r="BE412" s="248">
        <f>IF(N412="základní",J412,0)</f>
        <v>0</v>
      </c>
      <c r="BF412" s="248">
        <f>IF(N412="snížená",J412,0)</f>
        <v>0</v>
      </c>
      <c r="BG412" s="248">
        <f>IF(N412="zákl. přenesená",J412,0)</f>
        <v>0</v>
      </c>
      <c r="BH412" s="248">
        <f>IF(N412="sníž. přenesená",J412,0)</f>
        <v>0</v>
      </c>
      <c r="BI412" s="248">
        <f>IF(N412="nulová",J412,0)</f>
        <v>0</v>
      </c>
      <c r="BJ412" s="18" t="s">
        <v>84</v>
      </c>
      <c r="BK412" s="248">
        <f>ROUND(I412*H412,2)</f>
        <v>0</v>
      </c>
      <c r="BL412" s="18" t="s">
        <v>276</v>
      </c>
      <c r="BM412" s="247" t="s">
        <v>577</v>
      </c>
    </row>
    <row r="413" s="2" customFormat="1" ht="24.15" customHeight="1">
      <c r="A413" s="39"/>
      <c r="B413" s="40"/>
      <c r="C413" s="235" t="s">
        <v>578</v>
      </c>
      <c r="D413" s="235" t="s">
        <v>156</v>
      </c>
      <c r="E413" s="236" t="s">
        <v>579</v>
      </c>
      <c r="F413" s="237" t="s">
        <v>580</v>
      </c>
      <c r="G413" s="238" t="s">
        <v>230</v>
      </c>
      <c r="H413" s="239">
        <v>2.0129999999999999</v>
      </c>
      <c r="I413" s="240"/>
      <c r="J413" s="241">
        <f>ROUND(I413*H413,2)</f>
        <v>0</v>
      </c>
      <c r="K413" s="242"/>
      <c r="L413" s="45"/>
      <c r="M413" s="243" t="s">
        <v>1</v>
      </c>
      <c r="N413" s="244" t="s">
        <v>41</v>
      </c>
      <c r="O413" s="92"/>
      <c r="P413" s="245">
        <f>O413*H413</f>
        <v>0</v>
      </c>
      <c r="Q413" s="245">
        <v>0</v>
      </c>
      <c r="R413" s="245">
        <f>Q413*H413</f>
        <v>0</v>
      </c>
      <c r="S413" s="245">
        <v>0</v>
      </c>
      <c r="T413" s="246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47" t="s">
        <v>276</v>
      </c>
      <c r="AT413" s="247" t="s">
        <v>156</v>
      </c>
      <c r="AU413" s="247" t="s">
        <v>86</v>
      </c>
      <c r="AY413" s="18" t="s">
        <v>153</v>
      </c>
      <c r="BE413" s="248">
        <f>IF(N413="základní",J413,0)</f>
        <v>0</v>
      </c>
      <c r="BF413" s="248">
        <f>IF(N413="snížená",J413,0)</f>
        <v>0</v>
      </c>
      <c r="BG413" s="248">
        <f>IF(N413="zákl. přenesená",J413,0)</f>
        <v>0</v>
      </c>
      <c r="BH413" s="248">
        <f>IF(N413="sníž. přenesená",J413,0)</f>
        <v>0</v>
      </c>
      <c r="BI413" s="248">
        <f>IF(N413="nulová",J413,0)</f>
        <v>0</v>
      </c>
      <c r="BJ413" s="18" t="s">
        <v>84</v>
      </c>
      <c r="BK413" s="248">
        <f>ROUND(I413*H413,2)</f>
        <v>0</v>
      </c>
      <c r="BL413" s="18" t="s">
        <v>276</v>
      </c>
      <c r="BM413" s="247" t="s">
        <v>581</v>
      </c>
    </row>
    <row r="414" s="12" customFormat="1" ht="22.8" customHeight="1">
      <c r="A414" s="12"/>
      <c r="B414" s="219"/>
      <c r="C414" s="220"/>
      <c r="D414" s="221" t="s">
        <v>75</v>
      </c>
      <c r="E414" s="233" t="s">
        <v>582</v>
      </c>
      <c r="F414" s="233" t="s">
        <v>583</v>
      </c>
      <c r="G414" s="220"/>
      <c r="H414" s="220"/>
      <c r="I414" s="223"/>
      <c r="J414" s="234">
        <f>BK414</f>
        <v>0</v>
      </c>
      <c r="K414" s="220"/>
      <c r="L414" s="225"/>
      <c r="M414" s="226"/>
      <c r="N414" s="227"/>
      <c r="O414" s="227"/>
      <c r="P414" s="228">
        <f>SUM(P415:P416)</f>
        <v>0</v>
      </c>
      <c r="Q414" s="227"/>
      <c r="R414" s="228">
        <f>SUM(R415:R416)</f>
        <v>0.0085599999999999999</v>
      </c>
      <c r="S414" s="227"/>
      <c r="T414" s="229">
        <f>SUM(T415:T416)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30" t="s">
        <v>86</v>
      </c>
      <c r="AT414" s="231" t="s">
        <v>75</v>
      </c>
      <c r="AU414" s="231" t="s">
        <v>84</v>
      </c>
      <c r="AY414" s="230" t="s">
        <v>153</v>
      </c>
      <c r="BK414" s="232">
        <f>SUM(BK415:BK416)</f>
        <v>0</v>
      </c>
    </row>
    <row r="415" s="2" customFormat="1" ht="16.5" customHeight="1">
      <c r="A415" s="39"/>
      <c r="B415" s="40"/>
      <c r="C415" s="235" t="s">
        <v>584</v>
      </c>
      <c r="D415" s="235" t="s">
        <v>156</v>
      </c>
      <c r="E415" s="236" t="s">
        <v>585</v>
      </c>
      <c r="F415" s="237" t="s">
        <v>586</v>
      </c>
      <c r="G415" s="238" t="s">
        <v>288</v>
      </c>
      <c r="H415" s="239">
        <v>8</v>
      </c>
      <c r="I415" s="240"/>
      <c r="J415" s="241">
        <f>ROUND(I415*H415,2)</f>
        <v>0</v>
      </c>
      <c r="K415" s="242"/>
      <c r="L415" s="45"/>
      <c r="M415" s="243" t="s">
        <v>1</v>
      </c>
      <c r="N415" s="244" t="s">
        <v>41</v>
      </c>
      <c r="O415" s="92"/>
      <c r="P415" s="245">
        <f>O415*H415</f>
        <v>0</v>
      </c>
      <c r="Q415" s="245">
        <v>0.00107</v>
      </c>
      <c r="R415" s="245">
        <f>Q415*H415</f>
        <v>0.0085599999999999999</v>
      </c>
      <c r="S415" s="245">
        <v>0</v>
      </c>
      <c r="T415" s="246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47" t="s">
        <v>276</v>
      </c>
      <c r="AT415" s="247" t="s">
        <v>156</v>
      </c>
      <c r="AU415" s="247" t="s">
        <v>86</v>
      </c>
      <c r="AY415" s="18" t="s">
        <v>153</v>
      </c>
      <c r="BE415" s="248">
        <f>IF(N415="základní",J415,0)</f>
        <v>0</v>
      </c>
      <c r="BF415" s="248">
        <f>IF(N415="snížená",J415,0)</f>
        <v>0</v>
      </c>
      <c r="BG415" s="248">
        <f>IF(N415="zákl. přenesená",J415,0)</f>
        <v>0</v>
      </c>
      <c r="BH415" s="248">
        <f>IF(N415="sníž. přenesená",J415,0)</f>
        <v>0</v>
      </c>
      <c r="BI415" s="248">
        <f>IF(N415="nulová",J415,0)</f>
        <v>0</v>
      </c>
      <c r="BJ415" s="18" t="s">
        <v>84</v>
      </c>
      <c r="BK415" s="248">
        <f>ROUND(I415*H415,2)</f>
        <v>0</v>
      </c>
      <c r="BL415" s="18" t="s">
        <v>276</v>
      </c>
      <c r="BM415" s="247" t="s">
        <v>587</v>
      </c>
    </row>
    <row r="416" s="2" customFormat="1" ht="16.5" customHeight="1">
      <c r="A416" s="39"/>
      <c r="B416" s="40"/>
      <c r="C416" s="235" t="s">
        <v>588</v>
      </c>
      <c r="D416" s="235" t="s">
        <v>156</v>
      </c>
      <c r="E416" s="236" t="s">
        <v>589</v>
      </c>
      <c r="F416" s="237" t="s">
        <v>590</v>
      </c>
      <c r="G416" s="238" t="s">
        <v>159</v>
      </c>
      <c r="H416" s="239">
        <v>42.100000000000001</v>
      </c>
      <c r="I416" s="240"/>
      <c r="J416" s="241">
        <f>ROUND(I416*H416,2)</f>
        <v>0</v>
      </c>
      <c r="K416" s="242"/>
      <c r="L416" s="45"/>
      <c r="M416" s="243" t="s">
        <v>1</v>
      </c>
      <c r="N416" s="244" t="s">
        <v>41</v>
      </c>
      <c r="O416" s="92"/>
      <c r="P416" s="245">
        <f>O416*H416</f>
        <v>0</v>
      </c>
      <c r="Q416" s="245">
        <v>0</v>
      </c>
      <c r="R416" s="245">
        <f>Q416*H416</f>
        <v>0</v>
      </c>
      <c r="S416" s="245">
        <v>0</v>
      </c>
      <c r="T416" s="246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47" t="s">
        <v>276</v>
      </c>
      <c r="AT416" s="247" t="s">
        <v>156</v>
      </c>
      <c r="AU416" s="247" t="s">
        <v>86</v>
      </c>
      <c r="AY416" s="18" t="s">
        <v>153</v>
      </c>
      <c r="BE416" s="248">
        <f>IF(N416="základní",J416,0)</f>
        <v>0</v>
      </c>
      <c r="BF416" s="248">
        <f>IF(N416="snížená",J416,0)</f>
        <v>0</v>
      </c>
      <c r="BG416" s="248">
        <f>IF(N416="zákl. přenesená",J416,0)</f>
        <v>0</v>
      </c>
      <c r="BH416" s="248">
        <f>IF(N416="sníž. přenesená",J416,0)</f>
        <v>0</v>
      </c>
      <c r="BI416" s="248">
        <f>IF(N416="nulová",J416,0)</f>
        <v>0</v>
      </c>
      <c r="BJ416" s="18" t="s">
        <v>84</v>
      </c>
      <c r="BK416" s="248">
        <f>ROUND(I416*H416,2)</f>
        <v>0</v>
      </c>
      <c r="BL416" s="18" t="s">
        <v>276</v>
      </c>
      <c r="BM416" s="247" t="s">
        <v>591</v>
      </c>
    </row>
    <row r="417" s="12" customFormat="1" ht="22.8" customHeight="1">
      <c r="A417" s="12"/>
      <c r="B417" s="219"/>
      <c r="C417" s="220"/>
      <c r="D417" s="221" t="s">
        <v>75</v>
      </c>
      <c r="E417" s="233" t="s">
        <v>592</v>
      </c>
      <c r="F417" s="233" t="s">
        <v>593</v>
      </c>
      <c r="G417" s="220"/>
      <c r="H417" s="220"/>
      <c r="I417" s="223"/>
      <c r="J417" s="234">
        <f>BK417</f>
        <v>0</v>
      </c>
      <c r="K417" s="220"/>
      <c r="L417" s="225"/>
      <c r="M417" s="226"/>
      <c r="N417" s="227"/>
      <c r="O417" s="227"/>
      <c r="P417" s="228">
        <f>SUM(P418:P454)</f>
        <v>0</v>
      </c>
      <c r="Q417" s="227"/>
      <c r="R417" s="228">
        <f>SUM(R418:R454)</f>
        <v>0.17267167</v>
      </c>
      <c r="S417" s="227"/>
      <c r="T417" s="229">
        <f>SUM(T418:T454)</f>
        <v>0.033703509999999999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30" t="s">
        <v>86</v>
      </c>
      <c r="AT417" s="231" t="s">
        <v>75</v>
      </c>
      <c r="AU417" s="231" t="s">
        <v>84</v>
      </c>
      <c r="AY417" s="230" t="s">
        <v>153</v>
      </c>
      <c r="BK417" s="232">
        <f>SUM(BK418:BK454)</f>
        <v>0</v>
      </c>
    </row>
    <row r="418" s="2" customFormat="1" ht="16.5" customHeight="1">
      <c r="A418" s="39"/>
      <c r="B418" s="40"/>
      <c r="C418" s="235" t="s">
        <v>594</v>
      </c>
      <c r="D418" s="235" t="s">
        <v>156</v>
      </c>
      <c r="E418" s="236" t="s">
        <v>595</v>
      </c>
      <c r="F418" s="237" t="s">
        <v>596</v>
      </c>
      <c r="G418" s="238" t="s">
        <v>167</v>
      </c>
      <c r="H418" s="239">
        <v>108.721</v>
      </c>
      <c r="I418" s="240"/>
      <c r="J418" s="241">
        <f>ROUND(I418*H418,2)</f>
        <v>0</v>
      </c>
      <c r="K418" s="242"/>
      <c r="L418" s="45"/>
      <c r="M418" s="243" t="s">
        <v>1</v>
      </c>
      <c r="N418" s="244" t="s">
        <v>41</v>
      </c>
      <c r="O418" s="92"/>
      <c r="P418" s="245">
        <f>O418*H418</f>
        <v>0</v>
      </c>
      <c r="Q418" s="245">
        <v>0.001</v>
      </c>
      <c r="R418" s="245">
        <f>Q418*H418</f>
        <v>0.10872100000000001</v>
      </c>
      <c r="S418" s="245">
        <v>0.00031</v>
      </c>
      <c r="T418" s="246">
        <f>S418*H418</f>
        <v>0.033703509999999999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47" t="s">
        <v>276</v>
      </c>
      <c r="AT418" s="247" t="s">
        <v>156</v>
      </c>
      <c r="AU418" s="247" t="s">
        <v>86</v>
      </c>
      <c r="AY418" s="18" t="s">
        <v>153</v>
      </c>
      <c r="BE418" s="248">
        <f>IF(N418="základní",J418,0)</f>
        <v>0</v>
      </c>
      <c r="BF418" s="248">
        <f>IF(N418="snížená",J418,0)</f>
        <v>0</v>
      </c>
      <c r="BG418" s="248">
        <f>IF(N418="zákl. přenesená",J418,0)</f>
        <v>0</v>
      </c>
      <c r="BH418" s="248">
        <f>IF(N418="sníž. přenesená",J418,0)</f>
        <v>0</v>
      </c>
      <c r="BI418" s="248">
        <f>IF(N418="nulová",J418,0)</f>
        <v>0</v>
      </c>
      <c r="BJ418" s="18" t="s">
        <v>84</v>
      </c>
      <c r="BK418" s="248">
        <f>ROUND(I418*H418,2)</f>
        <v>0</v>
      </c>
      <c r="BL418" s="18" t="s">
        <v>276</v>
      </c>
      <c r="BM418" s="247" t="s">
        <v>597</v>
      </c>
    </row>
    <row r="419" s="15" customFormat="1">
      <c r="A419" s="15"/>
      <c r="B419" s="272"/>
      <c r="C419" s="273"/>
      <c r="D419" s="251" t="s">
        <v>162</v>
      </c>
      <c r="E419" s="274" t="s">
        <v>1</v>
      </c>
      <c r="F419" s="275" t="s">
        <v>185</v>
      </c>
      <c r="G419" s="273"/>
      <c r="H419" s="274" t="s">
        <v>1</v>
      </c>
      <c r="I419" s="276"/>
      <c r="J419" s="273"/>
      <c r="K419" s="273"/>
      <c r="L419" s="277"/>
      <c r="M419" s="278"/>
      <c r="N419" s="279"/>
      <c r="O419" s="279"/>
      <c r="P419" s="279"/>
      <c r="Q419" s="279"/>
      <c r="R419" s="279"/>
      <c r="S419" s="279"/>
      <c r="T419" s="280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81" t="s">
        <v>162</v>
      </c>
      <c r="AU419" s="281" t="s">
        <v>86</v>
      </c>
      <c r="AV419" s="15" t="s">
        <v>84</v>
      </c>
      <c r="AW419" s="15" t="s">
        <v>32</v>
      </c>
      <c r="AX419" s="15" t="s">
        <v>76</v>
      </c>
      <c r="AY419" s="281" t="s">
        <v>153</v>
      </c>
    </row>
    <row r="420" s="13" customFormat="1">
      <c r="A420" s="13"/>
      <c r="B420" s="249"/>
      <c r="C420" s="250"/>
      <c r="D420" s="251" t="s">
        <v>162</v>
      </c>
      <c r="E420" s="252" t="s">
        <v>1</v>
      </c>
      <c r="F420" s="253" t="s">
        <v>598</v>
      </c>
      <c r="G420" s="250"/>
      <c r="H420" s="254">
        <v>41.57</v>
      </c>
      <c r="I420" s="255"/>
      <c r="J420" s="250"/>
      <c r="K420" s="250"/>
      <c r="L420" s="256"/>
      <c r="M420" s="257"/>
      <c r="N420" s="258"/>
      <c r="O420" s="258"/>
      <c r="P420" s="258"/>
      <c r="Q420" s="258"/>
      <c r="R420" s="258"/>
      <c r="S420" s="258"/>
      <c r="T420" s="25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0" t="s">
        <v>162</v>
      </c>
      <c r="AU420" s="260" t="s">
        <v>86</v>
      </c>
      <c r="AV420" s="13" t="s">
        <v>86</v>
      </c>
      <c r="AW420" s="13" t="s">
        <v>32</v>
      </c>
      <c r="AX420" s="13" t="s">
        <v>76</v>
      </c>
      <c r="AY420" s="260" t="s">
        <v>153</v>
      </c>
    </row>
    <row r="421" s="13" customFormat="1">
      <c r="A421" s="13"/>
      <c r="B421" s="249"/>
      <c r="C421" s="250"/>
      <c r="D421" s="251" t="s">
        <v>162</v>
      </c>
      <c r="E421" s="252" t="s">
        <v>1</v>
      </c>
      <c r="F421" s="253" t="s">
        <v>207</v>
      </c>
      <c r="G421" s="250"/>
      <c r="H421" s="254">
        <v>-1.7</v>
      </c>
      <c r="I421" s="255"/>
      <c r="J421" s="250"/>
      <c r="K421" s="250"/>
      <c r="L421" s="256"/>
      <c r="M421" s="257"/>
      <c r="N421" s="258"/>
      <c r="O421" s="258"/>
      <c r="P421" s="258"/>
      <c r="Q421" s="258"/>
      <c r="R421" s="258"/>
      <c r="S421" s="258"/>
      <c r="T421" s="259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0" t="s">
        <v>162</v>
      </c>
      <c r="AU421" s="260" t="s">
        <v>86</v>
      </c>
      <c r="AV421" s="13" t="s">
        <v>86</v>
      </c>
      <c r="AW421" s="13" t="s">
        <v>32</v>
      </c>
      <c r="AX421" s="13" t="s">
        <v>76</v>
      </c>
      <c r="AY421" s="260" t="s">
        <v>153</v>
      </c>
    </row>
    <row r="422" s="15" customFormat="1">
      <c r="A422" s="15"/>
      <c r="B422" s="272"/>
      <c r="C422" s="273"/>
      <c r="D422" s="251" t="s">
        <v>162</v>
      </c>
      <c r="E422" s="274" t="s">
        <v>1</v>
      </c>
      <c r="F422" s="275" t="s">
        <v>189</v>
      </c>
      <c r="G422" s="273"/>
      <c r="H422" s="274" t="s">
        <v>1</v>
      </c>
      <c r="I422" s="276"/>
      <c r="J422" s="273"/>
      <c r="K422" s="273"/>
      <c r="L422" s="277"/>
      <c r="M422" s="278"/>
      <c r="N422" s="279"/>
      <c r="O422" s="279"/>
      <c r="P422" s="279"/>
      <c r="Q422" s="279"/>
      <c r="R422" s="279"/>
      <c r="S422" s="279"/>
      <c r="T422" s="280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81" t="s">
        <v>162</v>
      </c>
      <c r="AU422" s="281" t="s">
        <v>86</v>
      </c>
      <c r="AV422" s="15" t="s">
        <v>84</v>
      </c>
      <c r="AW422" s="15" t="s">
        <v>32</v>
      </c>
      <c r="AX422" s="15" t="s">
        <v>76</v>
      </c>
      <c r="AY422" s="281" t="s">
        <v>153</v>
      </c>
    </row>
    <row r="423" s="13" customFormat="1">
      <c r="A423" s="13"/>
      <c r="B423" s="249"/>
      <c r="C423" s="250"/>
      <c r="D423" s="251" t="s">
        <v>162</v>
      </c>
      <c r="E423" s="252" t="s">
        <v>1</v>
      </c>
      <c r="F423" s="253" t="s">
        <v>599</v>
      </c>
      <c r="G423" s="250"/>
      <c r="H423" s="254">
        <v>9.8300000000000001</v>
      </c>
      <c r="I423" s="255"/>
      <c r="J423" s="250"/>
      <c r="K423" s="250"/>
      <c r="L423" s="256"/>
      <c r="M423" s="257"/>
      <c r="N423" s="258"/>
      <c r="O423" s="258"/>
      <c r="P423" s="258"/>
      <c r="Q423" s="258"/>
      <c r="R423" s="258"/>
      <c r="S423" s="258"/>
      <c r="T423" s="25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60" t="s">
        <v>162</v>
      </c>
      <c r="AU423" s="260" t="s">
        <v>86</v>
      </c>
      <c r="AV423" s="13" t="s">
        <v>86</v>
      </c>
      <c r="AW423" s="13" t="s">
        <v>32</v>
      </c>
      <c r="AX423" s="13" t="s">
        <v>76</v>
      </c>
      <c r="AY423" s="260" t="s">
        <v>153</v>
      </c>
    </row>
    <row r="424" s="15" customFormat="1">
      <c r="A424" s="15"/>
      <c r="B424" s="272"/>
      <c r="C424" s="273"/>
      <c r="D424" s="251" t="s">
        <v>162</v>
      </c>
      <c r="E424" s="274" t="s">
        <v>1</v>
      </c>
      <c r="F424" s="275" t="s">
        <v>209</v>
      </c>
      <c r="G424" s="273"/>
      <c r="H424" s="274" t="s">
        <v>1</v>
      </c>
      <c r="I424" s="276"/>
      <c r="J424" s="273"/>
      <c r="K424" s="273"/>
      <c r="L424" s="277"/>
      <c r="M424" s="278"/>
      <c r="N424" s="279"/>
      <c r="O424" s="279"/>
      <c r="P424" s="279"/>
      <c r="Q424" s="279"/>
      <c r="R424" s="279"/>
      <c r="S424" s="279"/>
      <c r="T424" s="280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81" t="s">
        <v>162</v>
      </c>
      <c r="AU424" s="281" t="s">
        <v>86</v>
      </c>
      <c r="AV424" s="15" t="s">
        <v>84</v>
      </c>
      <c r="AW424" s="15" t="s">
        <v>32</v>
      </c>
      <c r="AX424" s="15" t="s">
        <v>76</v>
      </c>
      <c r="AY424" s="281" t="s">
        <v>153</v>
      </c>
    </row>
    <row r="425" s="13" customFormat="1">
      <c r="A425" s="13"/>
      <c r="B425" s="249"/>
      <c r="C425" s="250"/>
      <c r="D425" s="251" t="s">
        <v>162</v>
      </c>
      <c r="E425" s="252" t="s">
        <v>1</v>
      </c>
      <c r="F425" s="253" t="s">
        <v>600</v>
      </c>
      <c r="G425" s="250"/>
      <c r="H425" s="254">
        <v>39.378</v>
      </c>
      <c r="I425" s="255"/>
      <c r="J425" s="250"/>
      <c r="K425" s="250"/>
      <c r="L425" s="256"/>
      <c r="M425" s="257"/>
      <c r="N425" s="258"/>
      <c r="O425" s="258"/>
      <c r="P425" s="258"/>
      <c r="Q425" s="258"/>
      <c r="R425" s="258"/>
      <c r="S425" s="258"/>
      <c r="T425" s="259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0" t="s">
        <v>162</v>
      </c>
      <c r="AU425" s="260" t="s">
        <v>86</v>
      </c>
      <c r="AV425" s="13" t="s">
        <v>86</v>
      </c>
      <c r="AW425" s="13" t="s">
        <v>32</v>
      </c>
      <c r="AX425" s="13" t="s">
        <v>76</v>
      </c>
      <c r="AY425" s="260" t="s">
        <v>153</v>
      </c>
    </row>
    <row r="426" s="13" customFormat="1">
      <c r="A426" s="13"/>
      <c r="B426" s="249"/>
      <c r="C426" s="250"/>
      <c r="D426" s="251" t="s">
        <v>162</v>
      </c>
      <c r="E426" s="252" t="s">
        <v>1</v>
      </c>
      <c r="F426" s="253" t="s">
        <v>211</v>
      </c>
      <c r="G426" s="250"/>
      <c r="H426" s="254">
        <v>-3.0600000000000001</v>
      </c>
      <c r="I426" s="255"/>
      <c r="J426" s="250"/>
      <c r="K426" s="250"/>
      <c r="L426" s="256"/>
      <c r="M426" s="257"/>
      <c r="N426" s="258"/>
      <c r="O426" s="258"/>
      <c r="P426" s="258"/>
      <c r="Q426" s="258"/>
      <c r="R426" s="258"/>
      <c r="S426" s="258"/>
      <c r="T426" s="25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0" t="s">
        <v>162</v>
      </c>
      <c r="AU426" s="260" t="s">
        <v>86</v>
      </c>
      <c r="AV426" s="13" t="s">
        <v>86</v>
      </c>
      <c r="AW426" s="13" t="s">
        <v>32</v>
      </c>
      <c r="AX426" s="13" t="s">
        <v>76</v>
      </c>
      <c r="AY426" s="260" t="s">
        <v>153</v>
      </c>
    </row>
    <row r="427" s="15" customFormat="1">
      <c r="A427" s="15"/>
      <c r="B427" s="272"/>
      <c r="C427" s="273"/>
      <c r="D427" s="251" t="s">
        <v>162</v>
      </c>
      <c r="E427" s="274" t="s">
        <v>1</v>
      </c>
      <c r="F427" s="275" t="s">
        <v>212</v>
      </c>
      <c r="G427" s="273"/>
      <c r="H427" s="274" t="s">
        <v>1</v>
      </c>
      <c r="I427" s="276"/>
      <c r="J427" s="273"/>
      <c r="K427" s="273"/>
      <c r="L427" s="277"/>
      <c r="M427" s="278"/>
      <c r="N427" s="279"/>
      <c r="O427" s="279"/>
      <c r="P427" s="279"/>
      <c r="Q427" s="279"/>
      <c r="R427" s="279"/>
      <c r="S427" s="279"/>
      <c r="T427" s="280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81" t="s">
        <v>162</v>
      </c>
      <c r="AU427" s="281" t="s">
        <v>86</v>
      </c>
      <c r="AV427" s="15" t="s">
        <v>84</v>
      </c>
      <c r="AW427" s="15" t="s">
        <v>32</v>
      </c>
      <c r="AX427" s="15" t="s">
        <v>76</v>
      </c>
      <c r="AY427" s="281" t="s">
        <v>153</v>
      </c>
    </row>
    <row r="428" s="13" customFormat="1">
      <c r="A428" s="13"/>
      <c r="B428" s="249"/>
      <c r="C428" s="250"/>
      <c r="D428" s="251" t="s">
        <v>162</v>
      </c>
      <c r="E428" s="252" t="s">
        <v>1</v>
      </c>
      <c r="F428" s="253" t="s">
        <v>601</v>
      </c>
      <c r="G428" s="250"/>
      <c r="H428" s="254">
        <v>12.640000000000001</v>
      </c>
      <c r="I428" s="255"/>
      <c r="J428" s="250"/>
      <c r="K428" s="250"/>
      <c r="L428" s="256"/>
      <c r="M428" s="257"/>
      <c r="N428" s="258"/>
      <c r="O428" s="258"/>
      <c r="P428" s="258"/>
      <c r="Q428" s="258"/>
      <c r="R428" s="258"/>
      <c r="S428" s="258"/>
      <c r="T428" s="259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0" t="s">
        <v>162</v>
      </c>
      <c r="AU428" s="260" t="s">
        <v>86</v>
      </c>
      <c r="AV428" s="13" t="s">
        <v>86</v>
      </c>
      <c r="AW428" s="13" t="s">
        <v>32</v>
      </c>
      <c r="AX428" s="13" t="s">
        <v>76</v>
      </c>
      <c r="AY428" s="260" t="s">
        <v>153</v>
      </c>
    </row>
    <row r="429" s="15" customFormat="1">
      <c r="A429" s="15"/>
      <c r="B429" s="272"/>
      <c r="C429" s="273"/>
      <c r="D429" s="251" t="s">
        <v>162</v>
      </c>
      <c r="E429" s="274" t="s">
        <v>1</v>
      </c>
      <c r="F429" s="275" t="s">
        <v>191</v>
      </c>
      <c r="G429" s="273"/>
      <c r="H429" s="274" t="s">
        <v>1</v>
      </c>
      <c r="I429" s="276"/>
      <c r="J429" s="273"/>
      <c r="K429" s="273"/>
      <c r="L429" s="277"/>
      <c r="M429" s="278"/>
      <c r="N429" s="279"/>
      <c r="O429" s="279"/>
      <c r="P429" s="279"/>
      <c r="Q429" s="279"/>
      <c r="R429" s="279"/>
      <c r="S429" s="279"/>
      <c r="T429" s="280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81" t="s">
        <v>162</v>
      </c>
      <c r="AU429" s="281" t="s">
        <v>86</v>
      </c>
      <c r="AV429" s="15" t="s">
        <v>84</v>
      </c>
      <c r="AW429" s="15" t="s">
        <v>32</v>
      </c>
      <c r="AX429" s="15" t="s">
        <v>76</v>
      </c>
      <c r="AY429" s="281" t="s">
        <v>153</v>
      </c>
    </row>
    <row r="430" s="13" customFormat="1">
      <c r="A430" s="13"/>
      <c r="B430" s="249"/>
      <c r="C430" s="250"/>
      <c r="D430" s="251" t="s">
        <v>162</v>
      </c>
      <c r="E430" s="252" t="s">
        <v>1</v>
      </c>
      <c r="F430" s="253" t="s">
        <v>602</v>
      </c>
      <c r="G430" s="250"/>
      <c r="H430" s="254">
        <v>10.063000000000001</v>
      </c>
      <c r="I430" s="255"/>
      <c r="J430" s="250"/>
      <c r="K430" s="250"/>
      <c r="L430" s="256"/>
      <c r="M430" s="257"/>
      <c r="N430" s="258"/>
      <c r="O430" s="258"/>
      <c r="P430" s="258"/>
      <c r="Q430" s="258"/>
      <c r="R430" s="258"/>
      <c r="S430" s="258"/>
      <c r="T430" s="259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0" t="s">
        <v>162</v>
      </c>
      <c r="AU430" s="260" t="s">
        <v>86</v>
      </c>
      <c r="AV430" s="13" t="s">
        <v>86</v>
      </c>
      <c r="AW430" s="13" t="s">
        <v>32</v>
      </c>
      <c r="AX430" s="13" t="s">
        <v>76</v>
      </c>
      <c r="AY430" s="260" t="s">
        <v>153</v>
      </c>
    </row>
    <row r="431" s="16" customFormat="1">
      <c r="A431" s="16"/>
      <c r="B431" s="282"/>
      <c r="C431" s="283"/>
      <c r="D431" s="251" t="s">
        <v>162</v>
      </c>
      <c r="E431" s="284" t="s">
        <v>1</v>
      </c>
      <c r="F431" s="285" t="s">
        <v>215</v>
      </c>
      <c r="G431" s="283"/>
      <c r="H431" s="286">
        <v>108.721</v>
      </c>
      <c r="I431" s="287"/>
      <c r="J431" s="283"/>
      <c r="K431" s="283"/>
      <c r="L431" s="288"/>
      <c r="M431" s="289"/>
      <c r="N431" s="290"/>
      <c r="O431" s="290"/>
      <c r="P431" s="290"/>
      <c r="Q431" s="290"/>
      <c r="R431" s="290"/>
      <c r="S431" s="290"/>
      <c r="T431" s="291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T431" s="292" t="s">
        <v>162</v>
      </c>
      <c r="AU431" s="292" t="s">
        <v>86</v>
      </c>
      <c r="AV431" s="16" t="s">
        <v>154</v>
      </c>
      <c r="AW431" s="16" t="s">
        <v>32</v>
      </c>
      <c r="AX431" s="16" t="s">
        <v>76</v>
      </c>
      <c r="AY431" s="292" t="s">
        <v>153</v>
      </c>
    </row>
    <row r="432" s="14" customFormat="1">
      <c r="A432" s="14"/>
      <c r="B432" s="261"/>
      <c r="C432" s="262"/>
      <c r="D432" s="251" t="s">
        <v>162</v>
      </c>
      <c r="E432" s="263" t="s">
        <v>1</v>
      </c>
      <c r="F432" s="264" t="s">
        <v>164</v>
      </c>
      <c r="G432" s="262"/>
      <c r="H432" s="265">
        <v>108.721</v>
      </c>
      <c r="I432" s="266"/>
      <c r="J432" s="262"/>
      <c r="K432" s="262"/>
      <c r="L432" s="267"/>
      <c r="M432" s="268"/>
      <c r="N432" s="269"/>
      <c r="O432" s="269"/>
      <c r="P432" s="269"/>
      <c r="Q432" s="269"/>
      <c r="R432" s="269"/>
      <c r="S432" s="269"/>
      <c r="T432" s="270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71" t="s">
        <v>162</v>
      </c>
      <c r="AU432" s="271" t="s">
        <v>86</v>
      </c>
      <c r="AV432" s="14" t="s">
        <v>160</v>
      </c>
      <c r="AW432" s="14" t="s">
        <v>32</v>
      </c>
      <c r="AX432" s="14" t="s">
        <v>84</v>
      </c>
      <c r="AY432" s="271" t="s">
        <v>153</v>
      </c>
    </row>
    <row r="433" s="2" customFormat="1" ht="21.75" customHeight="1">
      <c r="A433" s="39"/>
      <c r="B433" s="40"/>
      <c r="C433" s="235" t="s">
        <v>603</v>
      </c>
      <c r="D433" s="235" t="s">
        <v>156</v>
      </c>
      <c r="E433" s="236" t="s">
        <v>604</v>
      </c>
      <c r="F433" s="237" t="s">
        <v>605</v>
      </c>
      <c r="G433" s="238" t="s">
        <v>167</v>
      </c>
      <c r="H433" s="239">
        <v>108.721</v>
      </c>
      <c r="I433" s="240"/>
      <c r="J433" s="241">
        <f>ROUND(I433*H433,2)</f>
        <v>0</v>
      </c>
      <c r="K433" s="242"/>
      <c r="L433" s="45"/>
      <c r="M433" s="243" t="s">
        <v>1</v>
      </c>
      <c r="N433" s="244" t="s">
        <v>41</v>
      </c>
      <c r="O433" s="92"/>
      <c r="P433" s="245">
        <f>O433*H433</f>
        <v>0</v>
      </c>
      <c r="Q433" s="245">
        <v>3.0000000000000001E-05</v>
      </c>
      <c r="R433" s="245">
        <f>Q433*H433</f>
        <v>0.0032616300000000002</v>
      </c>
      <c r="S433" s="245">
        <v>0</v>
      </c>
      <c r="T433" s="246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47" t="s">
        <v>276</v>
      </c>
      <c r="AT433" s="247" t="s">
        <v>156</v>
      </c>
      <c r="AU433" s="247" t="s">
        <v>86</v>
      </c>
      <c r="AY433" s="18" t="s">
        <v>153</v>
      </c>
      <c r="BE433" s="248">
        <f>IF(N433="základní",J433,0)</f>
        <v>0</v>
      </c>
      <c r="BF433" s="248">
        <f>IF(N433="snížená",J433,0)</f>
        <v>0</v>
      </c>
      <c r="BG433" s="248">
        <f>IF(N433="zákl. přenesená",J433,0)</f>
        <v>0</v>
      </c>
      <c r="BH433" s="248">
        <f>IF(N433="sníž. přenesená",J433,0)</f>
        <v>0</v>
      </c>
      <c r="BI433" s="248">
        <f>IF(N433="nulová",J433,0)</f>
        <v>0</v>
      </c>
      <c r="BJ433" s="18" t="s">
        <v>84</v>
      </c>
      <c r="BK433" s="248">
        <f>ROUND(I433*H433,2)</f>
        <v>0</v>
      </c>
      <c r="BL433" s="18" t="s">
        <v>276</v>
      </c>
      <c r="BM433" s="247" t="s">
        <v>606</v>
      </c>
    </row>
    <row r="434" s="2" customFormat="1" ht="24.15" customHeight="1">
      <c r="A434" s="39"/>
      <c r="B434" s="40"/>
      <c r="C434" s="235" t="s">
        <v>607</v>
      </c>
      <c r="D434" s="235" t="s">
        <v>156</v>
      </c>
      <c r="E434" s="236" t="s">
        <v>608</v>
      </c>
      <c r="F434" s="237" t="s">
        <v>609</v>
      </c>
      <c r="G434" s="238" t="s">
        <v>167</v>
      </c>
      <c r="H434" s="239">
        <v>8.6750000000000007</v>
      </c>
      <c r="I434" s="240"/>
      <c r="J434" s="241">
        <f>ROUND(I434*H434,2)</f>
        <v>0</v>
      </c>
      <c r="K434" s="242"/>
      <c r="L434" s="45"/>
      <c r="M434" s="243" t="s">
        <v>1</v>
      </c>
      <c r="N434" s="244" t="s">
        <v>41</v>
      </c>
      <c r="O434" s="92"/>
      <c r="P434" s="245">
        <f>O434*H434</f>
        <v>0</v>
      </c>
      <c r="Q434" s="245">
        <v>0.00029</v>
      </c>
      <c r="R434" s="245">
        <f>Q434*H434</f>
        <v>0.0025157500000000002</v>
      </c>
      <c r="S434" s="245">
        <v>0</v>
      </c>
      <c r="T434" s="246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47" t="s">
        <v>276</v>
      </c>
      <c r="AT434" s="247" t="s">
        <v>156</v>
      </c>
      <c r="AU434" s="247" t="s">
        <v>86</v>
      </c>
      <c r="AY434" s="18" t="s">
        <v>153</v>
      </c>
      <c r="BE434" s="248">
        <f>IF(N434="základní",J434,0)</f>
        <v>0</v>
      </c>
      <c r="BF434" s="248">
        <f>IF(N434="snížená",J434,0)</f>
        <v>0</v>
      </c>
      <c r="BG434" s="248">
        <f>IF(N434="zákl. přenesená",J434,0)</f>
        <v>0</v>
      </c>
      <c r="BH434" s="248">
        <f>IF(N434="sníž. přenesená",J434,0)</f>
        <v>0</v>
      </c>
      <c r="BI434" s="248">
        <f>IF(N434="nulová",J434,0)</f>
        <v>0</v>
      </c>
      <c r="BJ434" s="18" t="s">
        <v>84</v>
      </c>
      <c r="BK434" s="248">
        <f>ROUND(I434*H434,2)</f>
        <v>0</v>
      </c>
      <c r="BL434" s="18" t="s">
        <v>276</v>
      </c>
      <c r="BM434" s="247" t="s">
        <v>610</v>
      </c>
    </row>
    <row r="435" s="13" customFormat="1">
      <c r="A435" s="13"/>
      <c r="B435" s="249"/>
      <c r="C435" s="250"/>
      <c r="D435" s="251" t="s">
        <v>162</v>
      </c>
      <c r="E435" s="252" t="s">
        <v>1</v>
      </c>
      <c r="F435" s="253" t="s">
        <v>611</v>
      </c>
      <c r="G435" s="250"/>
      <c r="H435" s="254">
        <v>8.6750000000000007</v>
      </c>
      <c r="I435" s="255"/>
      <c r="J435" s="250"/>
      <c r="K435" s="250"/>
      <c r="L435" s="256"/>
      <c r="M435" s="257"/>
      <c r="N435" s="258"/>
      <c r="O435" s="258"/>
      <c r="P435" s="258"/>
      <c r="Q435" s="258"/>
      <c r="R435" s="258"/>
      <c r="S435" s="258"/>
      <c r="T435" s="25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0" t="s">
        <v>162</v>
      </c>
      <c r="AU435" s="260" t="s">
        <v>86</v>
      </c>
      <c r="AV435" s="13" t="s">
        <v>86</v>
      </c>
      <c r="AW435" s="13" t="s">
        <v>32</v>
      </c>
      <c r="AX435" s="13" t="s">
        <v>76</v>
      </c>
      <c r="AY435" s="260" t="s">
        <v>153</v>
      </c>
    </row>
    <row r="436" s="14" customFormat="1">
      <c r="A436" s="14"/>
      <c r="B436" s="261"/>
      <c r="C436" s="262"/>
      <c r="D436" s="251" t="s">
        <v>162</v>
      </c>
      <c r="E436" s="263" t="s">
        <v>1</v>
      </c>
      <c r="F436" s="264" t="s">
        <v>164</v>
      </c>
      <c r="G436" s="262"/>
      <c r="H436" s="265">
        <v>8.6750000000000007</v>
      </c>
      <c r="I436" s="266"/>
      <c r="J436" s="262"/>
      <c r="K436" s="262"/>
      <c r="L436" s="267"/>
      <c r="M436" s="268"/>
      <c r="N436" s="269"/>
      <c r="O436" s="269"/>
      <c r="P436" s="269"/>
      <c r="Q436" s="269"/>
      <c r="R436" s="269"/>
      <c r="S436" s="269"/>
      <c r="T436" s="270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71" t="s">
        <v>162</v>
      </c>
      <c r="AU436" s="271" t="s">
        <v>86</v>
      </c>
      <c r="AV436" s="14" t="s">
        <v>160</v>
      </c>
      <c r="AW436" s="14" t="s">
        <v>32</v>
      </c>
      <c r="AX436" s="14" t="s">
        <v>84</v>
      </c>
      <c r="AY436" s="271" t="s">
        <v>153</v>
      </c>
    </row>
    <row r="437" s="2" customFormat="1" ht="24.15" customHeight="1">
      <c r="A437" s="39"/>
      <c r="B437" s="40"/>
      <c r="C437" s="235" t="s">
        <v>612</v>
      </c>
      <c r="D437" s="235" t="s">
        <v>156</v>
      </c>
      <c r="E437" s="236" t="s">
        <v>613</v>
      </c>
      <c r="F437" s="237" t="s">
        <v>614</v>
      </c>
      <c r="G437" s="238" t="s">
        <v>167</v>
      </c>
      <c r="H437" s="239">
        <v>118.721</v>
      </c>
      <c r="I437" s="240"/>
      <c r="J437" s="241">
        <f>ROUND(I437*H437,2)</f>
        <v>0</v>
      </c>
      <c r="K437" s="242"/>
      <c r="L437" s="45"/>
      <c r="M437" s="243" t="s">
        <v>1</v>
      </c>
      <c r="N437" s="244" t="s">
        <v>41</v>
      </c>
      <c r="O437" s="92"/>
      <c r="P437" s="245">
        <f>O437*H437</f>
        <v>0</v>
      </c>
      <c r="Q437" s="245">
        <v>0.00020000000000000001</v>
      </c>
      <c r="R437" s="245">
        <f>Q437*H437</f>
        <v>0.023744200000000003</v>
      </c>
      <c r="S437" s="245">
        <v>0</v>
      </c>
      <c r="T437" s="246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47" t="s">
        <v>276</v>
      </c>
      <c r="AT437" s="247" t="s">
        <v>156</v>
      </c>
      <c r="AU437" s="247" t="s">
        <v>86</v>
      </c>
      <c r="AY437" s="18" t="s">
        <v>153</v>
      </c>
      <c r="BE437" s="248">
        <f>IF(N437="základní",J437,0)</f>
        <v>0</v>
      </c>
      <c r="BF437" s="248">
        <f>IF(N437="snížená",J437,0)</f>
        <v>0</v>
      </c>
      <c r="BG437" s="248">
        <f>IF(N437="zákl. přenesená",J437,0)</f>
        <v>0</v>
      </c>
      <c r="BH437" s="248">
        <f>IF(N437="sníž. přenesená",J437,0)</f>
        <v>0</v>
      </c>
      <c r="BI437" s="248">
        <f>IF(N437="nulová",J437,0)</f>
        <v>0</v>
      </c>
      <c r="BJ437" s="18" t="s">
        <v>84</v>
      </c>
      <c r="BK437" s="248">
        <f>ROUND(I437*H437,2)</f>
        <v>0</v>
      </c>
      <c r="BL437" s="18" t="s">
        <v>276</v>
      </c>
      <c r="BM437" s="247" t="s">
        <v>615</v>
      </c>
    </row>
    <row r="438" s="15" customFormat="1">
      <c r="A438" s="15"/>
      <c r="B438" s="272"/>
      <c r="C438" s="273"/>
      <c r="D438" s="251" t="s">
        <v>162</v>
      </c>
      <c r="E438" s="274" t="s">
        <v>1</v>
      </c>
      <c r="F438" s="275" t="s">
        <v>185</v>
      </c>
      <c r="G438" s="273"/>
      <c r="H438" s="274" t="s">
        <v>1</v>
      </c>
      <c r="I438" s="276"/>
      <c r="J438" s="273"/>
      <c r="K438" s="273"/>
      <c r="L438" s="277"/>
      <c r="M438" s="278"/>
      <c r="N438" s="279"/>
      <c r="O438" s="279"/>
      <c r="P438" s="279"/>
      <c r="Q438" s="279"/>
      <c r="R438" s="279"/>
      <c r="S438" s="279"/>
      <c r="T438" s="280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81" t="s">
        <v>162</v>
      </c>
      <c r="AU438" s="281" t="s">
        <v>86</v>
      </c>
      <c r="AV438" s="15" t="s">
        <v>84</v>
      </c>
      <c r="AW438" s="15" t="s">
        <v>32</v>
      </c>
      <c r="AX438" s="15" t="s">
        <v>76</v>
      </c>
      <c r="AY438" s="281" t="s">
        <v>153</v>
      </c>
    </row>
    <row r="439" s="13" customFormat="1">
      <c r="A439" s="13"/>
      <c r="B439" s="249"/>
      <c r="C439" s="250"/>
      <c r="D439" s="251" t="s">
        <v>162</v>
      </c>
      <c r="E439" s="252" t="s">
        <v>1</v>
      </c>
      <c r="F439" s="253" t="s">
        <v>598</v>
      </c>
      <c r="G439" s="250"/>
      <c r="H439" s="254">
        <v>41.57</v>
      </c>
      <c r="I439" s="255"/>
      <c r="J439" s="250"/>
      <c r="K439" s="250"/>
      <c r="L439" s="256"/>
      <c r="M439" s="257"/>
      <c r="N439" s="258"/>
      <c r="O439" s="258"/>
      <c r="P439" s="258"/>
      <c r="Q439" s="258"/>
      <c r="R439" s="258"/>
      <c r="S439" s="258"/>
      <c r="T439" s="259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0" t="s">
        <v>162</v>
      </c>
      <c r="AU439" s="260" t="s">
        <v>86</v>
      </c>
      <c r="AV439" s="13" t="s">
        <v>86</v>
      </c>
      <c r="AW439" s="13" t="s">
        <v>32</v>
      </c>
      <c r="AX439" s="13" t="s">
        <v>76</v>
      </c>
      <c r="AY439" s="260" t="s">
        <v>153</v>
      </c>
    </row>
    <row r="440" s="13" customFormat="1">
      <c r="A440" s="13"/>
      <c r="B440" s="249"/>
      <c r="C440" s="250"/>
      <c r="D440" s="251" t="s">
        <v>162</v>
      </c>
      <c r="E440" s="252" t="s">
        <v>1</v>
      </c>
      <c r="F440" s="253" t="s">
        <v>207</v>
      </c>
      <c r="G440" s="250"/>
      <c r="H440" s="254">
        <v>-1.7</v>
      </c>
      <c r="I440" s="255"/>
      <c r="J440" s="250"/>
      <c r="K440" s="250"/>
      <c r="L440" s="256"/>
      <c r="M440" s="257"/>
      <c r="N440" s="258"/>
      <c r="O440" s="258"/>
      <c r="P440" s="258"/>
      <c r="Q440" s="258"/>
      <c r="R440" s="258"/>
      <c r="S440" s="258"/>
      <c r="T440" s="25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0" t="s">
        <v>162</v>
      </c>
      <c r="AU440" s="260" t="s">
        <v>86</v>
      </c>
      <c r="AV440" s="13" t="s">
        <v>86</v>
      </c>
      <c r="AW440" s="13" t="s">
        <v>32</v>
      </c>
      <c r="AX440" s="13" t="s">
        <v>76</v>
      </c>
      <c r="AY440" s="260" t="s">
        <v>153</v>
      </c>
    </row>
    <row r="441" s="15" customFormat="1">
      <c r="A441" s="15"/>
      <c r="B441" s="272"/>
      <c r="C441" s="273"/>
      <c r="D441" s="251" t="s">
        <v>162</v>
      </c>
      <c r="E441" s="274" t="s">
        <v>1</v>
      </c>
      <c r="F441" s="275" t="s">
        <v>189</v>
      </c>
      <c r="G441" s="273"/>
      <c r="H441" s="274" t="s">
        <v>1</v>
      </c>
      <c r="I441" s="276"/>
      <c r="J441" s="273"/>
      <c r="K441" s="273"/>
      <c r="L441" s="277"/>
      <c r="M441" s="278"/>
      <c r="N441" s="279"/>
      <c r="O441" s="279"/>
      <c r="P441" s="279"/>
      <c r="Q441" s="279"/>
      <c r="R441" s="279"/>
      <c r="S441" s="279"/>
      <c r="T441" s="280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81" t="s">
        <v>162</v>
      </c>
      <c r="AU441" s="281" t="s">
        <v>86</v>
      </c>
      <c r="AV441" s="15" t="s">
        <v>84</v>
      </c>
      <c r="AW441" s="15" t="s">
        <v>32</v>
      </c>
      <c r="AX441" s="15" t="s">
        <v>76</v>
      </c>
      <c r="AY441" s="281" t="s">
        <v>153</v>
      </c>
    </row>
    <row r="442" s="13" customFormat="1">
      <c r="A442" s="13"/>
      <c r="B442" s="249"/>
      <c r="C442" s="250"/>
      <c r="D442" s="251" t="s">
        <v>162</v>
      </c>
      <c r="E442" s="252" t="s">
        <v>1</v>
      </c>
      <c r="F442" s="253" t="s">
        <v>599</v>
      </c>
      <c r="G442" s="250"/>
      <c r="H442" s="254">
        <v>9.8300000000000001</v>
      </c>
      <c r="I442" s="255"/>
      <c r="J442" s="250"/>
      <c r="K442" s="250"/>
      <c r="L442" s="256"/>
      <c r="M442" s="257"/>
      <c r="N442" s="258"/>
      <c r="O442" s="258"/>
      <c r="P442" s="258"/>
      <c r="Q442" s="258"/>
      <c r="R442" s="258"/>
      <c r="S442" s="258"/>
      <c r="T442" s="25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60" t="s">
        <v>162</v>
      </c>
      <c r="AU442" s="260" t="s">
        <v>86</v>
      </c>
      <c r="AV442" s="13" t="s">
        <v>86</v>
      </c>
      <c r="AW442" s="13" t="s">
        <v>32</v>
      </c>
      <c r="AX442" s="13" t="s">
        <v>76</v>
      </c>
      <c r="AY442" s="260" t="s">
        <v>153</v>
      </c>
    </row>
    <row r="443" s="15" customFormat="1">
      <c r="A443" s="15"/>
      <c r="B443" s="272"/>
      <c r="C443" s="273"/>
      <c r="D443" s="251" t="s">
        <v>162</v>
      </c>
      <c r="E443" s="274" t="s">
        <v>1</v>
      </c>
      <c r="F443" s="275" t="s">
        <v>209</v>
      </c>
      <c r="G443" s="273"/>
      <c r="H443" s="274" t="s">
        <v>1</v>
      </c>
      <c r="I443" s="276"/>
      <c r="J443" s="273"/>
      <c r="K443" s="273"/>
      <c r="L443" s="277"/>
      <c r="M443" s="278"/>
      <c r="N443" s="279"/>
      <c r="O443" s="279"/>
      <c r="P443" s="279"/>
      <c r="Q443" s="279"/>
      <c r="R443" s="279"/>
      <c r="S443" s="279"/>
      <c r="T443" s="280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81" t="s">
        <v>162</v>
      </c>
      <c r="AU443" s="281" t="s">
        <v>86</v>
      </c>
      <c r="AV443" s="15" t="s">
        <v>84</v>
      </c>
      <c r="AW443" s="15" t="s">
        <v>32</v>
      </c>
      <c r="AX443" s="15" t="s">
        <v>76</v>
      </c>
      <c r="AY443" s="281" t="s">
        <v>153</v>
      </c>
    </row>
    <row r="444" s="13" customFormat="1">
      <c r="A444" s="13"/>
      <c r="B444" s="249"/>
      <c r="C444" s="250"/>
      <c r="D444" s="251" t="s">
        <v>162</v>
      </c>
      <c r="E444" s="252" t="s">
        <v>1</v>
      </c>
      <c r="F444" s="253" t="s">
        <v>600</v>
      </c>
      <c r="G444" s="250"/>
      <c r="H444" s="254">
        <v>39.378</v>
      </c>
      <c r="I444" s="255"/>
      <c r="J444" s="250"/>
      <c r="K444" s="250"/>
      <c r="L444" s="256"/>
      <c r="M444" s="257"/>
      <c r="N444" s="258"/>
      <c r="O444" s="258"/>
      <c r="P444" s="258"/>
      <c r="Q444" s="258"/>
      <c r="R444" s="258"/>
      <c r="S444" s="258"/>
      <c r="T444" s="259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60" t="s">
        <v>162</v>
      </c>
      <c r="AU444" s="260" t="s">
        <v>86</v>
      </c>
      <c r="AV444" s="13" t="s">
        <v>86</v>
      </c>
      <c r="AW444" s="13" t="s">
        <v>32</v>
      </c>
      <c r="AX444" s="13" t="s">
        <v>76</v>
      </c>
      <c r="AY444" s="260" t="s">
        <v>153</v>
      </c>
    </row>
    <row r="445" s="13" customFormat="1">
      <c r="A445" s="13"/>
      <c r="B445" s="249"/>
      <c r="C445" s="250"/>
      <c r="D445" s="251" t="s">
        <v>162</v>
      </c>
      <c r="E445" s="252" t="s">
        <v>1</v>
      </c>
      <c r="F445" s="253" t="s">
        <v>211</v>
      </c>
      <c r="G445" s="250"/>
      <c r="H445" s="254">
        <v>-3.0600000000000001</v>
      </c>
      <c r="I445" s="255"/>
      <c r="J445" s="250"/>
      <c r="K445" s="250"/>
      <c r="L445" s="256"/>
      <c r="M445" s="257"/>
      <c r="N445" s="258"/>
      <c r="O445" s="258"/>
      <c r="P445" s="258"/>
      <c r="Q445" s="258"/>
      <c r="R445" s="258"/>
      <c r="S445" s="258"/>
      <c r="T445" s="25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60" t="s">
        <v>162</v>
      </c>
      <c r="AU445" s="260" t="s">
        <v>86</v>
      </c>
      <c r="AV445" s="13" t="s">
        <v>86</v>
      </c>
      <c r="AW445" s="13" t="s">
        <v>32</v>
      </c>
      <c r="AX445" s="13" t="s">
        <v>76</v>
      </c>
      <c r="AY445" s="260" t="s">
        <v>153</v>
      </c>
    </row>
    <row r="446" s="15" customFormat="1">
      <c r="A446" s="15"/>
      <c r="B446" s="272"/>
      <c r="C446" s="273"/>
      <c r="D446" s="251" t="s">
        <v>162</v>
      </c>
      <c r="E446" s="274" t="s">
        <v>1</v>
      </c>
      <c r="F446" s="275" t="s">
        <v>212</v>
      </c>
      <c r="G446" s="273"/>
      <c r="H446" s="274" t="s">
        <v>1</v>
      </c>
      <c r="I446" s="276"/>
      <c r="J446" s="273"/>
      <c r="K446" s="273"/>
      <c r="L446" s="277"/>
      <c r="M446" s="278"/>
      <c r="N446" s="279"/>
      <c r="O446" s="279"/>
      <c r="P446" s="279"/>
      <c r="Q446" s="279"/>
      <c r="R446" s="279"/>
      <c r="S446" s="279"/>
      <c r="T446" s="280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81" t="s">
        <v>162</v>
      </c>
      <c r="AU446" s="281" t="s">
        <v>86</v>
      </c>
      <c r="AV446" s="15" t="s">
        <v>84</v>
      </c>
      <c r="AW446" s="15" t="s">
        <v>32</v>
      </c>
      <c r="AX446" s="15" t="s">
        <v>76</v>
      </c>
      <c r="AY446" s="281" t="s">
        <v>153</v>
      </c>
    </row>
    <row r="447" s="13" customFormat="1">
      <c r="A447" s="13"/>
      <c r="B447" s="249"/>
      <c r="C447" s="250"/>
      <c r="D447" s="251" t="s">
        <v>162</v>
      </c>
      <c r="E447" s="252" t="s">
        <v>1</v>
      </c>
      <c r="F447" s="253" t="s">
        <v>601</v>
      </c>
      <c r="G447" s="250"/>
      <c r="H447" s="254">
        <v>12.640000000000001</v>
      </c>
      <c r="I447" s="255"/>
      <c r="J447" s="250"/>
      <c r="K447" s="250"/>
      <c r="L447" s="256"/>
      <c r="M447" s="257"/>
      <c r="N447" s="258"/>
      <c r="O447" s="258"/>
      <c r="P447" s="258"/>
      <c r="Q447" s="258"/>
      <c r="R447" s="258"/>
      <c r="S447" s="258"/>
      <c r="T447" s="259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60" t="s">
        <v>162</v>
      </c>
      <c r="AU447" s="260" t="s">
        <v>86</v>
      </c>
      <c r="AV447" s="13" t="s">
        <v>86</v>
      </c>
      <c r="AW447" s="13" t="s">
        <v>32</v>
      </c>
      <c r="AX447" s="13" t="s">
        <v>76</v>
      </c>
      <c r="AY447" s="260" t="s">
        <v>153</v>
      </c>
    </row>
    <row r="448" s="15" customFormat="1">
      <c r="A448" s="15"/>
      <c r="B448" s="272"/>
      <c r="C448" s="273"/>
      <c r="D448" s="251" t="s">
        <v>162</v>
      </c>
      <c r="E448" s="274" t="s">
        <v>1</v>
      </c>
      <c r="F448" s="275" t="s">
        <v>191</v>
      </c>
      <c r="G448" s="273"/>
      <c r="H448" s="274" t="s">
        <v>1</v>
      </c>
      <c r="I448" s="276"/>
      <c r="J448" s="273"/>
      <c r="K448" s="273"/>
      <c r="L448" s="277"/>
      <c r="M448" s="278"/>
      <c r="N448" s="279"/>
      <c r="O448" s="279"/>
      <c r="P448" s="279"/>
      <c r="Q448" s="279"/>
      <c r="R448" s="279"/>
      <c r="S448" s="279"/>
      <c r="T448" s="280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81" t="s">
        <v>162</v>
      </c>
      <c r="AU448" s="281" t="s">
        <v>86</v>
      </c>
      <c r="AV448" s="15" t="s">
        <v>84</v>
      </c>
      <c r="AW448" s="15" t="s">
        <v>32</v>
      </c>
      <c r="AX448" s="15" t="s">
        <v>76</v>
      </c>
      <c r="AY448" s="281" t="s">
        <v>153</v>
      </c>
    </row>
    <row r="449" s="13" customFormat="1">
      <c r="A449" s="13"/>
      <c r="B449" s="249"/>
      <c r="C449" s="250"/>
      <c r="D449" s="251" t="s">
        <v>162</v>
      </c>
      <c r="E449" s="252" t="s">
        <v>1</v>
      </c>
      <c r="F449" s="253" t="s">
        <v>602</v>
      </c>
      <c r="G449" s="250"/>
      <c r="H449" s="254">
        <v>10.063000000000001</v>
      </c>
      <c r="I449" s="255"/>
      <c r="J449" s="250"/>
      <c r="K449" s="250"/>
      <c r="L449" s="256"/>
      <c r="M449" s="257"/>
      <c r="N449" s="258"/>
      <c r="O449" s="258"/>
      <c r="P449" s="258"/>
      <c r="Q449" s="258"/>
      <c r="R449" s="258"/>
      <c r="S449" s="258"/>
      <c r="T449" s="259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60" t="s">
        <v>162</v>
      </c>
      <c r="AU449" s="260" t="s">
        <v>86</v>
      </c>
      <c r="AV449" s="13" t="s">
        <v>86</v>
      </c>
      <c r="AW449" s="13" t="s">
        <v>32</v>
      </c>
      <c r="AX449" s="13" t="s">
        <v>76</v>
      </c>
      <c r="AY449" s="260" t="s">
        <v>153</v>
      </c>
    </row>
    <row r="450" s="16" customFormat="1">
      <c r="A450" s="16"/>
      <c r="B450" s="282"/>
      <c r="C450" s="283"/>
      <c r="D450" s="251" t="s">
        <v>162</v>
      </c>
      <c r="E450" s="284" t="s">
        <v>1</v>
      </c>
      <c r="F450" s="285" t="s">
        <v>215</v>
      </c>
      <c r="G450" s="283"/>
      <c r="H450" s="286">
        <v>108.721</v>
      </c>
      <c r="I450" s="287"/>
      <c r="J450" s="283"/>
      <c r="K450" s="283"/>
      <c r="L450" s="288"/>
      <c r="M450" s="289"/>
      <c r="N450" s="290"/>
      <c r="O450" s="290"/>
      <c r="P450" s="290"/>
      <c r="Q450" s="290"/>
      <c r="R450" s="290"/>
      <c r="S450" s="290"/>
      <c r="T450" s="291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T450" s="292" t="s">
        <v>162</v>
      </c>
      <c r="AU450" s="292" t="s">
        <v>86</v>
      </c>
      <c r="AV450" s="16" t="s">
        <v>154</v>
      </c>
      <c r="AW450" s="16" t="s">
        <v>32</v>
      </c>
      <c r="AX450" s="16" t="s">
        <v>76</v>
      </c>
      <c r="AY450" s="292" t="s">
        <v>153</v>
      </c>
    </row>
    <row r="451" s="13" customFormat="1">
      <c r="A451" s="13"/>
      <c r="B451" s="249"/>
      <c r="C451" s="250"/>
      <c r="D451" s="251" t="s">
        <v>162</v>
      </c>
      <c r="E451" s="252" t="s">
        <v>1</v>
      </c>
      <c r="F451" s="253" t="s">
        <v>616</v>
      </c>
      <c r="G451" s="250"/>
      <c r="H451" s="254">
        <v>10</v>
      </c>
      <c r="I451" s="255"/>
      <c r="J451" s="250"/>
      <c r="K451" s="250"/>
      <c r="L451" s="256"/>
      <c r="M451" s="257"/>
      <c r="N451" s="258"/>
      <c r="O451" s="258"/>
      <c r="P451" s="258"/>
      <c r="Q451" s="258"/>
      <c r="R451" s="258"/>
      <c r="S451" s="258"/>
      <c r="T451" s="259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60" t="s">
        <v>162</v>
      </c>
      <c r="AU451" s="260" t="s">
        <v>86</v>
      </c>
      <c r="AV451" s="13" t="s">
        <v>86</v>
      </c>
      <c r="AW451" s="13" t="s">
        <v>32</v>
      </c>
      <c r="AX451" s="13" t="s">
        <v>76</v>
      </c>
      <c r="AY451" s="260" t="s">
        <v>153</v>
      </c>
    </row>
    <row r="452" s="16" customFormat="1">
      <c r="A452" s="16"/>
      <c r="B452" s="282"/>
      <c r="C452" s="283"/>
      <c r="D452" s="251" t="s">
        <v>162</v>
      </c>
      <c r="E452" s="284" t="s">
        <v>1</v>
      </c>
      <c r="F452" s="285" t="s">
        <v>215</v>
      </c>
      <c r="G452" s="283"/>
      <c r="H452" s="286">
        <v>10</v>
      </c>
      <c r="I452" s="287"/>
      <c r="J452" s="283"/>
      <c r="K452" s="283"/>
      <c r="L452" s="288"/>
      <c r="M452" s="289"/>
      <c r="N452" s="290"/>
      <c r="O452" s="290"/>
      <c r="P452" s="290"/>
      <c r="Q452" s="290"/>
      <c r="R452" s="290"/>
      <c r="S452" s="290"/>
      <c r="T452" s="291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T452" s="292" t="s">
        <v>162</v>
      </c>
      <c r="AU452" s="292" t="s">
        <v>86</v>
      </c>
      <c r="AV452" s="16" t="s">
        <v>154</v>
      </c>
      <c r="AW452" s="16" t="s">
        <v>32</v>
      </c>
      <c r="AX452" s="16" t="s">
        <v>76</v>
      </c>
      <c r="AY452" s="292" t="s">
        <v>153</v>
      </c>
    </row>
    <row r="453" s="14" customFormat="1">
      <c r="A453" s="14"/>
      <c r="B453" s="261"/>
      <c r="C453" s="262"/>
      <c r="D453" s="251" t="s">
        <v>162</v>
      </c>
      <c r="E453" s="263" t="s">
        <v>1</v>
      </c>
      <c r="F453" s="264" t="s">
        <v>164</v>
      </c>
      <c r="G453" s="262"/>
      <c r="H453" s="265">
        <v>118.721</v>
      </c>
      <c r="I453" s="266"/>
      <c r="J453" s="262"/>
      <c r="K453" s="262"/>
      <c r="L453" s="267"/>
      <c r="M453" s="268"/>
      <c r="N453" s="269"/>
      <c r="O453" s="269"/>
      <c r="P453" s="269"/>
      <c r="Q453" s="269"/>
      <c r="R453" s="269"/>
      <c r="S453" s="269"/>
      <c r="T453" s="270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71" t="s">
        <v>162</v>
      </c>
      <c r="AU453" s="271" t="s">
        <v>86</v>
      </c>
      <c r="AV453" s="14" t="s">
        <v>160</v>
      </c>
      <c r="AW453" s="14" t="s">
        <v>32</v>
      </c>
      <c r="AX453" s="14" t="s">
        <v>84</v>
      </c>
      <c r="AY453" s="271" t="s">
        <v>153</v>
      </c>
    </row>
    <row r="454" s="2" customFormat="1" ht="24.15" customHeight="1">
      <c r="A454" s="39"/>
      <c r="B454" s="40"/>
      <c r="C454" s="235" t="s">
        <v>617</v>
      </c>
      <c r="D454" s="235" t="s">
        <v>156</v>
      </c>
      <c r="E454" s="236" t="s">
        <v>618</v>
      </c>
      <c r="F454" s="237" t="s">
        <v>619</v>
      </c>
      <c r="G454" s="238" t="s">
        <v>167</v>
      </c>
      <c r="H454" s="239">
        <v>118.721</v>
      </c>
      <c r="I454" s="240"/>
      <c r="J454" s="241">
        <f>ROUND(I454*H454,2)</f>
        <v>0</v>
      </c>
      <c r="K454" s="242"/>
      <c r="L454" s="45"/>
      <c r="M454" s="304" t="s">
        <v>1</v>
      </c>
      <c r="N454" s="305" t="s">
        <v>41</v>
      </c>
      <c r="O454" s="306"/>
      <c r="P454" s="307">
        <f>O454*H454</f>
        <v>0</v>
      </c>
      <c r="Q454" s="307">
        <v>0.00029</v>
      </c>
      <c r="R454" s="307">
        <f>Q454*H454</f>
        <v>0.034429090000000002</v>
      </c>
      <c r="S454" s="307">
        <v>0</v>
      </c>
      <c r="T454" s="308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47" t="s">
        <v>276</v>
      </c>
      <c r="AT454" s="247" t="s">
        <v>156</v>
      </c>
      <c r="AU454" s="247" t="s">
        <v>86</v>
      </c>
      <c r="AY454" s="18" t="s">
        <v>153</v>
      </c>
      <c r="BE454" s="248">
        <f>IF(N454="základní",J454,0)</f>
        <v>0</v>
      </c>
      <c r="BF454" s="248">
        <f>IF(N454="snížená",J454,0)</f>
        <v>0</v>
      </c>
      <c r="BG454" s="248">
        <f>IF(N454="zákl. přenesená",J454,0)</f>
        <v>0</v>
      </c>
      <c r="BH454" s="248">
        <f>IF(N454="sníž. přenesená",J454,0)</f>
        <v>0</v>
      </c>
      <c r="BI454" s="248">
        <f>IF(N454="nulová",J454,0)</f>
        <v>0</v>
      </c>
      <c r="BJ454" s="18" t="s">
        <v>84</v>
      </c>
      <c r="BK454" s="248">
        <f>ROUND(I454*H454,2)</f>
        <v>0</v>
      </c>
      <c r="BL454" s="18" t="s">
        <v>276</v>
      </c>
      <c r="BM454" s="247" t="s">
        <v>620</v>
      </c>
    </row>
    <row r="455" s="2" customFormat="1" ht="6.96" customHeight="1">
      <c r="A455" s="39"/>
      <c r="B455" s="67"/>
      <c r="C455" s="68"/>
      <c r="D455" s="68"/>
      <c r="E455" s="68"/>
      <c r="F455" s="68"/>
      <c r="G455" s="68"/>
      <c r="H455" s="68"/>
      <c r="I455" s="68"/>
      <c r="J455" s="68"/>
      <c r="K455" s="68"/>
      <c r="L455" s="45"/>
      <c r="M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</row>
  </sheetData>
  <sheetProtection sheet="1" autoFilter="0" formatColumns="0" formatRows="0" objects="1" scenarios="1" spinCount="100000" saltValue="FNzde3ZmbK6+gbuVIJn8qMup0zjZnbgTgG9Sgv8cgt4/CcvZl3+yaBhVbBYeUpZ7gB31fccwHS36e4MmuZGClg==" hashValue="Wv7W0HD746EsfGT8aRz4dWsQql0PM3qbTlIaTnQ67lqx2NxQlVny1Za0ihbJ1yHPqbQSLm2hnOZuNk02A3d4wg==" algorithmName="SHA-512" password="CC35"/>
  <autoFilter ref="C141:K454"/>
  <mergeCells count="14">
    <mergeCell ref="E7:H7"/>
    <mergeCell ref="E9:H9"/>
    <mergeCell ref="E18:H18"/>
    <mergeCell ref="E27:H27"/>
    <mergeCell ref="E85:H85"/>
    <mergeCell ref="E87:H87"/>
    <mergeCell ref="D116:F116"/>
    <mergeCell ref="D117:F117"/>
    <mergeCell ref="D118:F118"/>
    <mergeCell ref="D119:F119"/>
    <mergeCell ref="D120:F120"/>
    <mergeCell ref="E132:H132"/>
    <mergeCell ref="E134:H13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102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ZŠ R. Frimla, Trutnov - Oprava havarijního stavu sociálního zázemí I. stupeň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621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26. 3. 2024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105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106</v>
      </c>
      <c r="E31" s="39"/>
      <c r="F31" s="39"/>
      <c r="G31" s="39"/>
      <c r="H31" s="39"/>
      <c r="I31" s="39"/>
      <c r="J31" s="151">
        <f>J115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36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38</v>
      </c>
      <c r="G34" s="39"/>
      <c r="H34" s="39"/>
      <c r="I34" s="155" t="s">
        <v>37</v>
      </c>
      <c r="J34" s="15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40</v>
      </c>
      <c r="E35" s="141" t="s">
        <v>41</v>
      </c>
      <c r="F35" s="157">
        <f>ROUND((SUM(BE115:BE122) + SUM(BE142:BE338)),  2)</f>
        <v>0</v>
      </c>
      <c r="G35" s="39"/>
      <c r="H35" s="39"/>
      <c r="I35" s="158">
        <v>0.20999999999999999</v>
      </c>
      <c r="J35" s="157">
        <f>ROUND(((SUM(BE115:BE122) + SUM(BE142:BE338))*I35),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42</v>
      </c>
      <c r="F36" s="157">
        <f>ROUND((SUM(BF115:BF122) + SUM(BF142:BF338)),  2)</f>
        <v>0</v>
      </c>
      <c r="G36" s="39"/>
      <c r="H36" s="39"/>
      <c r="I36" s="158">
        <v>0.14999999999999999</v>
      </c>
      <c r="J36" s="157">
        <f>ROUND(((SUM(BF115:BF122) + SUM(BF142:BF338))*I36),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43</v>
      </c>
      <c r="F37" s="157">
        <f>ROUND((SUM(BG115:BG122) + SUM(BG142:BG338)),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44</v>
      </c>
      <c r="F38" s="157">
        <f>ROUND((SUM(BH115:BH122) + SUM(BH142:BH338)),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45</v>
      </c>
      <c r="F39" s="157">
        <f>ROUND((SUM(BI115:BI122) + SUM(BI142:BI338)),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7" t="str">
        <f>E7</f>
        <v>ZŠ R. Frimla, Trutnov - Oprava havarijního stavu sociálního zázemí I. stupeň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SO01B - Přízemí sociálky chlapci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Trutnov</v>
      </c>
      <c r="G89" s="41"/>
      <c r="H89" s="41"/>
      <c r="I89" s="33" t="s">
        <v>22</v>
      </c>
      <c r="J89" s="80" t="str">
        <f>IF(J12="","",J12)</f>
        <v>26. 3. 2024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Základní škola Trutnov, R. Frima 816</v>
      </c>
      <c r="G91" s="41"/>
      <c r="H91" s="41"/>
      <c r="I91" s="33" t="s">
        <v>30</v>
      </c>
      <c r="J91" s="37" t="str">
        <f>E21</f>
        <v xml:space="preserve">dle požadavku -  výkaz výměr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8" t="s">
        <v>108</v>
      </c>
      <c r="D94" s="179"/>
      <c r="E94" s="179"/>
      <c r="F94" s="179"/>
      <c r="G94" s="179"/>
      <c r="H94" s="179"/>
      <c r="I94" s="179"/>
      <c r="J94" s="180" t="s">
        <v>109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1" t="s">
        <v>110</v>
      </c>
      <c r="D96" s="41"/>
      <c r="E96" s="41"/>
      <c r="F96" s="41"/>
      <c r="G96" s="41"/>
      <c r="H96" s="41"/>
      <c r="I96" s="41"/>
      <c r="J96" s="111">
        <f>J142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111</v>
      </c>
    </row>
    <row r="97" s="9" customFormat="1" ht="24.96" customHeight="1">
      <c r="A97" s="9"/>
      <c r="B97" s="182"/>
      <c r="C97" s="183"/>
      <c r="D97" s="184" t="s">
        <v>112</v>
      </c>
      <c r="E97" s="185"/>
      <c r="F97" s="185"/>
      <c r="G97" s="185"/>
      <c r="H97" s="185"/>
      <c r="I97" s="185"/>
      <c r="J97" s="186">
        <f>J143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8"/>
      <c r="C98" s="189"/>
      <c r="D98" s="190" t="s">
        <v>113</v>
      </c>
      <c r="E98" s="191"/>
      <c r="F98" s="191"/>
      <c r="G98" s="191"/>
      <c r="H98" s="191"/>
      <c r="I98" s="191"/>
      <c r="J98" s="192">
        <f>J144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8"/>
      <c r="C99" s="189"/>
      <c r="D99" s="190" t="s">
        <v>114</v>
      </c>
      <c r="E99" s="191"/>
      <c r="F99" s="191"/>
      <c r="G99" s="191"/>
      <c r="H99" s="191"/>
      <c r="I99" s="191"/>
      <c r="J99" s="192">
        <f>J150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8"/>
      <c r="C100" s="189"/>
      <c r="D100" s="190" t="s">
        <v>115</v>
      </c>
      <c r="E100" s="191"/>
      <c r="F100" s="191"/>
      <c r="G100" s="191"/>
      <c r="H100" s="191"/>
      <c r="I100" s="191"/>
      <c r="J100" s="192">
        <f>J152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8"/>
      <c r="C101" s="189"/>
      <c r="D101" s="190" t="s">
        <v>116</v>
      </c>
      <c r="E101" s="191"/>
      <c r="F101" s="191"/>
      <c r="G101" s="191"/>
      <c r="H101" s="191"/>
      <c r="I101" s="191"/>
      <c r="J101" s="192">
        <f>J192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8"/>
      <c r="C102" s="189"/>
      <c r="D102" s="190" t="s">
        <v>117</v>
      </c>
      <c r="E102" s="191"/>
      <c r="F102" s="191"/>
      <c r="G102" s="191"/>
      <c r="H102" s="191"/>
      <c r="I102" s="191"/>
      <c r="J102" s="192">
        <f>J211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8"/>
      <c r="C103" s="189"/>
      <c r="D103" s="190" t="s">
        <v>118</v>
      </c>
      <c r="E103" s="191"/>
      <c r="F103" s="191"/>
      <c r="G103" s="191"/>
      <c r="H103" s="191"/>
      <c r="I103" s="191"/>
      <c r="J103" s="192">
        <f>J218</f>
        <v>0</v>
      </c>
      <c r="K103" s="189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2"/>
      <c r="C104" s="183"/>
      <c r="D104" s="184" t="s">
        <v>119</v>
      </c>
      <c r="E104" s="185"/>
      <c r="F104" s="185"/>
      <c r="G104" s="185"/>
      <c r="H104" s="185"/>
      <c r="I104" s="185"/>
      <c r="J104" s="186">
        <f>J220</f>
        <v>0</v>
      </c>
      <c r="K104" s="183"/>
      <c r="L104" s="18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8"/>
      <c r="C105" s="189"/>
      <c r="D105" s="190" t="s">
        <v>120</v>
      </c>
      <c r="E105" s="191"/>
      <c r="F105" s="191"/>
      <c r="G105" s="191"/>
      <c r="H105" s="191"/>
      <c r="I105" s="191"/>
      <c r="J105" s="192">
        <f>J221</f>
        <v>0</v>
      </c>
      <c r="K105" s="189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8"/>
      <c r="C106" s="189"/>
      <c r="D106" s="190" t="s">
        <v>121</v>
      </c>
      <c r="E106" s="191"/>
      <c r="F106" s="191"/>
      <c r="G106" s="191"/>
      <c r="H106" s="191"/>
      <c r="I106" s="191"/>
      <c r="J106" s="192">
        <f>J237</f>
        <v>0</v>
      </c>
      <c r="K106" s="189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8"/>
      <c r="C107" s="189"/>
      <c r="D107" s="190" t="s">
        <v>122</v>
      </c>
      <c r="E107" s="191"/>
      <c r="F107" s="191"/>
      <c r="G107" s="191"/>
      <c r="H107" s="191"/>
      <c r="I107" s="191"/>
      <c r="J107" s="192">
        <f>J247</f>
        <v>0</v>
      </c>
      <c r="K107" s="189"/>
      <c r="L107" s="19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8"/>
      <c r="C108" s="189"/>
      <c r="D108" s="190" t="s">
        <v>123</v>
      </c>
      <c r="E108" s="191"/>
      <c r="F108" s="191"/>
      <c r="G108" s="191"/>
      <c r="H108" s="191"/>
      <c r="I108" s="191"/>
      <c r="J108" s="192">
        <f>J252</f>
        <v>0</v>
      </c>
      <c r="K108" s="189"/>
      <c r="L108" s="19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8"/>
      <c r="C109" s="189"/>
      <c r="D109" s="190" t="s">
        <v>124</v>
      </c>
      <c r="E109" s="191"/>
      <c r="F109" s="191"/>
      <c r="G109" s="191"/>
      <c r="H109" s="191"/>
      <c r="I109" s="191"/>
      <c r="J109" s="192">
        <f>J260</f>
        <v>0</v>
      </c>
      <c r="K109" s="189"/>
      <c r="L109" s="19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8"/>
      <c r="C110" s="189"/>
      <c r="D110" s="190" t="s">
        <v>125</v>
      </c>
      <c r="E110" s="191"/>
      <c r="F110" s="191"/>
      <c r="G110" s="191"/>
      <c r="H110" s="191"/>
      <c r="I110" s="191"/>
      <c r="J110" s="192">
        <f>J275</f>
        <v>0</v>
      </c>
      <c r="K110" s="189"/>
      <c r="L110" s="19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8"/>
      <c r="C111" s="189"/>
      <c r="D111" s="190" t="s">
        <v>126</v>
      </c>
      <c r="E111" s="191"/>
      <c r="F111" s="191"/>
      <c r="G111" s="191"/>
      <c r="H111" s="191"/>
      <c r="I111" s="191"/>
      <c r="J111" s="192">
        <f>J317</f>
        <v>0</v>
      </c>
      <c r="K111" s="189"/>
      <c r="L111" s="19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8"/>
      <c r="C112" s="189"/>
      <c r="D112" s="190" t="s">
        <v>127</v>
      </c>
      <c r="E112" s="191"/>
      <c r="F112" s="191"/>
      <c r="G112" s="191"/>
      <c r="H112" s="191"/>
      <c r="I112" s="191"/>
      <c r="J112" s="192">
        <f>J320</f>
        <v>0</v>
      </c>
      <c r="K112" s="189"/>
      <c r="L112" s="19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9.28" customHeight="1">
      <c r="A115" s="39"/>
      <c r="B115" s="40"/>
      <c r="C115" s="181" t="s">
        <v>128</v>
      </c>
      <c r="D115" s="41"/>
      <c r="E115" s="41"/>
      <c r="F115" s="41"/>
      <c r="G115" s="41"/>
      <c r="H115" s="41"/>
      <c r="I115" s="41"/>
      <c r="J115" s="194">
        <f>ROUND(J116 + J117 + J118 + J119 + J120 + J121,2)</f>
        <v>0</v>
      </c>
      <c r="K115" s="41"/>
      <c r="L115" s="64"/>
      <c r="N115" s="195" t="s">
        <v>40</v>
      </c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8" customHeight="1">
      <c r="A116" s="39"/>
      <c r="B116" s="40"/>
      <c r="C116" s="41"/>
      <c r="D116" s="196" t="s">
        <v>129</v>
      </c>
      <c r="E116" s="197"/>
      <c r="F116" s="197"/>
      <c r="G116" s="41"/>
      <c r="H116" s="41"/>
      <c r="I116" s="41"/>
      <c r="J116" s="198">
        <v>0</v>
      </c>
      <c r="K116" s="41"/>
      <c r="L116" s="199"/>
      <c r="M116" s="200"/>
      <c r="N116" s="201" t="s">
        <v>41</v>
      </c>
      <c r="O116" s="200"/>
      <c r="P116" s="200"/>
      <c r="Q116" s="200"/>
      <c r="R116" s="200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0"/>
      <c r="AG116" s="200"/>
      <c r="AH116" s="200"/>
      <c r="AI116" s="200"/>
      <c r="AJ116" s="200"/>
      <c r="AK116" s="200"/>
      <c r="AL116" s="200"/>
      <c r="AM116" s="200"/>
      <c r="AN116" s="200"/>
      <c r="AO116" s="200"/>
      <c r="AP116" s="200"/>
      <c r="AQ116" s="200"/>
      <c r="AR116" s="200"/>
      <c r="AS116" s="200"/>
      <c r="AT116" s="200"/>
      <c r="AU116" s="200"/>
      <c r="AV116" s="200"/>
      <c r="AW116" s="200"/>
      <c r="AX116" s="200"/>
      <c r="AY116" s="203" t="s">
        <v>130</v>
      </c>
      <c r="AZ116" s="200"/>
      <c r="BA116" s="200"/>
      <c r="BB116" s="200"/>
      <c r="BC116" s="200"/>
      <c r="BD116" s="200"/>
      <c r="BE116" s="204">
        <f>IF(N116="základní",J116,0)</f>
        <v>0</v>
      </c>
      <c r="BF116" s="204">
        <f>IF(N116="snížená",J116,0)</f>
        <v>0</v>
      </c>
      <c r="BG116" s="204">
        <f>IF(N116="zákl. přenesená",J116,0)</f>
        <v>0</v>
      </c>
      <c r="BH116" s="204">
        <f>IF(N116="sníž. přenesená",J116,0)</f>
        <v>0</v>
      </c>
      <c r="BI116" s="204">
        <f>IF(N116="nulová",J116,0)</f>
        <v>0</v>
      </c>
      <c r="BJ116" s="203" t="s">
        <v>84</v>
      </c>
      <c r="BK116" s="200"/>
      <c r="BL116" s="200"/>
      <c r="BM116" s="200"/>
    </row>
    <row r="117" s="2" customFormat="1" ht="18" customHeight="1">
      <c r="A117" s="39"/>
      <c r="B117" s="40"/>
      <c r="C117" s="41"/>
      <c r="D117" s="196" t="s">
        <v>131</v>
      </c>
      <c r="E117" s="197"/>
      <c r="F117" s="197"/>
      <c r="G117" s="41"/>
      <c r="H117" s="41"/>
      <c r="I117" s="41"/>
      <c r="J117" s="198">
        <v>0</v>
      </c>
      <c r="K117" s="41"/>
      <c r="L117" s="199"/>
      <c r="M117" s="200"/>
      <c r="N117" s="201" t="s">
        <v>41</v>
      </c>
      <c r="O117" s="200"/>
      <c r="P117" s="200"/>
      <c r="Q117" s="200"/>
      <c r="R117" s="200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200"/>
      <c r="AT117" s="200"/>
      <c r="AU117" s="200"/>
      <c r="AV117" s="200"/>
      <c r="AW117" s="200"/>
      <c r="AX117" s="200"/>
      <c r="AY117" s="203" t="s">
        <v>130</v>
      </c>
      <c r="AZ117" s="200"/>
      <c r="BA117" s="200"/>
      <c r="BB117" s="200"/>
      <c r="BC117" s="200"/>
      <c r="BD117" s="200"/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203" t="s">
        <v>84</v>
      </c>
      <c r="BK117" s="200"/>
      <c r="BL117" s="200"/>
      <c r="BM117" s="200"/>
    </row>
    <row r="118" s="2" customFormat="1" ht="18" customHeight="1">
      <c r="A118" s="39"/>
      <c r="B118" s="40"/>
      <c r="C118" s="41"/>
      <c r="D118" s="196" t="s">
        <v>132</v>
      </c>
      <c r="E118" s="197"/>
      <c r="F118" s="197"/>
      <c r="G118" s="41"/>
      <c r="H118" s="41"/>
      <c r="I118" s="41"/>
      <c r="J118" s="198">
        <v>0</v>
      </c>
      <c r="K118" s="41"/>
      <c r="L118" s="199"/>
      <c r="M118" s="200"/>
      <c r="N118" s="201" t="s">
        <v>41</v>
      </c>
      <c r="O118" s="200"/>
      <c r="P118" s="200"/>
      <c r="Q118" s="200"/>
      <c r="R118" s="200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3" t="s">
        <v>130</v>
      </c>
      <c r="AZ118" s="200"/>
      <c r="BA118" s="200"/>
      <c r="BB118" s="200"/>
      <c r="BC118" s="200"/>
      <c r="BD118" s="200"/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203" t="s">
        <v>84</v>
      </c>
      <c r="BK118" s="200"/>
      <c r="BL118" s="200"/>
      <c r="BM118" s="200"/>
    </row>
    <row r="119" s="2" customFormat="1" ht="18" customHeight="1">
      <c r="A119" s="39"/>
      <c r="B119" s="40"/>
      <c r="C119" s="41"/>
      <c r="D119" s="196" t="s">
        <v>133</v>
      </c>
      <c r="E119" s="197"/>
      <c r="F119" s="197"/>
      <c r="G119" s="41"/>
      <c r="H119" s="41"/>
      <c r="I119" s="41"/>
      <c r="J119" s="198">
        <v>0</v>
      </c>
      <c r="K119" s="41"/>
      <c r="L119" s="199"/>
      <c r="M119" s="200"/>
      <c r="N119" s="201" t="s">
        <v>41</v>
      </c>
      <c r="O119" s="200"/>
      <c r="P119" s="200"/>
      <c r="Q119" s="200"/>
      <c r="R119" s="200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200"/>
      <c r="AV119" s="200"/>
      <c r="AW119" s="200"/>
      <c r="AX119" s="200"/>
      <c r="AY119" s="203" t="s">
        <v>130</v>
      </c>
      <c r="AZ119" s="200"/>
      <c r="BA119" s="200"/>
      <c r="BB119" s="200"/>
      <c r="BC119" s="200"/>
      <c r="BD119" s="200"/>
      <c r="BE119" s="204">
        <f>IF(N119="základní",J119,0)</f>
        <v>0</v>
      </c>
      <c r="BF119" s="204">
        <f>IF(N119="snížená",J119,0)</f>
        <v>0</v>
      </c>
      <c r="BG119" s="204">
        <f>IF(N119="zákl. přenesená",J119,0)</f>
        <v>0</v>
      </c>
      <c r="BH119" s="204">
        <f>IF(N119="sníž. přenesená",J119,0)</f>
        <v>0</v>
      </c>
      <c r="BI119" s="204">
        <f>IF(N119="nulová",J119,0)</f>
        <v>0</v>
      </c>
      <c r="BJ119" s="203" t="s">
        <v>84</v>
      </c>
      <c r="BK119" s="200"/>
      <c r="BL119" s="200"/>
      <c r="BM119" s="200"/>
    </row>
    <row r="120" s="2" customFormat="1" ht="18" customHeight="1">
      <c r="A120" s="39"/>
      <c r="B120" s="40"/>
      <c r="C120" s="41"/>
      <c r="D120" s="196" t="s">
        <v>134</v>
      </c>
      <c r="E120" s="197"/>
      <c r="F120" s="197"/>
      <c r="G120" s="41"/>
      <c r="H120" s="41"/>
      <c r="I120" s="41"/>
      <c r="J120" s="198">
        <v>0</v>
      </c>
      <c r="K120" s="41"/>
      <c r="L120" s="199"/>
      <c r="M120" s="200"/>
      <c r="N120" s="201" t="s">
        <v>41</v>
      </c>
      <c r="O120" s="200"/>
      <c r="P120" s="200"/>
      <c r="Q120" s="200"/>
      <c r="R120" s="200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200"/>
      <c r="AV120" s="200"/>
      <c r="AW120" s="200"/>
      <c r="AX120" s="200"/>
      <c r="AY120" s="203" t="s">
        <v>130</v>
      </c>
      <c r="AZ120" s="200"/>
      <c r="BA120" s="200"/>
      <c r="BB120" s="200"/>
      <c r="BC120" s="200"/>
      <c r="BD120" s="200"/>
      <c r="BE120" s="204">
        <f>IF(N120="základní",J120,0)</f>
        <v>0</v>
      </c>
      <c r="BF120" s="204">
        <f>IF(N120="snížená",J120,0)</f>
        <v>0</v>
      </c>
      <c r="BG120" s="204">
        <f>IF(N120="zákl. přenesená",J120,0)</f>
        <v>0</v>
      </c>
      <c r="BH120" s="204">
        <f>IF(N120="sníž. přenesená",J120,0)</f>
        <v>0</v>
      </c>
      <c r="BI120" s="204">
        <f>IF(N120="nulová",J120,0)</f>
        <v>0</v>
      </c>
      <c r="BJ120" s="203" t="s">
        <v>84</v>
      </c>
      <c r="BK120" s="200"/>
      <c r="BL120" s="200"/>
      <c r="BM120" s="200"/>
    </row>
    <row r="121" s="2" customFormat="1" ht="18" customHeight="1">
      <c r="A121" s="39"/>
      <c r="B121" s="40"/>
      <c r="C121" s="41"/>
      <c r="D121" s="197" t="s">
        <v>135</v>
      </c>
      <c r="E121" s="41"/>
      <c r="F121" s="41"/>
      <c r="G121" s="41"/>
      <c r="H121" s="41"/>
      <c r="I121" s="41"/>
      <c r="J121" s="198">
        <f>ROUND(J30*T121,2)</f>
        <v>0</v>
      </c>
      <c r="K121" s="41"/>
      <c r="L121" s="199"/>
      <c r="M121" s="200"/>
      <c r="N121" s="201" t="s">
        <v>41</v>
      </c>
      <c r="O121" s="200"/>
      <c r="P121" s="200"/>
      <c r="Q121" s="200"/>
      <c r="R121" s="200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200"/>
      <c r="AV121" s="200"/>
      <c r="AW121" s="200"/>
      <c r="AX121" s="200"/>
      <c r="AY121" s="203" t="s">
        <v>136</v>
      </c>
      <c r="AZ121" s="200"/>
      <c r="BA121" s="200"/>
      <c r="BB121" s="200"/>
      <c r="BC121" s="200"/>
      <c r="BD121" s="200"/>
      <c r="BE121" s="204">
        <f>IF(N121="základní",J121,0)</f>
        <v>0</v>
      </c>
      <c r="BF121" s="204">
        <f>IF(N121="snížená",J121,0)</f>
        <v>0</v>
      </c>
      <c r="BG121" s="204">
        <f>IF(N121="zákl. přenesená",J121,0)</f>
        <v>0</v>
      </c>
      <c r="BH121" s="204">
        <f>IF(N121="sníž. přenesená",J121,0)</f>
        <v>0</v>
      </c>
      <c r="BI121" s="204">
        <f>IF(N121="nulová",J121,0)</f>
        <v>0</v>
      </c>
      <c r="BJ121" s="203" t="s">
        <v>84</v>
      </c>
      <c r="BK121" s="200"/>
      <c r="BL121" s="200"/>
      <c r="BM121" s="200"/>
    </row>
    <row r="122" s="2" customForma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9.28" customHeight="1">
      <c r="A123" s="39"/>
      <c r="B123" s="40"/>
      <c r="C123" s="205" t="s">
        <v>137</v>
      </c>
      <c r="D123" s="179"/>
      <c r="E123" s="179"/>
      <c r="F123" s="179"/>
      <c r="G123" s="179"/>
      <c r="H123" s="179"/>
      <c r="I123" s="179"/>
      <c r="J123" s="206">
        <f>ROUND(J96+J115,2)</f>
        <v>0</v>
      </c>
      <c r="K123" s="179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67"/>
      <c r="C124" s="68"/>
      <c r="D124" s="68"/>
      <c r="E124" s="68"/>
      <c r="F124" s="68"/>
      <c r="G124" s="68"/>
      <c r="H124" s="68"/>
      <c r="I124" s="68"/>
      <c r="J124" s="68"/>
      <c r="K124" s="68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8" s="2" customFormat="1" ht="6.96" customHeight="1">
      <c r="A128" s="39"/>
      <c r="B128" s="69"/>
      <c r="C128" s="70"/>
      <c r="D128" s="70"/>
      <c r="E128" s="70"/>
      <c r="F128" s="70"/>
      <c r="G128" s="70"/>
      <c r="H128" s="70"/>
      <c r="I128" s="70"/>
      <c r="J128" s="70"/>
      <c r="K128" s="70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4.96" customHeight="1">
      <c r="A129" s="39"/>
      <c r="B129" s="40"/>
      <c r="C129" s="24" t="s">
        <v>138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16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6.25" customHeight="1">
      <c r="A132" s="39"/>
      <c r="B132" s="40"/>
      <c r="C132" s="41"/>
      <c r="D132" s="41"/>
      <c r="E132" s="177" t="str">
        <f>E7</f>
        <v>ZŠ R. Frimla, Trutnov - Oprava havarijního stavu sociálního zázemí I. stupeň</v>
      </c>
      <c r="F132" s="33"/>
      <c r="G132" s="33"/>
      <c r="H132" s="33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103</v>
      </c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6.5" customHeight="1">
      <c r="A134" s="39"/>
      <c r="B134" s="40"/>
      <c r="C134" s="41"/>
      <c r="D134" s="41"/>
      <c r="E134" s="77" t="str">
        <f>E9</f>
        <v>SO01B - Přízemí sociálky chlapci</v>
      </c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2" customHeight="1">
      <c r="A136" s="39"/>
      <c r="B136" s="40"/>
      <c r="C136" s="33" t="s">
        <v>20</v>
      </c>
      <c r="D136" s="41"/>
      <c r="E136" s="41"/>
      <c r="F136" s="28" t="str">
        <f>F12</f>
        <v>Trutnov</v>
      </c>
      <c r="G136" s="41"/>
      <c r="H136" s="41"/>
      <c r="I136" s="33" t="s">
        <v>22</v>
      </c>
      <c r="J136" s="80" t="str">
        <f>IF(J12="","",J12)</f>
        <v>26. 3. 2024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6.96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25.65" customHeight="1">
      <c r="A138" s="39"/>
      <c r="B138" s="40"/>
      <c r="C138" s="33" t="s">
        <v>24</v>
      </c>
      <c r="D138" s="41"/>
      <c r="E138" s="41"/>
      <c r="F138" s="28" t="str">
        <f>E15</f>
        <v>Základní škola Trutnov, R. Frima 816</v>
      </c>
      <c r="G138" s="41"/>
      <c r="H138" s="41"/>
      <c r="I138" s="33" t="s">
        <v>30</v>
      </c>
      <c r="J138" s="37" t="str">
        <f>E21</f>
        <v xml:space="preserve">dle požadavku -  výkaz výměr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5.15" customHeight="1">
      <c r="A139" s="39"/>
      <c r="B139" s="40"/>
      <c r="C139" s="33" t="s">
        <v>28</v>
      </c>
      <c r="D139" s="41"/>
      <c r="E139" s="41"/>
      <c r="F139" s="28" t="str">
        <f>IF(E18="","",E18)</f>
        <v>Vyplň údaj</v>
      </c>
      <c r="G139" s="41"/>
      <c r="H139" s="41"/>
      <c r="I139" s="33" t="s">
        <v>33</v>
      </c>
      <c r="J139" s="37" t="str">
        <f>E24</f>
        <v xml:space="preserve"> 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0.32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11" customFormat="1" ht="29.28" customHeight="1">
      <c r="A141" s="207"/>
      <c r="B141" s="208"/>
      <c r="C141" s="209" t="s">
        <v>139</v>
      </c>
      <c r="D141" s="210" t="s">
        <v>61</v>
      </c>
      <c r="E141" s="210" t="s">
        <v>57</v>
      </c>
      <c r="F141" s="210" t="s">
        <v>58</v>
      </c>
      <c r="G141" s="210" t="s">
        <v>140</v>
      </c>
      <c r="H141" s="210" t="s">
        <v>141</v>
      </c>
      <c r="I141" s="210" t="s">
        <v>142</v>
      </c>
      <c r="J141" s="211" t="s">
        <v>109</v>
      </c>
      <c r="K141" s="212" t="s">
        <v>143</v>
      </c>
      <c r="L141" s="213"/>
      <c r="M141" s="101" t="s">
        <v>1</v>
      </c>
      <c r="N141" s="102" t="s">
        <v>40</v>
      </c>
      <c r="O141" s="102" t="s">
        <v>144</v>
      </c>
      <c r="P141" s="102" t="s">
        <v>145</v>
      </c>
      <c r="Q141" s="102" t="s">
        <v>146</v>
      </c>
      <c r="R141" s="102" t="s">
        <v>147</v>
      </c>
      <c r="S141" s="102" t="s">
        <v>148</v>
      </c>
      <c r="T141" s="103" t="s">
        <v>149</v>
      </c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</row>
    <row r="142" s="2" customFormat="1" ht="22.8" customHeight="1">
      <c r="A142" s="39"/>
      <c r="B142" s="40"/>
      <c r="C142" s="108" t="s">
        <v>150</v>
      </c>
      <c r="D142" s="41"/>
      <c r="E142" s="41"/>
      <c r="F142" s="41"/>
      <c r="G142" s="41"/>
      <c r="H142" s="41"/>
      <c r="I142" s="41"/>
      <c r="J142" s="214">
        <f>BK142</f>
        <v>0</v>
      </c>
      <c r="K142" s="41"/>
      <c r="L142" s="45"/>
      <c r="M142" s="104"/>
      <c r="N142" s="215"/>
      <c r="O142" s="105"/>
      <c r="P142" s="216">
        <f>P143+P220</f>
        <v>0</v>
      </c>
      <c r="Q142" s="105"/>
      <c r="R142" s="216">
        <f>R143+R220</f>
        <v>15.9255031</v>
      </c>
      <c r="S142" s="105"/>
      <c r="T142" s="217">
        <f>T143+T220</f>
        <v>13.713599770000002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75</v>
      </c>
      <c r="AU142" s="18" t="s">
        <v>111</v>
      </c>
      <c r="BK142" s="218">
        <f>BK143+BK220</f>
        <v>0</v>
      </c>
    </row>
    <row r="143" s="12" customFormat="1" ht="25.92" customHeight="1">
      <c r="A143" s="12"/>
      <c r="B143" s="219"/>
      <c r="C143" s="220"/>
      <c r="D143" s="221" t="s">
        <v>75</v>
      </c>
      <c r="E143" s="222" t="s">
        <v>151</v>
      </c>
      <c r="F143" s="222" t="s">
        <v>152</v>
      </c>
      <c r="G143" s="220"/>
      <c r="H143" s="220"/>
      <c r="I143" s="223"/>
      <c r="J143" s="224">
        <f>BK143</f>
        <v>0</v>
      </c>
      <c r="K143" s="220"/>
      <c r="L143" s="225"/>
      <c r="M143" s="226"/>
      <c r="N143" s="227"/>
      <c r="O143" s="227"/>
      <c r="P143" s="228">
        <f>P144+P150+P152+P192+P211+P218</f>
        <v>0</v>
      </c>
      <c r="Q143" s="227"/>
      <c r="R143" s="228">
        <f>R144+R150+R152+R192+R211+R218</f>
        <v>12.585022480000001</v>
      </c>
      <c r="S143" s="227"/>
      <c r="T143" s="229">
        <f>T144+T150+T152+T192+T211+T218</f>
        <v>6.3636000000000017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0" t="s">
        <v>84</v>
      </c>
      <c r="AT143" s="231" t="s">
        <v>75</v>
      </c>
      <c r="AU143" s="231" t="s">
        <v>76</v>
      </c>
      <c r="AY143" s="230" t="s">
        <v>153</v>
      </c>
      <c r="BK143" s="232">
        <f>BK144+BK150+BK152+BK192+BK211+BK218</f>
        <v>0</v>
      </c>
    </row>
    <row r="144" s="12" customFormat="1" ht="22.8" customHeight="1">
      <c r="A144" s="12"/>
      <c r="B144" s="219"/>
      <c r="C144" s="220"/>
      <c r="D144" s="221" t="s">
        <v>75</v>
      </c>
      <c r="E144" s="233" t="s">
        <v>154</v>
      </c>
      <c r="F144" s="233" t="s">
        <v>155</v>
      </c>
      <c r="G144" s="220"/>
      <c r="H144" s="220"/>
      <c r="I144" s="223"/>
      <c r="J144" s="234">
        <f>BK144</f>
        <v>0</v>
      </c>
      <c r="K144" s="220"/>
      <c r="L144" s="225"/>
      <c r="M144" s="226"/>
      <c r="N144" s="227"/>
      <c r="O144" s="227"/>
      <c r="P144" s="228">
        <f>SUM(P145:P149)</f>
        <v>0</v>
      </c>
      <c r="Q144" s="227"/>
      <c r="R144" s="228">
        <f>SUM(R145:R149)</f>
        <v>0.1125075</v>
      </c>
      <c r="S144" s="227"/>
      <c r="T144" s="229">
        <f>SUM(T145:T149)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0" t="s">
        <v>84</v>
      </c>
      <c r="AT144" s="231" t="s">
        <v>75</v>
      </c>
      <c r="AU144" s="231" t="s">
        <v>84</v>
      </c>
      <c r="AY144" s="230" t="s">
        <v>153</v>
      </c>
      <c r="BK144" s="232">
        <f>SUM(BK145:BK149)</f>
        <v>0</v>
      </c>
    </row>
    <row r="145" s="2" customFormat="1" ht="24.15" customHeight="1">
      <c r="A145" s="39"/>
      <c r="B145" s="40"/>
      <c r="C145" s="235" t="s">
        <v>84</v>
      </c>
      <c r="D145" s="235" t="s">
        <v>156</v>
      </c>
      <c r="E145" s="236" t="s">
        <v>157</v>
      </c>
      <c r="F145" s="237" t="s">
        <v>158</v>
      </c>
      <c r="G145" s="238" t="s">
        <v>159</v>
      </c>
      <c r="H145" s="239">
        <v>3</v>
      </c>
      <c r="I145" s="240"/>
      <c r="J145" s="241">
        <f>ROUND(I145*H145,2)</f>
        <v>0</v>
      </c>
      <c r="K145" s="242"/>
      <c r="L145" s="45"/>
      <c r="M145" s="243" t="s">
        <v>1</v>
      </c>
      <c r="N145" s="244" t="s">
        <v>41</v>
      </c>
      <c r="O145" s="92"/>
      <c r="P145" s="245">
        <f>O145*H145</f>
        <v>0</v>
      </c>
      <c r="Q145" s="245">
        <v>0.00013999999999999999</v>
      </c>
      <c r="R145" s="245">
        <f>Q145*H145</f>
        <v>0.00041999999999999996</v>
      </c>
      <c r="S145" s="245">
        <v>0</v>
      </c>
      <c r="T145" s="24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7" t="s">
        <v>160</v>
      </c>
      <c r="AT145" s="247" t="s">
        <v>156</v>
      </c>
      <c r="AU145" s="247" t="s">
        <v>86</v>
      </c>
      <c r="AY145" s="18" t="s">
        <v>153</v>
      </c>
      <c r="BE145" s="248">
        <f>IF(N145="základní",J145,0)</f>
        <v>0</v>
      </c>
      <c r="BF145" s="248">
        <f>IF(N145="snížená",J145,0)</f>
        <v>0</v>
      </c>
      <c r="BG145" s="248">
        <f>IF(N145="zákl. přenesená",J145,0)</f>
        <v>0</v>
      </c>
      <c r="BH145" s="248">
        <f>IF(N145="sníž. přenesená",J145,0)</f>
        <v>0</v>
      </c>
      <c r="BI145" s="248">
        <f>IF(N145="nulová",J145,0)</f>
        <v>0</v>
      </c>
      <c r="BJ145" s="18" t="s">
        <v>84</v>
      </c>
      <c r="BK145" s="248">
        <f>ROUND(I145*H145,2)</f>
        <v>0</v>
      </c>
      <c r="BL145" s="18" t="s">
        <v>160</v>
      </c>
      <c r="BM145" s="247" t="s">
        <v>622</v>
      </c>
    </row>
    <row r="146" s="2" customFormat="1" ht="37.8" customHeight="1">
      <c r="A146" s="39"/>
      <c r="B146" s="40"/>
      <c r="C146" s="235" t="s">
        <v>86</v>
      </c>
      <c r="D146" s="235" t="s">
        <v>156</v>
      </c>
      <c r="E146" s="236" t="s">
        <v>165</v>
      </c>
      <c r="F146" s="237" t="s">
        <v>166</v>
      </c>
      <c r="G146" s="238" t="s">
        <v>167</v>
      </c>
      <c r="H146" s="239">
        <v>1.75</v>
      </c>
      <c r="I146" s="240"/>
      <c r="J146" s="241">
        <f>ROUND(I146*H146,2)</f>
        <v>0</v>
      </c>
      <c r="K146" s="242"/>
      <c r="L146" s="45"/>
      <c r="M146" s="243" t="s">
        <v>1</v>
      </c>
      <c r="N146" s="244" t="s">
        <v>41</v>
      </c>
      <c r="O146" s="92"/>
      <c r="P146" s="245">
        <f>O146*H146</f>
        <v>0</v>
      </c>
      <c r="Q146" s="245">
        <v>0.064049999999999996</v>
      </c>
      <c r="R146" s="245">
        <f>Q146*H146</f>
        <v>0.11208749999999999</v>
      </c>
      <c r="S146" s="245">
        <v>0</v>
      </c>
      <c r="T146" s="24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7" t="s">
        <v>160</v>
      </c>
      <c r="AT146" s="247" t="s">
        <v>156</v>
      </c>
      <c r="AU146" s="247" t="s">
        <v>86</v>
      </c>
      <c r="AY146" s="18" t="s">
        <v>153</v>
      </c>
      <c r="BE146" s="248">
        <f>IF(N146="základní",J146,0)</f>
        <v>0</v>
      </c>
      <c r="BF146" s="248">
        <f>IF(N146="snížená",J146,0)</f>
        <v>0</v>
      </c>
      <c r="BG146" s="248">
        <f>IF(N146="zákl. přenesená",J146,0)</f>
        <v>0</v>
      </c>
      <c r="BH146" s="248">
        <f>IF(N146="sníž. přenesená",J146,0)</f>
        <v>0</v>
      </c>
      <c r="BI146" s="248">
        <f>IF(N146="nulová",J146,0)</f>
        <v>0</v>
      </c>
      <c r="BJ146" s="18" t="s">
        <v>84</v>
      </c>
      <c r="BK146" s="248">
        <f>ROUND(I146*H146,2)</f>
        <v>0</v>
      </c>
      <c r="BL146" s="18" t="s">
        <v>160</v>
      </c>
      <c r="BM146" s="247" t="s">
        <v>623</v>
      </c>
    </row>
    <row r="147" s="13" customFormat="1">
      <c r="A147" s="13"/>
      <c r="B147" s="249"/>
      <c r="C147" s="250"/>
      <c r="D147" s="251" t="s">
        <v>162</v>
      </c>
      <c r="E147" s="252" t="s">
        <v>1</v>
      </c>
      <c r="F147" s="253" t="s">
        <v>624</v>
      </c>
      <c r="G147" s="250"/>
      <c r="H147" s="254">
        <v>1.75</v>
      </c>
      <c r="I147" s="255"/>
      <c r="J147" s="250"/>
      <c r="K147" s="250"/>
      <c r="L147" s="256"/>
      <c r="M147" s="257"/>
      <c r="N147" s="258"/>
      <c r="O147" s="258"/>
      <c r="P147" s="258"/>
      <c r="Q147" s="258"/>
      <c r="R147" s="258"/>
      <c r="S147" s="258"/>
      <c r="T147" s="25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162</v>
      </c>
      <c r="AU147" s="260" t="s">
        <v>86</v>
      </c>
      <c r="AV147" s="13" t="s">
        <v>86</v>
      </c>
      <c r="AW147" s="13" t="s">
        <v>32</v>
      </c>
      <c r="AX147" s="13" t="s">
        <v>76</v>
      </c>
      <c r="AY147" s="260" t="s">
        <v>153</v>
      </c>
    </row>
    <row r="148" s="14" customFormat="1">
      <c r="A148" s="14"/>
      <c r="B148" s="261"/>
      <c r="C148" s="262"/>
      <c r="D148" s="251" t="s">
        <v>162</v>
      </c>
      <c r="E148" s="263" t="s">
        <v>1</v>
      </c>
      <c r="F148" s="264" t="s">
        <v>164</v>
      </c>
      <c r="G148" s="262"/>
      <c r="H148" s="265">
        <v>1.75</v>
      </c>
      <c r="I148" s="266"/>
      <c r="J148" s="262"/>
      <c r="K148" s="262"/>
      <c r="L148" s="267"/>
      <c r="M148" s="268"/>
      <c r="N148" s="269"/>
      <c r="O148" s="269"/>
      <c r="P148" s="269"/>
      <c r="Q148" s="269"/>
      <c r="R148" s="269"/>
      <c r="S148" s="269"/>
      <c r="T148" s="27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1" t="s">
        <v>162</v>
      </c>
      <c r="AU148" s="271" t="s">
        <v>86</v>
      </c>
      <c r="AV148" s="14" t="s">
        <v>160</v>
      </c>
      <c r="AW148" s="14" t="s">
        <v>32</v>
      </c>
      <c r="AX148" s="14" t="s">
        <v>84</v>
      </c>
      <c r="AY148" s="271" t="s">
        <v>153</v>
      </c>
    </row>
    <row r="149" s="2" customFormat="1" ht="16.5" customHeight="1">
      <c r="A149" s="39"/>
      <c r="B149" s="40"/>
      <c r="C149" s="235" t="s">
        <v>154</v>
      </c>
      <c r="D149" s="235" t="s">
        <v>156</v>
      </c>
      <c r="E149" s="236" t="s">
        <v>170</v>
      </c>
      <c r="F149" s="237" t="s">
        <v>171</v>
      </c>
      <c r="G149" s="238" t="s">
        <v>172</v>
      </c>
      <c r="H149" s="239">
        <v>2</v>
      </c>
      <c r="I149" s="240"/>
      <c r="J149" s="241">
        <f>ROUND(I149*H149,2)</f>
        <v>0</v>
      </c>
      <c r="K149" s="242"/>
      <c r="L149" s="45"/>
      <c r="M149" s="243" t="s">
        <v>1</v>
      </c>
      <c r="N149" s="244" t="s">
        <v>41</v>
      </c>
      <c r="O149" s="92"/>
      <c r="P149" s="245">
        <f>O149*H149</f>
        <v>0</v>
      </c>
      <c r="Q149" s="245">
        <v>0</v>
      </c>
      <c r="R149" s="245">
        <f>Q149*H149</f>
        <v>0</v>
      </c>
      <c r="S149" s="245">
        <v>0</v>
      </c>
      <c r="T149" s="24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7" t="s">
        <v>160</v>
      </c>
      <c r="AT149" s="247" t="s">
        <v>156</v>
      </c>
      <c r="AU149" s="247" t="s">
        <v>86</v>
      </c>
      <c r="AY149" s="18" t="s">
        <v>153</v>
      </c>
      <c r="BE149" s="248">
        <f>IF(N149="základní",J149,0)</f>
        <v>0</v>
      </c>
      <c r="BF149" s="248">
        <f>IF(N149="snížená",J149,0)</f>
        <v>0</v>
      </c>
      <c r="BG149" s="248">
        <f>IF(N149="zákl. přenesená",J149,0)</f>
        <v>0</v>
      </c>
      <c r="BH149" s="248">
        <f>IF(N149="sníž. přenesená",J149,0)</f>
        <v>0</v>
      </c>
      <c r="BI149" s="248">
        <f>IF(N149="nulová",J149,0)</f>
        <v>0</v>
      </c>
      <c r="BJ149" s="18" t="s">
        <v>84</v>
      </c>
      <c r="BK149" s="248">
        <f>ROUND(I149*H149,2)</f>
        <v>0</v>
      </c>
      <c r="BL149" s="18" t="s">
        <v>160</v>
      </c>
      <c r="BM149" s="247" t="s">
        <v>625</v>
      </c>
    </row>
    <row r="150" s="12" customFormat="1" ht="22.8" customHeight="1">
      <c r="A150" s="12"/>
      <c r="B150" s="219"/>
      <c r="C150" s="220"/>
      <c r="D150" s="221" t="s">
        <v>75</v>
      </c>
      <c r="E150" s="233" t="s">
        <v>160</v>
      </c>
      <c r="F150" s="233" t="s">
        <v>174</v>
      </c>
      <c r="G150" s="220"/>
      <c r="H150" s="220"/>
      <c r="I150" s="223"/>
      <c r="J150" s="234">
        <f>BK150</f>
        <v>0</v>
      </c>
      <c r="K150" s="220"/>
      <c r="L150" s="225"/>
      <c r="M150" s="226"/>
      <c r="N150" s="227"/>
      <c r="O150" s="227"/>
      <c r="P150" s="228">
        <f>P151</f>
        <v>0</v>
      </c>
      <c r="Q150" s="227"/>
      <c r="R150" s="228">
        <f>R151</f>
        <v>0.15984000000000001</v>
      </c>
      <c r="S150" s="227"/>
      <c r="T150" s="229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30" t="s">
        <v>84</v>
      </c>
      <c r="AT150" s="231" t="s">
        <v>75</v>
      </c>
      <c r="AU150" s="231" t="s">
        <v>84</v>
      </c>
      <c r="AY150" s="230" t="s">
        <v>153</v>
      </c>
      <c r="BK150" s="232">
        <f>BK151</f>
        <v>0</v>
      </c>
    </row>
    <row r="151" s="2" customFormat="1" ht="24.15" customHeight="1">
      <c r="A151" s="39"/>
      <c r="B151" s="40"/>
      <c r="C151" s="235" t="s">
        <v>160</v>
      </c>
      <c r="D151" s="235" t="s">
        <v>156</v>
      </c>
      <c r="E151" s="236" t="s">
        <v>175</v>
      </c>
      <c r="F151" s="237" t="s">
        <v>176</v>
      </c>
      <c r="G151" s="238" t="s">
        <v>177</v>
      </c>
      <c r="H151" s="239">
        <v>3</v>
      </c>
      <c r="I151" s="240"/>
      <c r="J151" s="241">
        <f>ROUND(I151*H151,2)</f>
        <v>0</v>
      </c>
      <c r="K151" s="242"/>
      <c r="L151" s="45"/>
      <c r="M151" s="243" t="s">
        <v>1</v>
      </c>
      <c r="N151" s="244" t="s">
        <v>41</v>
      </c>
      <c r="O151" s="92"/>
      <c r="P151" s="245">
        <f>O151*H151</f>
        <v>0</v>
      </c>
      <c r="Q151" s="245">
        <v>0.053280000000000001</v>
      </c>
      <c r="R151" s="245">
        <f>Q151*H151</f>
        <v>0.15984000000000001</v>
      </c>
      <c r="S151" s="245">
        <v>0</v>
      </c>
      <c r="T151" s="24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7" t="s">
        <v>160</v>
      </c>
      <c r="AT151" s="247" t="s">
        <v>156</v>
      </c>
      <c r="AU151" s="247" t="s">
        <v>86</v>
      </c>
      <c r="AY151" s="18" t="s">
        <v>153</v>
      </c>
      <c r="BE151" s="248">
        <f>IF(N151="základní",J151,0)</f>
        <v>0</v>
      </c>
      <c r="BF151" s="248">
        <f>IF(N151="snížená",J151,0)</f>
        <v>0</v>
      </c>
      <c r="BG151" s="248">
        <f>IF(N151="zákl. přenesená",J151,0)</f>
        <v>0</v>
      </c>
      <c r="BH151" s="248">
        <f>IF(N151="sníž. přenesená",J151,0)</f>
        <v>0</v>
      </c>
      <c r="BI151" s="248">
        <f>IF(N151="nulová",J151,0)</f>
        <v>0</v>
      </c>
      <c r="BJ151" s="18" t="s">
        <v>84</v>
      </c>
      <c r="BK151" s="248">
        <f>ROUND(I151*H151,2)</f>
        <v>0</v>
      </c>
      <c r="BL151" s="18" t="s">
        <v>160</v>
      </c>
      <c r="BM151" s="247" t="s">
        <v>626</v>
      </c>
    </row>
    <row r="152" s="12" customFormat="1" ht="22.8" customHeight="1">
      <c r="A152" s="12"/>
      <c r="B152" s="219"/>
      <c r="C152" s="220"/>
      <c r="D152" s="221" t="s">
        <v>75</v>
      </c>
      <c r="E152" s="233" t="s">
        <v>179</v>
      </c>
      <c r="F152" s="233" t="s">
        <v>180</v>
      </c>
      <c r="G152" s="220"/>
      <c r="H152" s="220"/>
      <c r="I152" s="223"/>
      <c r="J152" s="234">
        <f>BK152</f>
        <v>0</v>
      </c>
      <c r="K152" s="220"/>
      <c r="L152" s="225"/>
      <c r="M152" s="226"/>
      <c r="N152" s="227"/>
      <c r="O152" s="227"/>
      <c r="P152" s="228">
        <f>SUM(P153:P191)</f>
        <v>0</v>
      </c>
      <c r="Q152" s="227"/>
      <c r="R152" s="228">
        <f>SUM(R153:R191)</f>
        <v>12.29611798</v>
      </c>
      <c r="S152" s="227"/>
      <c r="T152" s="229">
        <f>SUM(T153:T191)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30" t="s">
        <v>84</v>
      </c>
      <c r="AT152" s="231" t="s">
        <v>75</v>
      </c>
      <c r="AU152" s="231" t="s">
        <v>84</v>
      </c>
      <c r="AY152" s="230" t="s">
        <v>153</v>
      </c>
      <c r="BK152" s="232">
        <f>SUM(BK153:BK191)</f>
        <v>0</v>
      </c>
    </row>
    <row r="153" s="2" customFormat="1" ht="21.75" customHeight="1">
      <c r="A153" s="39"/>
      <c r="B153" s="40"/>
      <c r="C153" s="235" t="s">
        <v>627</v>
      </c>
      <c r="D153" s="235" t="s">
        <v>156</v>
      </c>
      <c r="E153" s="236" t="s">
        <v>182</v>
      </c>
      <c r="F153" s="237" t="s">
        <v>183</v>
      </c>
      <c r="G153" s="238" t="s">
        <v>167</v>
      </c>
      <c r="H153" s="239">
        <v>24.523</v>
      </c>
      <c r="I153" s="240"/>
      <c r="J153" s="241">
        <f>ROUND(I153*H153,2)</f>
        <v>0</v>
      </c>
      <c r="K153" s="242"/>
      <c r="L153" s="45"/>
      <c r="M153" s="243" t="s">
        <v>1</v>
      </c>
      <c r="N153" s="244" t="s">
        <v>41</v>
      </c>
      <c r="O153" s="92"/>
      <c r="P153" s="245">
        <f>O153*H153</f>
        <v>0</v>
      </c>
      <c r="Q153" s="245">
        <v>0.0043800000000000002</v>
      </c>
      <c r="R153" s="245">
        <f>Q153*H153</f>
        <v>0.10741074000000001</v>
      </c>
      <c r="S153" s="245">
        <v>0</v>
      </c>
      <c r="T153" s="24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7" t="s">
        <v>160</v>
      </c>
      <c r="AT153" s="247" t="s">
        <v>156</v>
      </c>
      <c r="AU153" s="247" t="s">
        <v>86</v>
      </c>
      <c r="AY153" s="18" t="s">
        <v>153</v>
      </c>
      <c r="BE153" s="248">
        <f>IF(N153="základní",J153,0)</f>
        <v>0</v>
      </c>
      <c r="BF153" s="248">
        <f>IF(N153="snížená",J153,0)</f>
        <v>0</v>
      </c>
      <c r="BG153" s="248">
        <f>IF(N153="zákl. přenesená",J153,0)</f>
        <v>0</v>
      </c>
      <c r="BH153" s="248">
        <f>IF(N153="sníž. přenesená",J153,0)</f>
        <v>0</v>
      </c>
      <c r="BI153" s="248">
        <f>IF(N153="nulová",J153,0)</f>
        <v>0</v>
      </c>
      <c r="BJ153" s="18" t="s">
        <v>84</v>
      </c>
      <c r="BK153" s="248">
        <f>ROUND(I153*H153,2)</f>
        <v>0</v>
      </c>
      <c r="BL153" s="18" t="s">
        <v>160</v>
      </c>
      <c r="BM153" s="247" t="s">
        <v>628</v>
      </c>
    </row>
    <row r="154" s="15" customFormat="1">
      <c r="A154" s="15"/>
      <c r="B154" s="272"/>
      <c r="C154" s="273"/>
      <c r="D154" s="251" t="s">
        <v>162</v>
      </c>
      <c r="E154" s="274" t="s">
        <v>1</v>
      </c>
      <c r="F154" s="275" t="s">
        <v>185</v>
      </c>
      <c r="G154" s="273"/>
      <c r="H154" s="274" t="s">
        <v>1</v>
      </c>
      <c r="I154" s="276"/>
      <c r="J154" s="273"/>
      <c r="K154" s="273"/>
      <c r="L154" s="277"/>
      <c r="M154" s="278"/>
      <c r="N154" s="279"/>
      <c r="O154" s="279"/>
      <c r="P154" s="279"/>
      <c r="Q154" s="279"/>
      <c r="R154" s="279"/>
      <c r="S154" s="279"/>
      <c r="T154" s="28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1" t="s">
        <v>162</v>
      </c>
      <c r="AU154" s="281" t="s">
        <v>86</v>
      </c>
      <c r="AV154" s="15" t="s">
        <v>84</v>
      </c>
      <c r="AW154" s="15" t="s">
        <v>32</v>
      </c>
      <c r="AX154" s="15" t="s">
        <v>76</v>
      </c>
      <c r="AY154" s="281" t="s">
        <v>153</v>
      </c>
    </row>
    <row r="155" s="13" customFormat="1">
      <c r="A155" s="13"/>
      <c r="B155" s="249"/>
      <c r="C155" s="250"/>
      <c r="D155" s="251" t="s">
        <v>162</v>
      </c>
      <c r="E155" s="252" t="s">
        <v>1</v>
      </c>
      <c r="F155" s="253" t="s">
        <v>629</v>
      </c>
      <c r="G155" s="250"/>
      <c r="H155" s="254">
        <v>11.193</v>
      </c>
      <c r="I155" s="255"/>
      <c r="J155" s="250"/>
      <c r="K155" s="250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162</v>
      </c>
      <c r="AU155" s="260" t="s">
        <v>86</v>
      </c>
      <c r="AV155" s="13" t="s">
        <v>86</v>
      </c>
      <c r="AW155" s="13" t="s">
        <v>32</v>
      </c>
      <c r="AX155" s="13" t="s">
        <v>76</v>
      </c>
      <c r="AY155" s="260" t="s">
        <v>153</v>
      </c>
    </row>
    <row r="156" s="13" customFormat="1">
      <c r="A156" s="13"/>
      <c r="B156" s="249"/>
      <c r="C156" s="250"/>
      <c r="D156" s="251" t="s">
        <v>162</v>
      </c>
      <c r="E156" s="252" t="s">
        <v>1</v>
      </c>
      <c r="F156" s="253" t="s">
        <v>630</v>
      </c>
      <c r="G156" s="250"/>
      <c r="H156" s="254">
        <v>13.33</v>
      </c>
      <c r="I156" s="255"/>
      <c r="J156" s="250"/>
      <c r="K156" s="250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162</v>
      </c>
      <c r="AU156" s="260" t="s">
        <v>86</v>
      </c>
      <c r="AV156" s="13" t="s">
        <v>86</v>
      </c>
      <c r="AW156" s="13" t="s">
        <v>32</v>
      </c>
      <c r="AX156" s="13" t="s">
        <v>76</v>
      </c>
      <c r="AY156" s="260" t="s">
        <v>153</v>
      </c>
    </row>
    <row r="157" s="14" customFormat="1">
      <c r="A157" s="14"/>
      <c r="B157" s="261"/>
      <c r="C157" s="262"/>
      <c r="D157" s="251" t="s">
        <v>162</v>
      </c>
      <c r="E157" s="263" t="s">
        <v>1</v>
      </c>
      <c r="F157" s="264" t="s">
        <v>164</v>
      </c>
      <c r="G157" s="262"/>
      <c r="H157" s="265">
        <v>24.523</v>
      </c>
      <c r="I157" s="266"/>
      <c r="J157" s="262"/>
      <c r="K157" s="262"/>
      <c r="L157" s="267"/>
      <c r="M157" s="268"/>
      <c r="N157" s="269"/>
      <c r="O157" s="269"/>
      <c r="P157" s="269"/>
      <c r="Q157" s="269"/>
      <c r="R157" s="269"/>
      <c r="S157" s="269"/>
      <c r="T157" s="27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1" t="s">
        <v>162</v>
      </c>
      <c r="AU157" s="271" t="s">
        <v>86</v>
      </c>
      <c r="AV157" s="14" t="s">
        <v>160</v>
      </c>
      <c r="AW157" s="14" t="s">
        <v>32</v>
      </c>
      <c r="AX157" s="14" t="s">
        <v>84</v>
      </c>
      <c r="AY157" s="271" t="s">
        <v>153</v>
      </c>
    </row>
    <row r="158" s="2" customFormat="1" ht="21.75" customHeight="1">
      <c r="A158" s="39"/>
      <c r="B158" s="40"/>
      <c r="C158" s="235" t="s">
        <v>631</v>
      </c>
      <c r="D158" s="235" t="s">
        <v>156</v>
      </c>
      <c r="E158" s="236" t="s">
        <v>194</v>
      </c>
      <c r="F158" s="237" t="s">
        <v>195</v>
      </c>
      <c r="G158" s="238" t="s">
        <v>167</v>
      </c>
      <c r="H158" s="239">
        <v>24.253</v>
      </c>
      <c r="I158" s="240"/>
      <c r="J158" s="241">
        <f>ROUND(I158*H158,2)</f>
        <v>0</v>
      </c>
      <c r="K158" s="242"/>
      <c r="L158" s="45"/>
      <c r="M158" s="243" t="s">
        <v>1</v>
      </c>
      <c r="N158" s="244" t="s">
        <v>41</v>
      </c>
      <c r="O158" s="92"/>
      <c r="P158" s="245">
        <f>O158*H158</f>
        <v>0</v>
      </c>
      <c r="Q158" s="245">
        <v>0.0040000000000000001</v>
      </c>
      <c r="R158" s="245">
        <f>Q158*H158</f>
        <v>0.097012000000000001</v>
      </c>
      <c r="S158" s="245">
        <v>0</v>
      </c>
      <c r="T158" s="24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7" t="s">
        <v>160</v>
      </c>
      <c r="AT158" s="247" t="s">
        <v>156</v>
      </c>
      <c r="AU158" s="247" t="s">
        <v>86</v>
      </c>
      <c r="AY158" s="18" t="s">
        <v>153</v>
      </c>
      <c r="BE158" s="248">
        <f>IF(N158="základní",J158,0)</f>
        <v>0</v>
      </c>
      <c r="BF158" s="248">
        <f>IF(N158="snížená",J158,0)</f>
        <v>0</v>
      </c>
      <c r="BG158" s="248">
        <f>IF(N158="zákl. přenesená",J158,0)</f>
        <v>0</v>
      </c>
      <c r="BH158" s="248">
        <f>IF(N158="sníž. přenesená",J158,0)</f>
        <v>0</v>
      </c>
      <c r="BI158" s="248">
        <f>IF(N158="nulová",J158,0)</f>
        <v>0</v>
      </c>
      <c r="BJ158" s="18" t="s">
        <v>84</v>
      </c>
      <c r="BK158" s="248">
        <f>ROUND(I158*H158,2)</f>
        <v>0</v>
      </c>
      <c r="BL158" s="18" t="s">
        <v>160</v>
      </c>
      <c r="BM158" s="247" t="s">
        <v>632</v>
      </c>
    </row>
    <row r="159" s="2" customFormat="1" ht="24.15" customHeight="1">
      <c r="A159" s="39"/>
      <c r="B159" s="40"/>
      <c r="C159" s="235" t="s">
        <v>197</v>
      </c>
      <c r="D159" s="235" t="s">
        <v>156</v>
      </c>
      <c r="E159" s="236" t="s">
        <v>633</v>
      </c>
      <c r="F159" s="237" t="s">
        <v>634</v>
      </c>
      <c r="G159" s="238" t="s">
        <v>167</v>
      </c>
      <c r="H159" s="239">
        <v>24.523</v>
      </c>
      <c r="I159" s="240"/>
      <c r="J159" s="241">
        <f>ROUND(I159*H159,2)</f>
        <v>0</v>
      </c>
      <c r="K159" s="242"/>
      <c r="L159" s="45"/>
      <c r="M159" s="243" t="s">
        <v>1</v>
      </c>
      <c r="N159" s="244" t="s">
        <v>41</v>
      </c>
      <c r="O159" s="92"/>
      <c r="P159" s="245">
        <f>O159*H159</f>
        <v>0</v>
      </c>
      <c r="Q159" s="245">
        <v>0.028400000000000002</v>
      </c>
      <c r="R159" s="245">
        <f>Q159*H159</f>
        <v>0.69645319999999999</v>
      </c>
      <c r="S159" s="245">
        <v>0</v>
      </c>
      <c r="T159" s="24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7" t="s">
        <v>160</v>
      </c>
      <c r="AT159" s="247" t="s">
        <v>156</v>
      </c>
      <c r="AU159" s="247" t="s">
        <v>86</v>
      </c>
      <c r="AY159" s="18" t="s">
        <v>153</v>
      </c>
      <c r="BE159" s="248">
        <f>IF(N159="základní",J159,0)</f>
        <v>0</v>
      </c>
      <c r="BF159" s="248">
        <f>IF(N159="snížená",J159,0)</f>
        <v>0</v>
      </c>
      <c r="BG159" s="248">
        <f>IF(N159="zákl. přenesená",J159,0)</f>
        <v>0</v>
      </c>
      <c r="BH159" s="248">
        <f>IF(N159="sníž. přenesená",J159,0)</f>
        <v>0</v>
      </c>
      <c r="BI159" s="248">
        <f>IF(N159="nulová",J159,0)</f>
        <v>0</v>
      </c>
      <c r="BJ159" s="18" t="s">
        <v>84</v>
      </c>
      <c r="BK159" s="248">
        <f>ROUND(I159*H159,2)</f>
        <v>0</v>
      </c>
      <c r="BL159" s="18" t="s">
        <v>160</v>
      </c>
      <c r="BM159" s="247" t="s">
        <v>635</v>
      </c>
    </row>
    <row r="160" s="15" customFormat="1">
      <c r="A160" s="15"/>
      <c r="B160" s="272"/>
      <c r="C160" s="273"/>
      <c r="D160" s="251" t="s">
        <v>162</v>
      </c>
      <c r="E160" s="274" t="s">
        <v>1</v>
      </c>
      <c r="F160" s="275" t="s">
        <v>185</v>
      </c>
      <c r="G160" s="273"/>
      <c r="H160" s="274" t="s">
        <v>1</v>
      </c>
      <c r="I160" s="276"/>
      <c r="J160" s="273"/>
      <c r="K160" s="273"/>
      <c r="L160" s="277"/>
      <c r="M160" s="278"/>
      <c r="N160" s="279"/>
      <c r="O160" s="279"/>
      <c r="P160" s="279"/>
      <c r="Q160" s="279"/>
      <c r="R160" s="279"/>
      <c r="S160" s="279"/>
      <c r="T160" s="28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1" t="s">
        <v>162</v>
      </c>
      <c r="AU160" s="281" t="s">
        <v>86</v>
      </c>
      <c r="AV160" s="15" t="s">
        <v>84</v>
      </c>
      <c r="AW160" s="15" t="s">
        <v>32</v>
      </c>
      <c r="AX160" s="15" t="s">
        <v>76</v>
      </c>
      <c r="AY160" s="281" t="s">
        <v>153</v>
      </c>
    </row>
    <row r="161" s="13" customFormat="1">
      <c r="A161" s="13"/>
      <c r="B161" s="249"/>
      <c r="C161" s="250"/>
      <c r="D161" s="251" t="s">
        <v>162</v>
      </c>
      <c r="E161" s="252" t="s">
        <v>1</v>
      </c>
      <c r="F161" s="253" t="s">
        <v>629</v>
      </c>
      <c r="G161" s="250"/>
      <c r="H161" s="254">
        <v>11.193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162</v>
      </c>
      <c r="AU161" s="260" t="s">
        <v>86</v>
      </c>
      <c r="AV161" s="13" t="s">
        <v>86</v>
      </c>
      <c r="AW161" s="13" t="s">
        <v>32</v>
      </c>
      <c r="AX161" s="13" t="s">
        <v>76</v>
      </c>
      <c r="AY161" s="260" t="s">
        <v>153</v>
      </c>
    </row>
    <row r="162" s="13" customFormat="1">
      <c r="A162" s="13"/>
      <c r="B162" s="249"/>
      <c r="C162" s="250"/>
      <c r="D162" s="251" t="s">
        <v>162</v>
      </c>
      <c r="E162" s="252" t="s">
        <v>1</v>
      </c>
      <c r="F162" s="253" t="s">
        <v>630</v>
      </c>
      <c r="G162" s="250"/>
      <c r="H162" s="254">
        <v>13.33</v>
      </c>
      <c r="I162" s="255"/>
      <c r="J162" s="250"/>
      <c r="K162" s="250"/>
      <c r="L162" s="256"/>
      <c r="M162" s="257"/>
      <c r="N162" s="258"/>
      <c r="O162" s="258"/>
      <c r="P162" s="258"/>
      <c r="Q162" s="258"/>
      <c r="R162" s="258"/>
      <c r="S162" s="258"/>
      <c r="T162" s="25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0" t="s">
        <v>162</v>
      </c>
      <c r="AU162" s="260" t="s">
        <v>86</v>
      </c>
      <c r="AV162" s="13" t="s">
        <v>86</v>
      </c>
      <c r="AW162" s="13" t="s">
        <v>32</v>
      </c>
      <c r="AX162" s="13" t="s">
        <v>76</v>
      </c>
      <c r="AY162" s="260" t="s">
        <v>153</v>
      </c>
    </row>
    <row r="163" s="14" customFormat="1">
      <c r="A163" s="14"/>
      <c r="B163" s="261"/>
      <c r="C163" s="262"/>
      <c r="D163" s="251" t="s">
        <v>162</v>
      </c>
      <c r="E163" s="263" t="s">
        <v>1</v>
      </c>
      <c r="F163" s="264" t="s">
        <v>164</v>
      </c>
      <c r="G163" s="262"/>
      <c r="H163" s="265">
        <v>24.523</v>
      </c>
      <c r="I163" s="266"/>
      <c r="J163" s="262"/>
      <c r="K163" s="262"/>
      <c r="L163" s="267"/>
      <c r="M163" s="268"/>
      <c r="N163" s="269"/>
      <c r="O163" s="269"/>
      <c r="P163" s="269"/>
      <c r="Q163" s="269"/>
      <c r="R163" s="269"/>
      <c r="S163" s="269"/>
      <c r="T163" s="27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1" t="s">
        <v>162</v>
      </c>
      <c r="AU163" s="271" t="s">
        <v>86</v>
      </c>
      <c r="AV163" s="14" t="s">
        <v>160</v>
      </c>
      <c r="AW163" s="14" t="s">
        <v>32</v>
      </c>
      <c r="AX163" s="14" t="s">
        <v>84</v>
      </c>
      <c r="AY163" s="271" t="s">
        <v>153</v>
      </c>
    </row>
    <row r="164" s="2" customFormat="1" ht="24.15" customHeight="1">
      <c r="A164" s="39"/>
      <c r="B164" s="40"/>
      <c r="C164" s="235" t="s">
        <v>636</v>
      </c>
      <c r="D164" s="235" t="s">
        <v>156</v>
      </c>
      <c r="E164" s="236" t="s">
        <v>203</v>
      </c>
      <c r="F164" s="237" t="s">
        <v>204</v>
      </c>
      <c r="G164" s="238" t="s">
        <v>167</v>
      </c>
      <c r="H164" s="239">
        <v>58.959000000000003</v>
      </c>
      <c r="I164" s="240"/>
      <c r="J164" s="241">
        <f>ROUND(I164*H164,2)</f>
        <v>0</v>
      </c>
      <c r="K164" s="242"/>
      <c r="L164" s="45"/>
      <c r="M164" s="243" t="s">
        <v>1</v>
      </c>
      <c r="N164" s="244" t="s">
        <v>41</v>
      </c>
      <c r="O164" s="92"/>
      <c r="P164" s="245">
        <f>O164*H164</f>
        <v>0</v>
      </c>
      <c r="Q164" s="245">
        <v>0.020480000000000002</v>
      </c>
      <c r="R164" s="245">
        <f>Q164*H164</f>
        <v>1.2074803200000002</v>
      </c>
      <c r="S164" s="245">
        <v>0</v>
      </c>
      <c r="T164" s="24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7" t="s">
        <v>160</v>
      </c>
      <c r="AT164" s="247" t="s">
        <v>156</v>
      </c>
      <c r="AU164" s="247" t="s">
        <v>86</v>
      </c>
      <c r="AY164" s="18" t="s">
        <v>153</v>
      </c>
      <c r="BE164" s="248">
        <f>IF(N164="základní",J164,0)</f>
        <v>0</v>
      </c>
      <c r="BF164" s="248">
        <f>IF(N164="snížená",J164,0)</f>
        <v>0</v>
      </c>
      <c r="BG164" s="248">
        <f>IF(N164="zákl. přenesená",J164,0)</f>
        <v>0</v>
      </c>
      <c r="BH164" s="248">
        <f>IF(N164="sníž. přenesená",J164,0)</f>
        <v>0</v>
      </c>
      <c r="BI164" s="248">
        <f>IF(N164="nulová",J164,0)</f>
        <v>0</v>
      </c>
      <c r="BJ164" s="18" t="s">
        <v>84</v>
      </c>
      <c r="BK164" s="248">
        <f>ROUND(I164*H164,2)</f>
        <v>0</v>
      </c>
      <c r="BL164" s="18" t="s">
        <v>160</v>
      </c>
      <c r="BM164" s="247" t="s">
        <v>637</v>
      </c>
    </row>
    <row r="165" s="15" customFormat="1">
      <c r="A165" s="15"/>
      <c r="B165" s="272"/>
      <c r="C165" s="273"/>
      <c r="D165" s="251" t="s">
        <v>162</v>
      </c>
      <c r="E165" s="274" t="s">
        <v>1</v>
      </c>
      <c r="F165" s="275" t="s">
        <v>185</v>
      </c>
      <c r="G165" s="273"/>
      <c r="H165" s="274" t="s">
        <v>1</v>
      </c>
      <c r="I165" s="276"/>
      <c r="J165" s="273"/>
      <c r="K165" s="273"/>
      <c r="L165" s="277"/>
      <c r="M165" s="278"/>
      <c r="N165" s="279"/>
      <c r="O165" s="279"/>
      <c r="P165" s="279"/>
      <c r="Q165" s="279"/>
      <c r="R165" s="279"/>
      <c r="S165" s="279"/>
      <c r="T165" s="28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1" t="s">
        <v>162</v>
      </c>
      <c r="AU165" s="281" t="s">
        <v>86</v>
      </c>
      <c r="AV165" s="15" t="s">
        <v>84</v>
      </c>
      <c r="AW165" s="15" t="s">
        <v>32</v>
      </c>
      <c r="AX165" s="15" t="s">
        <v>76</v>
      </c>
      <c r="AY165" s="281" t="s">
        <v>153</v>
      </c>
    </row>
    <row r="166" s="13" customFormat="1">
      <c r="A166" s="13"/>
      <c r="B166" s="249"/>
      <c r="C166" s="250"/>
      <c r="D166" s="251" t="s">
        <v>162</v>
      </c>
      <c r="E166" s="252" t="s">
        <v>1</v>
      </c>
      <c r="F166" s="253" t="s">
        <v>638</v>
      </c>
      <c r="G166" s="250"/>
      <c r="H166" s="254">
        <v>27.097999999999999</v>
      </c>
      <c r="I166" s="255"/>
      <c r="J166" s="250"/>
      <c r="K166" s="250"/>
      <c r="L166" s="256"/>
      <c r="M166" s="257"/>
      <c r="N166" s="258"/>
      <c r="O166" s="258"/>
      <c r="P166" s="258"/>
      <c r="Q166" s="258"/>
      <c r="R166" s="258"/>
      <c r="S166" s="258"/>
      <c r="T166" s="25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0" t="s">
        <v>162</v>
      </c>
      <c r="AU166" s="260" t="s">
        <v>86</v>
      </c>
      <c r="AV166" s="13" t="s">
        <v>86</v>
      </c>
      <c r="AW166" s="13" t="s">
        <v>32</v>
      </c>
      <c r="AX166" s="13" t="s">
        <v>76</v>
      </c>
      <c r="AY166" s="260" t="s">
        <v>153</v>
      </c>
    </row>
    <row r="167" s="15" customFormat="1">
      <c r="A167" s="15"/>
      <c r="B167" s="272"/>
      <c r="C167" s="273"/>
      <c r="D167" s="251" t="s">
        <v>162</v>
      </c>
      <c r="E167" s="274" t="s">
        <v>1</v>
      </c>
      <c r="F167" s="275" t="s">
        <v>639</v>
      </c>
      <c r="G167" s="273"/>
      <c r="H167" s="274" t="s">
        <v>1</v>
      </c>
      <c r="I167" s="276"/>
      <c r="J167" s="273"/>
      <c r="K167" s="273"/>
      <c r="L167" s="277"/>
      <c r="M167" s="278"/>
      <c r="N167" s="279"/>
      <c r="O167" s="279"/>
      <c r="P167" s="279"/>
      <c r="Q167" s="279"/>
      <c r="R167" s="279"/>
      <c r="S167" s="279"/>
      <c r="T167" s="280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1" t="s">
        <v>162</v>
      </c>
      <c r="AU167" s="281" t="s">
        <v>86</v>
      </c>
      <c r="AV167" s="15" t="s">
        <v>84</v>
      </c>
      <c r="AW167" s="15" t="s">
        <v>32</v>
      </c>
      <c r="AX167" s="15" t="s">
        <v>76</v>
      </c>
      <c r="AY167" s="281" t="s">
        <v>153</v>
      </c>
    </row>
    <row r="168" s="13" customFormat="1">
      <c r="A168" s="13"/>
      <c r="B168" s="249"/>
      <c r="C168" s="250"/>
      <c r="D168" s="251" t="s">
        <v>162</v>
      </c>
      <c r="E168" s="252" t="s">
        <v>1</v>
      </c>
      <c r="F168" s="253" t="s">
        <v>640</v>
      </c>
      <c r="G168" s="250"/>
      <c r="H168" s="254">
        <v>31.861000000000001</v>
      </c>
      <c r="I168" s="255"/>
      <c r="J168" s="250"/>
      <c r="K168" s="250"/>
      <c r="L168" s="256"/>
      <c r="M168" s="257"/>
      <c r="N168" s="258"/>
      <c r="O168" s="258"/>
      <c r="P168" s="258"/>
      <c r="Q168" s="258"/>
      <c r="R168" s="258"/>
      <c r="S168" s="258"/>
      <c r="T168" s="25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0" t="s">
        <v>162</v>
      </c>
      <c r="AU168" s="260" t="s">
        <v>86</v>
      </c>
      <c r="AV168" s="13" t="s">
        <v>86</v>
      </c>
      <c r="AW168" s="13" t="s">
        <v>32</v>
      </c>
      <c r="AX168" s="13" t="s">
        <v>76</v>
      </c>
      <c r="AY168" s="260" t="s">
        <v>153</v>
      </c>
    </row>
    <row r="169" s="14" customFormat="1">
      <c r="A169" s="14"/>
      <c r="B169" s="261"/>
      <c r="C169" s="262"/>
      <c r="D169" s="251" t="s">
        <v>162</v>
      </c>
      <c r="E169" s="263" t="s">
        <v>1</v>
      </c>
      <c r="F169" s="264" t="s">
        <v>164</v>
      </c>
      <c r="G169" s="262"/>
      <c r="H169" s="265">
        <v>58.959000000000003</v>
      </c>
      <c r="I169" s="266"/>
      <c r="J169" s="262"/>
      <c r="K169" s="262"/>
      <c r="L169" s="267"/>
      <c r="M169" s="268"/>
      <c r="N169" s="269"/>
      <c r="O169" s="269"/>
      <c r="P169" s="269"/>
      <c r="Q169" s="269"/>
      <c r="R169" s="269"/>
      <c r="S169" s="269"/>
      <c r="T169" s="27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1" t="s">
        <v>162</v>
      </c>
      <c r="AU169" s="271" t="s">
        <v>86</v>
      </c>
      <c r="AV169" s="14" t="s">
        <v>160</v>
      </c>
      <c r="AW169" s="14" t="s">
        <v>32</v>
      </c>
      <c r="AX169" s="14" t="s">
        <v>84</v>
      </c>
      <c r="AY169" s="271" t="s">
        <v>153</v>
      </c>
    </row>
    <row r="170" s="2" customFormat="1" ht="21.75" customHeight="1">
      <c r="A170" s="39"/>
      <c r="B170" s="40"/>
      <c r="C170" s="235" t="s">
        <v>641</v>
      </c>
      <c r="D170" s="235" t="s">
        <v>156</v>
      </c>
      <c r="E170" s="236" t="s">
        <v>217</v>
      </c>
      <c r="F170" s="237" t="s">
        <v>218</v>
      </c>
      <c r="G170" s="238" t="s">
        <v>167</v>
      </c>
      <c r="H170" s="239">
        <v>58.959000000000003</v>
      </c>
      <c r="I170" s="240"/>
      <c r="J170" s="241">
        <f>ROUND(I170*H170,2)</f>
        <v>0</v>
      </c>
      <c r="K170" s="242"/>
      <c r="L170" s="45"/>
      <c r="M170" s="243" t="s">
        <v>1</v>
      </c>
      <c r="N170" s="244" t="s">
        <v>41</v>
      </c>
      <c r="O170" s="92"/>
      <c r="P170" s="245">
        <f>O170*H170</f>
        <v>0</v>
      </c>
      <c r="Q170" s="245">
        <v>0.0043800000000000002</v>
      </c>
      <c r="R170" s="245">
        <f>Q170*H170</f>
        <v>0.25824042000000003</v>
      </c>
      <c r="S170" s="245">
        <v>0</v>
      </c>
      <c r="T170" s="24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7" t="s">
        <v>160</v>
      </c>
      <c r="AT170" s="247" t="s">
        <v>156</v>
      </c>
      <c r="AU170" s="247" t="s">
        <v>86</v>
      </c>
      <c r="AY170" s="18" t="s">
        <v>153</v>
      </c>
      <c r="BE170" s="248">
        <f>IF(N170="základní",J170,0)</f>
        <v>0</v>
      </c>
      <c r="BF170" s="248">
        <f>IF(N170="snížená",J170,0)</f>
        <v>0</v>
      </c>
      <c r="BG170" s="248">
        <f>IF(N170="zákl. přenesená",J170,0)</f>
        <v>0</v>
      </c>
      <c r="BH170" s="248">
        <f>IF(N170="sníž. přenesená",J170,0)</f>
        <v>0</v>
      </c>
      <c r="BI170" s="248">
        <f>IF(N170="nulová",J170,0)</f>
        <v>0</v>
      </c>
      <c r="BJ170" s="18" t="s">
        <v>84</v>
      </c>
      <c r="BK170" s="248">
        <f>ROUND(I170*H170,2)</f>
        <v>0</v>
      </c>
      <c r="BL170" s="18" t="s">
        <v>160</v>
      </c>
      <c r="BM170" s="247" t="s">
        <v>642</v>
      </c>
    </row>
    <row r="171" s="2" customFormat="1" ht="16.5" customHeight="1">
      <c r="A171" s="39"/>
      <c r="B171" s="40"/>
      <c r="C171" s="235" t="s">
        <v>643</v>
      </c>
      <c r="D171" s="235" t="s">
        <v>156</v>
      </c>
      <c r="E171" s="236" t="s">
        <v>221</v>
      </c>
      <c r="F171" s="237" t="s">
        <v>222</v>
      </c>
      <c r="G171" s="238" t="s">
        <v>167</v>
      </c>
      <c r="H171" s="239">
        <v>58.959000000000003</v>
      </c>
      <c r="I171" s="240"/>
      <c r="J171" s="241">
        <f>ROUND(I171*H171,2)</f>
        <v>0</v>
      </c>
      <c r="K171" s="242"/>
      <c r="L171" s="45"/>
      <c r="M171" s="243" t="s">
        <v>1</v>
      </c>
      <c r="N171" s="244" t="s">
        <v>41</v>
      </c>
      <c r="O171" s="92"/>
      <c r="P171" s="245">
        <f>O171*H171</f>
        <v>0</v>
      </c>
      <c r="Q171" s="245">
        <v>0.0040000000000000001</v>
      </c>
      <c r="R171" s="245">
        <f>Q171*H171</f>
        <v>0.23583600000000002</v>
      </c>
      <c r="S171" s="245">
        <v>0</v>
      </c>
      <c r="T171" s="24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7" t="s">
        <v>160</v>
      </c>
      <c r="AT171" s="247" t="s">
        <v>156</v>
      </c>
      <c r="AU171" s="247" t="s">
        <v>86</v>
      </c>
      <c r="AY171" s="18" t="s">
        <v>153</v>
      </c>
      <c r="BE171" s="248">
        <f>IF(N171="základní",J171,0)</f>
        <v>0</v>
      </c>
      <c r="BF171" s="248">
        <f>IF(N171="snížená",J171,0)</f>
        <v>0</v>
      </c>
      <c r="BG171" s="248">
        <f>IF(N171="zákl. přenesená",J171,0)</f>
        <v>0</v>
      </c>
      <c r="BH171" s="248">
        <f>IF(N171="sníž. přenesená",J171,0)</f>
        <v>0</v>
      </c>
      <c r="BI171" s="248">
        <f>IF(N171="nulová",J171,0)</f>
        <v>0</v>
      </c>
      <c r="BJ171" s="18" t="s">
        <v>84</v>
      </c>
      <c r="BK171" s="248">
        <f>ROUND(I171*H171,2)</f>
        <v>0</v>
      </c>
      <c r="BL171" s="18" t="s">
        <v>160</v>
      </c>
      <c r="BM171" s="247" t="s">
        <v>644</v>
      </c>
    </row>
    <row r="172" s="2" customFormat="1" ht="24.15" customHeight="1">
      <c r="A172" s="39"/>
      <c r="B172" s="40"/>
      <c r="C172" s="235" t="s">
        <v>179</v>
      </c>
      <c r="D172" s="235" t="s">
        <v>156</v>
      </c>
      <c r="E172" s="236" t="s">
        <v>224</v>
      </c>
      <c r="F172" s="237" t="s">
        <v>225</v>
      </c>
      <c r="G172" s="238" t="s">
        <v>167</v>
      </c>
      <c r="H172" s="239">
        <v>58.959000000000003</v>
      </c>
      <c r="I172" s="240"/>
      <c r="J172" s="241">
        <f>ROUND(I172*H172,2)</f>
        <v>0</v>
      </c>
      <c r="K172" s="242"/>
      <c r="L172" s="45"/>
      <c r="M172" s="243" t="s">
        <v>1</v>
      </c>
      <c r="N172" s="244" t="s">
        <v>41</v>
      </c>
      <c r="O172" s="92"/>
      <c r="P172" s="245">
        <f>O172*H172</f>
        <v>0</v>
      </c>
      <c r="Q172" s="245">
        <v>0.028400000000000002</v>
      </c>
      <c r="R172" s="245">
        <f>Q172*H172</f>
        <v>1.6744356000000003</v>
      </c>
      <c r="S172" s="245">
        <v>0</v>
      </c>
      <c r="T172" s="24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7" t="s">
        <v>160</v>
      </c>
      <c r="AT172" s="247" t="s">
        <v>156</v>
      </c>
      <c r="AU172" s="247" t="s">
        <v>86</v>
      </c>
      <c r="AY172" s="18" t="s">
        <v>153</v>
      </c>
      <c r="BE172" s="248">
        <f>IF(N172="základní",J172,0)</f>
        <v>0</v>
      </c>
      <c r="BF172" s="248">
        <f>IF(N172="snížená",J172,0)</f>
        <v>0</v>
      </c>
      <c r="BG172" s="248">
        <f>IF(N172="zákl. přenesená",J172,0)</f>
        <v>0</v>
      </c>
      <c r="BH172" s="248">
        <f>IF(N172="sníž. přenesená",J172,0)</f>
        <v>0</v>
      </c>
      <c r="BI172" s="248">
        <f>IF(N172="nulová",J172,0)</f>
        <v>0</v>
      </c>
      <c r="BJ172" s="18" t="s">
        <v>84</v>
      </c>
      <c r="BK172" s="248">
        <f>ROUND(I172*H172,2)</f>
        <v>0</v>
      </c>
      <c r="BL172" s="18" t="s">
        <v>160</v>
      </c>
      <c r="BM172" s="247" t="s">
        <v>645</v>
      </c>
    </row>
    <row r="173" s="15" customFormat="1">
      <c r="A173" s="15"/>
      <c r="B173" s="272"/>
      <c r="C173" s="273"/>
      <c r="D173" s="251" t="s">
        <v>162</v>
      </c>
      <c r="E173" s="274" t="s">
        <v>1</v>
      </c>
      <c r="F173" s="275" t="s">
        <v>185</v>
      </c>
      <c r="G173" s="273"/>
      <c r="H173" s="274" t="s">
        <v>1</v>
      </c>
      <c r="I173" s="276"/>
      <c r="J173" s="273"/>
      <c r="K173" s="273"/>
      <c r="L173" s="277"/>
      <c r="M173" s="278"/>
      <c r="N173" s="279"/>
      <c r="O173" s="279"/>
      <c r="P173" s="279"/>
      <c r="Q173" s="279"/>
      <c r="R173" s="279"/>
      <c r="S173" s="279"/>
      <c r="T173" s="280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1" t="s">
        <v>162</v>
      </c>
      <c r="AU173" s="281" t="s">
        <v>86</v>
      </c>
      <c r="AV173" s="15" t="s">
        <v>84</v>
      </c>
      <c r="AW173" s="15" t="s">
        <v>32</v>
      </c>
      <c r="AX173" s="15" t="s">
        <v>76</v>
      </c>
      <c r="AY173" s="281" t="s">
        <v>153</v>
      </c>
    </row>
    <row r="174" s="13" customFormat="1">
      <c r="A174" s="13"/>
      <c r="B174" s="249"/>
      <c r="C174" s="250"/>
      <c r="D174" s="251" t="s">
        <v>162</v>
      </c>
      <c r="E174" s="252" t="s">
        <v>1</v>
      </c>
      <c r="F174" s="253" t="s">
        <v>638</v>
      </c>
      <c r="G174" s="250"/>
      <c r="H174" s="254">
        <v>27.097999999999999</v>
      </c>
      <c r="I174" s="255"/>
      <c r="J174" s="250"/>
      <c r="K174" s="250"/>
      <c r="L174" s="256"/>
      <c r="M174" s="257"/>
      <c r="N174" s="258"/>
      <c r="O174" s="258"/>
      <c r="P174" s="258"/>
      <c r="Q174" s="258"/>
      <c r="R174" s="258"/>
      <c r="S174" s="258"/>
      <c r="T174" s="25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0" t="s">
        <v>162</v>
      </c>
      <c r="AU174" s="260" t="s">
        <v>86</v>
      </c>
      <c r="AV174" s="13" t="s">
        <v>86</v>
      </c>
      <c r="AW174" s="13" t="s">
        <v>32</v>
      </c>
      <c r="AX174" s="13" t="s">
        <v>76</v>
      </c>
      <c r="AY174" s="260" t="s">
        <v>153</v>
      </c>
    </row>
    <row r="175" s="15" customFormat="1">
      <c r="A175" s="15"/>
      <c r="B175" s="272"/>
      <c r="C175" s="273"/>
      <c r="D175" s="251" t="s">
        <v>162</v>
      </c>
      <c r="E175" s="274" t="s">
        <v>1</v>
      </c>
      <c r="F175" s="275" t="s">
        <v>639</v>
      </c>
      <c r="G175" s="273"/>
      <c r="H175" s="274" t="s">
        <v>1</v>
      </c>
      <c r="I175" s="276"/>
      <c r="J175" s="273"/>
      <c r="K175" s="273"/>
      <c r="L175" s="277"/>
      <c r="M175" s="278"/>
      <c r="N175" s="279"/>
      <c r="O175" s="279"/>
      <c r="P175" s="279"/>
      <c r="Q175" s="279"/>
      <c r="R175" s="279"/>
      <c r="S175" s="279"/>
      <c r="T175" s="280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1" t="s">
        <v>162</v>
      </c>
      <c r="AU175" s="281" t="s">
        <v>86</v>
      </c>
      <c r="AV175" s="15" t="s">
        <v>84</v>
      </c>
      <c r="AW175" s="15" t="s">
        <v>32</v>
      </c>
      <c r="AX175" s="15" t="s">
        <v>76</v>
      </c>
      <c r="AY175" s="281" t="s">
        <v>153</v>
      </c>
    </row>
    <row r="176" s="13" customFormat="1">
      <c r="A176" s="13"/>
      <c r="B176" s="249"/>
      <c r="C176" s="250"/>
      <c r="D176" s="251" t="s">
        <v>162</v>
      </c>
      <c r="E176" s="252" t="s">
        <v>1</v>
      </c>
      <c r="F176" s="253" t="s">
        <v>640</v>
      </c>
      <c r="G176" s="250"/>
      <c r="H176" s="254">
        <v>31.861000000000001</v>
      </c>
      <c r="I176" s="255"/>
      <c r="J176" s="250"/>
      <c r="K176" s="250"/>
      <c r="L176" s="256"/>
      <c r="M176" s="257"/>
      <c r="N176" s="258"/>
      <c r="O176" s="258"/>
      <c r="P176" s="258"/>
      <c r="Q176" s="258"/>
      <c r="R176" s="258"/>
      <c r="S176" s="258"/>
      <c r="T176" s="25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0" t="s">
        <v>162</v>
      </c>
      <c r="AU176" s="260" t="s">
        <v>86</v>
      </c>
      <c r="AV176" s="13" t="s">
        <v>86</v>
      </c>
      <c r="AW176" s="13" t="s">
        <v>32</v>
      </c>
      <c r="AX176" s="13" t="s">
        <v>76</v>
      </c>
      <c r="AY176" s="260" t="s">
        <v>153</v>
      </c>
    </row>
    <row r="177" s="14" customFormat="1">
      <c r="A177" s="14"/>
      <c r="B177" s="261"/>
      <c r="C177" s="262"/>
      <c r="D177" s="251" t="s">
        <v>162</v>
      </c>
      <c r="E177" s="263" t="s">
        <v>1</v>
      </c>
      <c r="F177" s="264" t="s">
        <v>164</v>
      </c>
      <c r="G177" s="262"/>
      <c r="H177" s="265">
        <v>58.959000000000003</v>
      </c>
      <c r="I177" s="266"/>
      <c r="J177" s="262"/>
      <c r="K177" s="262"/>
      <c r="L177" s="267"/>
      <c r="M177" s="268"/>
      <c r="N177" s="269"/>
      <c r="O177" s="269"/>
      <c r="P177" s="269"/>
      <c r="Q177" s="269"/>
      <c r="R177" s="269"/>
      <c r="S177" s="269"/>
      <c r="T177" s="27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1" t="s">
        <v>162</v>
      </c>
      <c r="AU177" s="271" t="s">
        <v>86</v>
      </c>
      <c r="AV177" s="14" t="s">
        <v>160</v>
      </c>
      <c r="AW177" s="14" t="s">
        <v>32</v>
      </c>
      <c r="AX177" s="14" t="s">
        <v>84</v>
      </c>
      <c r="AY177" s="271" t="s">
        <v>153</v>
      </c>
    </row>
    <row r="178" s="2" customFormat="1" ht="24.15" customHeight="1">
      <c r="A178" s="39"/>
      <c r="B178" s="40"/>
      <c r="C178" s="235" t="s">
        <v>646</v>
      </c>
      <c r="D178" s="235" t="s">
        <v>156</v>
      </c>
      <c r="E178" s="236" t="s">
        <v>233</v>
      </c>
      <c r="F178" s="237" t="s">
        <v>234</v>
      </c>
      <c r="G178" s="238" t="s">
        <v>167</v>
      </c>
      <c r="H178" s="239">
        <v>24.523</v>
      </c>
      <c r="I178" s="240"/>
      <c r="J178" s="241">
        <f>ROUND(I178*H178,2)</f>
        <v>0</v>
      </c>
      <c r="K178" s="242"/>
      <c r="L178" s="45"/>
      <c r="M178" s="243" t="s">
        <v>1</v>
      </c>
      <c r="N178" s="244" t="s">
        <v>41</v>
      </c>
      <c r="O178" s="92"/>
      <c r="P178" s="245">
        <f>O178*H178</f>
        <v>0</v>
      </c>
      <c r="Q178" s="245">
        <v>0.10000000000000001</v>
      </c>
      <c r="R178" s="245">
        <f>Q178*H178</f>
        <v>2.4523000000000001</v>
      </c>
      <c r="S178" s="245">
        <v>0</v>
      </c>
      <c r="T178" s="24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7" t="s">
        <v>160</v>
      </c>
      <c r="AT178" s="247" t="s">
        <v>156</v>
      </c>
      <c r="AU178" s="247" t="s">
        <v>86</v>
      </c>
      <c r="AY178" s="18" t="s">
        <v>153</v>
      </c>
      <c r="BE178" s="248">
        <f>IF(N178="základní",J178,0)</f>
        <v>0</v>
      </c>
      <c r="BF178" s="248">
        <f>IF(N178="snížená",J178,0)</f>
        <v>0</v>
      </c>
      <c r="BG178" s="248">
        <f>IF(N178="zákl. přenesená",J178,0)</f>
        <v>0</v>
      </c>
      <c r="BH178" s="248">
        <f>IF(N178="sníž. přenesená",J178,0)</f>
        <v>0</v>
      </c>
      <c r="BI178" s="248">
        <f>IF(N178="nulová",J178,0)</f>
        <v>0</v>
      </c>
      <c r="BJ178" s="18" t="s">
        <v>84</v>
      </c>
      <c r="BK178" s="248">
        <f>ROUND(I178*H178,2)</f>
        <v>0</v>
      </c>
      <c r="BL178" s="18" t="s">
        <v>160</v>
      </c>
      <c r="BM178" s="247" t="s">
        <v>647</v>
      </c>
    </row>
    <row r="179" s="15" customFormat="1">
      <c r="A179" s="15"/>
      <c r="B179" s="272"/>
      <c r="C179" s="273"/>
      <c r="D179" s="251" t="s">
        <v>162</v>
      </c>
      <c r="E179" s="274" t="s">
        <v>1</v>
      </c>
      <c r="F179" s="275" t="s">
        <v>185</v>
      </c>
      <c r="G179" s="273"/>
      <c r="H179" s="274" t="s">
        <v>1</v>
      </c>
      <c r="I179" s="276"/>
      <c r="J179" s="273"/>
      <c r="K179" s="273"/>
      <c r="L179" s="277"/>
      <c r="M179" s="278"/>
      <c r="N179" s="279"/>
      <c r="O179" s="279"/>
      <c r="P179" s="279"/>
      <c r="Q179" s="279"/>
      <c r="R179" s="279"/>
      <c r="S179" s="279"/>
      <c r="T179" s="280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1" t="s">
        <v>162</v>
      </c>
      <c r="AU179" s="281" t="s">
        <v>86</v>
      </c>
      <c r="AV179" s="15" t="s">
        <v>84</v>
      </c>
      <c r="AW179" s="15" t="s">
        <v>32</v>
      </c>
      <c r="AX179" s="15" t="s">
        <v>76</v>
      </c>
      <c r="AY179" s="281" t="s">
        <v>153</v>
      </c>
    </row>
    <row r="180" s="13" customFormat="1">
      <c r="A180" s="13"/>
      <c r="B180" s="249"/>
      <c r="C180" s="250"/>
      <c r="D180" s="251" t="s">
        <v>162</v>
      </c>
      <c r="E180" s="252" t="s">
        <v>1</v>
      </c>
      <c r="F180" s="253" t="s">
        <v>629</v>
      </c>
      <c r="G180" s="250"/>
      <c r="H180" s="254">
        <v>11.193</v>
      </c>
      <c r="I180" s="255"/>
      <c r="J180" s="250"/>
      <c r="K180" s="250"/>
      <c r="L180" s="256"/>
      <c r="M180" s="257"/>
      <c r="N180" s="258"/>
      <c r="O180" s="258"/>
      <c r="P180" s="258"/>
      <c r="Q180" s="258"/>
      <c r="R180" s="258"/>
      <c r="S180" s="258"/>
      <c r="T180" s="25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0" t="s">
        <v>162</v>
      </c>
      <c r="AU180" s="260" t="s">
        <v>86</v>
      </c>
      <c r="AV180" s="13" t="s">
        <v>86</v>
      </c>
      <c r="AW180" s="13" t="s">
        <v>32</v>
      </c>
      <c r="AX180" s="13" t="s">
        <v>76</v>
      </c>
      <c r="AY180" s="260" t="s">
        <v>153</v>
      </c>
    </row>
    <row r="181" s="13" customFormat="1">
      <c r="A181" s="13"/>
      <c r="B181" s="249"/>
      <c r="C181" s="250"/>
      <c r="D181" s="251" t="s">
        <v>162</v>
      </c>
      <c r="E181" s="252" t="s">
        <v>1</v>
      </c>
      <c r="F181" s="253" t="s">
        <v>630</v>
      </c>
      <c r="G181" s="250"/>
      <c r="H181" s="254">
        <v>13.33</v>
      </c>
      <c r="I181" s="255"/>
      <c r="J181" s="250"/>
      <c r="K181" s="250"/>
      <c r="L181" s="256"/>
      <c r="M181" s="257"/>
      <c r="N181" s="258"/>
      <c r="O181" s="258"/>
      <c r="P181" s="258"/>
      <c r="Q181" s="258"/>
      <c r="R181" s="258"/>
      <c r="S181" s="258"/>
      <c r="T181" s="25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0" t="s">
        <v>162</v>
      </c>
      <c r="AU181" s="260" t="s">
        <v>86</v>
      </c>
      <c r="AV181" s="13" t="s">
        <v>86</v>
      </c>
      <c r="AW181" s="13" t="s">
        <v>32</v>
      </c>
      <c r="AX181" s="13" t="s">
        <v>76</v>
      </c>
      <c r="AY181" s="260" t="s">
        <v>153</v>
      </c>
    </row>
    <row r="182" s="14" customFormat="1">
      <c r="A182" s="14"/>
      <c r="B182" s="261"/>
      <c r="C182" s="262"/>
      <c r="D182" s="251" t="s">
        <v>162</v>
      </c>
      <c r="E182" s="263" t="s">
        <v>1</v>
      </c>
      <c r="F182" s="264" t="s">
        <v>164</v>
      </c>
      <c r="G182" s="262"/>
      <c r="H182" s="265">
        <v>24.523</v>
      </c>
      <c r="I182" s="266"/>
      <c r="J182" s="262"/>
      <c r="K182" s="262"/>
      <c r="L182" s="267"/>
      <c r="M182" s="268"/>
      <c r="N182" s="269"/>
      <c r="O182" s="269"/>
      <c r="P182" s="269"/>
      <c r="Q182" s="269"/>
      <c r="R182" s="269"/>
      <c r="S182" s="269"/>
      <c r="T182" s="27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1" t="s">
        <v>162</v>
      </c>
      <c r="AU182" s="271" t="s">
        <v>86</v>
      </c>
      <c r="AV182" s="14" t="s">
        <v>160</v>
      </c>
      <c r="AW182" s="14" t="s">
        <v>32</v>
      </c>
      <c r="AX182" s="14" t="s">
        <v>84</v>
      </c>
      <c r="AY182" s="271" t="s">
        <v>153</v>
      </c>
    </row>
    <row r="183" s="2" customFormat="1" ht="24.15" customHeight="1">
      <c r="A183" s="39"/>
      <c r="B183" s="40"/>
      <c r="C183" s="235" t="s">
        <v>450</v>
      </c>
      <c r="D183" s="235" t="s">
        <v>156</v>
      </c>
      <c r="E183" s="236" t="s">
        <v>237</v>
      </c>
      <c r="F183" s="237" t="s">
        <v>238</v>
      </c>
      <c r="G183" s="238" t="s">
        <v>167</v>
      </c>
      <c r="H183" s="239">
        <v>196.184</v>
      </c>
      <c r="I183" s="240"/>
      <c r="J183" s="241">
        <f>ROUND(I183*H183,2)</f>
        <v>0</v>
      </c>
      <c r="K183" s="242"/>
      <c r="L183" s="45"/>
      <c r="M183" s="243" t="s">
        <v>1</v>
      </c>
      <c r="N183" s="244" t="s">
        <v>41</v>
      </c>
      <c r="O183" s="92"/>
      <c r="P183" s="245">
        <f>O183*H183</f>
        <v>0</v>
      </c>
      <c r="Q183" s="245">
        <v>0.02</v>
      </c>
      <c r="R183" s="245">
        <f>Q183*H183</f>
        <v>3.9236800000000001</v>
      </c>
      <c r="S183" s="245">
        <v>0</v>
      </c>
      <c r="T183" s="246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7" t="s">
        <v>160</v>
      </c>
      <c r="AT183" s="247" t="s">
        <v>156</v>
      </c>
      <c r="AU183" s="247" t="s">
        <v>86</v>
      </c>
      <c r="AY183" s="18" t="s">
        <v>153</v>
      </c>
      <c r="BE183" s="248">
        <f>IF(N183="základní",J183,0)</f>
        <v>0</v>
      </c>
      <c r="BF183" s="248">
        <f>IF(N183="snížená",J183,0)</f>
        <v>0</v>
      </c>
      <c r="BG183" s="248">
        <f>IF(N183="zákl. přenesená",J183,0)</f>
        <v>0</v>
      </c>
      <c r="BH183" s="248">
        <f>IF(N183="sníž. přenesená",J183,0)</f>
        <v>0</v>
      </c>
      <c r="BI183" s="248">
        <f>IF(N183="nulová",J183,0)</f>
        <v>0</v>
      </c>
      <c r="BJ183" s="18" t="s">
        <v>84</v>
      </c>
      <c r="BK183" s="248">
        <f>ROUND(I183*H183,2)</f>
        <v>0</v>
      </c>
      <c r="BL183" s="18" t="s">
        <v>160</v>
      </c>
      <c r="BM183" s="247" t="s">
        <v>648</v>
      </c>
    </row>
    <row r="184" s="13" customFormat="1">
      <c r="A184" s="13"/>
      <c r="B184" s="249"/>
      <c r="C184" s="250"/>
      <c r="D184" s="251" t="s">
        <v>162</v>
      </c>
      <c r="E184" s="252" t="s">
        <v>1</v>
      </c>
      <c r="F184" s="253" t="s">
        <v>649</v>
      </c>
      <c r="G184" s="250"/>
      <c r="H184" s="254">
        <v>196.184</v>
      </c>
      <c r="I184" s="255"/>
      <c r="J184" s="250"/>
      <c r="K184" s="250"/>
      <c r="L184" s="256"/>
      <c r="M184" s="257"/>
      <c r="N184" s="258"/>
      <c r="O184" s="258"/>
      <c r="P184" s="258"/>
      <c r="Q184" s="258"/>
      <c r="R184" s="258"/>
      <c r="S184" s="258"/>
      <c r="T184" s="25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0" t="s">
        <v>162</v>
      </c>
      <c r="AU184" s="260" t="s">
        <v>86</v>
      </c>
      <c r="AV184" s="13" t="s">
        <v>86</v>
      </c>
      <c r="AW184" s="13" t="s">
        <v>32</v>
      </c>
      <c r="AX184" s="13" t="s">
        <v>84</v>
      </c>
      <c r="AY184" s="260" t="s">
        <v>153</v>
      </c>
    </row>
    <row r="185" s="2" customFormat="1" ht="24.15" customHeight="1">
      <c r="A185" s="39"/>
      <c r="B185" s="40"/>
      <c r="C185" s="235" t="s">
        <v>241</v>
      </c>
      <c r="D185" s="235" t="s">
        <v>156</v>
      </c>
      <c r="E185" s="236" t="s">
        <v>242</v>
      </c>
      <c r="F185" s="237" t="s">
        <v>243</v>
      </c>
      <c r="G185" s="238" t="s">
        <v>244</v>
      </c>
      <c r="H185" s="239">
        <v>2.452</v>
      </c>
      <c r="I185" s="240"/>
      <c r="J185" s="241">
        <f>ROUND(I185*H185,2)</f>
        <v>0</v>
      </c>
      <c r="K185" s="242"/>
      <c r="L185" s="45"/>
      <c r="M185" s="243" t="s">
        <v>1</v>
      </c>
      <c r="N185" s="244" t="s">
        <v>41</v>
      </c>
      <c r="O185" s="92"/>
      <c r="P185" s="245">
        <f>O185*H185</f>
        <v>0</v>
      </c>
      <c r="Q185" s="245">
        <v>0</v>
      </c>
      <c r="R185" s="245">
        <f>Q185*H185</f>
        <v>0</v>
      </c>
      <c r="S185" s="245">
        <v>0</v>
      </c>
      <c r="T185" s="24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7" t="s">
        <v>160</v>
      </c>
      <c r="AT185" s="247" t="s">
        <v>156</v>
      </c>
      <c r="AU185" s="247" t="s">
        <v>86</v>
      </c>
      <c r="AY185" s="18" t="s">
        <v>153</v>
      </c>
      <c r="BE185" s="248">
        <f>IF(N185="základní",J185,0)</f>
        <v>0</v>
      </c>
      <c r="BF185" s="248">
        <f>IF(N185="snížená",J185,0)</f>
        <v>0</v>
      </c>
      <c r="BG185" s="248">
        <f>IF(N185="zákl. přenesená",J185,0)</f>
        <v>0</v>
      </c>
      <c r="BH185" s="248">
        <f>IF(N185="sníž. přenesená",J185,0)</f>
        <v>0</v>
      </c>
      <c r="BI185" s="248">
        <f>IF(N185="nulová",J185,0)</f>
        <v>0</v>
      </c>
      <c r="BJ185" s="18" t="s">
        <v>84</v>
      </c>
      <c r="BK185" s="248">
        <f>ROUND(I185*H185,2)</f>
        <v>0</v>
      </c>
      <c r="BL185" s="18" t="s">
        <v>160</v>
      </c>
      <c r="BM185" s="247" t="s">
        <v>650</v>
      </c>
    </row>
    <row r="186" s="2" customFormat="1" ht="33" customHeight="1">
      <c r="A186" s="39"/>
      <c r="B186" s="40"/>
      <c r="C186" s="235" t="s">
        <v>246</v>
      </c>
      <c r="D186" s="235" t="s">
        <v>156</v>
      </c>
      <c r="E186" s="236" t="s">
        <v>247</v>
      </c>
      <c r="F186" s="237" t="s">
        <v>248</v>
      </c>
      <c r="G186" s="238" t="s">
        <v>244</v>
      </c>
      <c r="H186" s="239">
        <v>2.452</v>
      </c>
      <c r="I186" s="240"/>
      <c r="J186" s="241">
        <f>ROUND(I186*H186,2)</f>
        <v>0</v>
      </c>
      <c r="K186" s="242"/>
      <c r="L186" s="45"/>
      <c r="M186" s="243" t="s">
        <v>1</v>
      </c>
      <c r="N186" s="244" t="s">
        <v>41</v>
      </c>
      <c r="O186" s="92"/>
      <c r="P186" s="245">
        <f>O186*H186</f>
        <v>0</v>
      </c>
      <c r="Q186" s="245">
        <v>0</v>
      </c>
      <c r="R186" s="245">
        <f>Q186*H186</f>
        <v>0</v>
      </c>
      <c r="S186" s="245">
        <v>0</v>
      </c>
      <c r="T186" s="24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7" t="s">
        <v>160</v>
      </c>
      <c r="AT186" s="247" t="s">
        <v>156</v>
      </c>
      <c r="AU186" s="247" t="s">
        <v>86</v>
      </c>
      <c r="AY186" s="18" t="s">
        <v>153</v>
      </c>
      <c r="BE186" s="248">
        <f>IF(N186="základní",J186,0)</f>
        <v>0</v>
      </c>
      <c r="BF186" s="248">
        <f>IF(N186="snížená",J186,0)</f>
        <v>0</v>
      </c>
      <c r="BG186" s="248">
        <f>IF(N186="zákl. přenesená",J186,0)</f>
        <v>0</v>
      </c>
      <c r="BH186" s="248">
        <f>IF(N186="sníž. přenesená",J186,0)</f>
        <v>0</v>
      </c>
      <c r="BI186" s="248">
        <f>IF(N186="nulová",J186,0)</f>
        <v>0</v>
      </c>
      <c r="BJ186" s="18" t="s">
        <v>84</v>
      </c>
      <c r="BK186" s="248">
        <f>ROUND(I186*H186,2)</f>
        <v>0</v>
      </c>
      <c r="BL186" s="18" t="s">
        <v>160</v>
      </c>
      <c r="BM186" s="247" t="s">
        <v>651</v>
      </c>
    </row>
    <row r="187" s="2" customFormat="1" ht="16.5" customHeight="1">
      <c r="A187" s="39"/>
      <c r="B187" s="40"/>
      <c r="C187" s="235" t="s">
        <v>652</v>
      </c>
      <c r="D187" s="235" t="s">
        <v>156</v>
      </c>
      <c r="E187" s="236" t="s">
        <v>228</v>
      </c>
      <c r="F187" s="237" t="s">
        <v>229</v>
      </c>
      <c r="G187" s="238" t="s">
        <v>230</v>
      </c>
      <c r="H187" s="239">
        <v>0.245</v>
      </c>
      <c r="I187" s="240"/>
      <c r="J187" s="241">
        <f>ROUND(I187*H187,2)</f>
        <v>0</v>
      </c>
      <c r="K187" s="242"/>
      <c r="L187" s="45"/>
      <c r="M187" s="243" t="s">
        <v>1</v>
      </c>
      <c r="N187" s="244" t="s">
        <v>41</v>
      </c>
      <c r="O187" s="92"/>
      <c r="P187" s="245">
        <f>O187*H187</f>
        <v>0</v>
      </c>
      <c r="Q187" s="245">
        <v>1.0530600000000001</v>
      </c>
      <c r="R187" s="245">
        <f>Q187*H187</f>
        <v>0.2579997</v>
      </c>
      <c r="S187" s="245">
        <v>0</v>
      </c>
      <c r="T187" s="24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7" t="s">
        <v>160</v>
      </c>
      <c r="AT187" s="247" t="s">
        <v>156</v>
      </c>
      <c r="AU187" s="247" t="s">
        <v>86</v>
      </c>
      <c r="AY187" s="18" t="s">
        <v>153</v>
      </c>
      <c r="BE187" s="248">
        <f>IF(N187="základní",J187,0)</f>
        <v>0</v>
      </c>
      <c r="BF187" s="248">
        <f>IF(N187="snížená",J187,0)</f>
        <v>0</v>
      </c>
      <c r="BG187" s="248">
        <f>IF(N187="zákl. přenesená",J187,0)</f>
        <v>0</v>
      </c>
      <c r="BH187" s="248">
        <f>IF(N187="sníž. přenesená",J187,0)</f>
        <v>0</v>
      </c>
      <c r="BI187" s="248">
        <f>IF(N187="nulová",J187,0)</f>
        <v>0</v>
      </c>
      <c r="BJ187" s="18" t="s">
        <v>84</v>
      </c>
      <c r="BK187" s="248">
        <f>ROUND(I187*H187,2)</f>
        <v>0</v>
      </c>
      <c r="BL187" s="18" t="s">
        <v>160</v>
      </c>
      <c r="BM187" s="247" t="s">
        <v>653</v>
      </c>
    </row>
    <row r="188" s="2" customFormat="1" ht="33" customHeight="1">
      <c r="A188" s="39"/>
      <c r="B188" s="40"/>
      <c r="C188" s="235" t="s">
        <v>654</v>
      </c>
      <c r="D188" s="235" t="s">
        <v>156</v>
      </c>
      <c r="E188" s="236" t="s">
        <v>251</v>
      </c>
      <c r="F188" s="237" t="s">
        <v>252</v>
      </c>
      <c r="G188" s="238" t="s">
        <v>177</v>
      </c>
      <c r="H188" s="239">
        <v>3</v>
      </c>
      <c r="I188" s="240"/>
      <c r="J188" s="241">
        <f>ROUND(I188*H188,2)</f>
        <v>0</v>
      </c>
      <c r="K188" s="242"/>
      <c r="L188" s="45"/>
      <c r="M188" s="243" t="s">
        <v>1</v>
      </c>
      <c r="N188" s="244" t="s">
        <v>41</v>
      </c>
      <c r="O188" s="92"/>
      <c r="P188" s="245">
        <f>O188*H188</f>
        <v>0</v>
      </c>
      <c r="Q188" s="245">
        <v>0.44169999999999998</v>
      </c>
      <c r="R188" s="245">
        <f>Q188*H188</f>
        <v>1.3250999999999999</v>
      </c>
      <c r="S188" s="245">
        <v>0</v>
      </c>
      <c r="T188" s="24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7" t="s">
        <v>160</v>
      </c>
      <c r="AT188" s="247" t="s">
        <v>156</v>
      </c>
      <c r="AU188" s="247" t="s">
        <v>86</v>
      </c>
      <c r="AY188" s="18" t="s">
        <v>153</v>
      </c>
      <c r="BE188" s="248">
        <f>IF(N188="základní",J188,0)</f>
        <v>0</v>
      </c>
      <c r="BF188" s="248">
        <f>IF(N188="snížená",J188,0)</f>
        <v>0</v>
      </c>
      <c r="BG188" s="248">
        <f>IF(N188="zákl. přenesená",J188,0)</f>
        <v>0</v>
      </c>
      <c r="BH188" s="248">
        <f>IF(N188="sníž. přenesená",J188,0)</f>
        <v>0</v>
      </c>
      <c r="BI188" s="248">
        <f>IF(N188="nulová",J188,0)</f>
        <v>0</v>
      </c>
      <c r="BJ188" s="18" t="s">
        <v>84</v>
      </c>
      <c r="BK188" s="248">
        <f>ROUND(I188*H188,2)</f>
        <v>0</v>
      </c>
      <c r="BL188" s="18" t="s">
        <v>160</v>
      </c>
      <c r="BM188" s="247" t="s">
        <v>655</v>
      </c>
    </row>
    <row r="189" s="2" customFormat="1" ht="24.15" customHeight="1">
      <c r="A189" s="39"/>
      <c r="B189" s="40"/>
      <c r="C189" s="293" t="s">
        <v>250</v>
      </c>
      <c r="D189" s="293" t="s">
        <v>255</v>
      </c>
      <c r="E189" s="294" t="s">
        <v>256</v>
      </c>
      <c r="F189" s="295" t="s">
        <v>257</v>
      </c>
      <c r="G189" s="296" t="s">
        <v>177</v>
      </c>
      <c r="H189" s="297">
        <v>1</v>
      </c>
      <c r="I189" s="298"/>
      <c r="J189" s="299">
        <f>ROUND(I189*H189,2)</f>
        <v>0</v>
      </c>
      <c r="K189" s="300"/>
      <c r="L189" s="301"/>
      <c r="M189" s="302" t="s">
        <v>1</v>
      </c>
      <c r="N189" s="303" t="s">
        <v>41</v>
      </c>
      <c r="O189" s="92"/>
      <c r="P189" s="245">
        <f>O189*H189</f>
        <v>0</v>
      </c>
      <c r="Q189" s="245">
        <v>0.02265</v>
      </c>
      <c r="R189" s="245">
        <f>Q189*H189</f>
        <v>0.02265</v>
      </c>
      <c r="S189" s="245">
        <v>0</v>
      </c>
      <c r="T189" s="246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7" t="s">
        <v>241</v>
      </c>
      <c r="AT189" s="247" t="s">
        <v>255</v>
      </c>
      <c r="AU189" s="247" t="s">
        <v>86</v>
      </c>
      <c r="AY189" s="18" t="s">
        <v>153</v>
      </c>
      <c r="BE189" s="248">
        <f>IF(N189="základní",J189,0)</f>
        <v>0</v>
      </c>
      <c r="BF189" s="248">
        <f>IF(N189="snížená",J189,0)</f>
        <v>0</v>
      </c>
      <c r="BG189" s="248">
        <f>IF(N189="zákl. přenesená",J189,0)</f>
        <v>0</v>
      </c>
      <c r="BH189" s="248">
        <f>IF(N189="sníž. přenesená",J189,0)</f>
        <v>0</v>
      </c>
      <c r="BI189" s="248">
        <f>IF(N189="nulová",J189,0)</f>
        <v>0</v>
      </c>
      <c r="BJ189" s="18" t="s">
        <v>84</v>
      </c>
      <c r="BK189" s="248">
        <f>ROUND(I189*H189,2)</f>
        <v>0</v>
      </c>
      <c r="BL189" s="18" t="s">
        <v>160</v>
      </c>
      <c r="BM189" s="247" t="s">
        <v>656</v>
      </c>
    </row>
    <row r="190" s="2" customFormat="1" ht="24.15" customHeight="1">
      <c r="A190" s="39"/>
      <c r="B190" s="40"/>
      <c r="C190" s="293" t="s">
        <v>254</v>
      </c>
      <c r="D190" s="293" t="s">
        <v>255</v>
      </c>
      <c r="E190" s="294" t="s">
        <v>259</v>
      </c>
      <c r="F190" s="295" t="s">
        <v>260</v>
      </c>
      <c r="G190" s="296" t="s">
        <v>177</v>
      </c>
      <c r="H190" s="297">
        <v>1</v>
      </c>
      <c r="I190" s="298"/>
      <c r="J190" s="299">
        <f>ROUND(I190*H190,2)</f>
        <v>0</v>
      </c>
      <c r="K190" s="300"/>
      <c r="L190" s="301"/>
      <c r="M190" s="302" t="s">
        <v>1</v>
      </c>
      <c r="N190" s="303" t="s">
        <v>41</v>
      </c>
      <c r="O190" s="92"/>
      <c r="P190" s="245">
        <f>O190*H190</f>
        <v>0</v>
      </c>
      <c r="Q190" s="245">
        <v>0.018759999999999999</v>
      </c>
      <c r="R190" s="245">
        <f>Q190*H190</f>
        <v>0.018759999999999999</v>
      </c>
      <c r="S190" s="245">
        <v>0</v>
      </c>
      <c r="T190" s="246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7" t="s">
        <v>241</v>
      </c>
      <c r="AT190" s="247" t="s">
        <v>255</v>
      </c>
      <c r="AU190" s="247" t="s">
        <v>86</v>
      </c>
      <c r="AY190" s="18" t="s">
        <v>153</v>
      </c>
      <c r="BE190" s="248">
        <f>IF(N190="základní",J190,0)</f>
        <v>0</v>
      </c>
      <c r="BF190" s="248">
        <f>IF(N190="snížená",J190,0)</f>
        <v>0</v>
      </c>
      <c r="BG190" s="248">
        <f>IF(N190="zákl. přenesená",J190,0)</f>
        <v>0</v>
      </c>
      <c r="BH190" s="248">
        <f>IF(N190="sníž. přenesená",J190,0)</f>
        <v>0</v>
      </c>
      <c r="BI190" s="248">
        <f>IF(N190="nulová",J190,0)</f>
        <v>0</v>
      </c>
      <c r="BJ190" s="18" t="s">
        <v>84</v>
      </c>
      <c r="BK190" s="248">
        <f>ROUND(I190*H190,2)</f>
        <v>0</v>
      </c>
      <c r="BL190" s="18" t="s">
        <v>160</v>
      </c>
      <c r="BM190" s="247" t="s">
        <v>657</v>
      </c>
    </row>
    <row r="191" s="2" customFormat="1" ht="24.15" customHeight="1">
      <c r="A191" s="39"/>
      <c r="B191" s="40"/>
      <c r="C191" s="293" t="s">
        <v>8</v>
      </c>
      <c r="D191" s="293" t="s">
        <v>255</v>
      </c>
      <c r="E191" s="294" t="s">
        <v>263</v>
      </c>
      <c r="F191" s="295" t="s">
        <v>264</v>
      </c>
      <c r="G191" s="296" t="s">
        <v>177</v>
      </c>
      <c r="H191" s="297">
        <v>1</v>
      </c>
      <c r="I191" s="298"/>
      <c r="J191" s="299">
        <f>ROUND(I191*H191,2)</f>
        <v>0</v>
      </c>
      <c r="K191" s="300"/>
      <c r="L191" s="301"/>
      <c r="M191" s="302" t="s">
        <v>1</v>
      </c>
      <c r="N191" s="303" t="s">
        <v>41</v>
      </c>
      <c r="O191" s="92"/>
      <c r="P191" s="245">
        <f>O191*H191</f>
        <v>0</v>
      </c>
      <c r="Q191" s="245">
        <v>0.018759999999999999</v>
      </c>
      <c r="R191" s="245">
        <f>Q191*H191</f>
        <v>0.018759999999999999</v>
      </c>
      <c r="S191" s="245">
        <v>0</v>
      </c>
      <c r="T191" s="246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7" t="s">
        <v>241</v>
      </c>
      <c r="AT191" s="247" t="s">
        <v>255</v>
      </c>
      <c r="AU191" s="247" t="s">
        <v>86</v>
      </c>
      <c r="AY191" s="18" t="s">
        <v>153</v>
      </c>
      <c r="BE191" s="248">
        <f>IF(N191="základní",J191,0)</f>
        <v>0</v>
      </c>
      <c r="BF191" s="248">
        <f>IF(N191="snížená",J191,0)</f>
        <v>0</v>
      </c>
      <c r="BG191" s="248">
        <f>IF(N191="zákl. přenesená",J191,0)</f>
        <v>0</v>
      </c>
      <c r="BH191" s="248">
        <f>IF(N191="sníž. přenesená",J191,0)</f>
        <v>0</v>
      </c>
      <c r="BI191" s="248">
        <f>IF(N191="nulová",J191,0)</f>
        <v>0</v>
      </c>
      <c r="BJ191" s="18" t="s">
        <v>84</v>
      </c>
      <c r="BK191" s="248">
        <f>ROUND(I191*H191,2)</f>
        <v>0</v>
      </c>
      <c r="BL191" s="18" t="s">
        <v>160</v>
      </c>
      <c r="BM191" s="247" t="s">
        <v>658</v>
      </c>
    </row>
    <row r="192" s="12" customFormat="1" ht="22.8" customHeight="1">
      <c r="A192" s="12"/>
      <c r="B192" s="219"/>
      <c r="C192" s="220"/>
      <c r="D192" s="221" t="s">
        <v>75</v>
      </c>
      <c r="E192" s="233" t="s">
        <v>246</v>
      </c>
      <c r="F192" s="233" t="s">
        <v>266</v>
      </c>
      <c r="G192" s="220"/>
      <c r="H192" s="220"/>
      <c r="I192" s="223"/>
      <c r="J192" s="234">
        <f>BK192</f>
        <v>0</v>
      </c>
      <c r="K192" s="220"/>
      <c r="L192" s="225"/>
      <c r="M192" s="226"/>
      <c r="N192" s="227"/>
      <c r="O192" s="227"/>
      <c r="P192" s="228">
        <f>SUM(P193:P210)</f>
        <v>0</v>
      </c>
      <c r="Q192" s="227"/>
      <c r="R192" s="228">
        <f>SUM(R193:R210)</f>
        <v>0.016557000000000002</v>
      </c>
      <c r="S192" s="227"/>
      <c r="T192" s="229">
        <f>SUM(T193:T210)</f>
        <v>6.3636000000000017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30" t="s">
        <v>84</v>
      </c>
      <c r="AT192" s="231" t="s">
        <v>75</v>
      </c>
      <c r="AU192" s="231" t="s">
        <v>84</v>
      </c>
      <c r="AY192" s="230" t="s">
        <v>153</v>
      </c>
      <c r="BK192" s="232">
        <f>SUM(BK193:BK210)</f>
        <v>0</v>
      </c>
    </row>
    <row r="193" s="2" customFormat="1" ht="21.75" customHeight="1">
      <c r="A193" s="39"/>
      <c r="B193" s="40"/>
      <c r="C193" s="235" t="s">
        <v>310</v>
      </c>
      <c r="D193" s="235" t="s">
        <v>156</v>
      </c>
      <c r="E193" s="236" t="s">
        <v>268</v>
      </c>
      <c r="F193" s="237" t="s">
        <v>269</v>
      </c>
      <c r="G193" s="238" t="s">
        <v>167</v>
      </c>
      <c r="H193" s="239">
        <v>360</v>
      </c>
      <c r="I193" s="240"/>
      <c r="J193" s="241">
        <f>ROUND(I193*H193,2)</f>
        <v>0</v>
      </c>
      <c r="K193" s="242"/>
      <c r="L193" s="45"/>
      <c r="M193" s="243" t="s">
        <v>1</v>
      </c>
      <c r="N193" s="244" t="s">
        <v>41</v>
      </c>
      <c r="O193" s="92"/>
      <c r="P193" s="245">
        <f>O193*H193</f>
        <v>0</v>
      </c>
      <c r="Q193" s="245">
        <v>0</v>
      </c>
      <c r="R193" s="245">
        <f>Q193*H193</f>
        <v>0</v>
      </c>
      <c r="S193" s="245">
        <v>0</v>
      </c>
      <c r="T193" s="24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7" t="s">
        <v>160</v>
      </c>
      <c r="AT193" s="247" t="s">
        <v>156</v>
      </c>
      <c r="AU193" s="247" t="s">
        <v>86</v>
      </c>
      <c r="AY193" s="18" t="s">
        <v>153</v>
      </c>
      <c r="BE193" s="248">
        <f>IF(N193="základní",J193,0)</f>
        <v>0</v>
      </c>
      <c r="BF193" s="248">
        <f>IF(N193="snížená",J193,0)</f>
        <v>0</v>
      </c>
      <c r="BG193" s="248">
        <f>IF(N193="zákl. přenesená",J193,0)</f>
        <v>0</v>
      </c>
      <c r="BH193" s="248">
        <f>IF(N193="sníž. přenesená",J193,0)</f>
        <v>0</v>
      </c>
      <c r="BI193" s="248">
        <f>IF(N193="nulová",J193,0)</f>
        <v>0</v>
      </c>
      <c r="BJ193" s="18" t="s">
        <v>84</v>
      </c>
      <c r="BK193" s="248">
        <f>ROUND(I193*H193,2)</f>
        <v>0</v>
      </c>
      <c r="BL193" s="18" t="s">
        <v>160</v>
      </c>
      <c r="BM193" s="247" t="s">
        <v>659</v>
      </c>
    </row>
    <row r="194" s="13" customFormat="1">
      <c r="A194" s="13"/>
      <c r="B194" s="249"/>
      <c r="C194" s="250"/>
      <c r="D194" s="251" t="s">
        <v>162</v>
      </c>
      <c r="E194" s="252" t="s">
        <v>1</v>
      </c>
      <c r="F194" s="253" t="s">
        <v>271</v>
      </c>
      <c r="G194" s="250"/>
      <c r="H194" s="254">
        <v>360</v>
      </c>
      <c r="I194" s="255"/>
      <c r="J194" s="250"/>
      <c r="K194" s="250"/>
      <c r="L194" s="256"/>
      <c r="M194" s="257"/>
      <c r="N194" s="258"/>
      <c r="O194" s="258"/>
      <c r="P194" s="258"/>
      <c r="Q194" s="258"/>
      <c r="R194" s="258"/>
      <c r="S194" s="258"/>
      <c r="T194" s="25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0" t="s">
        <v>162</v>
      </c>
      <c r="AU194" s="260" t="s">
        <v>86</v>
      </c>
      <c r="AV194" s="13" t="s">
        <v>86</v>
      </c>
      <c r="AW194" s="13" t="s">
        <v>32</v>
      </c>
      <c r="AX194" s="13" t="s">
        <v>84</v>
      </c>
      <c r="AY194" s="260" t="s">
        <v>153</v>
      </c>
    </row>
    <row r="195" s="2" customFormat="1" ht="16.5" customHeight="1">
      <c r="A195" s="39"/>
      <c r="B195" s="40"/>
      <c r="C195" s="235" t="s">
        <v>660</v>
      </c>
      <c r="D195" s="235" t="s">
        <v>156</v>
      </c>
      <c r="E195" s="236" t="s">
        <v>273</v>
      </c>
      <c r="F195" s="237" t="s">
        <v>274</v>
      </c>
      <c r="G195" s="238" t="s">
        <v>275</v>
      </c>
      <c r="H195" s="239">
        <v>20</v>
      </c>
      <c r="I195" s="240"/>
      <c r="J195" s="241">
        <f>ROUND(I195*H195,2)</f>
        <v>0</v>
      </c>
      <c r="K195" s="242"/>
      <c r="L195" s="45"/>
      <c r="M195" s="243" t="s">
        <v>1</v>
      </c>
      <c r="N195" s="244" t="s">
        <v>41</v>
      </c>
      <c r="O195" s="92"/>
      <c r="P195" s="245">
        <f>O195*H195</f>
        <v>0</v>
      </c>
      <c r="Q195" s="245">
        <v>0</v>
      </c>
      <c r="R195" s="245">
        <f>Q195*H195</f>
        <v>0</v>
      </c>
      <c r="S195" s="245">
        <v>0</v>
      </c>
      <c r="T195" s="246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7" t="s">
        <v>276</v>
      </c>
      <c r="AT195" s="247" t="s">
        <v>156</v>
      </c>
      <c r="AU195" s="247" t="s">
        <v>86</v>
      </c>
      <c r="AY195" s="18" t="s">
        <v>153</v>
      </c>
      <c r="BE195" s="248">
        <f>IF(N195="základní",J195,0)</f>
        <v>0</v>
      </c>
      <c r="BF195" s="248">
        <f>IF(N195="snížená",J195,0)</f>
        <v>0</v>
      </c>
      <c r="BG195" s="248">
        <f>IF(N195="zákl. přenesená",J195,0)</f>
        <v>0</v>
      </c>
      <c r="BH195" s="248">
        <f>IF(N195="sníž. přenesená",J195,0)</f>
        <v>0</v>
      </c>
      <c r="BI195" s="248">
        <f>IF(N195="nulová",J195,0)</f>
        <v>0</v>
      </c>
      <c r="BJ195" s="18" t="s">
        <v>84</v>
      </c>
      <c r="BK195" s="248">
        <f>ROUND(I195*H195,2)</f>
        <v>0</v>
      </c>
      <c r="BL195" s="18" t="s">
        <v>276</v>
      </c>
      <c r="BM195" s="247" t="s">
        <v>661</v>
      </c>
    </row>
    <row r="196" s="2" customFormat="1" ht="33" customHeight="1">
      <c r="A196" s="39"/>
      <c r="B196" s="40"/>
      <c r="C196" s="235" t="s">
        <v>276</v>
      </c>
      <c r="D196" s="235" t="s">
        <v>156</v>
      </c>
      <c r="E196" s="236" t="s">
        <v>278</v>
      </c>
      <c r="F196" s="237" t="s">
        <v>279</v>
      </c>
      <c r="G196" s="238" t="s">
        <v>167</v>
      </c>
      <c r="H196" s="239">
        <v>30</v>
      </c>
      <c r="I196" s="240"/>
      <c r="J196" s="241">
        <f>ROUND(I196*H196,2)</f>
        <v>0</v>
      </c>
      <c r="K196" s="242"/>
      <c r="L196" s="45"/>
      <c r="M196" s="243" t="s">
        <v>1</v>
      </c>
      <c r="N196" s="244" t="s">
        <v>41</v>
      </c>
      <c r="O196" s="92"/>
      <c r="P196" s="245">
        <f>O196*H196</f>
        <v>0</v>
      </c>
      <c r="Q196" s="245">
        <v>0</v>
      </c>
      <c r="R196" s="245">
        <f>Q196*H196</f>
        <v>0</v>
      </c>
      <c r="S196" s="245">
        <v>0</v>
      </c>
      <c r="T196" s="246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7" t="s">
        <v>160</v>
      </c>
      <c r="AT196" s="247" t="s">
        <v>156</v>
      </c>
      <c r="AU196" s="247" t="s">
        <v>86</v>
      </c>
      <c r="AY196" s="18" t="s">
        <v>153</v>
      </c>
      <c r="BE196" s="248">
        <f>IF(N196="základní",J196,0)</f>
        <v>0</v>
      </c>
      <c r="BF196" s="248">
        <f>IF(N196="snížená",J196,0)</f>
        <v>0</v>
      </c>
      <c r="BG196" s="248">
        <f>IF(N196="zákl. přenesená",J196,0)</f>
        <v>0</v>
      </c>
      <c r="BH196" s="248">
        <f>IF(N196="sníž. přenesená",J196,0)</f>
        <v>0</v>
      </c>
      <c r="BI196" s="248">
        <f>IF(N196="nulová",J196,0)</f>
        <v>0</v>
      </c>
      <c r="BJ196" s="18" t="s">
        <v>84</v>
      </c>
      <c r="BK196" s="248">
        <f>ROUND(I196*H196,2)</f>
        <v>0</v>
      </c>
      <c r="BL196" s="18" t="s">
        <v>160</v>
      </c>
      <c r="BM196" s="247" t="s">
        <v>662</v>
      </c>
    </row>
    <row r="197" s="2" customFormat="1" ht="24.15" customHeight="1">
      <c r="A197" s="39"/>
      <c r="B197" s="40"/>
      <c r="C197" s="235" t="s">
        <v>281</v>
      </c>
      <c r="D197" s="235" t="s">
        <v>156</v>
      </c>
      <c r="E197" s="236" t="s">
        <v>282</v>
      </c>
      <c r="F197" s="237" t="s">
        <v>283</v>
      </c>
      <c r="G197" s="238" t="s">
        <v>167</v>
      </c>
      <c r="H197" s="239">
        <v>120</v>
      </c>
      <c r="I197" s="240"/>
      <c r="J197" s="241">
        <f>ROUND(I197*H197,2)</f>
        <v>0</v>
      </c>
      <c r="K197" s="242"/>
      <c r="L197" s="45"/>
      <c r="M197" s="243" t="s">
        <v>1</v>
      </c>
      <c r="N197" s="244" t="s">
        <v>41</v>
      </c>
      <c r="O197" s="92"/>
      <c r="P197" s="245">
        <f>O197*H197</f>
        <v>0</v>
      </c>
      <c r="Q197" s="245">
        <v>0</v>
      </c>
      <c r="R197" s="245">
        <f>Q197*H197</f>
        <v>0</v>
      </c>
      <c r="S197" s="245">
        <v>0</v>
      </c>
      <c r="T197" s="246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7" t="s">
        <v>160</v>
      </c>
      <c r="AT197" s="247" t="s">
        <v>156</v>
      </c>
      <c r="AU197" s="247" t="s">
        <v>86</v>
      </c>
      <c r="AY197" s="18" t="s">
        <v>153</v>
      </c>
      <c r="BE197" s="248">
        <f>IF(N197="základní",J197,0)</f>
        <v>0</v>
      </c>
      <c r="BF197" s="248">
        <f>IF(N197="snížená",J197,0)</f>
        <v>0</v>
      </c>
      <c r="BG197" s="248">
        <f>IF(N197="zákl. přenesená",J197,0)</f>
        <v>0</v>
      </c>
      <c r="BH197" s="248">
        <f>IF(N197="sníž. přenesená",J197,0)</f>
        <v>0</v>
      </c>
      <c r="BI197" s="248">
        <f>IF(N197="nulová",J197,0)</f>
        <v>0</v>
      </c>
      <c r="BJ197" s="18" t="s">
        <v>84</v>
      </c>
      <c r="BK197" s="248">
        <f>ROUND(I197*H197,2)</f>
        <v>0</v>
      </c>
      <c r="BL197" s="18" t="s">
        <v>160</v>
      </c>
      <c r="BM197" s="247" t="s">
        <v>663</v>
      </c>
    </row>
    <row r="198" s="2" customFormat="1" ht="16.5" customHeight="1">
      <c r="A198" s="39"/>
      <c r="B198" s="40"/>
      <c r="C198" s="235" t="s">
        <v>285</v>
      </c>
      <c r="D198" s="235" t="s">
        <v>156</v>
      </c>
      <c r="E198" s="236" t="s">
        <v>286</v>
      </c>
      <c r="F198" s="237" t="s">
        <v>287</v>
      </c>
      <c r="G198" s="238" t="s">
        <v>288</v>
      </c>
      <c r="H198" s="239">
        <v>2</v>
      </c>
      <c r="I198" s="240"/>
      <c r="J198" s="241">
        <f>ROUND(I198*H198,2)</f>
        <v>0</v>
      </c>
      <c r="K198" s="242"/>
      <c r="L198" s="45"/>
      <c r="M198" s="243" t="s">
        <v>1</v>
      </c>
      <c r="N198" s="244" t="s">
        <v>41</v>
      </c>
      <c r="O198" s="92"/>
      <c r="P198" s="245">
        <f>O198*H198</f>
        <v>0</v>
      </c>
      <c r="Q198" s="245">
        <v>0</v>
      </c>
      <c r="R198" s="245">
        <f>Q198*H198</f>
        <v>0</v>
      </c>
      <c r="S198" s="245">
        <v>0.051999999999999998</v>
      </c>
      <c r="T198" s="246">
        <f>S198*H198</f>
        <v>0.104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7" t="s">
        <v>160</v>
      </c>
      <c r="AT198" s="247" t="s">
        <v>156</v>
      </c>
      <c r="AU198" s="247" t="s">
        <v>86</v>
      </c>
      <c r="AY198" s="18" t="s">
        <v>153</v>
      </c>
      <c r="BE198" s="248">
        <f>IF(N198="základní",J198,0)</f>
        <v>0</v>
      </c>
      <c r="BF198" s="248">
        <f>IF(N198="snížená",J198,0)</f>
        <v>0</v>
      </c>
      <c r="BG198" s="248">
        <f>IF(N198="zákl. přenesená",J198,0)</f>
        <v>0</v>
      </c>
      <c r="BH198" s="248">
        <f>IF(N198="sníž. přenesená",J198,0)</f>
        <v>0</v>
      </c>
      <c r="BI198" s="248">
        <f>IF(N198="nulová",J198,0)</f>
        <v>0</v>
      </c>
      <c r="BJ198" s="18" t="s">
        <v>84</v>
      </c>
      <c r="BK198" s="248">
        <f>ROUND(I198*H198,2)</f>
        <v>0</v>
      </c>
      <c r="BL198" s="18" t="s">
        <v>160</v>
      </c>
      <c r="BM198" s="247" t="s">
        <v>664</v>
      </c>
    </row>
    <row r="199" s="2" customFormat="1" ht="16.5" customHeight="1">
      <c r="A199" s="39"/>
      <c r="B199" s="40"/>
      <c r="C199" s="235" t="s">
        <v>290</v>
      </c>
      <c r="D199" s="235" t="s">
        <v>156</v>
      </c>
      <c r="E199" s="236" t="s">
        <v>291</v>
      </c>
      <c r="F199" s="237" t="s">
        <v>665</v>
      </c>
      <c r="G199" s="238" t="s">
        <v>172</v>
      </c>
      <c r="H199" s="239">
        <v>2</v>
      </c>
      <c r="I199" s="240"/>
      <c r="J199" s="241">
        <f>ROUND(I199*H199,2)</f>
        <v>0</v>
      </c>
      <c r="K199" s="242"/>
      <c r="L199" s="45"/>
      <c r="M199" s="243" t="s">
        <v>1</v>
      </c>
      <c r="N199" s="244" t="s">
        <v>41</v>
      </c>
      <c r="O199" s="92"/>
      <c r="P199" s="245">
        <f>O199*H199</f>
        <v>0</v>
      </c>
      <c r="Q199" s="245">
        <v>0</v>
      </c>
      <c r="R199" s="245">
        <f>Q199*H199</f>
        <v>0</v>
      </c>
      <c r="S199" s="245">
        <v>0.43230000000000002</v>
      </c>
      <c r="T199" s="246">
        <f>S199*H199</f>
        <v>0.86460000000000004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7" t="s">
        <v>160</v>
      </c>
      <c r="AT199" s="247" t="s">
        <v>156</v>
      </c>
      <c r="AU199" s="247" t="s">
        <v>86</v>
      </c>
      <c r="AY199" s="18" t="s">
        <v>153</v>
      </c>
      <c r="BE199" s="248">
        <f>IF(N199="základní",J199,0)</f>
        <v>0</v>
      </c>
      <c r="BF199" s="248">
        <f>IF(N199="snížená",J199,0)</f>
        <v>0</v>
      </c>
      <c r="BG199" s="248">
        <f>IF(N199="zákl. přenesená",J199,0)</f>
        <v>0</v>
      </c>
      <c r="BH199" s="248">
        <f>IF(N199="sníž. přenesená",J199,0)</f>
        <v>0</v>
      </c>
      <c r="BI199" s="248">
        <f>IF(N199="nulová",J199,0)</f>
        <v>0</v>
      </c>
      <c r="BJ199" s="18" t="s">
        <v>84</v>
      </c>
      <c r="BK199" s="248">
        <f>ROUND(I199*H199,2)</f>
        <v>0</v>
      </c>
      <c r="BL199" s="18" t="s">
        <v>160</v>
      </c>
      <c r="BM199" s="247" t="s">
        <v>666</v>
      </c>
    </row>
    <row r="200" s="2" customFormat="1" ht="37.8" customHeight="1">
      <c r="A200" s="39"/>
      <c r="B200" s="40"/>
      <c r="C200" s="235" t="s">
        <v>667</v>
      </c>
      <c r="D200" s="235" t="s">
        <v>156</v>
      </c>
      <c r="E200" s="236" t="s">
        <v>295</v>
      </c>
      <c r="F200" s="237" t="s">
        <v>296</v>
      </c>
      <c r="G200" s="238" t="s">
        <v>244</v>
      </c>
      <c r="H200" s="239">
        <v>2.2850000000000001</v>
      </c>
      <c r="I200" s="240"/>
      <c r="J200" s="241">
        <f>ROUND(I200*H200,2)</f>
        <v>0</v>
      </c>
      <c r="K200" s="242"/>
      <c r="L200" s="45"/>
      <c r="M200" s="243" t="s">
        <v>1</v>
      </c>
      <c r="N200" s="244" t="s">
        <v>41</v>
      </c>
      <c r="O200" s="92"/>
      <c r="P200" s="245">
        <f>O200*H200</f>
        <v>0</v>
      </c>
      <c r="Q200" s="245">
        <v>0</v>
      </c>
      <c r="R200" s="245">
        <f>Q200*H200</f>
        <v>0</v>
      </c>
      <c r="S200" s="245">
        <v>2.2000000000000002</v>
      </c>
      <c r="T200" s="246">
        <f>S200*H200</f>
        <v>5.027000000000001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7" t="s">
        <v>160</v>
      </c>
      <c r="AT200" s="247" t="s">
        <v>156</v>
      </c>
      <c r="AU200" s="247" t="s">
        <v>86</v>
      </c>
      <c r="AY200" s="18" t="s">
        <v>153</v>
      </c>
      <c r="BE200" s="248">
        <f>IF(N200="základní",J200,0)</f>
        <v>0</v>
      </c>
      <c r="BF200" s="248">
        <f>IF(N200="snížená",J200,0)</f>
        <v>0</v>
      </c>
      <c r="BG200" s="248">
        <f>IF(N200="zákl. přenesená",J200,0)</f>
        <v>0</v>
      </c>
      <c r="BH200" s="248">
        <f>IF(N200="sníž. přenesená",J200,0)</f>
        <v>0</v>
      </c>
      <c r="BI200" s="248">
        <f>IF(N200="nulová",J200,0)</f>
        <v>0</v>
      </c>
      <c r="BJ200" s="18" t="s">
        <v>84</v>
      </c>
      <c r="BK200" s="248">
        <f>ROUND(I200*H200,2)</f>
        <v>0</v>
      </c>
      <c r="BL200" s="18" t="s">
        <v>160</v>
      </c>
      <c r="BM200" s="247" t="s">
        <v>668</v>
      </c>
    </row>
    <row r="201" s="13" customFormat="1">
      <c r="A201" s="13"/>
      <c r="B201" s="249"/>
      <c r="C201" s="250"/>
      <c r="D201" s="251" t="s">
        <v>162</v>
      </c>
      <c r="E201" s="252" t="s">
        <v>1</v>
      </c>
      <c r="F201" s="253" t="s">
        <v>669</v>
      </c>
      <c r="G201" s="250"/>
      <c r="H201" s="254">
        <v>0.32400000000000001</v>
      </c>
      <c r="I201" s="255"/>
      <c r="J201" s="250"/>
      <c r="K201" s="250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162</v>
      </c>
      <c r="AU201" s="260" t="s">
        <v>86</v>
      </c>
      <c r="AV201" s="13" t="s">
        <v>86</v>
      </c>
      <c r="AW201" s="13" t="s">
        <v>32</v>
      </c>
      <c r="AX201" s="13" t="s">
        <v>76</v>
      </c>
      <c r="AY201" s="260" t="s">
        <v>153</v>
      </c>
    </row>
    <row r="202" s="15" customFormat="1">
      <c r="A202" s="15"/>
      <c r="B202" s="272"/>
      <c r="C202" s="273"/>
      <c r="D202" s="251" t="s">
        <v>162</v>
      </c>
      <c r="E202" s="274" t="s">
        <v>1</v>
      </c>
      <c r="F202" s="275" t="s">
        <v>185</v>
      </c>
      <c r="G202" s="273"/>
      <c r="H202" s="274" t="s">
        <v>1</v>
      </c>
      <c r="I202" s="276"/>
      <c r="J202" s="273"/>
      <c r="K202" s="273"/>
      <c r="L202" s="277"/>
      <c r="M202" s="278"/>
      <c r="N202" s="279"/>
      <c r="O202" s="279"/>
      <c r="P202" s="279"/>
      <c r="Q202" s="279"/>
      <c r="R202" s="279"/>
      <c r="S202" s="279"/>
      <c r="T202" s="280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1" t="s">
        <v>162</v>
      </c>
      <c r="AU202" s="281" t="s">
        <v>86</v>
      </c>
      <c r="AV202" s="15" t="s">
        <v>84</v>
      </c>
      <c r="AW202" s="15" t="s">
        <v>32</v>
      </c>
      <c r="AX202" s="15" t="s">
        <v>76</v>
      </c>
      <c r="AY202" s="281" t="s">
        <v>153</v>
      </c>
    </row>
    <row r="203" s="13" customFormat="1">
      <c r="A203" s="13"/>
      <c r="B203" s="249"/>
      <c r="C203" s="250"/>
      <c r="D203" s="251" t="s">
        <v>162</v>
      </c>
      <c r="E203" s="252" t="s">
        <v>1</v>
      </c>
      <c r="F203" s="253" t="s">
        <v>670</v>
      </c>
      <c r="G203" s="250"/>
      <c r="H203" s="254">
        <v>0.89500000000000002</v>
      </c>
      <c r="I203" s="255"/>
      <c r="J203" s="250"/>
      <c r="K203" s="250"/>
      <c r="L203" s="256"/>
      <c r="M203" s="257"/>
      <c r="N203" s="258"/>
      <c r="O203" s="258"/>
      <c r="P203" s="258"/>
      <c r="Q203" s="258"/>
      <c r="R203" s="258"/>
      <c r="S203" s="258"/>
      <c r="T203" s="25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0" t="s">
        <v>162</v>
      </c>
      <c r="AU203" s="260" t="s">
        <v>86</v>
      </c>
      <c r="AV203" s="13" t="s">
        <v>86</v>
      </c>
      <c r="AW203" s="13" t="s">
        <v>32</v>
      </c>
      <c r="AX203" s="13" t="s">
        <v>76</v>
      </c>
      <c r="AY203" s="260" t="s">
        <v>153</v>
      </c>
    </row>
    <row r="204" s="13" customFormat="1">
      <c r="A204" s="13"/>
      <c r="B204" s="249"/>
      <c r="C204" s="250"/>
      <c r="D204" s="251" t="s">
        <v>162</v>
      </c>
      <c r="E204" s="252" t="s">
        <v>1</v>
      </c>
      <c r="F204" s="253" t="s">
        <v>671</v>
      </c>
      <c r="G204" s="250"/>
      <c r="H204" s="254">
        <v>1.0660000000000001</v>
      </c>
      <c r="I204" s="255"/>
      <c r="J204" s="250"/>
      <c r="K204" s="250"/>
      <c r="L204" s="256"/>
      <c r="M204" s="257"/>
      <c r="N204" s="258"/>
      <c r="O204" s="258"/>
      <c r="P204" s="258"/>
      <c r="Q204" s="258"/>
      <c r="R204" s="258"/>
      <c r="S204" s="258"/>
      <c r="T204" s="25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0" t="s">
        <v>162</v>
      </c>
      <c r="AU204" s="260" t="s">
        <v>86</v>
      </c>
      <c r="AV204" s="13" t="s">
        <v>86</v>
      </c>
      <c r="AW204" s="13" t="s">
        <v>32</v>
      </c>
      <c r="AX204" s="13" t="s">
        <v>76</v>
      </c>
      <c r="AY204" s="260" t="s">
        <v>153</v>
      </c>
    </row>
    <row r="205" s="14" customFormat="1">
      <c r="A205" s="14"/>
      <c r="B205" s="261"/>
      <c r="C205" s="262"/>
      <c r="D205" s="251" t="s">
        <v>162</v>
      </c>
      <c r="E205" s="263" t="s">
        <v>1</v>
      </c>
      <c r="F205" s="264" t="s">
        <v>164</v>
      </c>
      <c r="G205" s="262"/>
      <c r="H205" s="265">
        <v>2.2850000000000001</v>
      </c>
      <c r="I205" s="266"/>
      <c r="J205" s="262"/>
      <c r="K205" s="262"/>
      <c r="L205" s="267"/>
      <c r="M205" s="268"/>
      <c r="N205" s="269"/>
      <c r="O205" s="269"/>
      <c r="P205" s="269"/>
      <c r="Q205" s="269"/>
      <c r="R205" s="269"/>
      <c r="S205" s="269"/>
      <c r="T205" s="27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1" t="s">
        <v>162</v>
      </c>
      <c r="AU205" s="271" t="s">
        <v>86</v>
      </c>
      <c r="AV205" s="14" t="s">
        <v>160</v>
      </c>
      <c r="AW205" s="14" t="s">
        <v>32</v>
      </c>
      <c r="AX205" s="14" t="s">
        <v>84</v>
      </c>
      <c r="AY205" s="271" t="s">
        <v>153</v>
      </c>
    </row>
    <row r="206" s="2" customFormat="1" ht="21.75" customHeight="1">
      <c r="A206" s="39"/>
      <c r="B206" s="40"/>
      <c r="C206" s="235" t="s">
        <v>7</v>
      </c>
      <c r="D206" s="235" t="s">
        <v>156</v>
      </c>
      <c r="E206" s="236" t="s">
        <v>302</v>
      </c>
      <c r="F206" s="237" t="s">
        <v>303</v>
      </c>
      <c r="G206" s="238" t="s">
        <v>167</v>
      </c>
      <c r="H206" s="239">
        <v>4</v>
      </c>
      <c r="I206" s="240"/>
      <c r="J206" s="241">
        <f>ROUND(I206*H206,2)</f>
        <v>0</v>
      </c>
      <c r="K206" s="242"/>
      <c r="L206" s="45"/>
      <c r="M206" s="243" t="s">
        <v>1</v>
      </c>
      <c r="N206" s="244" t="s">
        <v>41</v>
      </c>
      <c r="O206" s="92"/>
      <c r="P206" s="245">
        <f>O206*H206</f>
        <v>0</v>
      </c>
      <c r="Q206" s="245">
        <v>0</v>
      </c>
      <c r="R206" s="245">
        <f>Q206*H206</f>
        <v>0</v>
      </c>
      <c r="S206" s="245">
        <v>0.075999999999999998</v>
      </c>
      <c r="T206" s="246">
        <f>S206*H206</f>
        <v>0.30399999999999999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7" t="s">
        <v>160</v>
      </c>
      <c r="AT206" s="247" t="s">
        <v>156</v>
      </c>
      <c r="AU206" s="247" t="s">
        <v>86</v>
      </c>
      <c r="AY206" s="18" t="s">
        <v>153</v>
      </c>
      <c r="BE206" s="248">
        <f>IF(N206="základní",J206,0)</f>
        <v>0</v>
      </c>
      <c r="BF206" s="248">
        <f>IF(N206="snížená",J206,0)</f>
        <v>0</v>
      </c>
      <c r="BG206" s="248">
        <f>IF(N206="zákl. přenesená",J206,0)</f>
        <v>0</v>
      </c>
      <c r="BH206" s="248">
        <f>IF(N206="sníž. přenesená",J206,0)</f>
        <v>0</v>
      </c>
      <c r="BI206" s="248">
        <f>IF(N206="nulová",J206,0)</f>
        <v>0</v>
      </c>
      <c r="BJ206" s="18" t="s">
        <v>84</v>
      </c>
      <c r="BK206" s="248">
        <f>ROUND(I206*H206,2)</f>
        <v>0</v>
      </c>
      <c r="BL206" s="18" t="s">
        <v>160</v>
      </c>
      <c r="BM206" s="247" t="s">
        <v>672</v>
      </c>
    </row>
    <row r="207" s="13" customFormat="1">
      <c r="A207" s="13"/>
      <c r="B207" s="249"/>
      <c r="C207" s="250"/>
      <c r="D207" s="251" t="s">
        <v>162</v>
      </c>
      <c r="E207" s="252" t="s">
        <v>1</v>
      </c>
      <c r="F207" s="253" t="s">
        <v>673</v>
      </c>
      <c r="G207" s="250"/>
      <c r="H207" s="254">
        <v>4</v>
      </c>
      <c r="I207" s="255"/>
      <c r="J207" s="250"/>
      <c r="K207" s="250"/>
      <c r="L207" s="256"/>
      <c r="M207" s="257"/>
      <c r="N207" s="258"/>
      <c r="O207" s="258"/>
      <c r="P207" s="258"/>
      <c r="Q207" s="258"/>
      <c r="R207" s="258"/>
      <c r="S207" s="258"/>
      <c r="T207" s="25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0" t="s">
        <v>162</v>
      </c>
      <c r="AU207" s="260" t="s">
        <v>86</v>
      </c>
      <c r="AV207" s="13" t="s">
        <v>86</v>
      </c>
      <c r="AW207" s="13" t="s">
        <v>32</v>
      </c>
      <c r="AX207" s="13" t="s">
        <v>84</v>
      </c>
      <c r="AY207" s="260" t="s">
        <v>153</v>
      </c>
    </row>
    <row r="208" s="2" customFormat="1" ht="24.15" customHeight="1">
      <c r="A208" s="39"/>
      <c r="B208" s="40"/>
      <c r="C208" s="235" t="s">
        <v>306</v>
      </c>
      <c r="D208" s="235" t="s">
        <v>156</v>
      </c>
      <c r="E208" s="236" t="s">
        <v>307</v>
      </c>
      <c r="F208" s="237" t="s">
        <v>308</v>
      </c>
      <c r="G208" s="238" t="s">
        <v>177</v>
      </c>
      <c r="H208" s="239">
        <v>2</v>
      </c>
      <c r="I208" s="240"/>
      <c r="J208" s="241">
        <f>ROUND(I208*H208,2)</f>
        <v>0</v>
      </c>
      <c r="K208" s="242"/>
      <c r="L208" s="45"/>
      <c r="M208" s="243" t="s">
        <v>1</v>
      </c>
      <c r="N208" s="244" t="s">
        <v>41</v>
      </c>
      <c r="O208" s="92"/>
      <c r="P208" s="245">
        <f>O208*H208</f>
        <v>0</v>
      </c>
      <c r="Q208" s="245">
        <v>0</v>
      </c>
      <c r="R208" s="245">
        <f>Q208*H208</f>
        <v>0</v>
      </c>
      <c r="S208" s="245">
        <v>0.032000000000000001</v>
      </c>
      <c r="T208" s="246">
        <f>S208*H208</f>
        <v>0.064000000000000001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7" t="s">
        <v>160</v>
      </c>
      <c r="AT208" s="247" t="s">
        <v>156</v>
      </c>
      <c r="AU208" s="247" t="s">
        <v>86</v>
      </c>
      <c r="AY208" s="18" t="s">
        <v>153</v>
      </c>
      <c r="BE208" s="248">
        <f>IF(N208="základní",J208,0)</f>
        <v>0</v>
      </c>
      <c r="BF208" s="248">
        <f>IF(N208="snížená",J208,0)</f>
        <v>0</v>
      </c>
      <c r="BG208" s="248">
        <f>IF(N208="zákl. přenesená",J208,0)</f>
        <v>0</v>
      </c>
      <c r="BH208" s="248">
        <f>IF(N208="sníž. přenesená",J208,0)</f>
        <v>0</v>
      </c>
      <c r="BI208" s="248">
        <f>IF(N208="nulová",J208,0)</f>
        <v>0</v>
      </c>
      <c r="BJ208" s="18" t="s">
        <v>84</v>
      </c>
      <c r="BK208" s="248">
        <f>ROUND(I208*H208,2)</f>
        <v>0</v>
      </c>
      <c r="BL208" s="18" t="s">
        <v>160</v>
      </c>
      <c r="BM208" s="247" t="s">
        <v>674</v>
      </c>
    </row>
    <row r="209" s="2" customFormat="1" ht="24.15" customHeight="1">
      <c r="A209" s="39"/>
      <c r="B209" s="40"/>
      <c r="C209" s="235" t="s">
        <v>588</v>
      </c>
      <c r="D209" s="235" t="s">
        <v>156</v>
      </c>
      <c r="E209" s="236" t="s">
        <v>311</v>
      </c>
      <c r="F209" s="237" t="s">
        <v>312</v>
      </c>
      <c r="G209" s="238" t="s">
        <v>159</v>
      </c>
      <c r="H209" s="239">
        <v>12.1</v>
      </c>
      <c r="I209" s="240"/>
      <c r="J209" s="241">
        <f>ROUND(I209*H209,2)</f>
        <v>0</v>
      </c>
      <c r="K209" s="242"/>
      <c r="L209" s="45"/>
      <c r="M209" s="243" t="s">
        <v>1</v>
      </c>
      <c r="N209" s="244" t="s">
        <v>41</v>
      </c>
      <c r="O209" s="92"/>
      <c r="P209" s="245">
        <f>O209*H209</f>
        <v>0</v>
      </c>
      <c r="Q209" s="245">
        <v>0.00093000000000000005</v>
      </c>
      <c r="R209" s="245">
        <f>Q209*H209</f>
        <v>0.011253000000000001</v>
      </c>
      <c r="S209" s="245">
        <v>0</v>
      </c>
      <c r="T209" s="246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7" t="s">
        <v>160</v>
      </c>
      <c r="AT209" s="247" t="s">
        <v>156</v>
      </c>
      <c r="AU209" s="247" t="s">
        <v>86</v>
      </c>
      <c r="AY209" s="18" t="s">
        <v>153</v>
      </c>
      <c r="BE209" s="248">
        <f>IF(N209="základní",J209,0)</f>
        <v>0</v>
      </c>
      <c r="BF209" s="248">
        <f>IF(N209="snížená",J209,0)</f>
        <v>0</v>
      </c>
      <c r="BG209" s="248">
        <f>IF(N209="zákl. přenesená",J209,0)</f>
        <v>0</v>
      </c>
      <c r="BH209" s="248">
        <f>IF(N209="sníž. přenesená",J209,0)</f>
        <v>0</v>
      </c>
      <c r="BI209" s="248">
        <f>IF(N209="nulová",J209,0)</f>
        <v>0</v>
      </c>
      <c r="BJ209" s="18" t="s">
        <v>84</v>
      </c>
      <c r="BK209" s="248">
        <f>ROUND(I209*H209,2)</f>
        <v>0</v>
      </c>
      <c r="BL209" s="18" t="s">
        <v>160</v>
      </c>
      <c r="BM209" s="247" t="s">
        <v>675</v>
      </c>
    </row>
    <row r="210" s="2" customFormat="1" ht="24.15" customHeight="1">
      <c r="A210" s="39"/>
      <c r="B210" s="40"/>
      <c r="C210" s="235" t="s">
        <v>594</v>
      </c>
      <c r="D210" s="235" t="s">
        <v>156</v>
      </c>
      <c r="E210" s="236" t="s">
        <v>315</v>
      </c>
      <c r="F210" s="237" t="s">
        <v>316</v>
      </c>
      <c r="G210" s="238" t="s">
        <v>159</v>
      </c>
      <c r="H210" s="239">
        <v>11.050000000000001</v>
      </c>
      <c r="I210" s="240"/>
      <c r="J210" s="241">
        <f>ROUND(I210*H210,2)</f>
        <v>0</v>
      </c>
      <c r="K210" s="242"/>
      <c r="L210" s="45"/>
      <c r="M210" s="243" t="s">
        <v>1</v>
      </c>
      <c r="N210" s="244" t="s">
        <v>41</v>
      </c>
      <c r="O210" s="92"/>
      <c r="P210" s="245">
        <f>O210*H210</f>
        <v>0</v>
      </c>
      <c r="Q210" s="245">
        <v>0.00048000000000000001</v>
      </c>
      <c r="R210" s="245">
        <f>Q210*H210</f>
        <v>0.0053040000000000006</v>
      </c>
      <c r="S210" s="245">
        <v>0</v>
      </c>
      <c r="T210" s="246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7" t="s">
        <v>160</v>
      </c>
      <c r="AT210" s="247" t="s">
        <v>156</v>
      </c>
      <c r="AU210" s="247" t="s">
        <v>86</v>
      </c>
      <c r="AY210" s="18" t="s">
        <v>153</v>
      </c>
      <c r="BE210" s="248">
        <f>IF(N210="základní",J210,0)</f>
        <v>0</v>
      </c>
      <c r="BF210" s="248">
        <f>IF(N210="snížená",J210,0)</f>
        <v>0</v>
      </c>
      <c r="BG210" s="248">
        <f>IF(N210="zákl. přenesená",J210,0)</f>
        <v>0</v>
      </c>
      <c r="BH210" s="248">
        <f>IF(N210="sníž. přenesená",J210,0)</f>
        <v>0</v>
      </c>
      <c r="BI210" s="248">
        <f>IF(N210="nulová",J210,0)</f>
        <v>0</v>
      </c>
      <c r="BJ210" s="18" t="s">
        <v>84</v>
      </c>
      <c r="BK210" s="248">
        <f>ROUND(I210*H210,2)</f>
        <v>0</v>
      </c>
      <c r="BL210" s="18" t="s">
        <v>160</v>
      </c>
      <c r="BM210" s="247" t="s">
        <v>676</v>
      </c>
    </row>
    <row r="211" s="12" customFormat="1" ht="22.8" customHeight="1">
      <c r="A211" s="12"/>
      <c r="B211" s="219"/>
      <c r="C211" s="220"/>
      <c r="D211" s="221" t="s">
        <v>75</v>
      </c>
      <c r="E211" s="233" t="s">
        <v>318</v>
      </c>
      <c r="F211" s="233" t="s">
        <v>319</v>
      </c>
      <c r="G211" s="220"/>
      <c r="H211" s="220"/>
      <c r="I211" s="223"/>
      <c r="J211" s="234">
        <f>BK211</f>
        <v>0</v>
      </c>
      <c r="K211" s="220"/>
      <c r="L211" s="225"/>
      <c r="M211" s="226"/>
      <c r="N211" s="227"/>
      <c r="O211" s="227"/>
      <c r="P211" s="228">
        <f>SUM(P212:P217)</f>
        <v>0</v>
      </c>
      <c r="Q211" s="227"/>
      <c r="R211" s="228">
        <f>SUM(R212:R217)</f>
        <v>0</v>
      </c>
      <c r="S211" s="227"/>
      <c r="T211" s="229">
        <f>SUM(T212:T217)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30" t="s">
        <v>84</v>
      </c>
      <c r="AT211" s="231" t="s">
        <v>75</v>
      </c>
      <c r="AU211" s="231" t="s">
        <v>84</v>
      </c>
      <c r="AY211" s="230" t="s">
        <v>153</v>
      </c>
      <c r="BK211" s="232">
        <f>SUM(BK212:BK217)</f>
        <v>0</v>
      </c>
    </row>
    <row r="212" s="2" customFormat="1" ht="24.15" customHeight="1">
      <c r="A212" s="39"/>
      <c r="B212" s="40"/>
      <c r="C212" s="235" t="s">
        <v>320</v>
      </c>
      <c r="D212" s="235" t="s">
        <v>156</v>
      </c>
      <c r="E212" s="236" t="s">
        <v>321</v>
      </c>
      <c r="F212" s="237" t="s">
        <v>322</v>
      </c>
      <c r="G212" s="238" t="s">
        <v>230</v>
      </c>
      <c r="H212" s="239">
        <v>13.714</v>
      </c>
      <c r="I212" s="240"/>
      <c r="J212" s="241">
        <f>ROUND(I212*H212,2)</f>
        <v>0</v>
      </c>
      <c r="K212" s="242"/>
      <c r="L212" s="45"/>
      <c r="M212" s="243" t="s">
        <v>1</v>
      </c>
      <c r="N212" s="244" t="s">
        <v>41</v>
      </c>
      <c r="O212" s="92"/>
      <c r="P212" s="245">
        <f>O212*H212</f>
        <v>0</v>
      </c>
      <c r="Q212" s="245">
        <v>0</v>
      </c>
      <c r="R212" s="245">
        <f>Q212*H212</f>
        <v>0</v>
      </c>
      <c r="S212" s="245">
        <v>0</v>
      </c>
      <c r="T212" s="246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7" t="s">
        <v>160</v>
      </c>
      <c r="AT212" s="247" t="s">
        <v>156</v>
      </c>
      <c r="AU212" s="247" t="s">
        <v>86</v>
      </c>
      <c r="AY212" s="18" t="s">
        <v>153</v>
      </c>
      <c r="BE212" s="248">
        <f>IF(N212="základní",J212,0)</f>
        <v>0</v>
      </c>
      <c r="BF212" s="248">
        <f>IF(N212="snížená",J212,0)</f>
        <v>0</v>
      </c>
      <c r="BG212" s="248">
        <f>IF(N212="zákl. přenesená",J212,0)</f>
        <v>0</v>
      </c>
      <c r="BH212" s="248">
        <f>IF(N212="sníž. přenesená",J212,0)</f>
        <v>0</v>
      </c>
      <c r="BI212" s="248">
        <f>IF(N212="nulová",J212,0)</f>
        <v>0</v>
      </c>
      <c r="BJ212" s="18" t="s">
        <v>84</v>
      </c>
      <c r="BK212" s="248">
        <f>ROUND(I212*H212,2)</f>
        <v>0</v>
      </c>
      <c r="BL212" s="18" t="s">
        <v>160</v>
      </c>
      <c r="BM212" s="247" t="s">
        <v>677</v>
      </c>
    </row>
    <row r="213" s="2" customFormat="1" ht="33" customHeight="1">
      <c r="A213" s="39"/>
      <c r="B213" s="40"/>
      <c r="C213" s="235" t="s">
        <v>324</v>
      </c>
      <c r="D213" s="235" t="s">
        <v>156</v>
      </c>
      <c r="E213" s="236" t="s">
        <v>325</v>
      </c>
      <c r="F213" s="237" t="s">
        <v>326</v>
      </c>
      <c r="G213" s="238" t="s">
        <v>230</v>
      </c>
      <c r="H213" s="239">
        <v>13.714</v>
      </c>
      <c r="I213" s="240"/>
      <c r="J213" s="241">
        <f>ROUND(I213*H213,2)</f>
        <v>0</v>
      </c>
      <c r="K213" s="242"/>
      <c r="L213" s="45"/>
      <c r="M213" s="243" t="s">
        <v>1</v>
      </c>
      <c r="N213" s="244" t="s">
        <v>41</v>
      </c>
      <c r="O213" s="92"/>
      <c r="P213" s="245">
        <f>O213*H213</f>
        <v>0</v>
      </c>
      <c r="Q213" s="245">
        <v>0</v>
      </c>
      <c r="R213" s="245">
        <f>Q213*H213</f>
        <v>0</v>
      </c>
      <c r="S213" s="245">
        <v>0</v>
      </c>
      <c r="T213" s="246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7" t="s">
        <v>160</v>
      </c>
      <c r="AT213" s="247" t="s">
        <v>156</v>
      </c>
      <c r="AU213" s="247" t="s">
        <v>86</v>
      </c>
      <c r="AY213" s="18" t="s">
        <v>153</v>
      </c>
      <c r="BE213" s="248">
        <f>IF(N213="základní",J213,0)</f>
        <v>0</v>
      </c>
      <c r="BF213" s="248">
        <f>IF(N213="snížená",J213,0)</f>
        <v>0</v>
      </c>
      <c r="BG213" s="248">
        <f>IF(N213="zákl. přenesená",J213,0)</f>
        <v>0</v>
      </c>
      <c r="BH213" s="248">
        <f>IF(N213="sníž. přenesená",J213,0)</f>
        <v>0</v>
      </c>
      <c r="BI213" s="248">
        <f>IF(N213="nulová",J213,0)</f>
        <v>0</v>
      </c>
      <c r="BJ213" s="18" t="s">
        <v>84</v>
      </c>
      <c r="BK213" s="248">
        <f>ROUND(I213*H213,2)</f>
        <v>0</v>
      </c>
      <c r="BL213" s="18" t="s">
        <v>160</v>
      </c>
      <c r="BM213" s="247" t="s">
        <v>678</v>
      </c>
    </row>
    <row r="214" s="2" customFormat="1" ht="24.15" customHeight="1">
      <c r="A214" s="39"/>
      <c r="B214" s="40"/>
      <c r="C214" s="235" t="s">
        <v>328</v>
      </c>
      <c r="D214" s="235" t="s">
        <v>156</v>
      </c>
      <c r="E214" s="236" t="s">
        <v>329</v>
      </c>
      <c r="F214" s="237" t="s">
        <v>330</v>
      </c>
      <c r="G214" s="238" t="s">
        <v>230</v>
      </c>
      <c r="H214" s="239">
        <v>137.13999999999999</v>
      </c>
      <c r="I214" s="240"/>
      <c r="J214" s="241">
        <f>ROUND(I214*H214,2)</f>
        <v>0</v>
      </c>
      <c r="K214" s="242"/>
      <c r="L214" s="45"/>
      <c r="M214" s="243" t="s">
        <v>1</v>
      </c>
      <c r="N214" s="244" t="s">
        <v>41</v>
      </c>
      <c r="O214" s="92"/>
      <c r="P214" s="245">
        <f>O214*H214</f>
        <v>0</v>
      </c>
      <c r="Q214" s="245">
        <v>0</v>
      </c>
      <c r="R214" s="245">
        <f>Q214*H214</f>
        <v>0</v>
      </c>
      <c r="S214" s="245">
        <v>0</v>
      </c>
      <c r="T214" s="246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7" t="s">
        <v>160</v>
      </c>
      <c r="AT214" s="247" t="s">
        <v>156</v>
      </c>
      <c r="AU214" s="247" t="s">
        <v>86</v>
      </c>
      <c r="AY214" s="18" t="s">
        <v>153</v>
      </c>
      <c r="BE214" s="248">
        <f>IF(N214="základní",J214,0)</f>
        <v>0</v>
      </c>
      <c r="BF214" s="248">
        <f>IF(N214="snížená",J214,0)</f>
        <v>0</v>
      </c>
      <c r="BG214" s="248">
        <f>IF(N214="zákl. přenesená",J214,0)</f>
        <v>0</v>
      </c>
      <c r="BH214" s="248">
        <f>IF(N214="sníž. přenesená",J214,0)</f>
        <v>0</v>
      </c>
      <c r="BI214" s="248">
        <f>IF(N214="nulová",J214,0)</f>
        <v>0</v>
      </c>
      <c r="BJ214" s="18" t="s">
        <v>84</v>
      </c>
      <c r="BK214" s="248">
        <f>ROUND(I214*H214,2)</f>
        <v>0</v>
      </c>
      <c r="BL214" s="18" t="s">
        <v>160</v>
      </c>
      <c r="BM214" s="247" t="s">
        <v>679</v>
      </c>
    </row>
    <row r="215" s="13" customFormat="1">
      <c r="A215" s="13"/>
      <c r="B215" s="249"/>
      <c r="C215" s="250"/>
      <c r="D215" s="251" t="s">
        <v>162</v>
      </c>
      <c r="E215" s="250"/>
      <c r="F215" s="253" t="s">
        <v>680</v>
      </c>
      <c r="G215" s="250"/>
      <c r="H215" s="254">
        <v>137.13999999999999</v>
      </c>
      <c r="I215" s="255"/>
      <c r="J215" s="250"/>
      <c r="K215" s="250"/>
      <c r="L215" s="256"/>
      <c r="M215" s="257"/>
      <c r="N215" s="258"/>
      <c r="O215" s="258"/>
      <c r="P215" s="258"/>
      <c r="Q215" s="258"/>
      <c r="R215" s="258"/>
      <c r="S215" s="258"/>
      <c r="T215" s="25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0" t="s">
        <v>162</v>
      </c>
      <c r="AU215" s="260" t="s">
        <v>86</v>
      </c>
      <c r="AV215" s="13" t="s">
        <v>86</v>
      </c>
      <c r="AW215" s="13" t="s">
        <v>4</v>
      </c>
      <c r="AX215" s="13" t="s">
        <v>84</v>
      </c>
      <c r="AY215" s="260" t="s">
        <v>153</v>
      </c>
    </row>
    <row r="216" s="2" customFormat="1" ht="33" customHeight="1">
      <c r="A216" s="39"/>
      <c r="B216" s="40"/>
      <c r="C216" s="235" t="s">
        <v>333</v>
      </c>
      <c r="D216" s="235" t="s">
        <v>156</v>
      </c>
      <c r="E216" s="236" t="s">
        <v>334</v>
      </c>
      <c r="F216" s="237" t="s">
        <v>335</v>
      </c>
      <c r="G216" s="238" t="s">
        <v>230</v>
      </c>
      <c r="H216" s="239">
        <v>13.714</v>
      </c>
      <c r="I216" s="240"/>
      <c r="J216" s="241">
        <f>ROUND(I216*H216,2)</f>
        <v>0</v>
      </c>
      <c r="K216" s="242"/>
      <c r="L216" s="45"/>
      <c r="M216" s="243" t="s">
        <v>1</v>
      </c>
      <c r="N216" s="244" t="s">
        <v>41</v>
      </c>
      <c r="O216" s="92"/>
      <c r="P216" s="245">
        <f>O216*H216</f>
        <v>0</v>
      </c>
      <c r="Q216" s="245">
        <v>0</v>
      </c>
      <c r="R216" s="245">
        <f>Q216*H216</f>
        <v>0</v>
      </c>
      <c r="S216" s="245">
        <v>0</v>
      </c>
      <c r="T216" s="246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7" t="s">
        <v>160</v>
      </c>
      <c r="AT216" s="247" t="s">
        <v>156</v>
      </c>
      <c r="AU216" s="247" t="s">
        <v>86</v>
      </c>
      <c r="AY216" s="18" t="s">
        <v>153</v>
      </c>
      <c r="BE216" s="248">
        <f>IF(N216="základní",J216,0)</f>
        <v>0</v>
      </c>
      <c r="BF216" s="248">
        <f>IF(N216="snížená",J216,0)</f>
        <v>0</v>
      </c>
      <c r="BG216" s="248">
        <f>IF(N216="zákl. přenesená",J216,0)</f>
        <v>0</v>
      </c>
      <c r="BH216" s="248">
        <f>IF(N216="sníž. přenesená",J216,0)</f>
        <v>0</v>
      </c>
      <c r="BI216" s="248">
        <f>IF(N216="nulová",J216,0)</f>
        <v>0</v>
      </c>
      <c r="BJ216" s="18" t="s">
        <v>84</v>
      </c>
      <c r="BK216" s="248">
        <f>ROUND(I216*H216,2)</f>
        <v>0</v>
      </c>
      <c r="BL216" s="18" t="s">
        <v>160</v>
      </c>
      <c r="BM216" s="247" t="s">
        <v>681</v>
      </c>
    </row>
    <row r="217" s="2" customFormat="1" ht="16.5" customHeight="1">
      <c r="A217" s="39"/>
      <c r="B217" s="40"/>
      <c r="C217" s="235" t="s">
        <v>337</v>
      </c>
      <c r="D217" s="235" t="s">
        <v>156</v>
      </c>
      <c r="E217" s="236" t="s">
        <v>338</v>
      </c>
      <c r="F217" s="237" t="s">
        <v>339</v>
      </c>
      <c r="G217" s="238" t="s">
        <v>230</v>
      </c>
      <c r="H217" s="239">
        <v>13.714</v>
      </c>
      <c r="I217" s="240"/>
      <c r="J217" s="241">
        <f>ROUND(I217*H217,2)</f>
        <v>0</v>
      </c>
      <c r="K217" s="242"/>
      <c r="L217" s="45"/>
      <c r="M217" s="243" t="s">
        <v>1</v>
      </c>
      <c r="N217" s="244" t="s">
        <v>41</v>
      </c>
      <c r="O217" s="92"/>
      <c r="P217" s="245">
        <f>O217*H217</f>
        <v>0</v>
      </c>
      <c r="Q217" s="245">
        <v>0</v>
      </c>
      <c r="R217" s="245">
        <f>Q217*H217</f>
        <v>0</v>
      </c>
      <c r="S217" s="245">
        <v>0</v>
      </c>
      <c r="T217" s="246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7" t="s">
        <v>160</v>
      </c>
      <c r="AT217" s="247" t="s">
        <v>156</v>
      </c>
      <c r="AU217" s="247" t="s">
        <v>86</v>
      </c>
      <c r="AY217" s="18" t="s">
        <v>153</v>
      </c>
      <c r="BE217" s="248">
        <f>IF(N217="základní",J217,0)</f>
        <v>0</v>
      </c>
      <c r="BF217" s="248">
        <f>IF(N217="snížená",J217,0)</f>
        <v>0</v>
      </c>
      <c r="BG217" s="248">
        <f>IF(N217="zákl. přenesená",J217,0)</f>
        <v>0</v>
      </c>
      <c r="BH217" s="248">
        <f>IF(N217="sníž. přenesená",J217,0)</f>
        <v>0</v>
      </c>
      <c r="BI217" s="248">
        <f>IF(N217="nulová",J217,0)</f>
        <v>0</v>
      </c>
      <c r="BJ217" s="18" t="s">
        <v>84</v>
      </c>
      <c r="BK217" s="248">
        <f>ROUND(I217*H217,2)</f>
        <v>0</v>
      </c>
      <c r="BL217" s="18" t="s">
        <v>160</v>
      </c>
      <c r="BM217" s="247" t="s">
        <v>682</v>
      </c>
    </row>
    <row r="218" s="12" customFormat="1" ht="22.8" customHeight="1">
      <c r="A218" s="12"/>
      <c r="B218" s="219"/>
      <c r="C218" s="220"/>
      <c r="D218" s="221" t="s">
        <v>75</v>
      </c>
      <c r="E218" s="233" t="s">
        <v>341</v>
      </c>
      <c r="F218" s="233" t="s">
        <v>342</v>
      </c>
      <c r="G218" s="220"/>
      <c r="H218" s="220"/>
      <c r="I218" s="223"/>
      <c r="J218" s="234">
        <f>BK218</f>
        <v>0</v>
      </c>
      <c r="K218" s="220"/>
      <c r="L218" s="225"/>
      <c r="M218" s="226"/>
      <c r="N218" s="227"/>
      <c r="O218" s="227"/>
      <c r="P218" s="228">
        <f>P219</f>
        <v>0</v>
      </c>
      <c r="Q218" s="227"/>
      <c r="R218" s="228">
        <f>R219</f>
        <v>0</v>
      </c>
      <c r="S218" s="227"/>
      <c r="T218" s="229">
        <f>T219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30" t="s">
        <v>84</v>
      </c>
      <c r="AT218" s="231" t="s">
        <v>75</v>
      </c>
      <c r="AU218" s="231" t="s">
        <v>84</v>
      </c>
      <c r="AY218" s="230" t="s">
        <v>153</v>
      </c>
      <c r="BK218" s="232">
        <f>BK219</f>
        <v>0</v>
      </c>
    </row>
    <row r="219" s="2" customFormat="1" ht="24.15" customHeight="1">
      <c r="A219" s="39"/>
      <c r="B219" s="40"/>
      <c r="C219" s="235" t="s">
        <v>343</v>
      </c>
      <c r="D219" s="235" t="s">
        <v>156</v>
      </c>
      <c r="E219" s="236" t="s">
        <v>344</v>
      </c>
      <c r="F219" s="237" t="s">
        <v>345</v>
      </c>
      <c r="G219" s="238" t="s">
        <v>230</v>
      </c>
      <c r="H219" s="239">
        <v>12.59</v>
      </c>
      <c r="I219" s="240"/>
      <c r="J219" s="241">
        <f>ROUND(I219*H219,2)</f>
        <v>0</v>
      </c>
      <c r="K219" s="242"/>
      <c r="L219" s="45"/>
      <c r="M219" s="243" t="s">
        <v>1</v>
      </c>
      <c r="N219" s="244" t="s">
        <v>41</v>
      </c>
      <c r="O219" s="92"/>
      <c r="P219" s="245">
        <f>O219*H219</f>
        <v>0</v>
      </c>
      <c r="Q219" s="245">
        <v>0</v>
      </c>
      <c r="R219" s="245">
        <f>Q219*H219</f>
        <v>0</v>
      </c>
      <c r="S219" s="245">
        <v>0</v>
      </c>
      <c r="T219" s="246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7" t="s">
        <v>160</v>
      </c>
      <c r="AT219" s="247" t="s">
        <v>156</v>
      </c>
      <c r="AU219" s="247" t="s">
        <v>86</v>
      </c>
      <c r="AY219" s="18" t="s">
        <v>153</v>
      </c>
      <c r="BE219" s="248">
        <f>IF(N219="základní",J219,0)</f>
        <v>0</v>
      </c>
      <c r="BF219" s="248">
        <f>IF(N219="snížená",J219,0)</f>
        <v>0</v>
      </c>
      <c r="BG219" s="248">
        <f>IF(N219="zákl. přenesená",J219,0)</f>
        <v>0</v>
      </c>
      <c r="BH219" s="248">
        <f>IF(N219="sníž. přenesená",J219,0)</f>
        <v>0</v>
      </c>
      <c r="BI219" s="248">
        <f>IF(N219="nulová",J219,0)</f>
        <v>0</v>
      </c>
      <c r="BJ219" s="18" t="s">
        <v>84</v>
      </c>
      <c r="BK219" s="248">
        <f>ROUND(I219*H219,2)</f>
        <v>0</v>
      </c>
      <c r="BL219" s="18" t="s">
        <v>160</v>
      </c>
      <c r="BM219" s="247" t="s">
        <v>683</v>
      </c>
    </row>
    <row r="220" s="12" customFormat="1" ht="25.92" customHeight="1">
      <c r="A220" s="12"/>
      <c r="B220" s="219"/>
      <c r="C220" s="220"/>
      <c r="D220" s="221" t="s">
        <v>75</v>
      </c>
      <c r="E220" s="222" t="s">
        <v>347</v>
      </c>
      <c r="F220" s="222" t="s">
        <v>348</v>
      </c>
      <c r="G220" s="220"/>
      <c r="H220" s="220"/>
      <c r="I220" s="223"/>
      <c r="J220" s="224">
        <f>BK220</f>
        <v>0</v>
      </c>
      <c r="K220" s="220"/>
      <c r="L220" s="225"/>
      <c r="M220" s="226"/>
      <c r="N220" s="227"/>
      <c r="O220" s="227"/>
      <c r="P220" s="228">
        <f>P221+P237+P247+P252+P260+P275+P317+P320</f>
        <v>0</v>
      </c>
      <c r="Q220" s="227"/>
      <c r="R220" s="228">
        <f>R221+R237+R247+R252+R260+R275+R317+R320</f>
        <v>3.3404806200000001</v>
      </c>
      <c r="S220" s="227"/>
      <c r="T220" s="229">
        <f>T221+T237+T247+T252+T260+T275+T317+T320</f>
        <v>7.3499997699999993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30" t="s">
        <v>84</v>
      </c>
      <c r="AT220" s="231" t="s">
        <v>75</v>
      </c>
      <c r="AU220" s="231" t="s">
        <v>76</v>
      </c>
      <c r="AY220" s="230" t="s">
        <v>153</v>
      </c>
      <c r="BK220" s="232">
        <f>BK221+BK237+BK247+BK252+BK260+BK275+BK317+BK320</f>
        <v>0</v>
      </c>
    </row>
    <row r="221" s="12" customFormat="1" ht="22.8" customHeight="1">
      <c r="A221" s="12"/>
      <c r="B221" s="219"/>
      <c r="C221" s="220"/>
      <c r="D221" s="221" t="s">
        <v>75</v>
      </c>
      <c r="E221" s="233" t="s">
        <v>349</v>
      </c>
      <c r="F221" s="233" t="s">
        <v>350</v>
      </c>
      <c r="G221" s="220"/>
      <c r="H221" s="220"/>
      <c r="I221" s="223"/>
      <c r="J221" s="234">
        <f>BK221</f>
        <v>0</v>
      </c>
      <c r="K221" s="220"/>
      <c r="L221" s="225"/>
      <c r="M221" s="226"/>
      <c r="N221" s="227"/>
      <c r="O221" s="227"/>
      <c r="P221" s="228">
        <f>SUM(P222:P236)</f>
        <v>0</v>
      </c>
      <c r="Q221" s="227"/>
      <c r="R221" s="228">
        <f>SUM(R222:R236)</f>
        <v>0.0047000000000000002</v>
      </c>
      <c r="S221" s="227"/>
      <c r="T221" s="229">
        <f>SUM(T222:T236)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30" t="s">
        <v>84</v>
      </c>
      <c r="AT221" s="231" t="s">
        <v>75</v>
      </c>
      <c r="AU221" s="231" t="s">
        <v>84</v>
      </c>
      <c r="AY221" s="230" t="s">
        <v>153</v>
      </c>
      <c r="BK221" s="232">
        <f>SUM(BK222:BK236)</f>
        <v>0</v>
      </c>
    </row>
    <row r="222" s="2" customFormat="1" ht="33" customHeight="1">
      <c r="A222" s="39"/>
      <c r="B222" s="40"/>
      <c r="C222" s="235" t="s">
        <v>684</v>
      </c>
      <c r="D222" s="235" t="s">
        <v>156</v>
      </c>
      <c r="E222" s="236" t="s">
        <v>352</v>
      </c>
      <c r="F222" s="237" t="s">
        <v>353</v>
      </c>
      <c r="G222" s="238" t="s">
        <v>177</v>
      </c>
      <c r="H222" s="239">
        <v>2</v>
      </c>
      <c r="I222" s="240"/>
      <c r="J222" s="241">
        <f>ROUND(I222*H222,2)</f>
        <v>0</v>
      </c>
      <c r="K222" s="242"/>
      <c r="L222" s="45"/>
      <c r="M222" s="243" t="s">
        <v>1</v>
      </c>
      <c r="N222" s="244" t="s">
        <v>41</v>
      </c>
      <c r="O222" s="92"/>
      <c r="P222" s="245">
        <f>O222*H222</f>
        <v>0</v>
      </c>
      <c r="Q222" s="245">
        <v>0</v>
      </c>
      <c r="R222" s="245">
        <f>Q222*H222</f>
        <v>0</v>
      </c>
      <c r="S222" s="245">
        <v>0</v>
      </c>
      <c r="T222" s="246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7" t="s">
        <v>160</v>
      </c>
      <c r="AT222" s="247" t="s">
        <v>156</v>
      </c>
      <c r="AU222" s="247" t="s">
        <v>86</v>
      </c>
      <c r="AY222" s="18" t="s">
        <v>153</v>
      </c>
      <c r="BE222" s="248">
        <f>IF(N222="základní",J222,0)</f>
        <v>0</v>
      </c>
      <c r="BF222" s="248">
        <f>IF(N222="snížená",J222,0)</f>
        <v>0</v>
      </c>
      <c r="BG222" s="248">
        <f>IF(N222="zákl. přenesená",J222,0)</f>
        <v>0</v>
      </c>
      <c r="BH222" s="248">
        <f>IF(N222="sníž. přenesená",J222,0)</f>
        <v>0</v>
      </c>
      <c r="BI222" s="248">
        <f>IF(N222="nulová",J222,0)</f>
        <v>0</v>
      </c>
      <c r="BJ222" s="18" t="s">
        <v>84</v>
      </c>
      <c r="BK222" s="248">
        <f>ROUND(I222*H222,2)</f>
        <v>0</v>
      </c>
      <c r="BL222" s="18" t="s">
        <v>160</v>
      </c>
      <c r="BM222" s="247" t="s">
        <v>685</v>
      </c>
    </row>
    <row r="223" s="2" customFormat="1" ht="24.15" customHeight="1">
      <c r="A223" s="39"/>
      <c r="B223" s="40"/>
      <c r="C223" s="235" t="s">
        <v>686</v>
      </c>
      <c r="D223" s="235" t="s">
        <v>156</v>
      </c>
      <c r="E223" s="236" t="s">
        <v>356</v>
      </c>
      <c r="F223" s="237" t="s">
        <v>357</v>
      </c>
      <c r="G223" s="238" t="s">
        <v>177</v>
      </c>
      <c r="H223" s="239">
        <v>3</v>
      </c>
      <c r="I223" s="240"/>
      <c r="J223" s="241">
        <f>ROUND(I223*H223,2)</f>
        <v>0</v>
      </c>
      <c r="K223" s="242"/>
      <c r="L223" s="45"/>
      <c r="M223" s="243" t="s">
        <v>1</v>
      </c>
      <c r="N223" s="244" t="s">
        <v>41</v>
      </c>
      <c r="O223" s="92"/>
      <c r="P223" s="245">
        <f>O223*H223</f>
        <v>0</v>
      </c>
      <c r="Q223" s="245">
        <v>0</v>
      </c>
      <c r="R223" s="245">
        <f>Q223*H223</f>
        <v>0</v>
      </c>
      <c r="S223" s="245">
        <v>0</v>
      </c>
      <c r="T223" s="246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7" t="s">
        <v>160</v>
      </c>
      <c r="AT223" s="247" t="s">
        <v>156</v>
      </c>
      <c r="AU223" s="247" t="s">
        <v>86</v>
      </c>
      <c r="AY223" s="18" t="s">
        <v>153</v>
      </c>
      <c r="BE223" s="248">
        <f>IF(N223="základní",J223,0)</f>
        <v>0</v>
      </c>
      <c r="BF223" s="248">
        <f>IF(N223="snížená",J223,0)</f>
        <v>0</v>
      </c>
      <c r="BG223" s="248">
        <f>IF(N223="zákl. přenesená",J223,0)</f>
        <v>0</v>
      </c>
      <c r="BH223" s="248">
        <f>IF(N223="sníž. přenesená",J223,0)</f>
        <v>0</v>
      </c>
      <c r="BI223" s="248">
        <f>IF(N223="nulová",J223,0)</f>
        <v>0</v>
      </c>
      <c r="BJ223" s="18" t="s">
        <v>84</v>
      </c>
      <c r="BK223" s="248">
        <f>ROUND(I223*H223,2)</f>
        <v>0</v>
      </c>
      <c r="BL223" s="18" t="s">
        <v>160</v>
      </c>
      <c r="BM223" s="247" t="s">
        <v>687</v>
      </c>
    </row>
    <row r="224" s="13" customFormat="1">
      <c r="A224" s="13"/>
      <c r="B224" s="249"/>
      <c r="C224" s="250"/>
      <c r="D224" s="251" t="s">
        <v>162</v>
      </c>
      <c r="E224" s="252" t="s">
        <v>1</v>
      </c>
      <c r="F224" s="253" t="s">
        <v>688</v>
      </c>
      <c r="G224" s="250"/>
      <c r="H224" s="254">
        <v>1</v>
      </c>
      <c r="I224" s="255"/>
      <c r="J224" s="250"/>
      <c r="K224" s="250"/>
      <c r="L224" s="256"/>
      <c r="M224" s="257"/>
      <c r="N224" s="258"/>
      <c r="O224" s="258"/>
      <c r="P224" s="258"/>
      <c r="Q224" s="258"/>
      <c r="R224" s="258"/>
      <c r="S224" s="258"/>
      <c r="T224" s="25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0" t="s">
        <v>162</v>
      </c>
      <c r="AU224" s="260" t="s">
        <v>86</v>
      </c>
      <c r="AV224" s="13" t="s">
        <v>86</v>
      </c>
      <c r="AW224" s="13" t="s">
        <v>32</v>
      </c>
      <c r="AX224" s="13" t="s">
        <v>76</v>
      </c>
      <c r="AY224" s="260" t="s">
        <v>153</v>
      </c>
    </row>
    <row r="225" s="13" customFormat="1">
      <c r="A225" s="13"/>
      <c r="B225" s="249"/>
      <c r="C225" s="250"/>
      <c r="D225" s="251" t="s">
        <v>162</v>
      </c>
      <c r="E225" s="252" t="s">
        <v>1</v>
      </c>
      <c r="F225" s="253" t="s">
        <v>689</v>
      </c>
      <c r="G225" s="250"/>
      <c r="H225" s="254">
        <v>2</v>
      </c>
      <c r="I225" s="255"/>
      <c r="J225" s="250"/>
      <c r="K225" s="250"/>
      <c r="L225" s="256"/>
      <c r="M225" s="257"/>
      <c r="N225" s="258"/>
      <c r="O225" s="258"/>
      <c r="P225" s="258"/>
      <c r="Q225" s="258"/>
      <c r="R225" s="258"/>
      <c r="S225" s="258"/>
      <c r="T225" s="25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0" t="s">
        <v>162</v>
      </c>
      <c r="AU225" s="260" t="s">
        <v>86</v>
      </c>
      <c r="AV225" s="13" t="s">
        <v>86</v>
      </c>
      <c r="AW225" s="13" t="s">
        <v>32</v>
      </c>
      <c r="AX225" s="13" t="s">
        <v>76</v>
      </c>
      <c r="AY225" s="260" t="s">
        <v>153</v>
      </c>
    </row>
    <row r="226" s="14" customFormat="1">
      <c r="A226" s="14"/>
      <c r="B226" s="261"/>
      <c r="C226" s="262"/>
      <c r="D226" s="251" t="s">
        <v>162</v>
      </c>
      <c r="E226" s="263" t="s">
        <v>1</v>
      </c>
      <c r="F226" s="264" t="s">
        <v>164</v>
      </c>
      <c r="G226" s="262"/>
      <c r="H226" s="265">
        <v>3</v>
      </c>
      <c r="I226" s="266"/>
      <c r="J226" s="262"/>
      <c r="K226" s="262"/>
      <c r="L226" s="267"/>
      <c r="M226" s="268"/>
      <c r="N226" s="269"/>
      <c r="O226" s="269"/>
      <c r="P226" s="269"/>
      <c r="Q226" s="269"/>
      <c r="R226" s="269"/>
      <c r="S226" s="269"/>
      <c r="T226" s="27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1" t="s">
        <v>162</v>
      </c>
      <c r="AU226" s="271" t="s">
        <v>86</v>
      </c>
      <c r="AV226" s="14" t="s">
        <v>160</v>
      </c>
      <c r="AW226" s="14" t="s">
        <v>32</v>
      </c>
      <c r="AX226" s="14" t="s">
        <v>84</v>
      </c>
      <c r="AY226" s="271" t="s">
        <v>153</v>
      </c>
    </row>
    <row r="227" s="2" customFormat="1" ht="21.75" customHeight="1">
      <c r="A227" s="39"/>
      <c r="B227" s="40"/>
      <c r="C227" s="293" t="s">
        <v>468</v>
      </c>
      <c r="D227" s="293" t="s">
        <v>255</v>
      </c>
      <c r="E227" s="294" t="s">
        <v>362</v>
      </c>
      <c r="F227" s="295" t="s">
        <v>690</v>
      </c>
      <c r="G227" s="296" t="s">
        <v>177</v>
      </c>
      <c r="H227" s="297">
        <v>1</v>
      </c>
      <c r="I227" s="298"/>
      <c r="J227" s="299">
        <f>ROUND(I227*H227,2)</f>
        <v>0</v>
      </c>
      <c r="K227" s="300"/>
      <c r="L227" s="301"/>
      <c r="M227" s="302" t="s">
        <v>1</v>
      </c>
      <c r="N227" s="303" t="s">
        <v>41</v>
      </c>
      <c r="O227" s="92"/>
      <c r="P227" s="245">
        <f>O227*H227</f>
        <v>0</v>
      </c>
      <c r="Q227" s="245">
        <v>0</v>
      </c>
      <c r="R227" s="245">
        <f>Q227*H227</f>
        <v>0</v>
      </c>
      <c r="S227" s="245">
        <v>0</v>
      </c>
      <c r="T227" s="246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7" t="s">
        <v>241</v>
      </c>
      <c r="AT227" s="247" t="s">
        <v>255</v>
      </c>
      <c r="AU227" s="247" t="s">
        <v>86</v>
      </c>
      <c r="AY227" s="18" t="s">
        <v>153</v>
      </c>
      <c r="BE227" s="248">
        <f>IF(N227="základní",J227,0)</f>
        <v>0</v>
      </c>
      <c r="BF227" s="248">
        <f>IF(N227="snížená",J227,0)</f>
        <v>0</v>
      </c>
      <c r="BG227" s="248">
        <f>IF(N227="zákl. přenesená",J227,0)</f>
        <v>0</v>
      </c>
      <c r="BH227" s="248">
        <f>IF(N227="sníž. přenesená",J227,0)</f>
        <v>0</v>
      </c>
      <c r="BI227" s="248">
        <f>IF(N227="nulová",J227,0)</f>
        <v>0</v>
      </c>
      <c r="BJ227" s="18" t="s">
        <v>84</v>
      </c>
      <c r="BK227" s="248">
        <f>ROUND(I227*H227,2)</f>
        <v>0</v>
      </c>
      <c r="BL227" s="18" t="s">
        <v>160</v>
      </c>
      <c r="BM227" s="247" t="s">
        <v>691</v>
      </c>
    </row>
    <row r="228" s="2" customFormat="1" ht="24.15" customHeight="1">
      <c r="A228" s="39"/>
      <c r="B228" s="40"/>
      <c r="C228" s="293" t="s">
        <v>351</v>
      </c>
      <c r="D228" s="293" t="s">
        <v>255</v>
      </c>
      <c r="E228" s="294" t="s">
        <v>366</v>
      </c>
      <c r="F228" s="295" t="s">
        <v>367</v>
      </c>
      <c r="G228" s="296" t="s">
        <v>177</v>
      </c>
      <c r="H228" s="297">
        <v>1</v>
      </c>
      <c r="I228" s="298"/>
      <c r="J228" s="299">
        <f>ROUND(I228*H228,2)</f>
        <v>0</v>
      </c>
      <c r="K228" s="300"/>
      <c r="L228" s="301"/>
      <c r="M228" s="302" t="s">
        <v>1</v>
      </c>
      <c r="N228" s="303" t="s">
        <v>41</v>
      </c>
      <c r="O228" s="92"/>
      <c r="P228" s="245">
        <f>O228*H228</f>
        <v>0</v>
      </c>
      <c r="Q228" s="245">
        <v>0</v>
      </c>
      <c r="R228" s="245">
        <f>Q228*H228</f>
        <v>0</v>
      </c>
      <c r="S228" s="245">
        <v>0</v>
      </c>
      <c r="T228" s="246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7" t="s">
        <v>241</v>
      </c>
      <c r="AT228" s="247" t="s">
        <v>255</v>
      </c>
      <c r="AU228" s="247" t="s">
        <v>86</v>
      </c>
      <c r="AY228" s="18" t="s">
        <v>153</v>
      </c>
      <c r="BE228" s="248">
        <f>IF(N228="základní",J228,0)</f>
        <v>0</v>
      </c>
      <c r="BF228" s="248">
        <f>IF(N228="snížená",J228,0)</f>
        <v>0</v>
      </c>
      <c r="BG228" s="248">
        <f>IF(N228="zákl. přenesená",J228,0)</f>
        <v>0</v>
      </c>
      <c r="BH228" s="248">
        <f>IF(N228="sníž. přenesená",J228,0)</f>
        <v>0</v>
      </c>
      <c r="BI228" s="248">
        <f>IF(N228="nulová",J228,0)</f>
        <v>0</v>
      </c>
      <c r="BJ228" s="18" t="s">
        <v>84</v>
      </c>
      <c r="BK228" s="248">
        <f>ROUND(I228*H228,2)</f>
        <v>0</v>
      </c>
      <c r="BL228" s="18" t="s">
        <v>160</v>
      </c>
      <c r="BM228" s="247" t="s">
        <v>692</v>
      </c>
    </row>
    <row r="229" s="2" customFormat="1" ht="16.5" customHeight="1">
      <c r="A229" s="39"/>
      <c r="B229" s="40"/>
      <c r="C229" s="293" t="s">
        <v>693</v>
      </c>
      <c r="D229" s="293" t="s">
        <v>255</v>
      </c>
      <c r="E229" s="294" t="s">
        <v>370</v>
      </c>
      <c r="F229" s="295" t="s">
        <v>371</v>
      </c>
      <c r="G229" s="296" t="s">
        <v>177</v>
      </c>
      <c r="H229" s="297">
        <v>1</v>
      </c>
      <c r="I229" s="298"/>
      <c r="J229" s="299">
        <f>ROUND(I229*H229,2)</f>
        <v>0</v>
      </c>
      <c r="K229" s="300"/>
      <c r="L229" s="301"/>
      <c r="M229" s="302" t="s">
        <v>1</v>
      </c>
      <c r="N229" s="303" t="s">
        <v>41</v>
      </c>
      <c r="O229" s="92"/>
      <c r="P229" s="245">
        <f>O229*H229</f>
        <v>0</v>
      </c>
      <c r="Q229" s="245">
        <v>0</v>
      </c>
      <c r="R229" s="245">
        <f>Q229*H229</f>
        <v>0</v>
      </c>
      <c r="S229" s="245">
        <v>0</v>
      </c>
      <c r="T229" s="246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7" t="s">
        <v>241</v>
      </c>
      <c r="AT229" s="247" t="s">
        <v>255</v>
      </c>
      <c r="AU229" s="247" t="s">
        <v>86</v>
      </c>
      <c r="AY229" s="18" t="s">
        <v>153</v>
      </c>
      <c r="BE229" s="248">
        <f>IF(N229="základní",J229,0)</f>
        <v>0</v>
      </c>
      <c r="BF229" s="248">
        <f>IF(N229="snížená",J229,0)</f>
        <v>0</v>
      </c>
      <c r="BG229" s="248">
        <f>IF(N229="zákl. přenesená",J229,0)</f>
        <v>0</v>
      </c>
      <c r="BH229" s="248">
        <f>IF(N229="sníž. přenesená",J229,0)</f>
        <v>0</v>
      </c>
      <c r="BI229" s="248">
        <f>IF(N229="nulová",J229,0)</f>
        <v>0</v>
      </c>
      <c r="BJ229" s="18" t="s">
        <v>84</v>
      </c>
      <c r="BK229" s="248">
        <f>ROUND(I229*H229,2)</f>
        <v>0</v>
      </c>
      <c r="BL229" s="18" t="s">
        <v>160</v>
      </c>
      <c r="BM229" s="247" t="s">
        <v>694</v>
      </c>
    </row>
    <row r="230" s="2" customFormat="1" ht="24.15" customHeight="1">
      <c r="A230" s="39"/>
      <c r="B230" s="40"/>
      <c r="C230" s="235" t="s">
        <v>355</v>
      </c>
      <c r="D230" s="235" t="s">
        <v>156</v>
      </c>
      <c r="E230" s="236" t="s">
        <v>374</v>
      </c>
      <c r="F230" s="237" t="s">
        <v>375</v>
      </c>
      <c r="G230" s="238" t="s">
        <v>177</v>
      </c>
      <c r="H230" s="239">
        <v>1</v>
      </c>
      <c r="I230" s="240"/>
      <c r="J230" s="241">
        <f>ROUND(I230*H230,2)</f>
        <v>0</v>
      </c>
      <c r="K230" s="242"/>
      <c r="L230" s="45"/>
      <c r="M230" s="243" t="s">
        <v>1</v>
      </c>
      <c r="N230" s="244" t="s">
        <v>41</v>
      </c>
      <c r="O230" s="92"/>
      <c r="P230" s="245">
        <f>O230*H230</f>
        <v>0</v>
      </c>
      <c r="Q230" s="245">
        <v>0</v>
      </c>
      <c r="R230" s="245">
        <f>Q230*H230</f>
        <v>0</v>
      </c>
      <c r="S230" s="245">
        <v>0</v>
      </c>
      <c r="T230" s="246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7" t="s">
        <v>160</v>
      </c>
      <c r="AT230" s="247" t="s">
        <v>156</v>
      </c>
      <c r="AU230" s="247" t="s">
        <v>86</v>
      </c>
      <c r="AY230" s="18" t="s">
        <v>153</v>
      </c>
      <c r="BE230" s="248">
        <f>IF(N230="základní",J230,0)</f>
        <v>0</v>
      </c>
      <c r="BF230" s="248">
        <f>IF(N230="snížená",J230,0)</f>
        <v>0</v>
      </c>
      <c r="BG230" s="248">
        <f>IF(N230="zákl. přenesená",J230,0)</f>
        <v>0</v>
      </c>
      <c r="BH230" s="248">
        <f>IF(N230="sníž. přenesená",J230,0)</f>
        <v>0</v>
      </c>
      <c r="BI230" s="248">
        <f>IF(N230="nulová",J230,0)</f>
        <v>0</v>
      </c>
      <c r="BJ230" s="18" t="s">
        <v>84</v>
      </c>
      <c r="BK230" s="248">
        <f>ROUND(I230*H230,2)</f>
        <v>0</v>
      </c>
      <c r="BL230" s="18" t="s">
        <v>160</v>
      </c>
      <c r="BM230" s="247" t="s">
        <v>695</v>
      </c>
    </row>
    <row r="231" s="2" customFormat="1" ht="16.5" customHeight="1">
      <c r="A231" s="39"/>
      <c r="B231" s="40"/>
      <c r="C231" s="293" t="s">
        <v>361</v>
      </c>
      <c r="D231" s="293" t="s">
        <v>255</v>
      </c>
      <c r="E231" s="294" t="s">
        <v>378</v>
      </c>
      <c r="F231" s="295" t="s">
        <v>379</v>
      </c>
      <c r="G231" s="296" t="s">
        <v>177</v>
      </c>
      <c r="H231" s="297">
        <v>1</v>
      </c>
      <c r="I231" s="298"/>
      <c r="J231" s="299">
        <f>ROUND(I231*H231,2)</f>
        <v>0</v>
      </c>
      <c r="K231" s="300"/>
      <c r="L231" s="301"/>
      <c r="M231" s="302" t="s">
        <v>1</v>
      </c>
      <c r="N231" s="303" t="s">
        <v>41</v>
      </c>
      <c r="O231" s="92"/>
      <c r="P231" s="245">
        <f>O231*H231</f>
        <v>0</v>
      </c>
      <c r="Q231" s="245">
        <v>0.0047000000000000002</v>
      </c>
      <c r="R231" s="245">
        <f>Q231*H231</f>
        <v>0.0047000000000000002</v>
      </c>
      <c r="S231" s="245">
        <v>0</v>
      </c>
      <c r="T231" s="246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7" t="s">
        <v>241</v>
      </c>
      <c r="AT231" s="247" t="s">
        <v>255</v>
      </c>
      <c r="AU231" s="247" t="s">
        <v>86</v>
      </c>
      <c r="AY231" s="18" t="s">
        <v>153</v>
      </c>
      <c r="BE231" s="248">
        <f>IF(N231="základní",J231,0)</f>
        <v>0</v>
      </c>
      <c r="BF231" s="248">
        <f>IF(N231="snížená",J231,0)</f>
        <v>0</v>
      </c>
      <c r="BG231" s="248">
        <f>IF(N231="zákl. přenesená",J231,0)</f>
        <v>0</v>
      </c>
      <c r="BH231" s="248">
        <f>IF(N231="sníž. přenesená",J231,0)</f>
        <v>0</v>
      </c>
      <c r="BI231" s="248">
        <f>IF(N231="nulová",J231,0)</f>
        <v>0</v>
      </c>
      <c r="BJ231" s="18" t="s">
        <v>84</v>
      </c>
      <c r="BK231" s="248">
        <f>ROUND(I231*H231,2)</f>
        <v>0</v>
      </c>
      <c r="BL231" s="18" t="s">
        <v>160</v>
      </c>
      <c r="BM231" s="247" t="s">
        <v>696</v>
      </c>
    </row>
    <row r="232" s="2" customFormat="1" ht="16.5" customHeight="1">
      <c r="A232" s="39"/>
      <c r="B232" s="40"/>
      <c r="C232" s="235" t="s">
        <v>365</v>
      </c>
      <c r="D232" s="235" t="s">
        <v>156</v>
      </c>
      <c r="E232" s="236" t="s">
        <v>382</v>
      </c>
      <c r="F232" s="237" t="s">
        <v>383</v>
      </c>
      <c r="G232" s="238" t="s">
        <v>177</v>
      </c>
      <c r="H232" s="239">
        <v>2</v>
      </c>
      <c r="I232" s="240"/>
      <c r="J232" s="241">
        <f>ROUND(I232*H232,2)</f>
        <v>0</v>
      </c>
      <c r="K232" s="242"/>
      <c r="L232" s="45"/>
      <c r="M232" s="243" t="s">
        <v>1</v>
      </c>
      <c r="N232" s="244" t="s">
        <v>41</v>
      </c>
      <c r="O232" s="92"/>
      <c r="P232" s="245">
        <f>O232*H232</f>
        <v>0</v>
      </c>
      <c r="Q232" s="245">
        <v>0</v>
      </c>
      <c r="R232" s="245">
        <f>Q232*H232</f>
        <v>0</v>
      </c>
      <c r="S232" s="245">
        <v>0</v>
      </c>
      <c r="T232" s="246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7" t="s">
        <v>160</v>
      </c>
      <c r="AT232" s="247" t="s">
        <v>156</v>
      </c>
      <c r="AU232" s="247" t="s">
        <v>86</v>
      </c>
      <c r="AY232" s="18" t="s">
        <v>153</v>
      </c>
      <c r="BE232" s="248">
        <f>IF(N232="základní",J232,0)</f>
        <v>0</v>
      </c>
      <c r="BF232" s="248">
        <f>IF(N232="snížená",J232,0)</f>
        <v>0</v>
      </c>
      <c r="BG232" s="248">
        <f>IF(N232="zákl. přenesená",J232,0)</f>
        <v>0</v>
      </c>
      <c r="BH232" s="248">
        <f>IF(N232="sníž. přenesená",J232,0)</f>
        <v>0</v>
      </c>
      <c r="BI232" s="248">
        <f>IF(N232="nulová",J232,0)</f>
        <v>0</v>
      </c>
      <c r="BJ232" s="18" t="s">
        <v>84</v>
      </c>
      <c r="BK232" s="248">
        <f>ROUND(I232*H232,2)</f>
        <v>0</v>
      </c>
      <c r="BL232" s="18" t="s">
        <v>160</v>
      </c>
      <c r="BM232" s="247" t="s">
        <v>697</v>
      </c>
    </row>
    <row r="233" s="2" customFormat="1" ht="16.5" customHeight="1">
      <c r="A233" s="39"/>
      <c r="B233" s="40"/>
      <c r="C233" s="293" t="s">
        <v>373</v>
      </c>
      <c r="D233" s="293" t="s">
        <v>255</v>
      </c>
      <c r="E233" s="294" t="s">
        <v>386</v>
      </c>
      <c r="F233" s="295" t="s">
        <v>387</v>
      </c>
      <c r="G233" s="296" t="s">
        <v>177</v>
      </c>
      <c r="H233" s="297">
        <v>1</v>
      </c>
      <c r="I233" s="298"/>
      <c r="J233" s="299">
        <f>ROUND(I233*H233,2)</f>
        <v>0</v>
      </c>
      <c r="K233" s="300"/>
      <c r="L233" s="301"/>
      <c r="M233" s="302" t="s">
        <v>1</v>
      </c>
      <c r="N233" s="303" t="s">
        <v>41</v>
      </c>
      <c r="O233" s="92"/>
      <c r="P233" s="245">
        <f>O233*H233</f>
        <v>0</v>
      </c>
      <c r="Q233" s="245">
        <v>0</v>
      </c>
      <c r="R233" s="245">
        <f>Q233*H233</f>
        <v>0</v>
      </c>
      <c r="S233" s="245">
        <v>0</v>
      </c>
      <c r="T233" s="246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7" t="s">
        <v>241</v>
      </c>
      <c r="AT233" s="247" t="s">
        <v>255</v>
      </c>
      <c r="AU233" s="247" t="s">
        <v>86</v>
      </c>
      <c r="AY233" s="18" t="s">
        <v>153</v>
      </c>
      <c r="BE233" s="248">
        <f>IF(N233="základní",J233,0)</f>
        <v>0</v>
      </c>
      <c r="BF233" s="248">
        <f>IF(N233="snížená",J233,0)</f>
        <v>0</v>
      </c>
      <c r="BG233" s="248">
        <f>IF(N233="zákl. přenesená",J233,0)</f>
        <v>0</v>
      </c>
      <c r="BH233" s="248">
        <f>IF(N233="sníž. přenesená",J233,0)</f>
        <v>0</v>
      </c>
      <c r="BI233" s="248">
        <f>IF(N233="nulová",J233,0)</f>
        <v>0</v>
      </c>
      <c r="BJ233" s="18" t="s">
        <v>84</v>
      </c>
      <c r="BK233" s="248">
        <f>ROUND(I233*H233,2)</f>
        <v>0</v>
      </c>
      <c r="BL233" s="18" t="s">
        <v>160</v>
      </c>
      <c r="BM233" s="247" t="s">
        <v>698</v>
      </c>
    </row>
    <row r="234" s="2" customFormat="1" ht="16.5" customHeight="1">
      <c r="A234" s="39"/>
      <c r="B234" s="40"/>
      <c r="C234" s="293" t="s">
        <v>377</v>
      </c>
      <c r="D234" s="293" t="s">
        <v>255</v>
      </c>
      <c r="E234" s="294" t="s">
        <v>390</v>
      </c>
      <c r="F234" s="295" t="s">
        <v>391</v>
      </c>
      <c r="G234" s="296" t="s">
        <v>177</v>
      </c>
      <c r="H234" s="297">
        <v>1</v>
      </c>
      <c r="I234" s="298"/>
      <c r="J234" s="299">
        <f>ROUND(I234*H234,2)</f>
        <v>0</v>
      </c>
      <c r="K234" s="300"/>
      <c r="L234" s="301"/>
      <c r="M234" s="302" t="s">
        <v>1</v>
      </c>
      <c r="N234" s="303" t="s">
        <v>41</v>
      </c>
      <c r="O234" s="92"/>
      <c r="P234" s="245">
        <f>O234*H234</f>
        <v>0</v>
      </c>
      <c r="Q234" s="245">
        <v>0</v>
      </c>
      <c r="R234" s="245">
        <f>Q234*H234</f>
        <v>0</v>
      </c>
      <c r="S234" s="245">
        <v>0</v>
      </c>
      <c r="T234" s="246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7" t="s">
        <v>241</v>
      </c>
      <c r="AT234" s="247" t="s">
        <v>255</v>
      </c>
      <c r="AU234" s="247" t="s">
        <v>86</v>
      </c>
      <c r="AY234" s="18" t="s">
        <v>153</v>
      </c>
      <c r="BE234" s="248">
        <f>IF(N234="základní",J234,0)</f>
        <v>0</v>
      </c>
      <c r="BF234" s="248">
        <f>IF(N234="snížená",J234,0)</f>
        <v>0</v>
      </c>
      <c r="BG234" s="248">
        <f>IF(N234="zákl. přenesená",J234,0)</f>
        <v>0</v>
      </c>
      <c r="BH234" s="248">
        <f>IF(N234="sníž. přenesená",J234,0)</f>
        <v>0</v>
      </c>
      <c r="BI234" s="248">
        <f>IF(N234="nulová",J234,0)</f>
        <v>0</v>
      </c>
      <c r="BJ234" s="18" t="s">
        <v>84</v>
      </c>
      <c r="BK234" s="248">
        <f>ROUND(I234*H234,2)</f>
        <v>0</v>
      </c>
      <c r="BL234" s="18" t="s">
        <v>160</v>
      </c>
      <c r="BM234" s="247" t="s">
        <v>699</v>
      </c>
    </row>
    <row r="235" s="2" customFormat="1" ht="24.15" customHeight="1">
      <c r="A235" s="39"/>
      <c r="B235" s="40"/>
      <c r="C235" s="235" t="s">
        <v>385</v>
      </c>
      <c r="D235" s="235" t="s">
        <v>156</v>
      </c>
      <c r="E235" s="236" t="s">
        <v>398</v>
      </c>
      <c r="F235" s="237" t="s">
        <v>399</v>
      </c>
      <c r="G235" s="238" t="s">
        <v>172</v>
      </c>
      <c r="H235" s="239">
        <v>1</v>
      </c>
      <c r="I235" s="240"/>
      <c r="J235" s="241">
        <f>ROUND(I235*H235,2)</f>
        <v>0</v>
      </c>
      <c r="K235" s="242"/>
      <c r="L235" s="45"/>
      <c r="M235" s="243" t="s">
        <v>1</v>
      </c>
      <c r="N235" s="244" t="s">
        <v>41</v>
      </c>
      <c r="O235" s="92"/>
      <c r="P235" s="245">
        <f>O235*H235</f>
        <v>0</v>
      </c>
      <c r="Q235" s="245">
        <v>0</v>
      </c>
      <c r="R235" s="245">
        <f>Q235*H235</f>
        <v>0</v>
      </c>
      <c r="S235" s="245">
        <v>0</v>
      </c>
      <c r="T235" s="246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7" t="s">
        <v>160</v>
      </c>
      <c r="AT235" s="247" t="s">
        <v>156</v>
      </c>
      <c r="AU235" s="247" t="s">
        <v>86</v>
      </c>
      <c r="AY235" s="18" t="s">
        <v>153</v>
      </c>
      <c r="BE235" s="248">
        <f>IF(N235="základní",J235,0)</f>
        <v>0</v>
      </c>
      <c r="BF235" s="248">
        <f>IF(N235="snížená",J235,0)</f>
        <v>0</v>
      </c>
      <c r="BG235" s="248">
        <f>IF(N235="zákl. přenesená",J235,0)</f>
        <v>0</v>
      </c>
      <c r="BH235" s="248">
        <f>IF(N235="sníž. přenesená",J235,0)</f>
        <v>0</v>
      </c>
      <c r="BI235" s="248">
        <f>IF(N235="nulová",J235,0)</f>
        <v>0</v>
      </c>
      <c r="BJ235" s="18" t="s">
        <v>84</v>
      </c>
      <c r="BK235" s="248">
        <f>ROUND(I235*H235,2)</f>
        <v>0</v>
      </c>
      <c r="BL235" s="18" t="s">
        <v>160</v>
      </c>
      <c r="BM235" s="247" t="s">
        <v>700</v>
      </c>
    </row>
    <row r="236" s="2" customFormat="1" ht="16.5" customHeight="1">
      <c r="A236" s="39"/>
      <c r="B236" s="40"/>
      <c r="C236" s="235" t="s">
        <v>381</v>
      </c>
      <c r="D236" s="235" t="s">
        <v>156</v>
      </c>
      <c r="E236" s="236" t="s">
        <v>394</v>
      </c>
      <c r="F236" s="237" t="s">
        <v>395</v>
      </c>
      <c r="G236" s="238" t="s">
        <v>288</v>
      </c>
      <c r="H236" s="239">
        <v>1</v>
      </c>
      <c r="I236" s="240"/>
      <c r="J236" s="241">
        <f>ROUND(I236*H236,2)</f>
        <v>0</v>
      </c>
      <c r="K236" s="242"/>
      <c r="L236" s="45"/>
      <c r="M236" s="243" t="s">
        <v>1</v>
      </c>
      <c r="N236" s="244" t="s">
        <v>41</v>
      </c>
      <c r="O236" s="92"/>
      <c r="P236" s="245">
        <f>O236*H236</f>
        <v>0</v>
      </c>
      <c r="Q236" s="245">
        <v>0</v>
      </c>
      <c r="R236" s="245">
        <f>Q236*H236</f>
        <v>0</v>
      </c>
      <c r="S236" s="245">
        <v>0</v>
      </c>
      <c r="T236" s="246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7" t="s">
        <v>160</v>
      </c>
      <c r="AT236" s="247" t="s">
        <v>156</v>
      </c>
      <c r="AU236" s="247" t="s">
        <v>86</v>
      </c>
      <c r="AY236" s="18" t="s">
        <v>153</v>
      </c>
      <c r="BE236" s="248">
        <f>IF(N236="základní",J236,0)</f>
        <v>0</v>
      </c>
      <c r="BF236" s="248">
        <f>IF(N236="snížená",J236,0)</f>
        <v>0</v>
      </c>
      <c r="BG236" s="248">
        <f>IF(N236="zákl. přenesená",J236,0)</f>
        <v>0</v>
      </c>
      <c r="BH236" s="248">
        <f>IF(N236="sníž. přenesená",J236,0)</f>
        <v>0</v>
      </c>
      <c r="BI236" s="248">
        <f>IF(N236="nulová",J236,0)</f>
        <v>0</v>
      </c>
      <c r="BJ236" s="18" t="s">
        <v>84</v>
      </c>
      <c r="BK236" s="248">
        <f>ROUND(I236*H236,2)</f>
        <v>0</v>
      </c>
      <c r="BL236" s="18" t="s">
        <v>160</v>
      </c>
      <c r="BM236" s="247" t="s">
        <v>701</v>
      </c>
    </row>
    <row r="237" s="12" customFormat="1" ht="22.8" customHeight="1">
      <c r="A237" s="12"/>
      <c r="B237" s="219"/>
      <c r="C237" s="220"/>
      <c r="D237" s="221" t="s">
        <v>75</v>
      </c>
      <c r="E237" s="233" t="s">
        <v>401</v>
      </c>
      <c r="F237" s="233" t="s">
        <v>402</v>
      </c>
      <c r="G237" s="220"/>
      <c r="H237" s="220"/>
      <c r="I237" s="223"/>
      <c r="J237" s="234">
        <f>BK237</f>
        <v>0</v>
      </c>
      <c r="K237" s="220"/>
      <c r="L237" s="225"/>
      <c r="M237" s="226"/>
      <c r="N237" s="227"/>
      <c r="O237" s="227"/>
      <c r="P237" s="228">
        <f>SUM(P238:P246)</f>
        <v>0</v>
      </c>
      <c r="Q237" s="227"/>
      <c r="R237" s="228">
        <f>SUM(R238:R246)</f>
        <v>0.13909917999999999</v>
      </c>
      <c r="S237" s="227"/>
      <c r="T237" s="229">
        <f>SUM(T238:T246)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30" t="s">
        <v>86</v>
      </c>
      <c r="AT237" s="231" t="s">
        <v>75</v>
      </c>
      <c r="AU237" s="231" t="s">
        <v>84</v>
      </c>
      <c r="AY237" s="230" t="s">
        <v>153</v>
      </c>
      <c r="BK237" s="232">
        <f>SUM(BK238:BK246)</f>
        <v>0</v>
      </c>
    </row>
    <row r="238" s="2" customFormat="1" ht="24.15" customHeight="1">
      <c r="A238" s="39"/>
      <c r="B238" s="40"/>
      <c r="C238" s="235" t="s">
        <v>393</v>
      </c>
      <c r="D238" s="235" t="s">
        <v>156</v>
      </c>
      <c r="E238" s="236" t="s">
        <v>404</v>
      </c>
      <c r="F238" s="237" t="s">
        <v>405</v>
      </c>
      <c r="G238" s="238" t="s">
        <v>167</v>
      </c>
      <c r="H238" s="239">
        <v>25.355</v>
      </c>
      <c r="I238" s="240"/>
      <c r="J238" s="241">
        <f>ROUND(I238*H238,2)</f>
        <v>0</v>
      </c>
      <c r="K238" s="242"/>
      <c r="L238" s="45"/>
      <c r="M238" s="243" t="s">
        <v>1</v>
      </c>
      <c r="N238" s="244" t="s">
        <v>41</v>
      </c>
      <c r="O238" s="92"/>
      <c r="P238" s="245">
        <f>O238*H238</f>
        <v>0</v>
      </c>
      <c r="Q238" s="245">
        <v>0.0045799999999999999</v>
      </c>
      <c r="R238" s="245">
        <f>Q238*H238</f>
        <v>0.1161259</v>
      </c>
      <c r="S238" s="245">
        <v>0</v>
      </c>
      <c r="T238" s="246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7" t="s">
        <v>276</v>
      </c>
      <c r="AT238" s="247" t="s">
        <v>156</v>
      </c>
      <c r="AU238" s="247" t="s">
        <v>86</v>
      </c>
      <c r="AY238" s="18" t="s">
        <v>153</v>
      </c>
      <c r="BE238" s="248">
        <f>IF(N238="základní",J238,0)</f>
        <v>0</v>
      </c>
      <c r="BF238" s="248">
        <f>IF(N238="snížená",J238,0)</f>
        <v>0</v>
      </c>
      <c r="BG238" s="248">
        <f>IF(N238="zákl. přenesená",J238,0)</f>
        <v>0</v>
      </c>
      <c r="BH238" s="248">
        <f>IF(N238="sníž. přenesená",J238,0)</f>
        <v>0</v>
      </c>
      <c r="BI238" s="248">
        <f>IF(N238="nulová",J238,0)</f>
        <v>0</v>
      </c>
      <c r="BJ238" s="18" t="s">
        <v>84</v>
      </c>
      <c r="BK238" s="248">
        <f>ROUND(I238*H238,2)</f>
        <v>0</v>
      </c>
      <c r="BL238" s="18" t="s">
        <v>276</v>
      </c>
      <c r="BM238" s="247" t="s">
        <v>702</v>
      </c>
    </row>
    <row r="239" s="13" customFormat="1">
      <c r="A239" s="13"/>
      <c r="B239" s="249"/>
      <c r="C239" s="250"/>
      <c r="D239" s="251" t="s">
        <v>162</v>
      </c>
      <c r="E239" s="252" t="s">
        <v>1</v>
      </c>
      <c r="F239" s="253" t="s">
        <v>703</v>
      </c>
      <c r="G239" s="250"/>
      <c r="H239" s="254">
        <v>12.025</v>
      </c>
      <c r="I239" s="255"/>
      <c r="J239" s="250"/>
      <c r="K239" s="250"/>
      <c r="L239" s="256"/>
      <c r="M239" s="257"/>
      <c r="N239" s="258"/>
      <c r="O239" s="258"/>
      <c r="P239" s="258"/>
      <c r="Q239" s="258"/>
      <c r="R239" s="258"/>
      <c r="S239" s="258"/>
      <c r="T239" s="25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0" t="s">
        <v>162</v>
      </c>
      <c r="AU239" s="260" t="s">
        <v>86</v>
      </c>
      <c r="AV239" s="13" t="s">
        <v>86</v>
      </c>
      <c r="AW239" s="13" t="s">
        <v>32</v>
      </c>
      <c r="AX239" s="13" t="s">
        <v>76</v>
      </c>
      <c r="AY239" s="260" t="s">
        <v>153</v>
      </c>
    </row>
    <row r="240" s="13" customFormat="1">
      <c r="A240" s="13"/>
      <c r="B240" s="249"/>
      <c r="C240" s="250"/>
      <c r="D240" s="251" t="s">
        <v>162</v>
      </c>
      <c r="E240" s="252" t="s">
        <v>1</v>
      </c>
      <c r="F240" s="253" t="s">
        <v>704</v>
      </c>
      <c r="G240" s="250"/>
      <c r="H240" s="254">
        <v>13.33</v>
      </c>
      <c r="I240" s="255"/>
      <c r="J240" s="250"/>
      <c r="K240" s="250"/>
      <c r="L240" s="256"/>
      <c r="M240" s="257"/>
      <c r="N240" s="258"/>
      <c r="O240" s="258"/>
      <c r="P240" s="258"/>
      <c r="Q240" s="258"/>
      <c r="R240" s="258"/>
      <c r="S240" s="258"/>
      <c r="T240" s="25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0" t="s">
        <v>162</v>
      </c>
      <c r="AU240" s="260" t="s">
        <v>86</v>
      </c>
      <c r="AV240" s="13" t="s">
        <v>86</v>
      </c>
      <c r="AW240" s="13" t="s">
        <v>32</v>
      </c>
      <c r="AX240" s="13" t="s">
        <v>76</v>
      </c>
      <c r="AY240" s="260" t="s">
        <v>153</v>
      </c>
    </row>
    <row r="241" s="14" customFormat="1">
      <c r="A241" s="14"/>
      <c r="B241" s="261"/>
      <c r="C241" s="262"/>
      <c r="D241" s="251" t="s">
        <v>162</v>
      </c>
      <c r="E241" s="263" t="s">
        <v>1</v>
      </c>
      <c r="F241" s="264" t="s">
        <v>164</v>
      </c>
      <c r="G241" s="262"/>
      <c r="H241" s="265">
        <v>25.355</v>
      </c>
      <c r="I241" s="266"/>
      <c r="J241" s="262"/>
      <c r="K241" s="262"/>
      <c r="L241" s="267"/>
      <c r="M241" s="268"/>
      <c r="N241" s="269"/>
      <c r="O241" s="269"/>
      <c r="P241" s="269"/>
      <c r="Q241" s="269"/>
      <c r="R241" s="269"/>
      <c r="S241" s="269"/>
      <c r="T241" s="27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1" t="s">
        <v>162</v>
      </c>
      <c r="AU241" s="271" t="s">
        <v>86</v>
      </c>
      <c r="AV241" s="14" t="s">
        <v>160</v>
      </c>
      <c r="AW241" s="14" t="s">
        <v>32</v>
      </c>
      <c r="AX241" s="14" t="s">
        <v>84</v>
      </c>
      <c r="AY241" s="271" t="s">
        <v>153</v>
      </c>
    </row>
    <row r="242" s="2" customFormat="1" ht="24.15" customHeight="1">
      <c r="A242" s="39"/>
      <c r="B242" s="40"/>
      <c r="C242" s="235" t="s">
        <v>397</v>
      </c>
      <c r="D242" s="235" t="s">
        <v>156</v>
      </c>
      <c r="E242" s="236" t="s">
        <v>412</v>
      </c>
      <c r="F242" s="237" t="s">
        <v>413</v>
      </c>
      <c r="G242" s="238" t="s">
        <v>167</v>
      </c>
      <c r="H242" s="239">
        <v>5.016</v>
      </c>
      <c r="I242" s="240"/>
      <c r="J242" s="241">
        <f>ROUND(I242*H242,2)</f>
        <v>0</v>
      </c>
      <c r="K242" s="242"/>
      <c r="L242" s="45"/>
      <c r="M242" s="243" t="s">
        <v>1</v>
      </c>
      <c r="N242" s="244" t="s">
        <v>41</v>
      </c>
      <c r="O242" s="92"/>
      <c r="P242" s="245">
        <f>O242*H242</f>
        <v>0</v>
      </c>
      <c r="Q242" s="245">
        <v>0.0045799999999999999</v>
      </c>
      <c r="R242" s="245">
        <f>Q242*H242</f>
        <v>0.022973279999999999</v>
      </c>
      <c r="S242" s="245">
        <v>0</v>
      </c>
      <c r="T242" s="246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7" t="s">
        <v>276</v>
      </c>
      <c r="AT242" s="247" t="s">
        <v>156</v>
      </c>
      <c r="AU242" s="247" t="s">
        <v>86</v>
      </c>
      <c r="AY242" s="18" t="s">
        <v>153</v>
      </c>
      <c r="BE242" s="248">
        <f>IF(N242="základní",J242,0)</f>
        <v>0</v>
      </c>
      <c r="BF242" s="248">
        <f>IF(N242="snížená",J242,0)</f>
        <v>0</v>
      </c>
      <c r="BG242" s="248">
        <f>IF(N242="zákl. přenesená",J242,0)</f>
        <v>0</v>
      </c>
      <c r="BH242" s="248">
        <f>IF(N242="sníž. přenesená",J242,0)</f>
        <v>0</v>
      </c>
      <c r="BI242" s="248">
        <f>IF(N242="nulová",J242,0)</f>
        <v>0</v>
      </c>
      <c r="BJ242" s="18" t="s">
        <v>84</v>
      </c>
      <c r="BK242" s="248">
        <f>ROUND(I242*H242,2)</f>
        <v>0</v>
      </c>
      <c r="BL242" s="18" t="s">
        <v>276</v>
      </c>
      <c r="BM242" s="247" t="s">
        <v>705</v>
      </c>
    </row>
    <row r="243" s="15" customFormat="1">
      <c r="A243" s="15"/>
      <c r="B243" s="272"/>
      <c r="C243" s="273"/>
      <c r="D243" s="251" t="s">
        <v>162</v>
      </c>
      <c r="E243" s="274" t="s">
        <v>1</v>
      </c>
      <c r="F243" s="275" t="s">
        <v>706</v>
      </c>
      <c r="G243" s="273"/>
      <c r="H243" s="274" t="s">
        <v>1</v>
      </c>
      <c r="I243" s="276"/>
      <c r="J243" s="273"/>
      <c r="K243" s="273"/>
      <c r="L243" s="277"/>
      <c r="M243" s="278"/>
      <c r="N243" s="279"/>
      <c r="O243" s="279"/>
      <c r="P243" s="279"/>
      <c r="Q243" s="279"/>
      <c r="R243" s="279"/>
      <c r="S243" s="279"/>
      <c r="T243" s="280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81" t="s">
        <v>162</v>
      </c>
      <c r="AU243" s="281" t="s">
        <v>86</v>
      </c>
      <c r="AV243" s="15" t="s">
        <v>84</v>
      </c>
      <c r="AW243" s="15" t="s">
        <v>32</v>
      </c>
      <c r="AX243" s="15" t="s">
        <v>76</v>
      </c>
      <c r="AY243" s="281" t="s">
        <v>153</v>
      </c>
    </row>
    <row r="244" s="13" customFormat="1">
      <c r="A244" s="13"/>
      <c r="B244" s="249"/>
      <c r="C244" s="250"/>
      <c r="D244" s="251" t="s">
        <v>162</v>
      </c>
      <c r="E244" s="252" t="s">
        <v>1</v>
      </c>
      <c r="F244" s="253" t="s">
        <v>707</v>
      </c>
      <c r="G244" s="250"/>
      <c r="H244" s="254">
        <v>5.016</v>
      </c>
      <c r="I244" s="255"/>
      <c r="J244" s="250"/>
      <c r="K244" s="250"/>
      <c r="L244" s="256"/>
      <c r="M244" s="257"/>
      <c r="N244" s="258"/>
      <c r="O244" s="258"/>
      <c r="P244" s="258"/>
      <c r="Q244" s="258"/>
      <c r="R244" s="258"/>
      <c r="S244" s="258"/>
      <c r="T244" s="25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0" t="s">
        <v>162</v>
      </c>
      <c r="AU244" s="260" t="s">
        <v>86</v>
      </c>
      <c r="AV244" s="13" t="s">
        <v>86</v>
      </c>
      <c r="AW244" s="13" t="s">
        <v>32</v>
      </c>
      <c r="AX244" s="13" t="s">
        <v>76</v>
      </c>
      <c r="AY244" s="260" t="s">
        <v>153</v>
      </c>
    </row>
    <row r="245" s="14" customFormat="1">
      <c r="A245" s="14"/>
      <c r="B245" s="261"/>
      <c r="C245" s="262"/>
      <c r="D245" s="251" t="s">
        <v>162</v>
      </c>
      <c r="E245" s="263" t="s">
        <v>1</v>
      </c>
      <c r="F245" s="264" t="s">
        <v>164</v>
      </c>
      <c r="G245" s="262"/>
      <c r="H245" s="265">
        <v>5.016</v>
      </c>
      <c r="I245" s="266"/>
      <c r="J245" s="262"/>
      <c r="K245" s="262"/>
      <c r="L245" s="267"/>
      <c r="M245" s="268"/>
      <c r="N245" s="269"/>
      <c r="O245" s="269"/>
      <c r="P245" s="269"/>
      <c r="Q245" s="269"/>
      <c r="R245" s="269"/>
      <c r="S245" s="269"/>
      <c r="T245" s="27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1" t="s">
        <v>162</v>
      </c>
      <c r="AU245" s="271" t="s">
        <v>86</v>
      </c>
      <c r="AV245" s="14" t="s">
        <v>160</v>
      </c>
      <c r="AW245" s="14" t="s">
        <v>32</v>
      </c>
      <c r="AX245" s="14" t="s">
        <v>84</v>
      </c>
      <c r="AY245" s="271" t="s">
        <v>153</v>
      </c>
    </row>
    <row r="246" s="2" customFormat="1" ht="24.15" customHeight="1">
      <c r="A246" s="39"/>
      <c r="B246" s="40"/>
      <c r="C246" s="235" t="s">
        <v>403</v>
      </c>
      <c r="D246" s="235" t="s">
        <v>156</v>
      </c>
      <c r="E246" s="236" t="s">
        <v>422</v>
      </c>
      <c r="F246" s="237" t="s">
        <v>423</v>
      </c>
      <c r="G246" s="238" t="s">
        <v>230</v>
      </c>
      <c r="H246" s="239">
        <v>0.13900000000000001</v>
      </c>
      <c r="I246" s="240"/>
      <c r="J246" s="241">
        <f>ROUND(I246*H246,2)</f>
        <v>0</v>
      </c>
      <c r="K246" s="242"/>
      <c r="L246" s="45"/>
      <c r="M246" s="243" t="s">
        <v>1</v>
      </c>
      <c r="N246" s="244" t="s">
        <v>41</v>
      </c>
      <c r="O246" s="92"/>
      <c r="P246" s="245">
        <f>O246*H246</f>
        <v>0</v>
      </c>
      <c r="Q246" s="245">
        <v>0</v>
      </c>
      <c r="R246" s="245">
        <f>Q246*H246</f>
        <v>0</v>
      </c>
      <c r="S246" s="245">
        <v>0</v>
      </c>
      <c r="T246" s="246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7" t="s">
        <v>276</v>
      </c>
      <c r="AT246" s="247" t="s">
        <v>156</v>
      </c>
      <c r="AU246" s="247" t="s">
        <v>86</v>
      </c>
      <c r="AY246" s="18" t="s">
        <v>153</v>
      </c>
      <c r="BE246" s="248">
        <f>IF(N246="základní",J246,0)</f>
        <v>0</v>
      </c>
      <c r="BF246" s="248">
        <f>IF(N246="snížená",J246,0)</f>
        <v>0</v>
      </c>
      <c r="BG246" s="248">
        <f>IF(N246="zákl. přenesená",J246,0)</f>
        <v>0</v>
      </c>
      <c r="BH246" s="248">
        <f>IF(N246="sníž. přenesená",J246,0)</f>
        <v>0</v>
      </c>
      <c r="BI246" s="248">
        <f>IF(N246="nulová",J246,0)</f>
        <v>0</v>
      </c>
      <c r="BJ246" s="18" t="s">
        <v>84</v>
      </c>
      <c r="BK246" s="248">
        <f>ROUND(I246*H246,2)</f>
        <v>0</v>
      </c>
      <c r="BL246" s="18" t="s">
        <v>276</v>
      </c>
      <c r="BM246" s="247" t="s">
        <v>708</v>
      </c>
    </row>
    <row r="247" s="12" customFormat="1" ht="22.8" customHeight="1">
      <c r="A247" s="12"/>
      <c r="B247" s="219"/>
      <c r="C247" s="220"/>
      <c r="D247" s="221" t="s">
        <v>75</v>
      </c>
      <c r="E247" s="233" t="s">
        <v>425</v>
      </c>
      <c r="F247" s="233" t="s">
        <v>426</v>
      </c>
      <c r="G247" s="220"/>
      <c r="H247" s="220"/>
      <c r="I247" s="223"/>
      <c r="J247" s="234">
        <f>BK247</f>
        <v>0</v>
      </c>
      <c r="K247" s="220"/>
      <c r="L247" s="225"/>
      <c r="M247" s="226"/>
      <c r="N247" s="227"/>
      <c r="O247" s="227"/>
      <c r="P247" s="228">
        <f>SUM(P248:P251)</f>
        <v>0</v>
      </c>
      <c r="Q247" s="227"/>
      <c r="R247" s="228">
        <f>SUM(R248:R251)</f>
        <v>0</v>
      </c>
      <c r="S247" s="227"/>
      <c r="T247" s="229">
        <f>SUM(T248:T251)</f>
        <v>0.12881000000000001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30" t="s">
        <v>86</v>
      </c>
      <c r="AT247" s="231" t="s">
        <v>75</v>
      </c>
      <c r="AU247" s="231" t="s">
        <v>84</v>
      </c>
      <c r="AY247" s="230" t="s">
        <v>153</v>
      </c>
      <c r="BK247" s="232">
        <f>SUM(BK248:BK251)</f>
        <v>0</v>
      </c>
    </row>
    <row r="248" s="2" customFormat="1" ht="16.5" customHeight="1">
      <c r="A248" s="39"/>
      <c r="B248" s="40"/>
      <c r="C248" s="235" t="s">
        <v>411</v>
      </c>
      <c r="D248" s="235" t="s">
        <v>156</v>
      </c>
      <c r="E248" s="236" t="s">
        <v>428</v>
      </c>
      <c r="F248" s="237" t="s">
        <v>429</v>
      </c>
      <c r="G248" s="238" t="s">
        <v>177</v>
      </c>
      <c r="H248" s="239">
        <v>1</v>
      </c>
      <c r="I248" s="240"/>
      <c r="J248" s="241">
        <f>ROUND(I248*H248,2)</f>
        <v>0</v>
      </c>
      <c r="K248" s="242"/>
      <c r="L248" s="45"/>
      <c r="M248" s="243" t="s">
        <v>1</v>
      </c>
      <c r="N248" s="244" t="s">
        <v>41</v>
      </c>
      <c r="O248" s="92"/>
      <c r="P248" s="245">
        <f>O248*H248</f>
        <v>0</v>
      </c>
      <c r="Q248" s="245">
        <v>0</v>
      </c>
      <c r="R248" s="245">
        <f>Q248*H248</f>
        <v>0</v>
      </c>
      <c r="S248" s="245">
        <v>0.0246</v>
      </c>
      <c r="T248" s="246">
        <f>S248*H248</f>
        <v>0.0246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7" t="s">
        <v>276</v>
      </c>
      <c r="AT248" s="247" t="s">
        <v>156</v>
      </c>
      <c r="AU248" s="247" t="s">
        <v>86</v>
      </c>
      <c r="AY248" s="18" t="s">
        <v>153</v>
      </c>
      <c r="BE248" s="248">
        <f>IF(N248="základní",J248,0)</f>
        <v>0</v>
      </c>
      <c r="BF248" s="248">
        <f>IF(N248="snížená",J248,0)</f>
        <v>0</v>
      </c>
      <c r="BG248" s="248">
        <f>IF(N248="zákl. přenesená",J248,0)</f>
        <v>0</v>
      </c>
      <c r="BH248" s="248">
        <f>IF(N248="sníž. přenesená",J248,0)</f>
        <v>0</v>
      </c>
      <c r="BI248" s="248">
        <f>IF(N248="nulová",J248,0)</f>
        <v>0</v>
      </c>
      <c r="BJ248" s="18" t="s">
        <v>84</v>
      </c>
      <c r="BK248" s="248">
        <f>ROUND(I248*H248,2)</f>
        <v>0</v>
      </c>
      <c r="BL248" s="18" t="s">
        <v>276</v>
      </c>
      <c r="BM248" s="247" t="s">
        <v>709</v>
      </c>
    </row>
    <row r="249" s="2" customFormat="1" ht="16.5" customHeight="1">
      <c r="A249" s="39"/>
      <c r="B249" s="40"/>
      <c r="C249" s="235" t="s">
        <v>421</v>
      </c>
      <c r="D249" s="235" t="s">
        <v>156</v>
      </c>
      <c r="E249" s="236" t="s">
        <v>432</v>
      </c>
      <c r="F249" s="237" t="s">
        <v>433</v>
      </c>
      <c r="G249" s="238" t="s">
        <v>434</v>
      </c>
      <c r="H249" s="239">
        <v>1</v>
      </c>
      <c r="I249" s="240"/>
      <c r="J249" s="241">
        <f>ROUND(I249*H249,2)</f>
        <v>0</v>
      </c>
      <c r="K249" s="242"/>
      <c r="L249" s="45"/>
      <c r="M249" s="243" t="s">
        <v>1</v>
      </c>
      <c r="N249" s="244" t="s">
        <v>41</v>
      </c>
      <c r="O249" s="92"/>
      <c r="P249" s="245">
        <f>O249*H249</f>
        <v>0</v>
      </c>
      <c r="Q249" s="245">
        <v>0</v>
      </c>
      <c r="R249" s="245">
        <f>Q249*H249</f>
        <v>0</v>
      </c>
      <c r="S249" s="245">
        <v>0.01933</v>
      </c>
      <c r="T249" s="246">
        <f>S249*H249</f>
        <v>0.01933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7" t="s">
        <v>276</v>
      </c>
      <c r="AT249" s="247" t="s">
        <v>156</v>
      </c>
      <c r="AU249" s="247" t="s">
        <v>86</v>
      </c>
      <c r="AY249" s="18" t="s">
        <v>153</v>
      </c>
      <c r="BE249" s="248">
        <f>IF(N249="základní",J249,0)</f>
        <v>0</v>
      </c>
      <c r="BF249" s="248">
        <f>IF(N249="snížená",J249,0)</f>
        <v>0</v>
      </c>
      <c r="BG249" s="248">
        <f>IF(N249="zákl. přenesená",J249,0)</f>
        <v>0</v>
      </c>
      <c r="BH249" s="248">
        <f>IF(N249="sníž. přenesená",J249,0)</f>
        <v>0</v>
      </c>
      <c r="BI249" s="248">
        <f>IF(N249="nulová",J249,0)</f>
        <v>0</v>
      </c>
      <c r="BJ249" s="18" t="s">
        <v>84</v>
      </c>
      <c r="BK249" s="248">
        <f>ROUND(I249*H249,2)</f>
        <v>0</v>
      </c>
      <c r="BL249" s="18" t="s">
        <v>276</v>
      </c>
      <c r="BM249" s="247" t="s">
        <v>710</v>
      </c>
    </row>
    <row r="250" s="2" customFormat="1" ht="16.5" customHeight="1">
      <c r="A250" s="39"/>
      <c r="B250" s="40"/>
      <c r="C250" s="235" t="s">
        <v>431</v>
      </c>
      <c r="D250" s="235" t="s">
        <v>156</v>
      </c>
      <c r="E250" s="236" t="s">
        <v>437</v>
      </c>
      <c r="F250" s="237" t="s">
        <v>438</v>
      </c>
      <c r="G250" s="238" t="s">
        <v>434</v>
      </c>
      <c r="H250" s="239">
        <v>4</v>
      </c>
      <c r="I250" s="240"/>
      <c r="J250" s="241">
        <f>ROUND(I250*H250,2)</f>
        <v>0</v>
      </c>
      <c r="K250" s="242"/>
      <c r="L250" s="45"/>
      <c r="M250" s="243" t="s">
        <v>1</v>
      </c>
      <c r="N250" s="244" t="s">
        <v>41</v>
      </c>
      <c r="O250" s="92"/>
      <c r="P250" s="245">
        <f>O250*H250</f>
        <v>0</v>
      </c>
      <c r="Q250" s="245">
        <v>0</v>
      </c>
      <c r="R250" s="245">
        <f>Q250*H250</f>
        <v>0</v>
      </c>
      <c r="S250" s="245">
        <v>0.019460000000000002</v>
      </c>
      <c r="T250" s="246">
        <f>S250*H250</f>
        <v>0.077840000000000006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7" t="s">
        <v>276</v>
      </c>
      <c r="AT250" s="247" t="s">
        <v>156</v>
      </c>
      <c r="AU250" s="247" t="s">
        <v>86</v>
      </c>
      <c r="AY250" s="18" t="s">
        <v>153</v>
      </c>
      <c r="BE250" s="248">
        <f>IF(N250="základní",J250,0)</f>
        <v>0</v>
      </c>
      <c r="BF250" s="248">
        <f>IF(N250="snížená",J250,0)</f>
        <v>0</v>
      </c>
      <c r="BG250" s="248">
        <f>IF(N250="zákl. přenesená",J250,0)</f>
        <v>0</v>
      </c>
      <c r="BH250" s="248">
        <f>IF(N250="sníž. přenesená",J250,0)</f>
        <v>0</v>
      </c>
      <c r="BI250" s="248">
        <f>IF(N250="nulová",J250,0)</f>
        <v>0</v>
      </c>
      <c r="BJ250" s="18" t="s">
        <v>84</v>
      </c>
      <c r="BK250" s="248">
        <f>ROUND(I250*H250,2)</f>
        <v>0</v>
      </c>
      <c r="BL250" s="18" t="s">
        <v>276</v>
      </c>
      <c r="BM250" s="247" t="s">
        <v>711</v>
      </c>
    </row>
    <row r="251" s="2" customFormat="1" ht="16.5" customHeight="1">
      <c r="A251" s="39"/>
      <c r="B251" s="40"/>
      <c r="C251" s="235" t="s">
        <v>440</v>
      </c>
      <c r="D251" s="235" t="s">
        <v>156</v>
      </c>
      <c r="E251" s="236" t="s">
        <v>445</v>
      </c>
      <c r="F251" s="237" t="s">
        <v>446</v>
      </c>
      <c r="G251" s="238" t="s">
        <v>434</v>
      </c>
      <c r="H251" s="239">
        <v>4</v>
      </c>
      <c r="I251" s="240"/>
      <c r="J251" s="241">
        <f>ROUND(I251*H251,2)</f>
        <v>0</v>
      </c>
      <c r="K251" s="242"/>
      <c r="L251" s="45"/>
      <c r="M251" s="243" t="s">
        <v>1</v>
      </c>
      <c r="N251" s="244" t="s">
        <v>41</v>
      </c>
      <c r="O251" s="92"/>
      <c r="P251" s="245">
        <f>O251*H251</f>
        <v>0</v>
      </c>
      <c r="Q251" s="245">
        <v>0</v>
      </c>
      <c r="R251" s="245">
        <f>Q251*H251</f>
        <v>0</v>
      </c>
      <c r="S251" s="245">
        <v>0.0017600000000000001</v>
      </c>
      <c r="T251" s="246">
        <f>S251*H251</f>
        <v>0.0070400000000000003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7" t="s">
        <v>276</v>
      </c>
      <c r="AT251" s="247" t="s">
        <v>156</v>
      </c>
      <c r="AU251" s="247" t="s">
        <v>86</v>
      </c>
      <c r="AY251" s="18" t="s">
        <v>153</v>
      </c>
      <c r="BE251" s="248">
        <f>IF(N251="základní",J251,0)</f>
        <v>0</v>
      </c>
      <c r="BF251" s="248">
        <f>IF(N251="snížená",J251,0)</f>
        <v>0</v>
      </c>
      <c r="BG251" s="248">
        <f>IF(N251="zákl. přenesená",J251,0)</f>
        <v>0</v>
      </c>
      <c r="BH251" s="248">
        <f>IF(N251="sníž. přenesená",J251,0)</f>
        <v>0</v>
      </c>
      <c r="BI251" s="248">
        <f>IF(N251="nulová",J251,0)</f>
        <v>0</v>
      </c>
      <c r="BJ251" s="18" t="s">
        <v>84</v>
      </c>
      <c r="BK251" s="248">
        <f>ROUND(I251*H251,2)</f>
        <v>0</v>
      </c>
      <c r="BL251" s="18" t="s">
        <v>276</v>
      </c>
      <c r="BM251" s="247" t="s">
        <v>712</v>
      </c>
    </row>
    <row r="252" s="12" customFormat="1" ht="22.8" customHeight="1">
      <c r="A252" s="12"/>
      <c r="B252" s="219"/>
      <c r="C252" s="220"/>
      <c r="D252" s="221" t="s">
        <v>75</v>
      </c>
      <c r="E252" s="233" t="s">
        <v>448</v>
      </c>
      <c r="F252" s="233" t="s">
        <v>449</v>
      </c>
      <c r="G252" s="220"/>
      <c r="H252" s="220"/>
      <c r="I252" s="223"/>
      <c r="J252" s="234">
        <f>BK252</f>
        <v>0</v>
      </c>
      <c r="K252" s="220"/>
      <c r="L252" s="225"/>
      <c r="M252" s="226"/>
      <c r="N252" s="227"/>
      <c r="O252" s="227"/>
      <c r="P252" s="228">
        <f>SUM(P253:P259)</f>
        <v>0</v>
      </c>
      <c r="Q252" s="227"/>
      <c r="R252" s="228">
        <f>SUM(R253:R259)</f>
        <v>0.62132600000000004</v>
      </c>
      <c r="S252" s="227"/>
      <c r="T252" s="229">
        <f>SUM(T253:T259)</f>
        <v>0.78105000000000002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30" t="s">
        <v>86</v>
      </c>
      <c r="AT252" s="231" t="s">
        <v>75</v>
      </c>
      <c r="AU252" s="231" t="s">
        <v>84</v>
      </c>
      <c r="AY252" s="230" t="s">
        <v>153</v>
      </c>
      <c r="BK252" s="232">
        <f>SUM(BK253:BK259)</f>
        <v>0</v>
      </c>
    </row>
    <row r="253" s="2" customFormat="1" ht="24.15" customHeight="1">
      <c r="A253" s="39"/>
      <c r="B253" s="40"/>
      <c r="C253" s="235" t="s">
        <v>314</v>
      </c>
      <c r="D253" s="235" t="s">
        <v>156</v>
      </c>
      <c r="E253" s="236" t="s">
        <v>451</v>
      </c>
      <c r="F253" s="237" t="s">
        <v>452</v>
      </c>
      <c r="G253" s="238" t="s">
        <v>167</v>
      </c>
      <c r="H253" s="239">
        <v>24.600000000000001</v>
      </c>
      <c r="I253" s="240"/>
      <c r="J253" s="241">
        <f>ROUND(I253*H253,2)</f>
        <v>0</v>
      </c>
      <c r="K253" s="242"/>
      <c r="L253" s="45"/>
      <c r="M253" s="243" t="s">
        <v>1</v>
      </c>
      <c r="N253" s="244" t="s">
        <v>41</v>
      </c>
      <c r="O253" s="92"/>
      <c r="P253" s="245">
        <f>O253*H253</f>
        <v>0</v>
      </c>
      <c r="Q253" s="245">
        <v>0.024760000000000001</v>
      </c>
      <c r="R253" s="245">
        <f>Q253*H253</f>
        <v>0.60909600000000008</v>
      </c>
      <c r="S253" s="245">
        <v>0</v>
      </c>
      <c r="T253" s="246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7" t="s">
        <v>276</v>
      </c>
      <c r="AT253" s="247" t="s">
        <v>156</v>
      </c>
      <c r="AU253" s="247" t="s">
        <v>86</v>
      </c>
      <c r="AY253" s="18" t="s">
        <v>153</v>
      </c>
      <c r="BE253" s="248">
        <f>IF(N253="základní",J253,0)</f>
        <v>0</v>
      </c>
      <c r="BF253" s="248">
        <f>IF(N253="snížená",J253,0)</f>
        <v>0</v>
      </c>
      <c r="BG253" s="248">
        <f>IF(N253="zákl. přenesená",J253,0)</f>
        <v>0</v>
      </c>
      <c r="BH253" s="248">
        <f>IF(N253="sníž. přenesená",J253,0)</f>
        <v>0</v>
      </c>
      <c r="BI253" s="248">
        <f>IF(N253="nulová",J253,0)</f>
        <v>0</v>
      </c>
      <c r="BJ253" s="18" t="s">
        <v>84</v>
      </c>
      <c r="BK253" s="248">
        <f>ROUND(I253*H253,2)</f>
        <v>0</v>
      </c>
      <c r="BL253" s="18" t="s">
        <v>276</v>
      </c>
      <c r="BM253" s="247" t="s">
        <v>713</v>
      </c>
    </row>
    <row r="254" s="13" customFormat="1">
      <c r="A254" s="13"/>
      <c r="B254" s="249"/>
      <c r="C254" s="250"/>
      <c r="D254" s="251" t="s">
        <v>162</v>
      </c>
      <c r="E254" s="252" t="s">
        <v>1</v>
      </c>
      <c r="F254" s="253" t="s">
        <v>454</v>
      </c>
      <c r="G254" s="250"/>
      <c r="H254" s="254">
        <v>24.600000000000001</v>
      </c>
      <c r="I254" s="255"/>
      <c r="J254" s="250"/>
      <c r="K254" s="250"/>
      <c r="L254" s="256"/>
      <c r="M254" s="257"/>
      <c r="N254" s="258"/>
      <c r="O254" s="258"/>
      <c r="P254" s="258"/>
      <c r="Q254" s="258"/>
      <c r="R254" s="258"/>
      <c r="S254" s="258"/>
      <c r="T254" s="25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0" t="s">
        <v>162</v>
      </c>
      <c r="AU254" s="260" t="s">
        <v>86</v>
      </c>
      <c r="AV254" s="13" t="s">
        <v>86</v>
      </c>
      <c r="AW254" s="13" t="s">
        <v>32</v>
      </c>
      <c r="AX254" s="13" t="s">
        <v>84</v>
      </c>
      <c r="AY254" s="260" t="s">
        <v>153</v>
      </c>
    </row>
    <row r="255" s="2" customFormat="1" ht="37.8" customHeight="1">
      <c r="A255" s="39"/>
      <c r="B255" s="40"/>
      <c r="C255" s="235" t="s">
        <v>714</v>
      </c>
      <c r="D255" s="235" t="s">
        <v>156</v>
      </c>
      <c r="E255" s="236" t="s">
        <v>456</v>
      </c>
      <c r="F255" s="237" t="s">
        <v>457</v>
      </c>
      <c r="G255" s="238" t="s">
        <v>167</v>
      </c>
      <c r="H255" s="239">
        <v>24.600000000000001</v>
      </c>
      <c r="I255" s="240"/>
      <c r="J255" s="241">
        <f>ROUND(I255*H255,2)</f>
        <v>0</v>
      </c>
      <c r="K255" s="242"/>
      <c r="L255" s="45"/>
      <c r="M255" s="243" t="s">
        <v>1</v>
      </c>
      <c r="N255" s="244" t="s">
        <v>41</v>
      </c>
      <c r="O255" s="92"/>
      <c r="P255" s="245">
        <f>O255*H255</f>
        <v>0</v>
      </c>
      <c r="Q255" s="245">
        <v>0</v>
      </c>
      <c r="R255" s="245">
        <f>Q255*H255</f>
        <v>0</v>
      </c>
      <c r="S255" s="245">
        <v>0.03175</v>
      </c>
      <c r="T255" s="246">
        <f>S255*H255</f>
        <v>0.78105000000000002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7" t="s">
        <v>276</v>
      </c>
      <c r="AT255" s="247" t="s">
        <v>156</v>
      </c>
      <c r="AU255" s="247" t="s">
        <v>86</v>
      </c>
      <c r="AY255" s="18" t="s">
        <v>153</v>
      </c>
      <c r="BE255" s="248">
        <f>IF(N255="základní",J255,0)</f>
        <v>0</v>
      </c>
      <c r="BF255" s="248">
        <f>IF(N255="snížená",J255,0)</f>
        <v>0</v>
      </c>
      <c r="BG255" s="248">
        <f>IF(N255="zákl. přenesená",J255,0)</f>
        <v>0</v>
      </c>
      <c r="BH255" s="248">
        <f>IF(N255="sníž. přenesená",J255,0)</f>
        <v>0</v>
      </c>
      <c r="BI255" s="248">
        <f>IF(N255="nulová",J255,0)</f>
        <v>0</v>
      </c>
      <c r="BJ255" s="18" t="s">
        <v>84</v>
      </c>
      <c r="BK255" s="248">
        <f>ROUND(I255*H255,2)</f>
        <v>0</v>
      </c>
      <c r="BL255" s="18" t="s">
        <v>276</v>
      </c>
      <c r="BM255" s="247" t="s">
        <v>715</v>
      </c>
    </row>
    <row r="256" s="13" customFormat="1">
      <c r="A256" s="13"/>
      <c r="B256" s="249"/>
      <c r="C256" s="250"/>
      <c r="D256" s="251" t="s">
        <v>162</v>
      </c>
      <c r="E256" s="252" t="s">
        <v>1</v>
      </c>
      <c r="F256" s="253" t="s">
        <v>459</v>
      </c>
      <c r="G256" s="250"/>
      <c r="H256" s="254">
        <v>24.600000000000001</v>
      </c>
      <c r="I256" s="255"/>
      <c r="J256" s="250"/>
      <c r="K256" s="250"/>
      <c r="L256" s="256"/>
      <c r="M256" s="257"/>
      <c r="N256" s="258"/>
      <c r="O256" s="258"/>
      <c r="P256" s="258"/>
      <c r="Q256" s="258"/>
      <c r="R256" s="258"/>
      <c r="S256" s="258"/>
      <c r="T256" s="25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0" t="s">
        <v>162</v>
      </c>
      <c r="AU256" s="260" t="s">
        <v>86</v>
      </c>
      <c r="AV256" s="13" t="s">
        <v>86</v>
      </c>
      <c r="AW256" s="13" t="s">
        <v>32</v>
      </c>
      <c r="AX256" s="13" t="s">
        <v>84</v>
      </c>
      <c r="AY256" s="260" t="s">
        <v>153</v>
      </c>
    </row>
    <row r="257" s="2" customFormat="1" ht="21.75" customHeight="1">
      <c r="A257" s="39"/>
      <c r="B257" s="40"/>
      <c r="C257" s="235" t="s">
        <v>716</v>
      </c>
      <c r="D257" s="235" t="s">
        <v>156</v>
      </c>
      <c r="E257" s="236" t="s">
        <v>461</v>
      </c>
      <c r="F257" s="237" t="s">
        <v>462</v>
      </c>
      <c r="G257" s="238" t="s">
        <v>177</v>
      </c>
      <c r="H257" s="239">
        <v>1</v>
      </c>
      <c r="I257" s="240"/>
      <c r="J257" s="241">
        <f>ROUND(I257*H257,2)</f>
        <v>0</v>
      </c>
      <c r="K257" s="242"/>
      <c r="L257" s="45"/>
      <c r="M257" s="243" t="s">
        <v>1</v>
      </c>
      <c r="N257" s="244" t="s">
        <v>41</v>
      </c>
      <c r="O257" s="92"/>
      <c r="P257" s="245">
        <f>O257*H257</f>
        <v>0</v>
      </c>
      <c r="Q257" s="245">
        <v>0.00022000000000000001</v>
      </c>
      <c r="R257" s="245">
        <f>Q257*H257</f>
        <v>0.00022000000000000001</v>
      </c>
      <c r="S257" s="245">
        <v>0</v>
      </c>
      <c r="T257" s="246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7" t="s">
        <v>276</v>
      </c>
      <c r="AT257" s="247" t="s">
        <v>156</v>
      </c>
      <c r="AU257" s="247" t="s">
        <v>86</v>
      </c>
      <c r="AY257" s="18" t="s">
        <v>153</v>
      </c>
      <c r="BE257" s="248">
        <f>IF(N257="základní",J257,0)</f>
        <v>0</v>
      </c>
      <c r="BF257" s="248">
        <f>IF(N257="snížená",J257,0)</f>
        <v>0</v>
      </c>
      <c r="BG257" s="248">
        <f>IF(N257="zákl. přenesená",J257,0)</f>
        <v>0</v>
      </c>
      <c r="BH257" s="248">
        <f>IF(N257="sníž. přenesená",J257,0)</f>
        <v>0</v>
      </c>
      <c r="BI257" s="248">
        <f>IF(N257="nulová",J257,0)</f>
        <v>0</v>
      </c>
      <c r="BJ257" s="18" t="s">
        <v>84</v>
      </c>
      <c r="BK257" s="248">
        <f>ROUND(I257*H257,2)</f>
        <v>0</v>
      </c>
      <c r="BL257" s="18" t="s">
        <v>276</v>
      </c>
      <c r="BM257" s="247" t="s">
        <v>717</v>
      </c>
    </row>
    <row r="258" s="13" customFormat="1">
      <c r="A258" s="13"/>
      <c r="B258" s="249"/>
      <c r="C258" s="250"/>
      <c r="D258" s="251" t="s">
        <v>162</v>
      </c>
      <c r="E258" s="252" t="s">
        <v>1</v>
      </c>
      <c r="F258" s="253" t="s">
        <v>464</v>
      </c>
      <c r="G258" s="250"/>
      <c r="H258" s="254">
        <v>1</v>
      </c>
      <c r="I258" s="255"/>
      <c r="J258" s="250"/>
      <c r="K258" s="250"/>
      <c r="L258" s="256"/>
      <c r="M258" s="257"/>
      <c r="N258" s="258"/>
      <c r="O258" s="258"/>
      <c r="P258" s="258"/>
      <c r="Q258" s="258"/>
      <c r="R258" s="258"/>
      <c r="S258" s="258"/>
      <c r="T258" s="25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0" t="s">
        <v>162</v>
      </c>
      <c r="AU258" s="260" t="s">
        <v>86</v>
      </c>
      <c r="AV258" s="13" t="s">
        <v>86</v>
      </c>
      <c r="AW258" s="13" t="s">
        <v>32</v>
      </c>
      <c r="AX258" s="13" t="s">
        <v>84</v>
      </c>
      <c r="AY258" s="260" t="s">
        <v>153</v>
      </c>
    </row>
    <row r="259" s="2" customFormat="1" ht="33" customHeight="1">
      <c r="A259" s="39"/>
      <c r="B259" s="40"/>
      <c r="C259" s="293" t="s">
        <v>718</v>
      </c>
      <c r="D259" s="293" t="s">
        <v>255</v>
      </c>
      <c r="E259" s="294" t="s">
        <v>466</v>
      </c>
      <c r="F259" s="295" t="s">
        <v>467</v>
      </c>
      <c r="G259" s="296" t="s">
        <v>177</v>
      </c>
      <c r="H259" s="297">
        <v>1</v>
      </c>
      <c r="I259" s="298"/>
      <c r="J259" s="299">
        <f>ROUND(I259*H259,2)</f>
        <v>0</v>
      </c>
      <c r="K259" s="300"/>
      <c r="L259" s="301"/>
      <c r="M259" s="302" t="s">
        <v>1</v>
      </c>
      <c r="N259" s="303" t="s">
        <v>41</v>
      </c>
      <c r="O259" s="92"/>
      <c r="P259" s="245">
        <f>O259*H259</f>
        <v>0</v>
      </c>
      <c r="Q259" s="245">
        <v>0.01201</v>
      </c>
      <c r="R259" s="245">
        <f>Q259*H259</f>
        <v>0.01201</v>
      </c>
      <c r="S259" s="245">
        <v>0</v>
      </c>
      <c r="T259" s="246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7" t="s">
        <v>468</v>
      </c>
      <c r="AT259" s="247" t="s">
        <v>255</v>
      </c>
      <c r="AU259" s="247" t="s">
        <v>86</v>
      </c>
      <c r="AY259" s="18" t="s">
        <v>153</v>
      </c>
      <c r="BE259" s="248">
        <f>IF(N259="základní",J259,0)</f>
        <v>0</v>
      </c>
      <c r="BF259" s="248">
        <f>IF(N259="snížená",J259,0)</f>
        <v>0</v>
      </c>
      <c r="BG259" s="248">
        <f>IF(N259="zákl. přenesená",J259,0)</f>
        <v>0</v>
      </c>
      <c r="BH259" s="248">
        <f>IF(N259="sníž. přenesená",J259,0)</f>
        <v>0</v>
      </c>
      <c r="BI259" s="248">
        <f>IF(N259="nulová",J259,0)</f>
        <v>0</v>
      </c>
      <c r="BJ259" s="18" t="s">
        <v>84</v>
      </c>
      <c r="BK259" s="248">
        <f>ROUND(I259*H259,2)</f>
        <v>0</v>
      </c>
      <c r="BL259" s="18" t="s">
        <v>276</v>
      </c>
      <c r="BM259" s="247" t="s">
        <v>719</v>
      </c>
    </row>
    <row r="260" s="12" customFormat="1" ht="22.8" customHeight="1">
      <c r="A260" s="12"/>
      <c r="B260" s="219"/>
      <c r="C260" s="220"/>
      <c r="D260" s="221" t="s">
        <v>75</v>
      </c>
      <c r="E260" s="233" t="s">
        <v>470</v>
      </c>
      <c r="F260" s="233" t="s">
        <v>471</v>
      </c>
      <c r="G260" s="220"/>
      <c r="H260" s="220"/>
      <c r="I260" s="223"/>
      <c r="J260" s="234">
        <f>BK260</f>
        <v>0</v>
      </c>
      <c r="K260" s="220"/>
      <c r="L260" s="225"/>
      <c r="M260" s="226"/>
      <c r="N260" s="227"/>
      <c r="O260" s="227"/>
      <c r="P260" s="228">
        <f>SUM(P261:P274)</f>
        <v>0</v>
      </c>
      <c r="Q260" s="227"/>
      <c r="R260" s="228">
        <f>SUM(R261:R274)</f>
        <v>0.98315400000000008</v>
      </c>
      <c r="S260" s="227"/>
      <c r="T260" s="229">
        <f>SUM(T261:T274)</f>
        <v>2.1087753499999997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30" t="s">
        <v>86</v>
      </c>
      <c r="AT260" s="231" t="s">
        <v>75</v>
      </c>
      <c r="AU260" s="231" t="s">
        <v>84</v>
      </c>
      <c r="AY260" s="230" t="s">
        <v>153</v>
      </c>
      <c r="BK260" s="232">
        <f>SUM(BK261:BK274)</f>
        <v>0</v>
      </c>
    </row>
    <row r="261" s="2" customFormat="1" ht="24.15" customHeight="1">
      <c r="A261" s="39"/>
      <c r="B261" s="40"/>
      <c r="C261" s="235" t="s">
        <v>427</v>
      </c>
      <c r="D261" s="235" t="s">
        <v>156</v>
      </c>
      <c r="E261" s="236" t="s">
        <v>473</v>
      </c>
      <c r="F261" s="237" t="s">
        <v>474</v>
      </c>
      <c r="G261" s="238" t="s">
        <v>167</v>
      </c>
      <c r="H261" s="239">
        <v>25.355</v>
      </c>
      <c r="I261" s="240"/>
      <c r="J261" s="241">
        <f>ROUND(I261*H261,2)</f>
        <v>0</v>
      </c>
      <c r="K261" s="242"/>
      <c r="L261" s="45"/>
      <c r="M261" s="243" t="s">
        <v>1</v>
      </c>
      <c r="N261" s="244" t="s">
        <v>41</v>
      </c>
      <c r="O261" s="92"/>
      <c r="P261" s="245">
        <f>O261*H261</f>
        <v>0</v>
      </c>
      <c r="Q261" s="245">
        <v>0.020400000000000001</v>
      </c>
      <c r="R261" s="245">
        <f>Q261*H261</f>
        <v>0.51724200000000009</v>
      </c>
      <c r="S261" s="245">
        <v>0</v>
      </c>
      <c r="T261" s="246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7" t="s">
        <v>276</v>
      </c>
      <c r="AT261" s="247" t="s">
        <v>156</v>
      </c>
      <c r="AU261" s="247" t="s">
        <v>86</v>
      </c>
      <c r="AY261" s="18" t="s">
        <v>153</v>
      </c>
      <c r="BE261" s="248">
        <f>IF(N261="základní",J261,0)</f>
        <v>0</v>
      </c>
      <c r="BF261" s="248">
        <f>IF(N261="snížená",J261,0)</f>
        <v>0</v>
      </c>
      <c r="BG261" s="248">
        <f>IF(N261="zákl. přenesená",J261,0)</f>
        <v>0</v>
      </c>
      <c r="BH261" s="248">
        <f>IF(N261="sníž. přenesená",J261,0)</f>
        <v>0</v>
      </c>
      <c r="BI261" s="248">
        <f>IF(N261="nulová",J261,0)</f>
        <v>0</v>
      </c>
      <c r="BJ261" s="18" t="s">
        <v>84</v>
      </c>
      <c r="BK261" s="248">
        <f>ROUND(I261*H261,2)</f>
        <v>0</v>
      </c>
      <c r="BL261" s="18" t="s">
        <v>276</v>
      </c>
      <c r="BM261" s="247" t="s">
        <v>720</v>
      </c>
    </row>
    <row r="262" s="2" customFormat="1" ht="24.15" customHeight="1">
      <c r="A262" s="39"/>
      <c r="B262" s="40"/>
      <c r="C262" s="235" t="s">
        <v>721</v>
      </c>
      <c r="D262" s="235" t="s">
        <v>156</v>
      </c>
      <c r="E262" s="236" t="s">
        <v>477</v>
      </c>
      <c r="F262" s="237" t="s">
        <v>478</v>
      </c>
      <c r="G262" s="238" t="s">
        <v>167</v>
      </c>
      <c r="H262" s="239">
        <v>25.355</v>
      </c>
      <c r="I262" s="240"/>
      <c r="J262" s="241">
        <f>ROUND(I262*H262,2)</f>
        <v>0</v>
      </c>
      <c r="K262" s="242"/>
      <c r="L262" s="45"/>
      <c r="M262" s="243" t="s">
        <v>1</v>
      </c>
      <c r="N262" s="244" t="s">
        <v>41</v>
      </c>
      <c r="O262" s="92"/>
      <c r="P262" s="245">
        <f>O262*H262</f>
        <v>0</v>
      </c>
      <c r="Q262" s="245">
        <v>0</v>
      </c>
      <c r="R262" s="245">
        <f>Q262*H262</f>
        <v>0</v>
      </c>
      <c r="S262" s="245">
        <v>0.083169999999999994</v>
      </c>
      <c r="T262" s="246">
        <f>S262*H262</f>
        <v>2.1087753499999997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7" t="s">
        <v>276</v>
      </c>
      <c r="AT262" s="247" t="s">
        <v>156</v>
      </c>
      <c r="AU262" s="247" t="s">
        <v>86</v>
      </c>
      <c r="AY262" s="18" t="s">
        <v>153</v>
      </c>
      <c r="BE262" s="248">
        <f>IF(N262="základní",J262,0)</f>
        <v>0</v>
      </c>
      <c r="BF262" s="248">
        <f>IF(N262="snížená",J262,0)</f>
        <v>0</v>
      </c>
      <c r="BG262" s="248">
        <f>IF(N262="zákl. přenesená",J262,0)</f>
        <v>0</v>
      </c>
      <c r="BH262" s="248">
        <f>IF(N262="sníž. přenesená",J262,0)</f>
        <v>0</v>
      </c>
      <c r="BI262" s="248">
        <f>IF(N262="nulová",J262,0)</f>
        <v>0</v>
      </c>
      <c r="BJ262" s="18" t="s">
        <v>84</v>
      </c>
      <c r="BK262" s="248">
        <f>ROUND(I262*H262,2)</f>
        <v>0</v>
      </c>
      <c r="BL262" s="18" t="s">
        <v>276</v>
      </c>
      <c r="BM262" s="247" t="s">
        <v>722</v>
      </c>
    </row>
    <row r="263" s="13" customFormat="1">
      <c r="A263" s="13"/>
      <c r="B263" s="249"/>
      <c r="C263" s="250"/>
      <c r="D263" s="251" t="s">
        <v>162</v>
      </c>
      <c r="E263" s="252" t="s">
        <v>1</v>
      </c>
      <c r="F263" s="253" t="s">
        <v>703</v>
      </c>
      <c r="G263" s="250"/>
      <c r="H263" s="254">
        <v>12.025</v>
      </c>
      <c r="I263" s="255"/>
      <c r="J263" s="250"/>
      <c r="K263" s="250"/>
      <c r="L263" s="256"/>
      <c r="M263" s="257"/>
      <c r="N263" s="258"/>
      <c r="O263" s="258"/>
      <c r="P263" s="258"/>
      <c r="Q263" s="258"/>
      <c r="R263" s="258"/>
      <c r="S263" s="258"/>
      <c r="T263" s="25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0" t="s">
        <v>162</v>
      </c>
      <c r="AU263" s="260" t="s">
        <v>86</v>
      </c>
      <c r="AV263" s="13" t="s">
        <v>86</v>
      </c>
      <c r="AW263" s="13" t="s">
        <v>32</v>
      </c>
      <c r="AX263" s="13" t="s">
        <v>76</v>
      </c>
      <c r="AY263" s="260" t="s">
        <v>153</v>
      </c>
    </row>
    <row r="264" s="13" customFormat="1">
      <c r="A264" s="13"/>
      <c r="B264" s="249"/>
      <c r="C264" s="250"/>
      <c r="D264" s="251" t="s">
        <v>162</v>
      </c>
      <c r="E264" s="252" t="s">
        <v>1</v>
      </c>
      <c r="F264" s="253" t="s">
        <v>704</v>
      </c>
      <c r="G264" s="250"/>
      <c r="H264" s="254">
        <v>13.33</v>
      </c>
      <c r="I264" s="255"/>
      <c r="J264" s="250"/>
      <c r="K264" s="250"/>
      <c r="L264" s="256"/>
      <c r="M264" s="257"/>
      <c r="N264" s="258"/>
      <c r="O264" s="258"/>
      <c r="P264" s="258"/>
      <c r="Q264" s="258"/>
      <c r="R264" s="258"/>
      <c r="S264" s="258"/>
      <c r="T264" s="25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0" t="s">
        <v>162</v>
      </c>
      <c r="AU264" s="260" t="s">
        <v>86</v>
      </c>
      <c r="AV264" s="13" t="s">
        <v>86</v>
      </c>
      <c r="AW264" s="13" t="s">
        <v>32</v>
      </c>
      <c r="AX264" s="13" t="s">
        <v>76</v>
      </c>
      <c r="AY264" s="260" t="s">
        <v>153</v>
      </c>
    </row>
    <row r="265" s="14" customFormat="1">
      <c r="A265" s="14"/>
      <c r="B265" s="261"/>
      <c r="C265" s="262"/>
      <c r="D265" s="251" t="s">
        <v>162</v>
      </c>
      <c r="E265" s="263" t="s">
        <v>1</v>
      </c>
      <c r="F265" s="264" t="s">
        <v>164</v>
      </c>
      <c r="G265" s="262"/>
      <c r="H265" s="265">
        <v>25.355</v>
      </c>
      <c r="I265" s="266"/>
      <c r="J265" s="262"/>
      <c r="K265" s="262"/>
      <c r="L265" s="267"/>
      <c r="M265" s="268"/>
      <c r="N265" s="269"/>
      <c r="O265" s="269"/>
      <c r="P265" s="269"/>
      <c r="Q265" s="269"/>
      <c r="R265" s="269"/>
      <c r="S265" s="269"/>
      <c r="T265" s="27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1" t="s">
        <v>162</v>
      </c>
      <c r="AU265" s="271" t="s">
        <v>86</v>
      </c>
      <c r="AV265" s="14" t="s">
        <v>160</v>
      </c>
      <c r="AW265" s="14" t="s">
        <v>32</v>
      </c>
      <c r="AX265" s="14" t="s">
        <v>84</v>
      </c>
      <c r="AY265" s="271" t="s">
        <v>153</v>
      </c>
    </row>
    <row r="266" s="2" customFormat="1" ht="24.15" customHeight="1">
      <c r="A266" s="39"/>
      <c r="B266" s="40"/>
      <c r="C266" s="235" t="s">
        <v>723</v>
      </c>
      <c r="D266" s="235" t="s">
        <v>156</v>
      </c>
      <c r="E266" s="236" t="s">
        <v>481</v>
      </c>
      <c r="F266" s="237" t="s">
        <v>482</v>
      </c>
      <c r="G266" s="238" t="s">
        <v>167</v>
      </c>
      <c r="H266" s="239">
        <v>25.332999999999998</v>
      </c>
      <c r="I266" s="240"/>
      <c r="J266" s="241">
        <f>ROUND(I266*H266,2)</f>
        <v>0</v>
      </c>
      <c r="K266" s="242"/>
      <c r="L266" s="45"/>
      <c r="M266" s="243" t="s">
        <v>1</v>
      </c>
      <c r="N266" s="244" t="s">
        <v>41</v>
      </c>
      <c r="O266" s="92"/>
      <c r="P266" s="245">
        <f>O266*H266</f>
        <v>0</v>
      </c>
      <c r="Q266" s="245">
        <v>0.0054000000000000003</v>
      </c>
      <c r="R266" s="245">
        <f>Q266*H266</f>
        <v>0.13679820000000001</v>
      </c>
      <c r="S266" s="245">
        <v>0</v>
      </c>
      <c r="T266" s="246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7" t="s">
        <v>276</v>
      </c>
      <c r="AT266" s="247" t="s">
        <v>156</v>
      </c>
      <c r="AU266" s="247" t="s">
        <v>86</v>
      </c>
      <c r="AY266" s="18" t="s">
        <v>153</v>
      </c>
      <c r="BE266" s="248">
        <f>IF(N266="základní",J266,0)</f>
        <v>0</v>
      </c>
      <c r="BF266" s="248">
        <f>IF(N266="snížená",J266,0)</f>
        <v>0</v>
      </c>
      <c r="BG266" s="248">
        <f>IF(N266="zákl. přenesená",J266,0)</f>
        <v>0</v>
      </c>
      <c r="BH266" s="248">
        <f>IF(N266="sníž. přenesená",J266,0)</f>
        <v>0</v>
      </c>
      <c r="BI266" s="248">
        <f>IF(N266="nulová",J266,0)</f>
        <v>0</v>
      </c>
      <c r="BJ266" s="18" t="s">
        <v>84</v>
      </c>
      <c r="BK266" s="248">
        <f>ROUND(I266*H266,2)</f>
        <v>0</v>
      </c>
      <c r="BL266" s="18" t="s">
        <v>276</v>
      </c>
      <c r="BM266" s="247" t="s">
        <v>724</v>
      </c>
    </row>
    <row r="267" s="2" customFormat="1" ht="37.8" customHeight="1">
      <c r="A267" s="39"/>
      <c r="B267" s="40"/>
      <c r="C267" s="293" t="s">
        <v>725</v>
      </c>
      <c r="D267" s="293" t="s">
        <v>255</v>
      </c>
      <c r="E267" s="294" t="s">
        <v>485</v>
      </c>
      <c r="F267" s="295" t="s">
        <v>486</v>
      </c>
      <c r="G267" s="296" t="s">
        <v>167</v>
      </c>
      <c r="H267" s="297">
        <v>27.890999999999998</v>
      </c>
      <c r="I267" s="298"/>
      <c r="J267" s="299">
        <f>ROUND(I267*H267,2)</f>
        <v>0</v>
      </c>
      <c r="K267" s="300"/>
      <c r="L267" s="301"/>
      <c r="M267" s="302" t="s">
        <v>1</v>
      </c>
      <c r="N267" s="303" t="s">
        <v>41</v>
      </c>
      <c r="O267" s="92"/>
      <c r="P267" s="245">
        <f>O267*H267</f>
        <v>0</v>
      </c>
      <c r="Q267" s="245">
        <v>0.0118</v>
      </c>
      <c r="R267" s="245">
        <f>Q267*H267</f>
        <v>0.32911379999999996</v>
      </c>
      <c r="S267" s="245">
        <v>0</v>
      </c>
      <c r="T267" s="246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7" t="s">
        <v>468</v>
      </c>
      <c r="AT267" s="247" t="s">
        <v>255</v>
      </c>
      <c r="AU267" s="247" t="s">
        <v>86</v>
      </c>
      <c r="AY267" s="18" t="s">
        <v>153</v>
      </c>
      <c r="BE267" s="248">
        <f>IF(N267="základní",J267,0)</f>
        <v>0</v>
      </c>
      <c r="BF267" s="248">
        <f>IF(N267="snížená",J267,0)</f>
        <v>0</v>
      </c>
      <c r="BG267" s="248">
        <f>IF(N267="zákl. přenesená",J267,0)</f>
        <v>0</v>
      </c>
      <c r="BH267" s="248">
        <f>IF(N267="sníž. přenesená",J267,0)</f>
        <v>0</v>
      </c>
      <c r="BI267" s="248">
        <f>IF(N267="nulová",J267,0)</f>
        <v>0</v>
      </c>
      <c r="BJ267" s="18" t="s">
        <v>84</v>
      </c>
      <c r="BK267" s="248">
        <f>ROUND(I267*H267,2)</f>
        <v>0</v>
      </c>
      <c r="BL267" s="18" t="s">
        <v>276</v>
      </c>
      <c r="BM267" s="247" t="s">
        <v>726</v>
      </c>
    </row>
    <row r="268" s="13" customFormat="1">
      <c r="A268" s="13"/>
      <c r="B268" s="249"/>
      <c r="C268" s="250"/>
      <c r="D268" s="251" t="s">
        <v>162</v>
      </c>
      <c r="E268" s="250"/>
      <c r="F268" s="253" t="s">
        <v>727</v>
      </c>
      <c r="G268" s="250"/>
      <c r="H268" s="254">
        <v>27.890999999999998</v>
      </c>
      <c r="I268" s="255"/>
      <c r="J268" s="250"/>
      <c r="K268" s="250"/>
      <c r="L268" s="256"/>
      <c r="M268" s="257"/>
      <c r="N268" s="258"/>
      <c r="O268" s="258"/>
      <c r="P268" s="258"/>
      <c r="Q268" s="258"/>
      <c r="R268" s="258"/>
      <c r="S268" s="258"/>
      <c r="T268" s="25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0" t="s">
        <v>162</v>
      </c>
      <c r="AU268" s="260" t="s">
        <v>86</v>
      </c>
      <c r="AV268" s="13" t="s">
        <v>86</v>
      </c>
      <c r="AW268" s="13" t="s">
        <v>4</v>
      </c>
      <c r="AX268" s="13" t="s">
        <v>84</v>
      </c>
      <c r="AY268" s="260" t="s">
        <v>153</v>
      </c>
    </row>
    <row r="269" s="2" customFormat="1" ht="16.5" customHeight="1">
      <c r="A269" s="39"/>
      <c r="B269" s="40"/>
      <c r="C269" s="235" t="s">
        <v>728</v>
      </c>
      <c r="D269" s="235" t="s">
        <v>156</v>
      </c>
      <c r="E269" s="236" t="s">
        <v>729</v>
      </c>
      <c r="F269" s="237" t="s">
        <v>730</v>
      </c>
      <c r="G269" s="238" t="s">
        <v>288</v>
      </c>
      <c r="H269" s="239">
        <v>1</v>
      </c>
      <c r="I269" s="240"/>
      <c r="J269" s="241">
        <f>ROUND(I269*H269,2)</f>
        <v>0</v>
      </c>
      <c r="K269" s="242"/>
      <c r="L269" s="45"/>
      <c r="M269" s="243" t="s">
        <v>1</v>
      </c>
      <c r="N269" s="244" t="s">
        <v>41</v>
      </c>
      <c r="O269" s="92"/>
      <c r="P269" s="245">
        <f>O269*H269</f>
        <v>0</v>
      </c>
      <c r="Q269" s="245">
        <v>0</v>
      </c>
      <c r="R269" s="245">
        <f>Q269*H269</f>
        <v>0</v>
      </c>
      <c r="S269" s="245">
        <v>0</v>
      </c>
      <c r="T269" s="246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7" t="s">
        <v>160</v>
      </c>
      <c r="AT269" s="247" t="s">
        <v>156</v>
      </c>
      <c r="AU269" s="247" t="s">
        <v>86</v>
      </c>
      <c r="AY269" s="18" t="s">
        <v>153</v>
      </c>
      <c r="BE269" s="248">
        <f>IF(N269="základní",J269,0)</f>
        <v>0</v>
      </c>
      <c r="BF269" s="248">
        <f>IF(N269="snížená",J269,0)</f>
        <v>0</v>
      </c>
      <c r="BG269" s="248">
        <f>IF(N269="zákl. přenesená",J269,0)</f>
        <v>0</v>
      </c>
      <c r="BH269" s="248">
        <f>IF(N269="sníž. přenesená",J269,0)</f>
        <v>0</v>
      </c>
      <c r="BI269" s="248">
        <f>IF(N269="nulová",J269,0)</f>
        <v>0</v>
      </c>
      <c r="BJ269" s="18" t="s">
        <v>84</v>
      </c>
      <c r="BK269" s="248">
        <f>ROUND(I269*H269,2)</f>
        <v>0</v>
      </c>
      <c r="BL269" s="18" t="s">
        <v>160</v>
      </c>
      <c r="BM269" s="247" t="s">
        <v>731</v>
      </c>
    </row>
    <row r="270" s="2" customFormat="1" ht="24.15" customHeight="1">
      <c r="A270" s="39"/>
      <c r="B270" s="40"/>
      <c r="C270" s="235" t="s">
        <v>732</v>
      </c>
      <c r="D270" s="235" t="s">
        <v>156</v>
      </c>
      <c r="E270" s="236" t="s">
        <v>490</v>
      </c>
      <c r="F270" s="237" t="s">
        <v>491</v>
      </c>
      <c r="G270" s="238" t="s">
        <v>167</v>
      </c>
      <c r="H270" s="239">
        <v>1.2</v>
      </c>
      <c r="I270" s="240"/>
      <c r="J270" s="241">
        <f>ROUND(I270*H270,2)</f>
        <v>0</v>
      </c>
      <c r="K270" s="242"/>
      <c r="L270" s="45"/>
      <c r="M270" s="243" t="s">
        <v>1</v>
      </c>
      <c r="N270" s="244" t="s">
        <v>41</v>
      </c>
      <c r="O270" s="92"/>
      <c r="P270" s="245">
        <f>O270*H270</f>
        <v>0</v>
      </c>
      <c r="Q270" s="245">
        <v>0</v>
      </c>
      <c r="R270" s="245">
        <f>Q270*H270</f>
        <v>0</v>
      </c>
      <c r="S270" s="245">
        <v>0</v>
      </c>
      <c r="T270" s="246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7" t="s">
        <v>276</v>
      </c>
      <c r="AT270" s="247" t="s">
        <v>156</v>
      </c>
      <c r="AU270" s="247" t="s">
        <v>86</v>
      </c>
      <c r="AY270" s="18" t="s">
        <v>153</v>
      </c>
      <c r="BE270" s="248">
        <f>IF(N270="základní",J270,0)</f>
        <v>0</v>
      </c>
      <c r="BF270" s="248">
        <f>IF(N270="snížená",J270,0)</f>
        <v>0</v>
      </c>
      <c r="BG270" s="248">
        <f>IF(N270="zákl. přenesená",J270,0)</f>
        <v>0</v>
      </c>
      <c r="BH270" s="248">
        <f>IF(N270="sníž. přenesená",J270,0)</f>
        <v>0</v>
      </c>
      <c r="BI270" s="248">
        <f>IF(N270="nulová",J270,0)</f>
        <v>0</v>
      </c>
      <c r="BJ270" s="18" t="s">
        <v>84</v>
      </c>
      <c r="BK270" s="248">
        <f>ROUND(I270*H270,2)</f>
        <v>0</v>
      </c>
      <c r="BL270" s="18" t="s">
        <v>276</v>
      </c>
      <c r="BM270" s="247" t="s">
        <v>733</v>
      </c>
    </row>
    <row r="271" s="13" customFormat="1">
      <c r="A271" s="13"/>
      <c r="B271" s="249"/>
      <c r="C271" s="250"/>
      <c r="D271" s="251" t="s">
        <v>162</v>
      </c>
      <c r="E271" s="252" t="s">
        <v>1</v>
      </c>
      <c r="F271" s="253" t="s">
        <v>734</v>
      </c>
      <c r="G271" s="250"/>
      <c r="H271" s="254">
        <v>1.2</v>
      </c>
      <c r="I271" s="255"/>
      <c r="J271" s="250"/>
      <c r="K271" s="250"/>
      <c r="L271" s="256"/>
      <c r="M271" s="257"/>
      <c r="N271" s="258"/>
      <c r="O271" s="258"/>
      <c r="P271" s="258"/>
      <c r="Q271" s="258"/>
      <c r="R271" s="258"/>
      <c r="S271" s="258"/>
      <c r="T271" s="25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0" t="s">
        <v>162</v>
      </c>
      <c r="AU271" s="260" t="s">
        <v>86</v>
      </c>
      <c r="AV271" s="13" t="s">
        <v>86</v>
      </c>
      <c r="AW271" s="13" t="s">
        <v>32</v>
      </c>
      <c r="AX271" s="13" t="s">
        <v>76</v>
      </c>
      <c r="AY271" s="260" t="s">
        <v>153</v>
      </c>
    </row>
    <row r="272" s="14" customFormat="1">
      <c r="A272" s="14"/>
      <c r="B272" s="261"/>
      <c r="C272" s="262"/>
      <c r="D272" s="251" t="s">
        <v>162</v>
      </c>
      <c r="E272" s="263" t="s">
        <v>1</v>
      </c>
      <c r="F272" s="264" t="s">
        <v>164</v>
      </c>
      <c r="G272" s="262"/>
      <c r="H272" s="265">
        <v>1.2</v>
      </c>
      <c r="I272" s="266"/>
      <c r="J272" s="262"/>
      <c r="K272" s="262"/>
      <c r="L272" s="267"/>
      <c r="M272" s="268"/>
      <c r="N272" s="269"/>
      <c r="O272" s="269"/>
      <c r="P272" s="269"/>
      <c r="Q272" s="269"/>
      <c r="R272" s="269"/>
      <c r="S272" s="269"/>
      <c r="T272" s="27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1" t="s">
        <v>162</v>
      </c>
      <c r="AU272" s="271" t="s">
        <v>86</v>
      </c>
      <c r="AV272" s="14" t="s">
        <v>160</v>
      </c>
      <c r="AW272" s="14" t="s">
        <v>32</v>
      </c>
      <c r="AX272" s="14" t="s">
        <v>84</v>
      </c>
      <c r="AY272" s="271" t="s">
        <v>153</v>
      </c>
    </row>
    <row r="273" s="2" customFormat="1" ht="24.15" customHeight="1">
      <c r="A273" s="39"/>
      <c r="B273" s="40"/>
      <c r="C273" s="235" t="s">
        <v>472</v>
      </c>
      <c r="D273" s="235" t="s">
        <v>156</v>
      </c>
      <c r="E273" s="236" t="s">
        <v>495</v>
      </c>
      <c r="F273" s="237" t="s">
        <v>496</v>
      </c>
      <c r="G273" s="238" t="s">
        <v>167</v>
      </c>
      <c r="H273" s="239">
        <v>1.2</v>
      </c>
      <c r="I273" s="240"/>
      <c r="J273" s="241">
        <f>ROUND(I273*H273,2)</f>
        <v>0</v>
      </c>
      <c r="K273" s="242"/>
      <c r="L273" s="45"/>
      <c r="M273" s="243" t="s">
        <v>1</v>
      </c>
      <c r="N273" s="244" t="s">
        <v>41</v>
      </c>
      <c r="O273" s="92"/>
      <c r="P273" s="245">
        <f>O273*H273</f>
        <v>0</v>
      </c>
      <c r="Q273" s="245">
        <v>0</v>
      </c>
      <c r="R273" s="245">
        <f>Q273*H273</f>
        <v>0</v>
      </c>
      <c r="S273" s="245">
        <v>0</v>
      </c>
      <c r="T273" s="246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7" t="s">
        <v>276</v>
      </c>
      <c r="AT273" s="247" t="s">
        <v>156</v>
      </c>
      <c r="AU273" s="247" t="s">
        <v>86</v>
      </c>
      <c r="AY273" s="18" t="s">
        <v>153</v>
      </c>
      <c r="BE273" s="248">
        <f>IF(N273="základní",J273,0)</f>
        <v>0</v>
      </c>
      <c r="BF273" s="248">
        <f>IF(N273="snížená",J273,0)</f>
        <v>0</v>
      </c>
      <c r="BG273" s="248">
        <f>IF(N273="zákl. přenesená",J273,0)</f>
        <v>0</v>
      </c>
      <c r="BH273" s="248">
        <f>IF(N273="sníž. přenesená",J273,0)</f>
        <v>0</v>
      </c>
      <c r="BI273" s="248">
        <f>IF(N273="nulová",J273,0)</f>
        <v>0</v>
      </c>
      <c r="BJ273" s="18" t="s">
        <v>84</v>
      </c>
      <c r="BK273" s="248">
        <f>ROUND(I273*H273,2)</f>
        <v>0</v>
      </c>
      <c r="BL273" s="18" t="s">
        <v>276</v>
      </c>
      <c r="BM273" s="247" t="s">
        <v>735</v>
      </c>
    </row>
    <row r="274" s="2" customFormat="1" ht="24.15" customHeight="1">
      <c r="A274" s="39"/>
      <c r="B274" s="40"/>
      <c r="C274" s="235" t="s">
        <v>480</v>
      </c>
      <c r="D274" s="235" t="s">
        <v>156</v>
      </c>
      <c r="E274" s="236" t="s">
        <v>499</v>
      </c>
      <c r="F274" s="237" t="s">
        <v>500</v>
      </c>
      <c r="G274" s="238" t="s">
        <v>230</v>
      </c>
      <c r="H274" s="239">
        <v>0.98299999999999998</v>
      </c>
      <c r="I274" s="240"/>
      <c r="J274" s="241">
        <f>ROUND(I274*H274,2)</f>
        <v>0</v>
      </c>
      <c r="K274" s="242"/>
      <c r="L274" s="45"/>
      <c r="M274" s="243" t="s">
        <v>1</v>
      </c>
      <c r="N274" s="244" t="s">
        <v>41</v>
      </c>
      <c r="O274" s="92"/>
      <c r="P274" s="245">
        <f>O274*H274</f>
        <v>0</v>
      </c>
      <c r="Q274" s="245">
        <v>0</v>
      </c>
      <c r="R274" s="245">
        <f>Q274*H274</f>
        <v>0</v>
      </c>
      <c r="S274" s="245">
        <v>0</v>
      </c>
      <c r="T274" s="246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7" t="s">
        <v>276</v>
      </c>
      <c r="AT274" s="247" t="s">
        <v>156</v>
      </c>
      <c r="AU274" s="247" t="s">
        <v>86</v>
      </c>
      <c r="AY274" s="18" t="s">
        <v>153</v>
      </c>
      <c r="BE274" s="248">
        <f>IF(N274="základní",J274,0)</f>
        <v>0</v>
      </c>
      <c r="BF274" s="248">
        <f>IF(N274="snížená",J274,0)</f>
        <v>0</v>
      </c>
      <c r="BG274" s="248">
        <f>IF(N274="zákl. přenesená",J274,0)</f>
        <v>0</v>
      </c>
      <c r="BH274" s="248">
        <f>IF(N274="sníž. přenesená",J274,0)</f>
        <v>0</v>
      </c>
      <c r="BI274" s="248">
        <f>IF(N274="nulová",J274,0)</f>
        <v>0</v>
      </c>
      <c r="BJ274" s="18" t="s">
        <v>84</v>
      </c>
      <c r="BK274" s="248">
        <f>ROUND(I274*H274,2)</f>
        <v>0</v>
      </c>
      <c r="BL274" s="18" t="s">
        <v>276</v>
      </c>
      <c r="BM274" s="247" t="s">
        <v>736</v>
      </c>
    </row>
    <row r="275" s="12" customFormat="1" ht="22.8" customHeight="1">
      <c r="A275" s="12"/>
      <c r="B275" s="219"/>
      <c r="C275" s="220"/>
      <c r="D275" s="221" t="s">
        <v>75</v>
      </c>
      <c r="E275" s="233" t="s">
        <v>502</v>
      </c>
      <c r="F275" s="233" t="s">
        <v>503</v>
      </c>
      <c r="G275" s="220"/>
      <c r="H275" s="220"/>
      <c r="I275" s="223"/>
      <c r="J275" s="234">
        <f>BK275</f>
        <v>0</v>
      </c>
      <c r="K275" s="220"/>
      <c r="L275" s="225"/>
      <c r="M275" s="226"/>
      <c r="N275" s="227"/>
      <c r="O275" s="227"/>
      <c r="P275" s="228">
        <f>SUM(P276:P316)</f>
        <v>0</v>
      </c>
      <c r="Q275" s="227"/>
      <c r="R275" s="228">
        <f>SUM(R276:R316)</f>
        <v>1.4439987999999999</v>
      </c>
      <c r="S275" s="227"/>
      <c r="T275" s="229">
        <f>SUM(T276:T316)</f>
        <v>4.3023850000000001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30" t="s">
        <v>86</v>
      </c>
      <c r="AT275" s="231" t="s">
        <v>75</v>
      </c>
      <c r="AU275" s="231" t="s">
        <v>84</v>
      </c>
      <c r="AY275" s="230" t="s">
        <v>153</v>
      </c>
      <c r="BK275" s="232">
        <f>SUM(BK276:BK316)</f>
        <v>0</v>
      </c>
    </row>
    <row r="276" s="2" customFormat="1" ht="24.15" customHeight="1">
      <c r="A276" s="39"/>
      <c r="B276" s="40"/>
      <c r="C276" s="235" t="s">
        <v>484</v>
      </c>
      <c r="D276" s="235" t="s">
        <v>156</v>
      </c>
      <c r="E276" s="236" t="s">
        <v>505</v>
      </c>
      <c r="F276" s="237" t="s">
        <v>506</v>
      </c>
      <c r="G276" s="238" t="s">
        <v>167</v>
      </c>
      <c r="H276" s="239">
        <v>52.789999999999999</v>
      </c>
      <c r="I276" s="240"/>
      <c r="J276" s="241">
        <f>ROUND(I276*H276,2)</f>
        <v>0</v>
      </c>
      <c r="K276" s="242"/>
      <c r="L276" s="45"/>
      <c r="M276" s="243" t="s">
        <v>1</v>
      </c>
      <c r="N276" s="244" t="s">
        <v>41</v>
      </c>
      <c r="O276" s="92"/>
      <c r="P276" s="245">
        <f>O276*H276</f>
        <v>0</v>
      </c>
      <c r="Q276" s="245">
        <v>0</v>
      </c>
      <c r="R276" s="245">
        <f>Q276*H276</f>
        <v>0</v>
      </c>
      <c r="S276" s="245">
        <v>0.081500000000000003</v>
      </c>
      <c r="T276" s="246">
        <f>S276*H276</f>
        <v>4.3023850000000001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7" t="s">
        <v>276</v>
      </c>
      <c r="AT276" s="247" t="s">
        <v>156</v>
      </c>
      <c r="AU276" s="247" t="s">
        <v>86</v>
      </c>
      <c r="AY276" s="18" t="s">
        <v>153</v>
      </c>
      <c r="BE276" s="248">
        <f>IF(N276="základní",J276,0)</f>
        <v>0</v>
      </c>
      <c r="BF276" s="248">
        <f>IF(N276="snížená",J276,0)</f>
        <v>0</v>
      </c>
      <c r="BG276" s="248">
        <f>IF(N276="zákl. přenesená",J276,0)</f>
        <v>0</v>
      </c>
      <c r="BH276" s="248">
        <f>IF(N276="sníž. přenesená",J276,0)</f>
        <v>0</v>
      </c>
      <c r="BI276" s="248">
        <f>IF(N276="nulová",J276,0)</f>
        <v>0</v>
      </c>
      <c r="BJ276" s="18" t="s">
        <v>84</v>
      </c>
      <c r="BK276" s="248">
        <f>ROUND(I276*H276,2)</f>
        <v>0</v>
      </c>
      <c r="BL276" s="18" t="s">
        <v>276</v>
      </c>
      <c r="BM276" s="247" t="s">
        <v>737</v>
      </c>
    </row>
    <row r="277" s="15" customFormat="1">
      <c r="A277" s="15"/>
      <c r="B277" s="272"/>
      <c r="C277" s="273"/>
      <c r="D277" s="251" t="s">
        <v>162</v>
      </c>
      <c r="E277" s="274" t="s">
        <v>1</v>
      </c>
      <c r="F277" s="275" t="s">
        <v>738</v>
      </c>
      <c r="G277" s="273"/>
      <c r="H277" s="274" t="s">
        <v>1</v>
      </c>
      <c r="I277" s="276"/>
      <c r="J277" s="273"/>
      <c r="K277" s="273"/>
      <c r="L277" s="277"/>
      <c r="M277" s="278"/>
      <c r="N277" s="279"/>
      <c r="O277" s="279"/>
      <c r="P277" s="279"/>
      <c r="Q277" s="279"/>
      <c r="R277" s="279"/>
      <c r="S277" s="279"/>
      <c r="T277" s="280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81" t="s">
        <v>162</v>
      </c>
      <c r="AU277" s="281" t="s">
        <v>86</v>
      </c>
      <c r="AV277" s="15" t="s">
        <v>84</v>
      </c>
      <c r="AW277" s="15" t="s">
        <v>32</v>
      </c>
      <c r="AX277" s="15" t="s">
        <v>76</v>
      </c>
      <c r="AY277" s="281" t="s">
        <v>153</v>
      </c>
    </row>
    <row r="278" s="13" customFormat="1">
      <c r="A278" s="13"/>
      <c r="B278" s="249"/>
      <c r="C278" s="250"/>
      <c r="D278" s="251" t="s">
        <v>162</v>
      </c>
      <c r="E278" s="252" t="s">
        <v>1</v>
      </c>
      <c r="F278" s="253" t="s">
        <v>739</v>
      </c>
      <c r="G278" s="250"/>
      <c r="H278" s="254">
        <v>22.370000000000001</v>
      </c>
      <c r="I278" s="255"/>
      <c r="J278" s="250"/>
      <c r="K278" s="250"/>
      <c r="L278" s="256"/>
      <c r="M278" s="257"/>
      <c r="N278" s="258"/>
      <c r="O278" s="258"/>
      <c r="P278" s="258"/>
      <c r="Q278" s="258"/>
      <c r="R278" s="258"/>
      <c r="S278" s="258"/>
      <c r="T278" s="25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0" t="s">
        <v>162</v>
      </c>
      <c r="AU278" s="260" t="s">
        <v>86</v>
      </c>
      <c r="AV278" s="13" t="s">
        <v>86</v>
      </c>
      <c r="AW278" s="13" t="s">
        <v>32</v>
      </c>
      <c r="AX278" s="13" t="s">
        <v>76</v>
      </c>
      <c r="AY278" s="260" t="s">
        <v>153</v>
      </c>
    </row>
    <row r="279" s="15" customFormat="1">
      <c r="A279" s="15"/>
      <c r="B279" s="272"/>
      <c r="C279" s="273"/>
      <c r="D279" s="251" t="s">
        <v>162</v>
      </c>
      <c r="E279" s="274" t="s">
        <v>1</v>
      </c>
      <c r="F279" s="275" t="s">
        <v>740</v>
      </c>
      <c r="G279" s="273"/>
      <c r="H279" s="274" t="s">
        <v>1</v>
      </c>
      <c r="I279" s="276"/>
      <c r="J279" s="273"/>
      <c r="K279" s="273"/>
      <c r="L279" s="277"/>
      <c r="M279" s="278"/>
      <c r="N279" s="279"/>
      <c r="O279" s="279"/>
      <c r="P279" s="279"/>
      <c r="Q279" s="279"/>
      <c r="R279" s="279"/>
      <c r="S279" s="279"/>
      <c r="T279" s="280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81" t="s">
        <v>162</v>
      </c>
      <c r="AU279" s="281" t="s">
        <v>86</v>
      </c>
      <c r="AV279" s="15" t="s">
        <v>84</v>
      </c>
      <c r="AW279" s="15" t="s">
        <v>32</v>
      </c>
      <c r="AX279" s="15" t="s">
        <v>76</v>
      </c>
      <c r="AY279" s="281" t="s">
        <v>153</v>
      </c>
    </row>
    <row r="280" s="13" customFormat="1">
      <c r="A280" s="13"/>
      <c r="B280" s="249"/>
      <c r="C280" s="250"/>
      <c r="D280" s="251" t="s">
        <v>162</v>
      </c>
      <c r="E280" s="252" t="s">
        <v>1</v>
      </c>
      <c r="F280" s="253" t="s">
        <v>741</v>
      </c>
      <c r="G280" s="250"/>
      <c r="H280" s="254">
        <v>30.420000000000002</v>
      </c>
      <c r="I280" s="255"/>
      <c r="J280" s="250"/>
      <c r="K280" s="250"/>
      <c r="L280" s="256"/>
      <c r="M280" s="257"/>
      <c r="N280" s="258"/>
      <c r="O280" s="258"/>
      <c r="P280" s="258"/>
      <c r="Q280" s="258"/>
      <c r="R280" s="258"/>
      <c r="S280" s="258"/>
      <c r="T280" s="25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0" t="s">
        <v>162</v>
      </c>
      <c r="AU280" s="260" t="s">
        <v>86</v>
      </c>
      <c r="AV280" s="13" t="s">
        <v>86</v>
      </c>
      <c r="AW280" s="13" t="s">
        <v>32</v>
      </c>
      <c r="AX280" s="13" t="s">
        <v>76</v>
      </c>
      <c r="AY280" s="260" t="s">
        <v>153</v>
      </c>
    </row>
    <row r="281" s="16" customFormat="1">
      <c r="A281" s="16"/>
      <c r="B281" s="282"/>
      <c r="C281" s="283"/>
      <c r="D281" s="251" t="s">
        <v>162</v>
      </c>
      <c r="E281" s="284" t="s">
        <v>1</v>
      </c>
      <c r="F281" s="285" t="s">
        <v>215</v>
      </c>
      <c r="G281" s="283"/>
      <c r="H281" s="286">
        <v>52.789999999999999</v>
      </c>
      <c r="I281" s="287"/>
      <c r="J281" s="283"/>
      <c r="K281" s="283"/>
      <c r="L281" s="288"/>
      <c r="M281" s="289"/>
      <c r="N281" s="290"/>
      <c r="O281" s="290"/>
      <c r="P281" s="290"/>
      <c r="Q281" s="290"/>
      <c r="R281" s="290"/>
      <c r="S281" s="290"/>
      <c r="T281" s="291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T281" s="292" t="s">
        <v>162</v>
      </c>
      <c r="AU281" s="292" t="s">
        <v>86</v>
      </c>
      <c r="AV281" s="16" t="s">
        <v>154</v>
      </c>
      <c r="AW281" s="16" t="s">
        <v>32</v>
      </c>
      <c r="AX281" s="16" t="s">
        <v>76</v>
      </c>
      <c r="AY281" s="292" t="s">
        <v>153</v>
      </c>
    </row>
    <row r="282" s="14" customFormat="1">
      <c r="A282" s="14"/>
      <c r="B282" s="261"/>
      <c r="C282" s="262"/>
      <c r="D282" s="251" t="s">
        <v>162</v>
      </c>
      <c r="E282" s="263" t="s">
        <v>1</v>
      </c>
      <c r="F282" s="264" t="s">
        <v>164</v>
      </c>
      <c r="G282" s="262"/>
      <c r="H282" s="265">
        <v>52.789999999999999</v>
      </c>
      <c r="I282" s="266"/>
      <c r="J282" s="262"/>
      <c r="K282" s="262"/>
      <c r="L282" s="267"/>
      <c r="M282" s="268"/>
      <c r="N282" s="269"/>
      <c r="O282" s="269"/>
      <c r="P282" s="269"/>
      <c r="Q282" s="269"/>
      <c r="R282" s="269"/>
      <c r="S282" s="269"/>
      <c r="T282" s="27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71" t="s">
        <v>162</v>
      </c>
      <c r="AU282" s="271" t="s">
        <v>86</v>
      </c>
      <c r="AV282" s="14" t="s">
        <v>160</v>
      </c>
      <c r="AW282" s="14" t="s">
        <v>32</v>
      </c>
      <c r="AX282" s="14" t="s">
        <v>84</v>
      </c>
      <c r="AY282" s="271" t="s">
        <v>153</v>
      </c>
    </row>
    <row r="283" s="2" customFormat="1" ht="24.15" customHeight="1">
      <c r="A283" s="39"/>
      <c r="B283" s="40"/>
      <c r="C283" s="235" t="s">
        <v>476</v>
      </c>
      <c r="D283" s="235" t="s">
        <v>156</v>
      </c>
      <c r="E283" s="236" t="s">
        <v>515</v>
      </c>
      <c r="F283" s="237" t="s">
        <v>516</v>
      </c>
      <c r="G283" s="238" t="s">
        <v>167</v>
      </c>
      <c r="H283" s="239">
        <v>54.143999999999998</v>
      </c>
      <c r="I283" s="240"/>
      <c r="J283" s="241">
        <f>ROUND(I283*H283,2)</f>
        <v>0</v>
      </c>
      <c r="K283" s="242"/>
      <c r="L283" s="45"/>
      <c r="M283" s="243" t="s">
        <v>1</v>
      </c>
      <c r="N283" s="244" t="s">
        <v>41</v>
      </c>
      <c r="O283" s="92"/>
      <c r="P283" s="245">
        <f>O283*H283</f>
        <v>0</v>
      </c>
      <c r="Q283" s="245">
        <v>0.0051999999999999998</v>
      </c>
      <c r="R283" s="245">
        <f>Q283*H283</f>
        <v>0.28154879999999999</v>
      </c>
      <c r="S283" s="245">
        <v>0</v>
      </c>
      <c r="T283" s="246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7" t="s">
        <v>276</v>
      </c>
      <c r="AT283" s="247" t="s">
        <v>156</v>
      </c>
      <c r="AU283" s="247" t="s">
        <v>86</v>
      </c>
      <c r="AY283" s="18" t="s">
        <v>153</v>
      </c>
      <c r="BE283" s="248">
        <f>IF(N283="základní",J283,0)</f>
        <v>0</v>
      </c>
      <c r="BF283" s="248">
        <f>IF(N283="snížená",J283,0)</f>
        <v>0</v>
      </c>
      <c r="BG283" s="248">
        <f>IF(N283="zákl. přenesená",J283,0)</f>
        <v>0</v>
      </c>
      <c r="BH283" s="248">
        <f>IF(N283="sníž. přenesená",J283,0)</f>
        <v>0</v>
      </c>
      <c r="BI283" s="248">
        <f>IF(N283="nulová",J283,0)</f>
        <v>0</v>
      </c>
      <c r="BJ283" s="18" t="s">
        <v>84</v>
      </c>
      <c r="BK283" s="248">
        <f>ROUND(I283*H283,2)</f>
        <v>0</v>
      </c>
      <c r="BL283" s="18" t="s">
        <v>276</v>
      </c>
      <c r="BM283" s="247" t="s">
        <v>742</v>
      </c>
    </row>
    <row r="284" s="15" customFormat="1">
      <c r="A284" s="15"/>
      <c r="B284" s="272"/>
      <c r="C284" s="273"/>
      <c r="D284" s="251" t="s">
        <v>162</v>
      </c>
      <c r="E284" s="274" t="s">
        <v>1</v>
      </c>
      <c r="F284" s="275" t="s">
        <v>738</v>
      </c>
      <c r="G284" s="273"/>
      <c r="H284" s="274" t="s">
        <v>1</v>
      </c>
      <c r="I284" s="276"/>
      <c r="J284" s="273"/>
      <c r="K284" s="273"/>
      <c r="L284" s="277"/>
      <c r="M284" s="278"/>
      <c r="N284" s="279"/>
      <c r="O284" s="279"/>
      <c r="P284" s="279"/>
      <c r="Q284" s="279"/>
      <c r="R284" s="279"/>
      <c r="S284" s="279"/>
      <c r="T284" s="280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1" t="s">
        <v>162</v>
      </c>
      <c r="AU284" s="281" t="s">
        <v>86</v>
      </c>
      <c r="AV284" s="15" t="s">
        <v>84</v>
      </c>
      <c r="AW284" s="15" t="s">
        <v>32</v>
      </c>
      <c r="AX284" s="15" t="s">
        <v>76</v>
      </c>
      <c r="AY284" s="281" t="s">
        <v>153</v>
      </c>
    </row>
    <row r="285" s="13" customFormat="1">
      <c r="A285" s="13"/>
      <c r="B285" s="249"/>
      <c r="C285" s="250"/>
      <c r="D285" s="251" t="s">
        <v>162</v>
      </c>
      <c r="E285" s="252" t="s">
        <v>1</v>
      </c>
      <c r="F285" s="253" t="s">
        <v>743</v>
      </c>
      <c r="G285" s="250"/>
      <c r="H285" s="254">
        <v>22.943999999999999</v>
      </c>
      <c r="I285" s="255"/>
      <c r="J285" s="250"/>
      <c r="K285" s="250"/>
      <c r="L285" s="256"/>
      <c r="M285" s="257"/>
      <c r="N285" s="258"/>
      <c r="O285" s="258"/>
      <c r="P285" s="258"/>
      <c r="Q285" s="258"/>
      <c r="R285" s="258"/>
      <c r="S285" s="258"/>
      <c r="T285" s="25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0" t="s">
        <v>162</v>
      </c>
      <c r="AU285" s="260" t="s">
        <v>86</v>
      </c>
      <c r="AV285" s="13" t="s">
        <v>86</v>
      </c>
      <c r="AW285" s="13" t="s">
        <v>32</v>
      </c>
      <c r="AX285" s="13" t="s">
        <v>76</v>
      </c>
      <c r="AY285" s="260" t="s">
        <v>153</v>
      </c>
    </row>
    <row r="286" s="15" customFormat="1">
      <c r="A286" s="15"/>
      <c r="B286" s="272"/>
      <c r="C286" s="273"/>
      <c r="D286" s="251" t="s">
        <v>162</v>
      </c>
      <c r="E286" s="274" t="s">
        <v>1</v>
      </c>
      <c r="F286" s="275" t="s">
        <v>740</v>
      </c>
      <c r="G286" s="273"/>
      <c r="H286" s="274" t="s">
        <v>1</v>
      </c>
      <c r="I286" s="276"/>
      <c r="J286" s="273"/>
      <c r="K286" s="273"/>
      <c r="L286" s="277"/>
      <c r="M286" s="278"/>
      <c r="N286" s="279"/>
      <c r="O286" s="279"/>
      <c r="P286" s="279"/>
      <c r="Q286" s="279"/>
      <c r="R286" s="279"/>
      <c r="S286" s="279"/>
      <c r="T286" s="280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81" t="s">
        <v>162</v>
      </c>
      <c r="AU286" s="281" t="s">
        <v>86</v>
      </c>
      <c r="AV286" s="15" t="s">
        <v>84</v>
      </c>
      <c r="AW286" s="15" t="s">
        <v>32</v>
      </c>
      <c r="AX286" s="15" t="s">
        <v>76</v>
      </c>
      <c r="AY286" s="281" t="s">
        <v>153</v>
      </c>
    </row>
    <row r="287" s="13" customFormat="1">
      <c r="A287" s="13"/>
      <c r="B287" s="249"/>
      <c r="C287" s="250"/>
      <c r="D287" s="251" t="s">
        <v>162</v>
      </c>
      <c r="E287" s="252" t="s">
        <v>1</v>
      </c>
      <c r="F287" s="253" t="s">
        <v>744</v>
      </c>
      <c r="G287" s="250"/>
      <c r="H287" s="254">
        <v>31.199999999999999</v>
      </c>
      <c r="I287" s="255"/>
      <c r="J287" s="250"/>
      <c r="K287" s="250"/>
      <c r="L287" s="256"/>
      <c r="M287" s="257"/>
      <c r="N287" s="258"/>
      <c r="O287" s="258"/>
      <c r="P287" s="258"/>
      <c r="Q287" s="258"/>
      <c r="R287" s="258"/>
      <c r="S287" s="258"/>
      <c r="T287" s="25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0" t="s">
        <v>162</v>
      </c>
      <c r="AU287" s="260" t="s">
        <v>86</v>
      </c>
      <c r="AV287" s="13" t="s">
        <v>86</v>
      </c>
      <c r="AW287" s="13" t="s">
        <v>32</v>
      </c>
      <c r="AX287" s="13" t="s">
        <v>76</v>
      </c>
      <c r="AY287" s="260" t="s">
        <v>153</v>
      </c>
    </row>
    <row r="288" s="16" customFormat="1">
      <c r="A288" s="16"/>
      <c r="B288" s="282"/>
      <c r="C288" s="283"/>
      <c r="D288" s="251" t="s">
        <v>162</v>
      </c>
      <c r="E288" s="284" t="s">
        <v>1</v>
      </c>
      <c r="F288" s="285" t="s">
        <v>215</v>
      </c>
      <c r="G288" s="283"/>
      <c r="H288" s="286">
        <v>54.143999999999998</v>
      </c>
      <c r="I288" s="287"/>
      <c r="J288" s="283"/>
      <c r="K288" s="283"/>
      <c r="L288" s="288"/>
      <c r="M288" s="289"/>
      <c r="N288" s="290"/>
      <c r="O288" s="290"/>
      <c r="P288" s="290"/>
      <c r="Q288" s="290"/>
      <c r="R288" s="290"/>
      <c r="S288" s="290"/>
      <c r="T288" s="291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92" t="s">
        <v>162</v>
      </c>
      <c r="AU288" s="292" t="s">
        <v>86</v>
      </c>
      <c r="AV288" s="16" t="s">
        <v>154</v>
      </c>
      <c r="AW288" s="16" t="s">
        <v>32</v>
      </c>
      <c r="AX288" s="16" t="s">
        <v>76</v>
      </c>
      <c r="AY288" s="292" t="s">
        <v>153</v>
      </c>
    </row>
    <row r="289" s="14" customFormat="1">
      <c r="A289" s="14"/>
      <c r="B289" s="261"/>
      <c r="C289" s="262"/>
      <c r="D289" s="251" t="s">
        <v>162</v>
      </c>
      <c r="E289" s="263" t="s">
        <v>1</v>
      </c>
      <c r="F289" s="264" t="s">
        <v>164</v>
      </c>
      <c r="G289" s="262"/>
      <c r="H289" s="265">
        <v>54.143999999999998</v>
      </c>
      <c r="I289" s="266"/>
      <c r="J289" s="262"/>
      <c r="K289" s="262"/>
      <c r="L289" s="267"/>
      <c r="M289" s="268"/>
      <c r="N289" s="269"/>
      <c r="O289" s="269"/>
      <c r="P289" s="269"/>
      <c r="Q289" s="269"/>
      <c r="R289" s="269"/>
      <c r="S289" s="269"/>
      <c r="T289" s="27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71" t="s">
        <v>162</v>
      </c>
      <c r="AU289" s="271" t="s">
        <v>86</v>
      </c>
      <c r="AV289" s="14" t="s">
        <v>160</v>
      </c>
      <c r="AW289" s="14" t="s">
        <v>32</v>
      </c>
      <c r="AX289" s="14" t="s">
        <v>84</v>
      </c>
      <c r="AY289" s="271" t="s">
        <v>153</v>
      </c>
    </row>
    <row r="290" s="2" customFormat="1" ht="37.8" customHeight="1">
      <c r="A290" s="39"/>
      <c r="B290" s="40"/>
      <c r="C290" s="293" t="s">
        <v>745</v>
      </c>
      <c r="D290" s="293" t="s">
        <v>255</v>
      </c>
      <c r="E290" s="294" t="s">
        <v>523</v>
      </c>
      <c r="F290" s="295" t="s">
        <v>524</v>
      </c>
      <c r="G290" s="296" t="s">
        <v>167</v>
      </c>
      <c r="H290" s="297">
        <v>59.558</v>
      </c>
      <c r="I290" s="298"/>
      <c r="J290" s="299">
        <f>ROUND(I290*H290,2)</f>
        <v>0</v>
      </c>
      <c r="K290" s="300"/>
      <c r="L290" s="301"/>
      <c r="M290" s="302" t="s">
        <v>1</v>
      </c>
      <c r="N290" s="303" t="s">
        <v>41</v>
      </c>
      <c r="O290" s="92"/>
      <c r="P290" s="245">
        <f>O290*H290</f>
        <v>0</v>
      </c>
      <c r="Q290" s="245">
        <v>0.0118</v>
      </c>
      <c r="R290" s="245">
        <f>Q290*H290</f>
        <v>0.70278439999999998</v>
      </c>
      <c r="S290" s="245">
        <v>0</v>
      </c>
      <c r="T290" s="246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7" t="s">
        <v>468</v>
      </c>
      <c r="AT290" s="247" t="s">
        <v>255</v>
      </c>
      <c r="AU290" s="247" t="s">
        <v>86</v>
      </c>
      <c r="AY290" s="18" t="s">
        <v>153</v>
      </c>
      <c r="BE290" s="248">
        <f>IF(N290="základní",J290,0)</f>
        <v>0</v>
      </c>
      <c r="BF290" s="248">
        <f>IF(N290="snížená",J290,0)</f>
        <v>0</v>
      </c>
      <c r="BG290" s="248">
        <f>IF(N290="zákl. přenesená",J290,0)</f>
        <v>0</v>
      </c>
      <c r="BH290" s="248">
        <f>IF(N290="sníž. přenesená",J290,0)</f>
        <v>0</v>
      </c>
      <c r="BI290" s="248">
        <f>IF(N290="nulová",J290,0)</f>
        <v>0</v>
      </c>
      <c r="BJ290" s="18" t="s">
        <v>84</v>
      </c>
      <c r="BK290" s="248">
        <f>ROUND(I290*H290,2)</f>
        <v>0</v>
      </c>
      <c r="BL290" s="18" t="s">
        <v>276</v>
      </c>
      <c r="BM290" s="247" t="s">
        <v>746</v>
      </c>
    </row>
    <row r="291" s="13" customFormat="1">
      <c r="A291" s="13"/>
      <c r="B291" s="249"/>
      <c r="C291" s="250"/>
      <c r="D291" s="251" t="s">
        <v>162</v>
      </c>
      <c r="E291" s="250"/>
      <c r="F291" s="253" t="s">
        <v>747</v>
      </c>
      <c r="G291" s="250"/>
      <c r="H291" s="254">
        <v>59.558</v>
      </c>
      <c r="I291" s="255"/>
      <c r="J291" s="250"/>
      <c r="K291" s="250"/>
      <c r="L291" s="256"/>
      <c r="M291" s="257"/>
      <c r="N291" s="258"/>
      <c r="O291" s="258"/>
      <c r="P291" s="258"/>
      <c r="Q291" s="258"/>
      <c r="R291" s="258"/>
      <c r="S291" s="258"/>
      <c r="T291" s="25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0" t="s">
        <v>162</v>
      </c>
      <c r="AU291" s="260" t="s">
        <v>86</v>
      </c>
      <c r="AV291" s="13" t="s">
        <v>86</v>
      </c>
      <c r="AW291" s="13" t="s">
        <v>4</v>
      </c>
      <c r="AX291" s="13" t="s">
        <v>84</v>
      </c>
      <c r="AY291" s="260" t="s">
        <v>153</v>
      </c>
    </row>
    <row r="292" s="2" customFormat="1" ht="24.15" customHeight="1">
      <c r="A292" s="39"/>
      <c r="B292" s="40"/>
      <c r="C292" s="235" t="s">
        <v>489</v>
      </c>
      <c r="D292" s="235" t="s">
        <v>156</v>
      </c>
      <c r="E292" s="236" t="s">
        <v>528</v>
      </c>
      <c r="F292" s="237" t="s">
        <v>529</v>
      </c>
      <c r="G292" s="238" t="s">
        <v>167</v>
      </c>
      <c r="H292" s="239">
        <v>6.0800000000000001</v>
      </c>
      <c r="I292" s="240"/>
      <c r="J292" s="241">
        <f>ROUND(I292*H292,2)</f>
        <v>0</v>
      </c>
      <c r="K292" s="242"/>
      <c r="L292" s="45"/>
      <c r="M292" s="243" t="s">
        <v>1</v>
      </c>
      <c r="N292" s="244" t="s">
        <v>41</v>
      </c>
      <c r="O292" s="92"/>
      <c r="P292" s="245">
        <f>O292*H292</f>
        <v>0</v>
      </c>
      <c r="Q292" s="245">
        <v>0</v>
      </c>
      <c r="R292" s="245">
        <f>Q292*H292</f>
        <v>0</v>
      </c>
      <c r="S292" s="245">
        <v>0</v>
      </c>
      <c r="T292" s="246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7" t="s">
        <v>276</v>
      </c>
      <c r="AT292" s="247" t="s">
        <v>156</v>
      </c>
      <c r="AU292" s="247" t="s">
        <v>86</v>
      </c>
      <c r="AY292" s="18" t="s">
        <v>153</v>
      </c>
      <c r="BE292" s="248">
        <f>IF(N292="základní",J292,0)</f>
        <v>0</v>
      </c>
      <c r="BF292" s="248">
        <f>IF(N292="snížená",J292,0)</f>
        <v>0</v>
      </c>
      <c r="BG292" s="248">
        <f>IF(N292="zákl. přenesená",J292,0)</f>
        <v>0</v>
      </c>
      <c r="BH292" s="248">
        <f>IF(N292="sníž. přenesená",J292,0)</f>
        <v>0</v>
      </c>
      <c r="BI292" s="248">
        <f>IF(N292="nulová",J292,0)</f>
        <v>0</v>
      </c>
      <c r="BJ292" s="18" t="s">
        <v>84</v>
      </c>
      <c r="BK292" s="248">
        <f>ROUND(I292*H292,2)</f>
        <v>0</v>
      </c>
      <c r="BL292" s="18" t="s">
        <v>276</v>
      </c>
      <c r="BM292" s="247" t="s">
        <v>748</v>
      </c>
    </row>
    <row r="293" s="13" customFormat="1">
      <c r="A293" s="13"/>
      <c r="B293" s="249"/>
      <c r="C293" s="250"/>
      <c r="D293" s="251" t="s">
        <v>162</v>
      </c>
      <c r="E293" s="252" t="s">
        <v>1</v>
      </c>
      <c r="F293" s="253" t="s">
        <v>749</v>
      </c>
      <c r="G293" s="250"/>
      <c r="H293" s="254">
        <v>6.0800000000000001</v>
      </c>
      <c r="I293" s="255"/>
      <c r="J293" s="250"/>
      <c r="K293" s="250"/>
      <c r="L293" s="256"/>
      <c r="M293" s="257"/>
      <c r="N293" s="258"/>
      <c r="O293" s="258"/>
      <c r="P293" s="258"/>
      <c r="Q293" s="258"/>
      <c r="R293" s="258"/>
      <c r="S293" s="258"/>
      <c r="T293" s="25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0" t="s">
        <v>162</v>
      </c>
      <c r="AU293" s="260" t="s">
        <v>86</v>
      </c>
      <c r="AV293" s="13" t="s">
        <v>86</v>
      </c>
      <c r="AW293" s="13" t="s">
        <v>32</v>
      </c>
      <c r="AX293" s="13" t="s">
        <v>76</v>
      </c>
      <c r="AY293" s="260" t="s">
        <v>153</v>
      </c>
    </row>
    <row r="294" s="14" customFormat="1">
      <c r="A294" s="14"/>
      <c r="B294" s="261"/>
      <c r="C294" s="262"/>
      <c r="D294" s="251" t="s">
        <v>162</v>
      </c>
      <c r="E294" s="263" t="s">
        <v>1</v>
      </c>
      <c r="F294" s="264" t="s">
        <v>164</v>
      </c>
      <c r="G294" s="262"/>
      <c r="H294" s="265">
        <v>6.0800000000000001</v>
      </c>
      <c r="I294" s="266"/>
      <c r="J294" s="262"/>
      <c r="K294" s="262"/>
      <c r="L294" s="267"/>
      <c r="M294" s="268"/>
      <c r="N294" s="269"/>
      <c r="O294" s="269"/>
      <c r="P294" s="269"/>
      <c r="Q294" s="269"/>
      <c r="R294" s="269"/>
      <c r="S294" s="269"/>
      <c r="T294" s="27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71" t="s">
        <v>162</v>
      </c>
      <c r="AU294" s="271" t="s">
        <v>86</v>
      </c>
      <c r="AV294" s="14" t="s">
        <v>160</v>
      </c>
      <c r="AW294" s="14" t="s">
        <v>32</v>
      </c>
      <c r="AX294" s="14" t="s">
        <v>84</v>
      </c>
      <c r="AY294" s="271" t="s">
        <v>153</v>
      </c>
    </row>
    <row r="295" s="2" customFormat="1" ht="24.15" customHeight="1">
      <c r="A295" s="39"/>
      <c r="B295" s="40"/>
      <c r="C295" s="235" t="s">
        <v>494</v>
      </c>
      <c r="D295" s="235" t="s">
        <v>156</v>
      </c>
      <c r="E295" s="236" t="s">
        <v>533</v>
      </c>
      <c r="F295" s="237" t="s">
        <v>534</v>
      </c>
      <c r="G295" s="238" t="s">
        <v>167</v>
      </c>
      <c r="H295" s="239">
        <v>54.143999999999998</v>
      </c>
      <c r="I295" s="240"/>
      <c r="J295" s="241">
        <f>ROUND(I295*H295,2)</f>
        <v>0</v>
      </c>
      <c r="K295" s="242"/>
      <c r="L295" s="45"/>
      <c r="M295" s="243" t="s">
        <v>1</v>
      </c>
      <c r="N295" s="244" t="s">
        <v>41</v>
      </c>
      <c r="O295" s="92"/>
      <c r="P295" s="245">
        <f>O295*H295</f>
        <v>0</v>
      </c>
      <c r="Q295" s="245">
        <v>0.0080000000000000002</v>
      </c>
      <c r="R295" s="245">
        <f>Q295*H295</f>
        <v>0.43315199999999998</v>
      </c>
      <c r="S295" s="245">
        <v>0</v>
      </c>
      <c r="T295" s="246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7" t="s">
        <v>276</v>
      </c>
      <c r="AT295" s="247" t="s">
        <v>156</v>
      </c>
      <c r="AU295" s="247" t="s">
        <v>86</v>
      </c>
      <c r="AY295" s="18" t="s">
        <v>153</v>
      </c>
      <c r="BE295" s="248">
        <f>IF(N295="základní",J295,0)</f>
        <v>0</v>
      </c>
      <c r="BF295" s="248">
        <f>IF(N295="snížená",J295,0)</f>
        <v>0</v>
      </c>
      <c r="BG295" s="248">
        <f>IF(N295="zákl. přenesená",J295,0)</f>
        <v>0</v>
      </c>
      <c r="BH295" s="248">
        <f>IF(N295="sníž. přenesená",J295,0)</f>
        <v>0</v>
      </c>
      <c r="BI295" s="248">
        <f>IF(N295="nulová",J295,0)</f>
        <v>0</v>
      </c>
      <c r="BJ295" s="18" t="s">
        <v>84</v>
      </c>
      <c r="BK295" s="248">
        <f>ROUND(I295*H295,2)</f>
        <v>0</v>
      </c>
      <c r="BL295" s="18" t="s">
        <v>276</v>
      </c>
      <c r="BM295" s="247" t="s">
        <v>750</v>
      </c>
    </row>
    <row r="296" s="2" customFormat="1" ht="16.5" customHeight="1">
      <c r="A296" s="39"/>
      <c r="B296" s="40"/>
      <c r="C296" s="235" t="s">
        <v>751</v>
      </c>
      <c r="D296" s="235" t="s">
        <v>156</v>
      </c>
      <c r="E296" s="236" t="s">
        <v>537</v>
      </c>
      <c r="F296" s="237" t="s">
        <v>538</v>
      </c>
      <c r="G296" s="238" t="s">
        <v>177</v>
      </c>
      <c r="H296" s="239">
        <v>3</v>
      </c>
      <c r="I296" s="240"/>
      <c r="J296" s="241">
        <f>ROUND(I296*H296,2)</f>
        <v>0</v>
      </c>
      <c r="K296" s="242"/>
      <c r="L296" s="45"/>
      <c r="M296" s="243" t="s">
        <v>1</v>
      </c>
      <c r="N296" s="244" t="s">
        <v>41</v>
      </c>
      <c r="O296" s="92"/>
      <c r="P296" s="245">
        <f>O296*H296</f>
        <v>0</v>
      </c>
      <c r="Q296" s="245">
        <v>0</v>
      </c>
      <c r="R296" s="245">
        <f>Q296*H296</f>
        <v>0</v>
      </c>
      <c r="S296" s="245">
        <v>0</v>
      </c>
      <c r="T296" s="246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7" t="s">
        <v>276</v>
      </c>
      <c r="AT296" s="247" t="s">
        <v>156</v>
      </c>
      <c r="AU296" s="247" t="s">
        <v>86</v>
      </c>
      <c r="AY296" s="18" t="s">
        <v>153</v>
      </c>
      <c r="BE296" s="248">
        <f>IF(N296="základní",J296,0)</f>
        <v>0</v>
      </c>
      <c r="BF296" s="248">
        <f>IF(N296="snížená",J296,0)</f>
        <v>0</v>
      </c>
      <c r="BG296" s="248">
        <f>IF(N296="zákl. přenesená",J296,0)</f>
        <v>0</v>
      </c>
      <c r="BH296" s="248">
        <f>IF(N296="sníž. přenesená",J296,0)</f>
        <v>0</v>
      </c>
      <c r="BI296" s="248">
        <f>IF(N296="nulová",J296,0)</f>
        <v>0</v>
      </c>
      <c r="BJ296" s="18" t="s">
        <v>84</v>
      </c>
      <c r="BK296" s="248">
        <f>ROUND(I296*H296,2)</f>
        <v>0</v>
      </c>
      <c r="BL296" s="18" t="s">
        <v>276</v>
      </c>
      <c r="BM296" s="247" t="s">
        <v>752</v>
      </c>
    </row>
    <row r="297" s="2" customFormat="1" ht="21.75" customHeight="1">
      <c r="A297" s="39"/>
      <c r="B297" s="40"/>
      <c r="C297" s="235" t="s">
        <v>753</v>
      </c>
      <c r="D297" s="235" t="s">
        <v>156</v>
      </c>
      <c r="E297" s="236" t="s">
        <v>541</v>
      </c>
      <c r="F297" s="237" t="s">
        <v>542</v>
      </c>
      <c r="G297" s="238" t="s">
        <v>159</v>
      </c>
      <c r="H297" s="239">
        <v>8</v>
      </c>
      <c r="I297" s="240"/>
      <c r="J297" s="241">
        <f>ROUND(I297*H297,2)</f>
        <v>0</v>
      </c>
      <c r="K297" s="242"/>
      <c r="L297" s="45"/>
      <c r="M297" s="243" t="s">
        <v>1</v>
      </c>
      <c r="N297" s="244" t="s">
        <v>41</v>
      </c>
      <c r="O297" s="92"/>
      <c r="P297" s="245">
        <f>O297*H297</f>
        <v>0</v>
      </c>
      <c r="Q297" s="245">
        <v>0.00031</v>
      </c>
      <c r="R297" s="245">
        <f>Q297*H297</f>
        <v>0.00248</v>
      </c>
      <c r="S297" s="245">
        <v>0</v>
      </c>
      <c r="T297" s="246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7" t="s">
        <v>276</v>
      </c>
      <c r="AT297" s="247" t="s">
        <v>156</v>
      </c>
      <c r="AU297" s="247" t="s">
        <v>86</v>
      </c>
      <c r="AY297" s="18" t="s">
        <v>153</v>
      </c>
      <c r="BE297" s="248">
        <f>IF(N297="základní",J297,0)</f>
        <v>0</v>
      </c>
      <c r="BF297" s="248">
        <f>IF(N297="snížená",J297,0)</f>
        <v>0</v>
      </c>
      <c r="BG297" s="248">
        <f>IF(N297="zákl. přenesená",J297,0)</f>
        <v>0</v>
      </c>
      <c r="BH297" s="248">
        <f>IF(N297="sníž. přenesená",J297,0)</f>
        <v>0</v>
      </c>
      <c r="BI297" s="248">
        <f>IF(N297="nulová",J297,0)</f>
        <v>0</v>
      </c>
      <c r="BJ297" s="18" t="s">
        <v>84</v>
      </c>
      <c r="BK297" s="248">
        <f>ROUND(I297*H297,2)</f>
        <v>0</v>
      </c>
      <c r="BL297" s="18" t="s">
        <v>276</v>
      </c>
      <c r="BM297" s="247" t="s">
        <v>754</v>
      </c>
    </row>
    <row r="298" s="13" customFormat="1">
      <c r="A298" s="13"/>
      <c r="B298" s="249"/>
      <c r="C298" s="250"/>
      <c r="D298" s="251" t="s">
        <v>162</v>
      </c>
      <c r="E298" s="252" t="s">
        <v>1</v>
      </c>
      <c r="F298" s="253" t="s">
        <v>755</v>
      </c>
      <c r="G298" s="250"/>
      <c r="H298" s="254">
        <v>8</v>
      </c>
      <c r="I298" s="255"/>
      <c r="J298" s="250"/>
      <c r="K298" s="250"/>
      <c r="L298" s="256"/>
      <c r="M298" s="257"/>
      <c r="N298" s="258"/>
      <c r="O298" s="258"/>
      <c r="P298" s="258"/>
      <c r="Q298" s="258"/>
      <c r="R298" s="258"/>
      <c r="S298" s="258"/>
      <c r="T298" s="25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0" t="s">
        <v>162</v>
      </c>
      <c r="AU298" s="260" t="s">
        <v>86</v>
      </c>
      <c r="AV298" s="13" t="s">
        <v>86</v>
      </c>
      <c r="AW298" s="13" t="s">
        <v>32</v>
      </c>
      <c r="AX298" s="13" t="s">
        <v>76</v>
      </c>
      <c r="AY298" s="260" t="s">
        <v>153</v>
      </c>
    </row>
    <row r="299" s="14" customFormat="1">
      <c r="A299" s="14"/>
      <c r="B299" s="261"/>
      <c r="C299" s="262"/>
      <c r="D299" s="251" t="s">
        <v>162</v>
      </c>
      <c r="E299" s="263" t="s">
        <v>1</v>
      </c>
      <c r="F299" s="264" t="s">
        <v>164</v>
      </c>
      <c r="G299" s="262"/>
      <c r="H299" s="265">
        <v>8</v>
      </c>
      <c r="I299" s="266"/>
      <c r="J299" s="262"/>
      <c r="K299" s="262"/>
      <c r="L299" s="267"/>
      <c r="M299" s="268"/>
      <c r="N299" s="269"/>
      <c r="O299" s="269"/>
      <c r="P299" s="269"/>
      <c r="Q299" s="269"/>
      <c r="R299" s="269"/>
      <c r="S299" s="269"/>
      <c r="T299" s="27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71" t="s">
        <v>162</v>
      </c>
      <c r="AU299" s="271" t="s">
        <v>86</v>
      </c>
      <c r="AV299" s="14" t="s">
        <v>160</v>
      </c>
      <c r="AW299" s="14" t="s">
        <v>32</v>
      </c>
      <c r="AX299" s="14" t="s">
        <v>84</v>
      </c>
      <c r="AY299" s="271" t="s">
        <v>153</v>
      </c>
    </row>
    <row r="300" s="2" customFormat="1" ht="24.15" customHeight="1">
      <c r="A300" s="39"/>
      <c r="B300" s="40"/>
      <c r="C300" s="235" t="s">
        <v>756</v>
      </c>
      <c r="D300" s="235" t="s">
        <v>156</v>
      </c>
      <c r="E300" s="236" t="s">
        <v>546</v>
      </c>
      <c r="F300" s="237" t="s">
        <v>547</v>
      </c>
      <c r="G300" s="238" t="s">
        <v>159</v>
      </c>
      <c r="H300" s="239">
        <v>57.18</v>
      </c>
      <c r="I300" s="240"/>
      <c r="J300" s="241">
        <f>ROUND(I300*H300,2)</f>
        <v>0</v>
      </c>
      <c r="K300" s="242"/>
      <c r="L300" s="45"/>
      <c r="M300" s="243" t="s">
        <v>1</v>
      </c>
      <c r="N300" s="244" t="s">
        <v>41</v>
      </c>
      <c r="O300" s="92"/>
      <c r="P300" s="245">
        <f>O300*H300</f>
        <v>0</v>
      </c>
      <c r="Q300" s="245">
        <v>0</v>
      </c>
      <c r="R300" s="245">
        <f>Q300*H300</f>
        <v>0</v>
      </c>
      <c r="S300" s="245">
        <v>0</v>
      </c>
      <c r="T300" s="246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7" t="s">
        <v>160</v>
      </c>
      <c r="AT300" s="247" t="s">
        <v>156</v>
      </c>
      <c r="AU300" s="247" t="s">
        <v>86</v>
      </c>
      <c r="AY300" s="18" t="s">
        <v>153</v>
      </c>
      <c r="BE300" s="248">
        <f>IF(N300="základní",J300,0)</f>
        <v>0</v>
      </c>
      <c r="BF300" s="248">
        <f>IF(N300="snížená",J300,0)</f>
        <v>0</v>
      </c>
      <c r="BG300" s="248">
        <f>IF(N300="zákl. přenesená",J300,0)</f>
        <v>0</v>
      </c>
      <c r="BH300" s="248">
        <f>IF(N300="sníž. přenesená",J300,0)</f>
        <v>0</v>
      </c>
      <c r="BI300" s="248">
        <f>IF(N300="nulová",J300,0)</f>
        <v>0</v>
      </c>
      <c r="BJ300" s="18" t="s">
        <v>84</v>
      </c>
      <c r="BK300" s="248">
        <f>ROUND(I300*H300,2)</f>
        <v>0</v>
      </c>
      <c r="BL300" s="18" t="s">
        <v>160</v>
      </c>
      <c r="BM300" s="247" t="s">
        <v>757</v>
      </c>
    </row>
    <row r="301" s="15" customFormat="1">
      <c r="A301" s="15"/>
      <c r="B301" s="272"/>
      <c r="C301" s="273"/>
      <c r="D301" s="251" t="s">
        <v>162</v>
      </c>
      <c r="E301" s="274" t="s">
        <v>1</v>
      </c>
      <c r="F301" s="275" t="s">
        <v>758</v>
      </c>
      <c r="G301" s="273"/>
      <c r="H301" s="274" t="s">
        <v>1</v>
      </c>
      <c r="I301" s="276"/>
      <c r="J301" s="273"/>
      <c r="K301" s="273"/>
      <c r="L301" s="277"/>
      <c r="M301" s="278"/>
      <c r="N301" s="279"/>
      <c r="O301" s="279"/>
      <c r="P301" s="279"/>
      <c r="Q301" s="279"/>
      <c r="R301" s="279"/>
      <c r="S301" s="279"/>
      <c r="T301" s="280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81" t="s">
        <v>162</v>
      </c>
      <c r="AU301" s="281" t="s">
        <v>86</v>
      </c>
      <c r="AV301" s="15" t="s">
        <v>84</v>
      </c>
      <c r="AW301" s="15" t="s">
        <v>32</v>
      </c>
      <c r="AX301" s="15" t="s">
        <v>76</v>
      </c>
      <c r="AY301" s="281" t="s">
        <v>153</v>
      </c>
    </row>
    <row r="302" s="13" customFormat="1">
      <c r="A302" s="13"/>
      <c r="B302" s="249"/>
      <c r="C302" s="250"/>
      <c r="D302" s="251" t="s">
        <v>162</v>
      </c>
      <c r="E302" s="252" t="s">
        <v>1</v>
      </c>
      <c r="F302" s="253" t="s">
        <v>759</v>
      </c>
      <c r="G302" s="250"/>
      <c r="H302" s="254">
        <v>37.979999999999997</v>
      </c>
      <c r="I302" s="255"/>
      <c r="J302" s="250"/>
      <c r="K302" s="250"/>
      <c r="L302" s="256"/>
      <c r="M302" s="257"/>
      <c r="N302" s="258"/>
      <c r="O302" s="258"/>
      <c r="P302" s="258"/>
      <c r="Q302" s="258"/>
      <c r="R302" s="258"/>
      <c r="S302" s="258"/>
      <c r="T302" s="25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0" t="s">
        <v>162</v>
      </c>
      <c r="AU302" s="260" t="s">
        <v>86</v>
      </c>
      <c r="AV302" s="13" t="s">
        <v>86</v>
      </c>
      <c r="AW302" s="13" t="s">
        <v>32</v>
      </c>
      <c r="AX302" s="13" t="s">
        <v>76</v>
      </c>
      <c r="AY302" s="260" t="s">
        <v>153</v>
      </c>
    </row>
    <row r="303" s="15" customFormat="1">
      <c r="A303" s="15"/>
      <c r="B303" s="272"/>
      <c r="C303" s="273"/>
      <c r="D303" s="251" t="s">
        <v>162</v>
      </c>
      <c r="E303" s="274" t="s">
        <v>1</v>
      </c>
      <c r="F303" s="275" t="s">
        <v>760</v>
      </c>
      <c r="G303" s="273"/>
      <c r="H303" s="274" t="s">
        <v>1</v>
      </c>
      <c r="I303" s="276"/>
      <c r="J303" s="273"/>
      <c r="K303" s="273"/>
      <c r="L303" s="277"/>
      <c r="M303" s="278"/>
      <c r="N303" s="279"/>
      <c r="O303" s="279"/>
      <c r="P303" s="279"/>
      <c r="Q303" s="279"/>
      <c r="R303" s="279"/>
      <c r="S303" s="279"/>
      <c r="T303" s="280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81" t="s">
        <v>162</v>
      </c>
      <c r="AU303" s="281" t="s">
        <v>86</v>
      </c>
      <c r="AV303" s="15" t="s">
        <v>84</v>
      </c>
      <c r="AW303" s="15" t="s">
        <v>32</v>
      </c>
      <c r="AX303" s="15" t="s">
        <v>76</v>
      </c>
      <c r="AY303" s="281" t="s">
        <v>153</v>
      </c>
    </row>
    <row r="304" s="13" customFormat="1">
      <c r="A304" s="13"/>
      <c r="B304" s="249"/>
      <c r="C304" s="250"/>
      <c r="D304" s="251" t="s">
        <v>162</v>
      </c>
      <c r="E304" s="252" t="s">
        <v>1</v>
      </c>
      <c r="F304" s="253" t="s">
        <v>761</v>
      </c>
      <c r="G304" s="250"/>
      <c r="H304" s="254">
        <v>19.199999999999999</v>
      </c>
      <c r="I304" s="255"/>
      <c r="J304" s="250"/>
      <c r="K304" s="250"/>
      <c r="L304" s="256"/>
      <c r="M304" s="257"/>
      <c r="N304" s="258"/>
      <c r="O304" s="258"/>
      <c r="P304" s="258"/>
      <c r="Q304" s="258"/>
      <c r="R304" s="258"/>
      <c r="S304" s="258"/>
      <c r="T304" s="25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0" t="s">
        <v>162</v>
      </c>
      <c r="AU304" s="260" t="s">
        <v>86</v>
      </c>
      <c r="AV304" s="13" t="s">
        <v>86</v>
      </c>
      <c r="AW304" s="13" t="s">
        <v>32</v>
      </c>
      <c r="AX304" s="13" t="s">
        <v>76</v>
      </c>
      <c r="AY304" s="260" t="s">
        <v>153</v>
      </c>
    </row>
    <row r="305" s="14" customFormat="1">
      <c r="A305" s="14"/>
      <c r="B305" s="261"/>
      <c r="C305" s="262"/>
      <c r="D305" s="251" t="s">
        <v>162</v>
      </c>
      <c r="E305" s="263" t="s">
        <v>1</v>
      </c>
      <c r="F305" s="264" t="s">
        <v>164</v>
      </c>
      <c r="G305" s="262"/>
      <c r="H305" s="265">
        <v>57.18</v>
      </c>
      <c r="I305" s="266"/>
      <c r="J305" s="262"/>
      <c r="K305" s="262"/>
      <c r="L305" s="267"/>
      <c r="M305" s="268"/>
      <c r="N305" s="269"/>
      <c r="O305" s="269"/>
      <c r="P305" s="269"/>
      <c r="Q305" s="269"/>
      <c r="R305" s="269"/>
      <c r="S305" s="269"/>
      <c r="T305" s="27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71" t="s">
        <v>162</v>
      </c>
      <c r="AU305" s="271" t="s">
        <v>86</v>
      </c>
      <c r="AV305" s="14" t="s">
        <v>160</v>
      </c>
      <c r="AW305" s="14" t="s">
        <v>32</v>
      </c>
      <c r="AX305" s="14" t="s">
        <v>84</v>
      </c>
      <c r="AY305" s="271" t="s">
        <v>153</v>
      </c>
    </row>
    <row r="306" s="2" customFormat="1" ht="16.5" customHeight="1">
      <c r="A306" s="39"/>
      <c r="B306" s="40"/>
      <c r="C306" s="235" t="s">
        <v>498</v>
      </c>
      <c r="D306" s="235" t="s">
        <v>156</v>
      </c>
      <c r="E306" s="236" t="s">
        <v>557</v>
      </c>
      <c r="F306" s="237" t="s">
        <v>558</v>
      </c>
      <c r="G306" s="238" t="s">
        <v>159</v>
      </c>
      <c r="H306" s="239">
        <v>0</v>
      </c>
      <c r="I306" s="240"/>
      <c r="J306" s="241">
        <f>ROUND(I306*H306,2)</f>
        <v>0</v>
      </c>
      <c r="K306" s="242"/>
      <c r="L306" s="45"/>
      <c r="M306" s="243" t="s">
        <v>1</v>
      </c>
      <c r="N306" s="244" t="s">
        <v>41</v>
      </c>
      <c r="O306" s="92"/>
      <c r="P306" s="245">
        <f>O306*H306</f>
        <v>0</v>
      </c>
      <c r="Q306" s="245">
        <v>0</v>
      </c>
      <c r="R306" s="245">
        <f>Q306*H306</f>
        <v>0</v>
      </c>
      <c r="S306" s="245">
        <v>0</v>
      </c>
      <c r="T306" s="246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7" t="s">
        <v>160</v>
      </c>
      <c r="AT306" s="247" t="s">
        <v>156</v>
      </c>
      <c r="AU306" s="247" t="s">
        <v>86</v>
      </c>
      <c r="AY306" s="18" t="s">
        <v>153</v>
      </c>
      <c r="BE306" s="248">
        <f>IF(N306="základní",J306,0)</f>
        <v>0</v>
      </c>
      <c r="BF306" s="248">
        <f>IF(N306="snížená",J306,0)</f>
        <v>0</v>
      </c>
      <c r="BG306" s="248">
        <f>IF(N306="zákl. přenesená",J306,0)</f>
        <v>0</v>
      </c>
      <c r="BH306" s="248">
        <f>IF(N306="sníž. přenesená",J306,0)</f>
        <v>0</v>
      </c>
      <c r="BI306" s="248">
        <f>IF(N306="nulová",J306,0)</f>
        <v>0</v>
      </c>
      <c r="BJ306" s="18" t="s">
        <v>84</v>
      </c>
      <c r="BK306" s="248">
        <f>ROUND(I306*H306,2)</f>
        <v>0</v>
      </c>
      <c r="BL306" s="18" t="s">
        <v>160</v>
      </c>
      <c r="BM306" s="247" t="s">
        <v>762</v>
      </c>
    </row>
    <row r="307" s="2" customFormat="1" ht="16.5" customHeight="1">
      <c r="A307" s="39"/>
      <c r="B307" s="40"/>
      <c r="C307" s="235" t="s">
        <v>514</v>
      </c>
      <c r="D307" s="235" t="s">
        <v>156</v>
      </c>
      <c r="E307" s="236" t="s">
        <v>561</v>
      </c>
      <c r="F307" s="237" t="s">
        <v>562</v>
      </c>
      <c r="G307" s="238" t="s">
        <v>167</v>
      </c>
      <c r="H307" s="239">
        <v>54.143999999999998</v>
      </c>
      <c r="I307" s="240"/>
      <c r="J307" s="241">
        <f>ROUND(I307*H307,2)</f>
        <v>0</v>
      </c>
      <c r="K307" s="242"/>
      <c r="L307" s="45"/>
      <c r="M307" s="243" t="s">
        <v>1</v>
      </c>
      <c r="N307" s="244" t="s">
        <v>41</v>
      </c>
      <c r="O307" s="92"/>
      <c r="P307" s="245">
        <f>O307*H307</f>
        <v>0</v>
      </c>
      <c r="Q307" s="245">
        <v>0.00029999999999999997</v>
      </c>
      <c r="R307" s="245">
        <f>Q307*H307</f>
        <v>0.016243199999999999</v>
      </c>
      <c r="S307" s="245">
        <v>0</v>
      </c>
      <c r="T307" s="246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7" t="s">
        <v>276</v>
      </c>
      <c r="AT307" s="247" t="s">
        <v>156</v>
      </c>
      <c r="AU307" s="247" t="s">
        <v>86</v>
      </c>
      <c r="AY307" s="18" t="s">
        <v>153</v>
      </c>
      <c r="BE307" s="248">
        <f>IF(N307="základní",J307,0)</f>
        <v>0</v>
      </c>
      <c r="BF307" s="248">
        <f>IF(N307="snížená",J307,0)</f>
        <v>0</v>
      </c>
      <c r="BG307" s="248">
        <f>IF(N307="zákl. přenesená",J307,0)</f>
        <v>0</v>
      </c>
      <c r="BH307" s="248">
        <f>IF(N307="sníž. přenesená",J307,0)</f>
        <v>0</v>
      </c>
      <c r="BI307" s="248">
        <f>IF(N307="nulová",J307,0)</f>
        <v>0</v>
      </c>
      <c r="BJ307" s="18" t="s">
        <v>84</v>
      </c>
      <c r="BK307" s="248">
        <f>ROUND(I307*H307,2)</f>
        <v>0</v>
      </c>
      <c r="BL307" s="18" t="s">
        <v>276</v>
      </c>
      <c r="BM307" s="247" t="s">
        <v>763</v>
      </c>
    </row>
    <row r="308" s="2" customFormat="1" ht="16.5" customHeight="1">
      <c r="A308" s="39"/>
      <c r="B308" s="40"/>
      <c r="C308" s="235" t="s">
        <v>522</v>
      </c>
      <c r="D308" s="235" t="s">
        <v>156</v>
      </c>
      <c r="E308" s="236" t="s">
        <v>565</v>
      </c>
      <c r="F308" s="237" t="s">
        <v>566</v>
      </c>
      <c r="G308" s="238" t="s">
        <v>159</v>
      </c>
      <c r="H308" s="239">
        <v>25.600000000000001</v>
      </c>
      <c r="I308" s="240"/>
      <c r="J308" s="241">
        <f>ROUND(I308*H308,2)</f>
        <v>0</v>
      </c>
      <c r="K308" s="242"/>
      <c r="L308" s="45"/>
      <c r="M308" s="243" t="s">
        <v>1</v>
      </c>
      <c r="N308" s="244" t="s">
        <v>41</v>
      </c>
      <c r="O308" s="92"/>
      <c r="P308" s="245">
        <f>O308*H308</f>
        <v>0</v>
      </c>
      <c r="Q308" s="245">
        <v>3.0000000000000001E-05</v>
      </c>
      <c r="R308" s="245">
        <f>Q308*H308</f>
        <v>0.00076800000000000002</v>
      </c>
      <c r="S308" s="245">
        <v>0</v>
      </c>
      <c r="T308" s="246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7" t="s">
        <v>276</v>
      </c>
      <c r="AT308" s="247" t="s">
        <v>156</v>
      </c>
      <c r="AU308" s="247" t="s">
        <v>86</v>
      </c>
      <c r="AY308" s="18" t="s">
        <v>153</v>
      </c>
      <c r="BE308" s="248">
        <f>IF(N308="základní",J308,0)</f>
        <v>0</v>
      </c>
      <c r="BF308" s="248">
        <f>IF(N308="snížená",J308,0)</f>
        <v>0</v>
      </c>
      <c r="BG308" s="248">
        <f>IF(N308="zákl. přenesená",J308,0)</f>
        <v>0</v>
      </c>
      <c r="BH308" s="248">
        <f>IF(N308="sníž. přenesená",J308,0)</f>
        <v>0</v>
      </c>
      <c r="BI308" s="248">
        <f>IF(N308="nulová",J308,0)</f>
        <v>0</v>
      </c>
      <c r="BJ308" s="18" t="s">
        <v>84</v>
      </c>
      <c r="BK308" s="248">
        <f>ROUND(I308*H308,2)</f>
        <v>0</v>
      </c>
      <c r="BL308" s="18" t="s">
        <v>276</v>
      </c>
      <c r="BM308" s="247" t="s">
        <v>764</v>
      </c>
    </row>
    <row r="309" s="13" customFormat="1">
      <c r="A309" s="13"/>
      <c r="B309" s="249"/>
      <c r="C309" s="250"/>
      <c r="D309" s="251" t="s">
        <v>162</v>
      </c>
      <c r="E309" s="252" t="s">
        <v>1</v>
      </c>
      <c r="F309" s="253" t="s">
        <v>765</v>
      </c>
      <c r="G309" s="250"/>
      <c r="H309" s="254">
        <v>25.600000000000001</v>
      </c>
      <c r="I309" s="255"/>
      <c r="J309" s="250"/>
      <c r="K309" s="250"/>
      <c r="L309" s="256"/>
      <c r="M309" s="257"/>
      <c r="N309" s="258"/>
      <c r="O309" s="258"/>
      <c r="P309" s="258"/>
      <c r="Q309" s="258"/>
      <c r="R309" s="258"/>
      <c r="S309" s="258"/>
      <c r="T309" s="25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0" t="s">
        <v>162</v>
      </c>
      <c r="AU309" s="260" t="s">
        <v>86</v>
      </c>
      <c r="AV309" s="13" t="s">
        <v>86</v>
      </c>
      <c r="AW309" s="13" t="s">
        <v>32</v>
      </c>
      <c r="AX309" s="13" t="s">
        <v>76</v>
      </c>
      <c r="AY309" s="260" t="s">
        <v>153</v>
      </c>
    </row>
    <row r="310" s="14" customFormat="1">
      <c r="A310" s="14"/>
      <c r="B310" s="261"/>
      <c r="C310" s="262"/>
      <c r="D310" s="251" t="s">
        <v>162</v>
      </c>
      <c r="E310" s="263" t="s">
        <v>1</v>
      </c>
      <c r="F310" s="264" t="s">
        <v>164</v>
      </c>
      <c r="G310" s="262"/>
      <c r="H310" s="265">
        <v>25.600000000000001</v>
      </c>
      <c r="I310" s="266"/>
      <c r="J310" s="262"/>
      <c r="K310" s="262"/>
      <c r="L310" s="267"/>
      <c r="M310" s="268"/>
      <c r="N310" s="269"/>
      <c r="O310" s="269"/>
      <c r="P310" s="269"/>
      <c r="Q310" s="269"/>
      <c r="R310" s="269"/>
      <c r="S310" s="269"/>
      <c r="T310" s="27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71" t="s">
        <v>162</v>
      </c>
      <c r="AU310" s="271" t="s">
        <v>86</v>
      </c>
      <c r="AV310" s="14" t="s">
        <v>160</v>
      </c>
      <c r="AW310" s="14" t="s">
        <v>32</v>
      </c>
      <c r="AX310" s="14" t="s">
        <v>84</v>
      </c>
      <c r="AY310" s="271" t="s">
        <v>153</v>
      </c>
    </row>
    <row r="311" s="2" customFormat="1" ht="24.15" customHeight="1">
      <c r="A311" s="39"/>
      <c r="B311" s="40"/>
      <c r="C311" s="235" t="s">
        <v>504</v>
      </c>
      <c r="D311" s="235" t="s">
        <v>156</v>
      </c>
      <c r="E311" s="236" t="s">
        <v>571</v>
      </c>
      <c r="F311" s="237" t="s">
        <v>572</v>
      </c>
      <c r="G311" s="238" t="s">
        <v>159</v>
      </c>
      <c r="H311" s="239">
        <v>33.439999999999998</v>
      </c>
      <c r="I311" s="240"/>
      <c r="J311" s="241">
        <f>ROUND(I311*H311,2)</f>
        <v>0</v>
      </c>
      <c r="K311" s="242"/>
      <c r="L311" s="45"/>
      <c r="M311" s="243" t="s">
        <v>1</v>
      </c>
      <c r="N311" s="244" t="s">
        <v>41</v>
      </c>
      <c r="O311" s="92"/>
      <c r="P311" s="245">
        <f>O311*H311</f>
        <v>0</v>
      </c>
      <c r="Q311" s="245">
        <v>0.00021000000000000001</v>
      </c>
      <c r="R311" s="245">
        <f>Q311*H311</f>
        <v>0.0070223999999999998</v>
      </c>
      <c r="S311" s="245">
        <v>0</v>
      </c>
      <c r="T311" s="246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7" t="s">
        <v>276</v>
      </c>
      <c r="AT311" s="247" t="s">
        <v>156</v>
      </c>
      <c r="AU311" s="247" t="s">
        <v>86</v>
      </c>
      <c r="AY311" s="18" t="s">
        <v>153</v>
      </c>
      <c r="BE311" s="248">
        <f>IF(N311="základní",J311,0)</f>
        <v>0</v>
      </c>
      <c r="BF311" s="248">
        <f>IF(N311="snížená",J311,0)</f>
        <v>0</v>
      </c>
      <c r="BG311" s="248">
        <f>IF(N311="zákl. přenesená",J311,0)</f>
        <v>0</v>
      </c>
      <c r="BH311" s="248">
        <f>IF(N311="sníž. přenesená",J311,0)</f>
        <v>0</v>
      </c>
      <c r="BI311" s="248">
        <f>IF(N311="nulová",J311,0)</f>
        <v>0</v>
      </c>
      <c r="BJ311" s="18" t="s">
        <v>84</v>
      </c>
      <c r="BK311" s="248">
        <f>ROUND(I311*H311,2)</f>
        <v>0</v>
      </c>
      <c r="BL311" s="18" t="s">
        <v>276</v>
      </c>
      <c r="BM311" s="247" t="s">
        <v>766</v>
      </c>
    </row>
    <row r="312" s="15" customFormat="1">
      <c r="A312" s="15"/>
      <c r="B312" s="272"/>
      <c r="C312" s="273"/>
      <c r="D312" s="251" t="s">
        <v>162</v>
      </c>
      <c r="E312" s="274" t="s">
        <v>1</v>
      </c>
      <c r="F312" s="275" t="s">
        <v>706</v>
      </c>
      <c r="G312" s="273"/>
      <c r="H312" s="274" t="s">
        <v>1</v>
      </c>
      <c r="I312" s="276"/>
      <c r="J312" s="273"/>
      <c r="K312" s="273"/>
      <c r="L312" s="277"/>
      <c r="M312" s="278"/>
      <c r="N312" s="279"/>
      <c r="O312" s="279"/>
      <c r="P312" s="279"/>
      <c r="Q312" s="279"/>
      <c r="R312" s="279"/>
      <c r="S312" s="279"/>
      <c r="T312" s="280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81" t="s">
        <v>162</v>
      </c>
      <c r="AU312" s="281" t="s">
        <v>86</v>
      </c>
      <c r="AV312" s="15" t="s">
        <v>84</v>
      </c>
      <c r="AW312" s="15" t="s">
        <v>32</v>
      </c>
      <c r="AX312" s="15" t="s">
        <v>76</v>
      </c>
      <c r="AY312" s="281" t="s">
        <v>153</v>
      </c>
    </row>
    <row r="313" s="13" customFormat="1">
      <c r="A313" s="13"/>
      <c r="B313" s="249"/>
      <c r="C313" s="250"/>
      <c r="D313" s="251" t="s">
        <v>162</v>
      </c>
      <c r="E313" s="252" t="s">
        <v>1</v>
      </c>
      <c r="F313" s="253" t="s">
        <v>767</v>
      </c>
      <c r="G313" s="250"/>
      <c r="H313" s="254">
        <v>33.439999999999998</v>
      </c>
      <c r="I313" s="255"/>
      <c r="J313" s="250"/>
      <c r="K313" s="250"/>
      <c r="L313" s="256"/>
      <c r="M313" s="257"/>
      <c r="N313" s="258"/>
      <c r="O313" s="258"/>
      <c r="P313" s="258"/>
      <c r="Q313" s="258"/>
      <c r="R313" s="258"/>
      <c r="S313" s="258"/>
      <c r="T313" s="25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0" t="s">
        <v>162</v>
      </c>
      <c r="AU313" s="260" t="s">
        <v>86</v>
      </c>
      <c r="AV313" s="13" t="s">
        <v>86</v>
      </c>
      <c r="AW313" s="13" t="s">
        <v>32</v>
      </c>
      <c r="AX313" s="13" t="s">
        <v>76</v>
      </c>
      <c r="AY313" s="260" t="s">
        <v>153</v>
      </c>
    </row>
    <row r="314" s="14" customFormat="1">
      <c r="A314" s="14"/>
      <c r="B314" s="261"/>
      <c r="C314" s="262"/>
      <c r="D314" s="251" t="s">
        <v>162</v>
      </c>
      <c r="E314" s="263" t="s">
        <v>1</v>
      </c>
      <c r="F314" s="264" t="s">
        <v>164</v>
      </c>
      <c r="G314" s="262"/>
      <c r="H314" s="265">
        <v>33.439999999999998</v>
      </c>
      <c r="I314" s="266"/>
      <c r="J314" s="262"/>
      <c r="K314" s="262"/>
      <c r="L314" s="267"/>
      <c r="M314" s="268"/>
      <c r="N314" s="269"/>
      <c r="O314" s="269"/>
      <c r="P314" s="269"/>
      <c r="Q314" s="269"/>
      <c r="R314" s="269"/>
      <c r="S314" s="269"/>
      <c r="T314" s="27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71" t="s">
        <v>162</v>
      </c>
      <c r="AU314" s="271" t="s">
        <v>86</v>
      </c>
      <c r="AV314" s="14" t="s">
        <v>160</v>
      </c>
      <c r="AW314" s="14" t="s">
        <v>32</v>
      </c>
      <c r="AX314" s="14" t="s">
        <v>84</v>
      </c>
      <c r="AY314" s="271" t="s">
        <v>153</v>
      </c>
    </row>
    <row r="315" s="2" customFormat="1" ht="16.5" customHeight="1">
      <c r="A315" s="39"/>
      <c r="B315" s="40"/>
      <c r="C315" s="235" t="s">
        <v>527</v>
      </c>
      <c r="D315" s="235" t="s">
        <v>156</v>
      </c>
      <c r="E315" s="236" t="s">
        <v>575</v>
      </c>
      <c r="F315" s="237" t="s">
        <v>576</v>
      </c>
      <c r="G315" s="238" t="s">
        <v>177</v>
      </c>
      <c r="H315" s="239">
        <v>22</v>
      </c>
      <c r="I315" s="240"/>
      <c r="J315" s="241">
        <f>ROUND(I315*H315,2)</f>
        <v>0</v>
      </c>
      <c r="K315" s="242"/>
      <c r="L315" s="45"/>
      <c r="M315" s="243" t="s">
        <v>1</v>
      </c>
      <c r="N315" s="244" t="s">
        <v>41</v>
      </c>
      <c r="O315" s="92"/>
      <c r="P315" s="245">
        <f>O315*H315</f>
        <v>0</v>
      </c>
      <c r="Q315" s="245">
        <v>0</v>
      </c>
      <c r="R315" s="245">
        <f>Q315*H315</f>
        <v>0</v>
      </c>
      <c r="S315" s="245">
        <v>0</v>
      </c>
      <c r="T315" s="246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7" t="s">
        <v>276</v>
      </c>
      <c r="AT315" s="247" t="s">
        <v>156</v>
      </c>
      <c r="AU315" s="247" t="s">
        <v>86</v>
      </c>
      <c r="AY315" s="18" t="s">
        <v>153</v>
      </c>
      <c r="BE315" s="248">
        <f>IF(N315="základní",J315,0)</f>
        <v>0</v>
      </c>
      <c r="BF315" s="248">
        <f>IF(N315="snížená",J315,0)</f>
        <v>0</v>
      </c>
      <c r="BG315" s="248">
        <f>IF(N315="zákl. přenesená",J315,0)</f>
        <v>0</v>
      </c>
      <c r="BH315" s="248">
        <f>IF(N315="sníž. přenesená",J315,0)</f>
        <v>0</v>
      </c>
      <c r="BI315" s="248">
        <f>IF(N315="nulová",J315,0)</f>
        <v>0</v>
      </c>
      <c r="BJ315" s="18" t="s">
        <v>84</v>
      </c>
      <c r="BK315" s="248">
        <f>ROUND(I315*H315,2)</f>
        <v>0</v>
      </c>
      <c r="BL315" s="18" t="s">
        <v>276</v>
      </c>
      <c r="BM315" s="247" t="s">
        <v>768</v>
      </c>
    </row>
    <row r="316" s="2" customFormat="1" ht="24.15" customHeight="1">
      <c r="A316" s="39"/>
      <c r="B316" s="40"/>
      <c r="C316" s="235" t="s">
        <v>532</v>
      </c>
      <c r="D316" s="235" t="s">
        <v>156</v>
      </c>
      <c r="E316" s="236" t="s">
        <v>579</v>
      </c>
      <c r="F316" s="237" t="s">
        <v>580</v>
      </c>
      <c r="G316" s="238" t="s">
        <v>230</v>
      </c>
      <c r="H316" s="239">
        <v>1.444</v>
      </c>
      <c r="I316" s="240"/>
      <c r="J316" s="241">
        <f>ROUND(I316*H316,2)</f>
        <v>0</v>
      </c>
      <c r="K316" s="242"/>
      <c r="L316" s="45"/>
      <c r="M316" s="243" t="s">
        <v>1</v>
      </c>
      <c r="N316" s="244" t="s">
        <v>41</v>
      </c>
      <c r="O316" s="92"/>
      <c r="P316" s="245">
        <f>O316*H316</f>
        <v>0</v>
      </c>
      <c r="Q316" s="245">
        <v>0</v>
      </c>
      <c r="R316" s="245">
        <f>Q316*H316</f>
        <v>0</v>
      </c>
      <c r="S316" s="245">
        <v>0</v>
      </c>
      <c r="T316" s="246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7" t="s">
        <v>276</v>
      </c>
      <c r="AT316" s="247" t="s">
        <v>156</v>
      </c>
      <c r="AU316" s="247" t="s">
        <v>86</v>
      </c>
      <c r="AY316" s="18" t="s">
        <v>153</v>
      </c>
      <c r="BE316" s="248">
        <f>IF(N316="základní",J316,0)</f>
        <v>0</v>
      </c>
      <c r="BF316" s="248">
        <f>IF(N316="snížená",J316,0)</f>
        <v>0</v>
      </c>
      <c r="BG316" s="248">
        <f>IF(N316="zákl. přenesená",J316,0)</f>
        <v>0</v>
      </c>
      <c r="BH316" s="248">
        <f>IF(N316="sníž. přenesená",J316,0)</f>
        <v>0</v>
      </c>
      <c r="BI316" s="248">
        <f>IF(N316="nulová",J316,0)</f>
        <v>0</v>
      </c>
      <c r="BJ316" s="18" t="s">
        <v>84</v>
      </c>
      <c r="BK316" s="248">
        <f>ROUND(I316*H316,2)</f>
        <v>0</v>
      </c>
      <c r="BL316" s="18" t="s">
        <v>276</v>
      </c>
      <c r="BM316" s="247" t="s">
        <v>769</v>
      </c>
    </row>
    <row r="317" s="12" customFormat="1" ht="22.8" customHeight="1">
      <c r="A317" s="12"/>
      <c r="B317" s="219"/>
      <c r="C317" s="220"/>
      <c r="D317" s="221" t="s">
        <v>75</v>
      </c>
      <c r="E317" s="233" t="s">
        <v>582</v>
      </c>
      <c r="F317" s="233" t="s">
        <v>583</v>
      </c>
      <c r="G317" s="220"/>
      <c r="H317" s="220"/>
      <c r="I317" s="223"/>
      <c r="J317" s="234">
        <f>BK317</f>
        <v>0</v>
      </c>
      <c r="K317" s="220"/>
      <c r="L317" s="225"/>
      <c r="M317" s="226"/>
      <c r="N317" s="227"/>
      <c r="O317" s="227"/>
      <c r="P317" s="228">
        <f>SUM(P318:P319)</f>
        <v>0</v>
      </c>
      <c r="Q317" s="227"/>
      <c r="R317" s="228">
        <f>SUM(R318:R319)</f>
        <v>0.0032100000000000002</v>
      </c>
      <c r="S317" s="227"/>
      <c r="T317" s="229">
        <f>SUM(T318:T319)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30" t="s">
        <v>86</v>
      </c>
      <c r="AT317" s="231" t="s">
        <v>75</v>
      </c>
      <c r="AU317" s="231" t="s">
        <v>84</v>
      </c>
      <c r="AY317" s="230" t="s">
        <v>153</v>
      </c>
      <c r="BK317" s="232">
        <f>SUM(BK318:BK319)</f>
        <v>0</v>
      </c>
    </row>
    <row r="318" s="2" customFormat="1" ht="16.5" customHeight="1">
      <c r="A318" s="39"/>
      <c r="B318" s="40"/>
      <c r="C318" s="235" t="s">
        <v>536</v>
      </c>
      <c r="D318" s="235" t="s">
        <v>156</v>
      </c>
      <c r="E318" s="236" t="s">
        <v>585</v>
      </c>
      <c r="F318" s="237" t="s">
        <v>586</v>
      </c>
      <c r="G318" s="238" t="s">
        <v>288</v>
      </c>
      <c r="H318" s="239">
        <v>3</v>
      </c>
      <c r="I318" s="240"/>
      <c r="J318" s="241">
        <f>ROUND(I318*H318,2)</f>
        <v>0</v>
      </c>
      <c r="K318" s="242"/>
      <c r="L318" s="45"/>
      <c r="M318" s="243" t="s">
        <v>1</v>
      </c>
      <c r="N318" s="244" t="s">
        <v>41</v>
      </c>
      <c r="O318" s="92"/>
      <c r="P318" s="245">
        <f>O318*H318</f>
        <v>0</v>
      </c>
      <c r="Q318" s="245">
        <v>0.00107</v>
      </c>
      <c r="R318" s="245">
        <f>Q318*H318</f>
        <v>0.0032100000000000002</v>
      </c>
      <c r="S318" s="245">
        <v>0</v>
      </c>
      <c r="T318" s="246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7" t="s">
        <v>276</v>
      </c>
      <c r="AT318" s="247" t="s">
        <v>156</v>
      </c>
      <c r="AU318" s="247" t="s">
        <v>86</v>
      </c>
      <c r="AY318" s="18" t="s">
        <v>153</v>
      </c>
      <c r="BE318" s="248">
        <f>IF(N318="základní",J318,0)</f>
        <v>0</v>
      </c>
      <c r="BF318" s="248">
        <f>IF(N318="snížená",J318,0)</f>
        <v>0</v>
      </c>
      <c r="BG318" s="248">
        <f>IF(N318="zákl. přenesená",J318,0)</f>
        <v>0</v>
      </c>
      <c r="BH318" s="248">
        <f>IF(N318="sníž. přenesená",J318,0)</f>
        <v>0</v>
      </c>
      <c r="BI318" s="248">
        <f>IF(N318="nulová",J318,0)</f>
        <v>0</v>
      </c>
      <c r="BJ318" s="18" t="s">
        <v>84</v>
      </c>
      <c r="BK318" s="248">
        <f>ROUND(I318*H318,2)</f>
        <v>0</v>
      </c>
      <c r="BL318" s="18" t="s">
        <v>276</v>
      </c>
      <c r="BM318" s="247" t="s">
        <v>770</v>
      </c>
    </row>
    <row r="319" s="2" customFormat="1" ht="16.5" customHeight="1">
      <c r="A319" s="39"/>
      <c r="B319" s="40"/>
      <c r="C319" s="235" t="s">
        <v>540</v>
      </c>
      <c r="D319" s="235" t="s">
        <v>156</v>
      </c>
      <c r="E319" s="236" t="s">
        <v>589</v>
      </c>
      <c r="F319" s="237" t="s">
        <v>771</v>
      </c>
      <c r="G319" s="238" t="s">
        <v>159</v>
      </c>
      <c r="H319" s="239">
        <v>42.100000000000001</v>
      </c>
      <c r="I319" s="240"/>
      <c r="J319" s="241">
        <f>ROUND(I319*H319,2)</f>
        <v>0</v>
      </c>
      <c r="K319" s="242"/>
      <c r="L319" s="45"/>
      <c r="M319" s="243" t="s">
        <v>1</v>
      </c>
      <c r="N319" s="244" t="s">
        <v>41</v>
      </c>
      <c r="O319" s="92"/>
      <c r="P319" s="245">
        <f>O319*H319</f>
        <v>0</v>
      </c>
      <c r="Q319" s="245">
        <v>0</v>
      </c>
      <c r="R319" s="245">
        <f>Q319*H319</f>
        <v>0</v>
      </c>
      <c r="S319" s="245">
        <v>0</v>
      </c>
      <c r="T319" s="246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7" t="s">
        <v>276</v>
      </c>
      <c r="AT319" s="247" t="s">
        <v>156</v>
      </c>
      <c r="AU319" s="247" t="s">
        <v>86</v>
      </c>
      <c r="AY319" s="18" t="s">
        <v>153</v>
      </c>
      <c r="BE319" s="248">
        <f>IF(N319="základní",J319,0)</f>
        <v>0</v>
      </c>
      <c r="BF319" s="248">
        <f>IF(N319="snížená",J319,0)</f>
        <v>0</v>
      </c>
      <c r="BG319" s="248">
        <f>IF(N319="zákl. přenesená",J319,0)</f>
        <v>0</v>
      </c>
      <c r="BH319" s="248">
        <f>IF(N319="sníž. přenesená",J319,0)</f>
        <v>0</v>
      </c>
      <c r="BI319" s="248">
        <f>IF(N319="nulová",J319,0)</f>
        <v>0</v>
      </c>
      <c r="BJ319" s="18" t="s">
        <v>84</v>
      </c>
      <c r="BK319" s="248">
        <f>ROUND(I319*H319,2)</f>
        <v>0</v>
      </c>
      <c r="BL319" s="18" t="s">
        <v>276</v>
      </c>
      <c r="BM319" s="247" t="s">
        <v>772</v>
      </c>
    </row>
    <row r="320" s="12" customFormat="1" ht="22.8" customHeight="1">
      <c r="A320" s="12"/>
      <c r="B320" s="219"/>
      <c r="C320" s="220"/>
      <c r="D320" s="221" t="s">
        <v>75</v>
      </c>
      <c r="E320" s="233" t="s">
        <v>592</v>
      </c>
      <c r="F320" s="233" t="s">
        <v>593</v>
      </c>
      <c r="G320" s="220"/>
      <c r="H320" s="220"/>
      <c r="I320" s="223"/>
      <c r="J320" s="234">
        <f>BK320</f>
        <v>0</v>
      </c>
      <c r="K320" s="220"/>
      <c r="L320" s="225"/>
      <c r="M320" s="226"/>
      <c r="N320" s="227"/>
      <c r="O320" s="227"/>
      <c r="P320" s="228">
        <f>SUM(P321:P338)</f>
        <v>0</v>
      </c>
      <c r="Q320" s="227"/>
      <c r="R320" s="228">
        <f>SUM(R321:R338)</f>
        <v>0.14499264000000001</v>
      </c>
      <c r="S320" s="227"/>
      <c r="T320" s="229">
        <f>SUM(T321:T338)</f>
        <v>0.028979419999999999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30" t="s">
        <v>86</v>
      </c>
      <c r="AT320" s="231" t="s">
        <v>75</v>
      </c>
      <c r="AU320" s="231" t="s">
        <v>84</v>
      </c>
      <c r="AY320" s="230" t="s">
        <v>153</v>
      </c>
      <c r="BK320" s="232">
        <f>SUM(BK321:BK338)</f>
        <v>0</v>
      </c>
    </row>
    <row r="321" s="2" customFormat="1" ht="16.5" customHeight="1">
      <c r="A321" s="39"/>
      <c r="B321" s="40"/>
      <c r="C321" s="235" t="s">
        <v>545</v>
      </c>
      <c r="D321" s="235" t="s">
        <v>156</v>
      </c>
      <c r="E321" s="236" t="s">
        <v>595</v>
      </c>
      <c r="F321" s="237" t="s">
        <v>596</v>
      </c>
      <c r="G321" s="238" t="s">
        <v>167</v>
      </c>
      <c r="H321" s="239">
        <v>93.481999999999999</v>
      </c>
      <c r="I321" s="240"/>
      <c r="J321" s="241">
        <f>ROUND(I321*H321,2)</f>
        <v>0</v>
      </c>
      <c r="K321" s="242"/>
      <c r="L321" s="45"/>
      <c r="M321" s="243" t="s">
        <v>1</v>
      </c>
      <c r="N321" s="244" t="s">
        <v>41</v>
      </c>
      <c r="O321" s="92"/>
      <c r="P321" s="245">
        <f>O321*H321</f>
        <v>0</v>
      </c>
      <c r="Q321" s="245">
        <v>0.001</v>
      </c>
      <c r="R321" s="245">
        <f>Q321*H321</f>
        <v>0.093481999999999996</v>
      </c>
      <c r="S321" s="245">
        <v>0.00031</v>
      </c>
      <c r="T321" s="246">
        <f>S321*H321</f>
        <v>0.028979419999999999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7" t="s">
        <v>276</v>
      </c>
      <c r="AT321" s="247" t="s">
        <v>156</v>
      </c>
      <c r="AU321" s="247" t="s">
        <v>86</v>
      </c>
      <c r="AY321" s="18" t="s">
        <v>153</v>
      </c>
      <c r="BE321" s="248">
        <f>IF(N321="základní",J321,0)</f>
        <v>0</v>
      </c>
      <c r="BF321" s="248">
        <f>IF(N321="snížená",J321,0)</f>
        <v>0</v>
      </c>
      <c r="BG321" s="248">
        <f>IF(N321="zákl. přenesená",J321,0)</f>
        <v>0</v>
      </c>
      <c r="BH321" s="248">
        <f>IF(N321="sníž. přenesená",J321,0)</f>
        <v>0</v>
      </c>
      <c r="BI321" s="248">
        <f>IF(N321="nulová",J321,0)</f>
        <v>0</v>
      </c>
      <c r="BJ321" s="18" t="s">
        <v>84</v>
      </c>
      <c r="BK321" s="248">
        <f>ROUND(I321*H321,2)</f>
        <v>0</v>
      </c>
      <c r="BL321" s="18" t="s">
        <v>276</v>
      </c>
      <c r="BM321" s="247" t="s">
        <v>773</v>
      </c>
    </row>
    <row r="322" s="15" customFormat="1">
      <c r="A322" s="15"/>
      <c r="B322" s="272"/>
      <c r="C322" s="273"/>
      <c r="D322" s="251" t="s">
        <v>162</v>
      </c>
      <c r="E322" s="274" t="s">
        <v>1</v>
      </c>
      <c r="F322" s="275" t="s">
        <v>201</v>
      </c>
      <c r="G322" s="273"/>
      <c r="H322" s="274" t="s">
        <v>1</v>
      </c>
      <c r="I322" s="276"/>
      <c r="J322" s="273"/>
      <c r="K322" s="273"/>
      <c r="L322" s="277"/>
      <c r="M322" s="278"/>
      <c r="N322" s="279"/>
      <c r="O322" s="279"/>
      <c r="P322" s="279"/>
      <c r="Q322" s="279"/>
      <c r="R322" s="279"/>
      <c r="S322" s="279"/>
      <c r="T322" s="280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81" t="s">
        <v>162</v>
      </c>
      <c r="AU322" s="281" t="s">
        <v>86</v>
      </c>
      <c r="AV322" s="15" t="s">
        <v>84</v>
      </c>
      <c r="AW322" s="15" t="s">
        <v>32</v>
      </c>
      <c r="AX322" s="15" t="s">
        <v>76</v>
      </c>
      <c r="AY322" s="281" t="s">
        <v>153</v>
      </c>
    </row>
    <row r="323" s="15" customFormat="1">
      <c r="A323" s="15"/>
      <c r="B323" s="272"/>
      <c r="C323" s="273"/>
      <c r="D323" s="251" t="s">
        <v>162</v>
      </c>
      <c r="E323" s="274" t="s">
        <v>1</v>
      </c>
      <c r="F323" s="275" t="s">
        <v>185</v>
      </c>
      <c r="G323" s="273"/>
      <c r="H323" s="274" t="s">
        <v>1</v>
      </c>
      <c r="I323" s="276"/>
      <c r="J323" s="273"/>
      <c r="K323" s="273"/>
      <c r="L323" s="277"/>
      <c r="M323" s="278"/>
      <c r="N323" s="279"/>
      <c r="O323" s="279"/>
      <c r="P323" s="279"/>
      <c r="Q323" s="279"/>
      <c r="R323" s="279"/>
      <c r="S323" s="279"/>
      <c r="T323" s="280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81" t="s">
        <v>162</v>
      </c>
      <c r="AU323" s="281" t="s">
        <v>86</v>
      </c>
      <c r="AV323" s="15" t="s">
        <v>84</v>
      </c>
      <c r="AW323" s="15" t="s">
        <v>32</v>
      </c>
      <c r="AX323" s="15" t="s">
        <v>76</v>
      </c>
      <c r="AY323" s="281" t="s">
        <v>153</v>
      </c>
    </row>
    <row r="324" s="13" customFormat="1">
      <c r="A324" s="13"/>
      <c r="B324" s="249"/>
      <c r="C324" s="250"/>
      <c r="D324" s="251" t="s">
        <v>162</v>
      </c>
      <c r="E324" s="252" t="s">
        <v>1</v>
      </c>
      <c r="F324" s="253" t="s">
        <v>629</v>
      </c>
      <c r="G324" s="250"/>
      <c r="H324" s="254">
        <v>11.193</v>
      </c>
      <c r="I324" s="255"/>
      <c r="J324" s="250"/>
      <c r="K324" s="250"/>
      <c r="L324" s="256"/>
      <c r="M324" s="257"/>
      <c r="N324" s="258"/>
      <c r="O324" s="258"/>
      <c r="P324" s="258"/>
      <c r="Q324" s="258"/>
      <c r="R324" s="258"/>
      <c r="S324" s="258"/>
      <c r="T324" s="25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0" t="s">
        <v>162</v>
      </c>
      <c r="AU324" s="260" t="s">
        <v>86</v>
      </c>
      <c r="AV324" s="13" t="s">
        <v>86</v>
      </c>
      <c r="AW324" s="13" t="s">
        <v>32</v>
      </c>
      <c r="AX324" s="13" t="s">
        <v>76</v>
      </c>
      <c r="AY324" s="260" t="s">
        <v>153</v>
      </c>
    </row>
    <row r="325" s="13" customFormat="1">
      <c r="A325" s="13"/>
      <c r="B325" s="249"/>
      <c r="C325" s="250"/>
      <c r="D325" s="251" t="s">
        <v>162</v>
      </c>
      <c r="E325" s="252" t="s">
        <v>1</v>
      </c>
      <c r="F325" s="253" t="s">
        <v>630</v>
      </c>
      <c r="G325" s="250"/>
      <c r="H325" s="254">
        <v>13.33</v>
      </c>
      <c r="I325" s="255"/>
      <c r="J325" s="250"/>
      <c r="K325" s="250"/>
      <c r="L325" s="256"/>
      <c r="M325" s="257"/>
      <c r="N325" s="258"/>
      <c r="O325" s="258"/>
      <c r="P325" s="258"/>
      <c r="Q325" s="258"/>
      <c r="R325" s="258"/>
      <c r="S325" s="258"/>
      <c r="T325" s="25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0" t="s">
        <v>162</v>
      </c>
      <c r="AU325" s="260" t="s">
        <v>86</v>
      </c>
      <c r="AV325" s="13" t="s">
        <v>86</v>
      </c>
      <c r="AW325" s="13" t="s">
        <v>32</v>
      </c>
      <c r="AX325" s="13" t="s">
        <v>76</v>
      </c>
      <c r="AY325" s="260" t="s">
        <v>153</v>
      </c>
    </row>
    <row r="326" s="16" customFormat="1">
      <c r="A326" s="16"/>
      <c r="B326" s="282"/>
      <c r="C326" s="283"/>
      <c r="D326" s="251" t="s">
        <v>162</v>
      </c>
      <c r="E326" s="284" t="s">
        <v>1</v>
      </c>
      <c r="F326" s="285" t="s">
        <v>215</v>
      </c>
      <c r="G326" s="283"/>
      <c r="H326" s="286">
        <v>24.523</v>
      </c>
      <c r="I326" s="287"/>
      <c r="J326" s="283"/>
      <c r="K326" s="283"/>
      <c r="L326" s="288"/>
      <c r="M326" s="289"/>
      <c r="N326" s="290"/>
      <c r="O326" s="290"/>
      <c r="P326" s="290"/>
      <c r="Q326" s="290"/>
      <c r="R326" s="290"/>
      <c r="S326" s="290"/>
      <c r="T326" s="291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T326" s="292" t="s">
        <v>162</v>
      </c>
      <c r="AU326" s="292" t="s">
        <v>86</v>
      </c>
      <c r="AV326" s="16" t="s">
        <v>154</v>
      </c>
      <c r="AW326" s="16" t="s">
        <v>32</v>
      </c>
      <c r="AX326" s="16" t="s">
        <v>76</v>
      </c>
      <c r="AY326" s="292" t="s">
        <v>153</v>
      </c>
    </row>
    <row r="327" s="15" customFormat="1">
      <c r="A327" s="15"/>
      <c r="B327" s="272"/>
      <c r="C327" s="273"/>
      <c r="D327" s="251" t="s">
        <v>162</v>
      </c>
      <c r="E327" s="274" t="s">
        <v>1</v>
      </c>
      <c r="F327" s="275" t="s">
        <v>774</v>
      </c>
      <c r="G327" s="273"/>
      <c r="H327" s="274" t="s">
        <v>1</v>
      </c>
      <c r="I327" s="276"/>
      <c r="J327" s="273"/>
      <c r="K327" s="273"/>
      <c r="L327" s="277"/>
      <c r="M327" s="278"/>
      <c r="N327" s="279"/>
      <c r="O327" s="279"/>
      <c r="P327" s="279"/>
      <c r="Q327" s="279"/>
      <c r="R327" s="279"/>
      <c r="S327" s="279"/>
      <c r="T327" s="280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81" t="s">
        <v>162</v>
      </c>
      <c r="AU327" s="281" t="s">
        <v>86</v>
      </c>
      <c r="AV327" s="15" t="s">
        <v>84</v>
      </c>
      <c r="AW327" s="15" t="s">
        <v>32</v>
      </c>
      <c r="AX327" s="15" t="s">
        <v>76</v>
      </c>
      <c r="AY327" s="281" t="s">
        <v>153</v>
      </c>
    </row>
    <row r="328" s="15" customFormat="1">
      <c r="A328" s="15"/>
      <c r="B328" s="272"/>
      <c r="C328" s="273"/>
      <c r="D328" s="251" t="s">
        <v>162</v>
      </c>
      <c r="E328" s="274" t="s">
        <v>1</v>
      </c>
      <c r="F328" s="275" t="s">
        <v>185</v>
      </c>
      <c r="G328" s="273"/>
      <c r="H328" s="274" t="s">
        <v>1</v>
      </c>
      <c r="I328" s="276"/>
      <c r="J328" s="273"/>
      <c r="K328" s="273"/>
      <c r="L328" s="277"/>
      <c r="M328" s="278"/>
      <c r="N328" s="279"/>
      <c r="O328" s="279"/>
      <c r="P328" s="279"/>
      <c r="Q328" s="279"/>
      <c r="R328" s="279"/>
      <c r="S328" s="279"/>
      <c r="T328" s="280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81" t="s">
        <v>162</v>
      </c>
      <c r="AU328" s="281" t="s">
        <v>86</v>
      </c>
      <c r="AV328" s="15" t="s">
        <v>84</v>
      </c>
      <c r="AW328" s="15" t="s">
        <v>32</v>
      </c>
      <c r="AX328" s="15" t="s">
        <v>76</v>
      </c>
      <c r="AY328" s="281" t="s">
        <v>153</v>
      </c>
    </row>
    <row r="329" s="13" customFormat="1">
      <c r="A329" s="13"/>
      <c r="B329" s="249"/>
      <c r="C329" s="250"/>
      <c r="D329" s="251" t="s">
        <v>162</v>
      </c>
      <c r="E329" s="252" t="s">
        <v>1</v>
      </c>
      <c r="F329" s="253" t="s">
        <v>638</v>
      </c>
      <c r="G329" s="250"/>
      <c r="H329" s="254">
        <v>27.097999999999999</v>
      </c>
      <c r="I329" s="255"/>
      <c r="J329" s="250"/>
      <c r="K329" s="250"/>
      <c r="L329" s="256"/>
      <c r="M329" s="257"/>
      <c r="N329" s="258"/>
      <c r="O329" s="258"/>
      <c r="P329" s="258"/>
      <c r="Q329" s="258"/>
      <c r="R329" s="258"/>
      <c r="S329" s="258"/>
      <c r="T329" s="25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0" t="s">
        <v>162</v>
      </c>
      <c r="AU329" s="260" t="s">
        <v>86</v>
      </c>
      <c r="AV329" s="13" t="s">
        <v>86</v>
      </c>
      <c r="AW329" s="13" t="s">
        <v>32</v>
      </c>
      <c r="AX329" s="13" t="s">
        <v>76</v>
      </c>
      <c r="AY329" s="260" t="s">
        <v>153</v>
      </c>
    </row>
    <row r="330" s="15" customFormat="1">
      <c r="A330" s="15"/>
      <c r="B330" s="272"/>
      <c r="C330" s="273"/>
      <c r="D330" s="251" t="s">
        <v>162</v>
      </c>
      <c r="E330" s="274" t="s">
        <v>1</v>
      </c>
      <c r="F330" s="275" t="s">
        <v>639</v>
      </c>
      <c r="G330" s="273"/>
      <c r="H330" s="274" t="s">
        <v>1</v>
      </c>
      <c r="I330" s="276"/>
      <c r="J330" s="273"/>
      <c r="K330" s="273"/>
      <c r="L330" s="277"/>
      <c r="M330" s="278"/>
      <c r="N330" s="279"/>
      <c r="O330" s="279"/>
      <c r="P330" s="279"/>
      <c r="Q330" s="279"/>
      <c r="R330" s="279"/>
      <c r="S330" s="279"/>
      <c r="T330" s="280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81" t="s">
        <v>162</v>
      </c>
      <c r="AU330" s="281" t="s">
        <v>86</v>
      </c>
      <c r="AV330" s="15" t="s">
        <v>84</v>
      </c>
      <c r="AW330" s="15" t="s">
        <v>32</v>
      </c>
      <c r="AX330" s="15" t="s">
        <v>76</v>
      </c>
      <c r="AY330" s="281" t="s">
        <v>153</v>
      </c>
    </row>
    <row r="331" s="13" customFormat="1">
      <c r="A331" s="13"/>
      <c r="B331" s="249"/>
      <c r="C331" s="250"/>
      <c r="D331" s="251" t="s">
        <v>162</v>
      </c>
      <c r="E331" s="252" t="s">
        <v>1</v>
      </c>
      <c r="F331" s="253" t="s">
        <v>640</v>
      </c>
      <c r="G331" s="250"/>
      <c r="H331" s="254">
        <v>31.861000000000001</v>
      </c>
      <c r="I331" s="255"/>
      <c r="J331" s="250"/>
      <c r="K331" s="250"/>
      <c r="L331" s="256"/>
      <c r="M331" s="257"/>
      <c r="N331" s="258"/>
      <c r="O331" s="258"/>
      <c r="P331" s="258"/>
      <c r="Q331" s="258"/>
      <c r="R331" s="258"/>
      <c r="S331" s="258"/>
      <c r="T331" s="25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0" t="s">
        <v>162</v>
      </c>
      <c r="AU331" s="260" t="s">
        <v>86</v>
      </c>
      <c r="AV331" s="13" t="s">
        <v>86</v>
      </c>
      <c r="AW331" s="13" t="s">
        <v>32</v>
      </c>
      <c r="AX331" s="13" t="s">
        <v>76</v>
      </c>
      <c r="AY331" s="260" t="s">
        <v>153</v>
      </c>
    </row>
    <row r="332" s="13" customFormat="1">
      <c r="A332" s="13"/>
      <c r="B332" s="249"/>
      <c r="C332" s="250"/>
      <c r="D332" s="251" t="s">
        <v>162</v>
      </c>
      <c r="E332" s="252" t="s">
        <v>1</v>
      </c>
      <c r="F332" s="253" t="s">
        <v>616</v>
      </c>
      <c r="G332" s="250"/>
      <c r="H332" s="254">
        <v>10</v>
      </c>
      <c r="I332" s="255"/>
      <c r="J332" s="250"/>
      <c r="K332" s="250"/>
      <c r="L332" s="256"/>
      <c r="M332" s="257"/>
      <c r="N332" s="258"/>
      <c r="O332" s="258"/>
      <c r="P332" s="258"/>
      <c r="Q332" s="258"/>
      <c r="R332" s="258"/>
      <c r="S332" s="258"/>
      <c r="T332" s="25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0" t="s">
        <v>162</v>
      </c>
      <c r="AU332" s="260" t="s">
        <v>86</v>
      </c>
      <c r="AV332" s="13" t="s">
        <v>86</v>
      </c>
      <c r="AW332" s="13" t="s">
        <v>32</v>
      </c>
      <c r="AX332" s="13" t="s">
        <v>76</v>
      </c>
      <c r="AY332" s="260" t="s">
        <v>153</v>
      </c>
    </row>
    <row r="333" s="16" customFormat="1">
      <c r="A333" s="16"/>
      <c r="B333" s="282"/>
      <c r="C333" s="283"/>
      <c r="D333" s="251" t="s">
        <v>162</v>
      </c>
      <c r="E333" s="284" t="s">
        <v>1</v>
      </c>
      <c r="F333" s="285" t="s">
        <v>215</v>
      </c>
      <c r="G333" s="283"/>
      <c r="H333" s="286">
        <v>68.959000000000003</v>
      </c>
      <c r="I333" s="287"/>
      <c r="J333" s="283"/>
      <c r="K333" s="283"/>
      <c r="L333" s="288"/>
      <c r="M333" s="289"/>
      <c r="N333" s="290"/>
      <c r="O333" s="290"/>
      <c r="P333" s="290"/>
      <c r="Q333" s="290"/>
      <c r="R333" s="290"/>
      <c r="S333" s="290"/>
      <c r="T333" s="291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292" t="s">
        <v>162</v>
      </c>
      <c r="AU333" s="292" t="s">
        <v>86</v>
      </c>
      <c r="AV333" s="16" t="s">
        <v>154</v>
      </c>
      <c r="AW333" s="16" t="s">
        <v>32</v>
      </c>
      <c r="AX333" s="16" t="s">
        <v>76</v>
      </c>
      <c r="AY333" s="292" t="s">
        <v>153</v>
      </c>
    </row>
    <row r="334" s="14" customFormat="1">
      <c r="A334" s="14"/>
      <c r="B334" s="261"/>
      <c r="C334" s="262"/>
      <c r="D334" s="251" t="s">
        <v>162</v>
      </c>
      <c r="E334" s="263" t="s">
        <v>1</v>
      </c>
      <c r="F334" s="264" t="s">
        <v>164</v>
      </c>
      <c r="G334" s="262"/>
      <c r="H334" s="265">
        <v>93.481999999999999</v>
      </c>
      <c r="I334" s="266"/>
      <c r="J334" s="262"/>
      <c r="K334" s="262"/>
      <c r="L334" s="267"/>
      <c r="M334" s="268"/>
      <c r="N334" s="269"/>
      <c r="O334" s="269"/>
      <c r="P334" s="269"/>
      <c r="Q334" s="269"/>
      <c r="R334" s="269"/>
      <c r="S334" s="269"/>
      <c r="T334" s="270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71" t="s">
        <v>162</v>
      </c>
      <c r="AU334" s="271" t="s">
        <v>86</v>
      </c>
      <c r="AV334" s="14" t="s">
        <v>160</v>
      </c>
      <c r="AW334" s="14" t="s">
        <v>32</v>
      </c>
      <c r="AX334" s="14" t="s">
        <v>84</v>
      </c>
      <c r="AY334" s="271" t="s">
        <v>153</v>
      </c>
    </row>
    <row r="335" s="2" customFormat="1" ht="21.75" customHeight="1">
      <c r="A335" s="39"/>
      <c r="B335" s="40"/>
      <c r="C335" s="235" t="s">
        <v>556</v>
      </c>
      <c r="D335" s="235" t="s">
        <v>156</v>
      </c>
      <c r="E335" s="236" t="s">
        <v>604</v>
      </c>
      <c r="F335" s="237" t="s">
        <v>605</v>
      </c>
      <c r="G335" s="238" t="s">
        <v>167</v>
      </c>
      <c r="H335" s="239">
        <v>93.481999999999999</v>
      </c>
      <c r="I335" s="240"/>
      <c r="J335" s="241">
        <f>ROUND(I335*H335,2)</f>
        <v>0</v>
      </c>
      <c r="K335" s="242"/>
      <c r="L335" s="45"/>
      <c r="M335" s="243" t="s">
        <v>1</v>
      </c>
      <c r="N335" s="244" t="s">
        <v>41</v>
      </c>
      <c r="O335" s="92"/>
      <c r="P335" s="245">
        <f>O335*H335</f>
        <v>0</v>
      </c>
      <c r="Q335" s="245">
        <v>3.0000000000000001E-05</v>
      </c>
      <c r="R335" s="245">
        <f>Q335*H335</f>
        <v>0.0028044599999999999</v>
      </c>
      <c r="S335" s="245">
        <v>0</v>
      </c>
      <c r="T335" s="246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7" t="s">
        <v>276</v>
      </c>
      <c r="AT335" s="247" t="s">
        <v>156</v>
      </c>
      <c r="AU335" s="247" t="s">
        <v>86</v>
      </c>
      <c r="AY335" s="18" t="s">
        <v>153</v>
      </c>
      <c r="BE335" s="248">
        <f>IF(N335="základní",J335,0)</f>
        <v>0</v>
      </c>
      <c r="BF335" s="248">
        <f>IF(N335="snížená",J335,0)</f>
        <v>0</v>
      </c>
      <c r="BG335" s="248">
        <f>IF(N335="zákl. přenesená",J335,0)</f>
        <v>0</v>
      </c>
      <c r="BH335" s="248">
        <f>IF(N335="sníž. přenesená",J335,0)</f>
        <v>0</v>
      </c>
      <c r="BI335" s="248">
        <f>IF(N335="nulová",J335,0)</f>
        <v>0</v>
      </c>
      <c r="BJ335" s="18" t="s">
        <v>84</v>
      </c>
      <c r="BK335" s="248">
        <f>ROUND(I335*H335,2)</f>
        <v>0</v>
      </c>
      <c r="BL335" s="18" t="s">
        <v>276</v>
      </c>
      <c r="BM335" s="247" t="s">
        <v>775</v>
      </c>
    </row>
    <row r="336" s="2" customFormat="1" ht="24.15" customHeight="1">
      <c r="A336" s="39"/>
      <c r="B336" s="40"/>
      <c r="C336" s="235" t="s">
        <v>560</v>
      </c>
      <c r="D336" s="235" t="s">
        <v>156</v>
      </c>
      <c r="E336" s="236" t="s">
        <v>608</v>
      </c>
      <c r="F336" s="237" t="s">
        <v>609</v>
      </c>
      <c r="G336" s="238" t="s">
        <v>167</v>
      </c>
      <c r="H336" s="239">
        <v>10</v>
      </c>
      <c r="I336" s="240"/>
      <c r="J336" s="241">
        <f>ROUND(I336*H336,2)</f>
        <v>0</v>
      </c>
      <c r="K336" s="242"/>
      <c r="L336" s="45"/>
      <c r="M336" s="243" t="s">
        <v>1</v>
      </c>
      <c r="N336" s="244" t="s">
        <v>41</v>
      </c>
      <c r="O336" s="92"/>
      <c r="P336" s="245">
        <f>O336*H336</f>
        <v>0</v>
      </c>
      <c r="Q336" s="245">
        <v>0.00029</v>
      </c>
      <c r="R336" s="245">
        <f>Q336*H336</f>
        <v>0.0028999999999999998</v>
      </c>
      <c r="S336" s="245">
        <v>0</v>
      </c>
      <c r="T336" s="246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7" t="s">
        <v>276</v>
      </c>
      <c r="AT336" s="247" t="s">
        <v>156</v>
      </c>
      <c r="AU336" s="247" t="s">
        <v>86</v>
      </c>
      <c r="AY336" s="18" t="s">
        <v>153</v>
      </c>
      <c r="BE336" s="248">
        <f>IF(N336="základní",J336,0)</f>
        <v>0</v>
      </c>
      <c r="BF336" s="248">
        <f>IF(N336="snížená",J336,0)</f>
        <v>0</v>
      </c>
      <c r="BG336" s="248">
        <f>IF(N336="zákl. přenesená",J336,0)</f>
        <v>0</v>
      </c>
      <c r="BH336" s="248">
        <f>IF(N336="sníž. přenesená",J336,0)</f>
        <v>0</v>
      </c>
      <c r="BI336" s="248">
        <f>IF(N336="nulová",J336,0)</f>
        <v>0</v>
      </c>
      <c r="BJ336" s="18" t="s">
        <v>84</v>
      </c>
      <c r="BK336" s="248">
        <f>ROUND(I336*H336,2)</f>
        <v>0</v>
      </c>
      <c r="BL336" s="18" t="s">
        <v>276</v>
      </c>
      <c r="BM336" s="247" t="s">
        <v>776</v>
      </c>
    </row>
    <row r="337" s="2" customFormat="1" ht="24.15" customHeight="1">
      <c r="A337" s="39"/>
      <c r="B337" s="40"/>
      <c r="C337" s="235" t="s">
        <v>564</v>
      </c>
      <c r="D337" s="235" t="s">
        <v>156</v>
      </c>
      <c r="E337" s="236" t="s">
        <v>613</v>
      </c>
      <c r="F337" s="237" t="s">
        <v>614</v>
      </c>
      <c r="G337" s="238" t="s">
        <v>167</v>
      </c>
      <c r="H337" s="239">
        <v>93.481999999999999</v>
      </c>
      <c r="I337" s="240"/>
      <c r="J337" s="241">
        <f>ROUND(I337*H337,2)</f>
        <v>0</v>
      </c>
      <c r="K337" s="242"/>
      <c r="L337" s="45"/>
      <c r="M337" s="243" t="s">
        <v>1</v>
      </c>
      <c r="N337" s="244" t="s">
        <v>41</v>
      </c>
      <c r="O337" s="92"/>
      <c r="P337" s="245">
        <f>O337*H337</f>
        <v>0</v>
      </c>
      <c r="Q337" s="245">
        <v>0.00020000000000000001</v>
      </c>
      <c r="R337" s="245">
        <f>Q337*H337</f>
        <v>0.018696400000000002</v>
      </c>
      <c r="S337" s="245">
        <v>0</v>
      </c>
      <c r="T337" s="246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7" t="s">
        <v>276</v>
      </c>
      <c r="AT337" s="247" t="s">
        <v>156</v>
      </c>
      <c r="AU337" s="247" t="s">
        <v>86</v>
      </c>
      <c r="AY337" s="18" t="s">
        <v>153</v>
      </c>
      <c r="BE337" s="248">
        <f>IF(N337="základní",J337,0)</f>
        <v>0</v>
      </c>
      <c r="BF337" s="248">
        <f>IF(N337="snížená",J337,0)</f>
        <v>0</v>
      </c>
      <c r="BG337" s="248">
        <f>IF(N337="zákl. přenesená",J337,0)</f>
        <v>0</v>
      </c>
      <c r="BH337" s="248">
        <f>IF(N337="sníž. přenesená",J337,0)</f>
        <v>0</v>
      </c>
      <c r="BI337" s="248">
        <f>IF(N337="nulová",J337,0)</f>
        <v>0</v>
      </c>
      <c r="BJ337" s="18" t="s">
        <v>84</v>
      </c>
      <c r="BK337" s="248">
        <f>ROUND(I337*H337,2)</f>
        <v>0</v>
      </c>
      <c r="BL337" s="18" t="s">
        <v>276</v>
      </c>
      <c r="BM337" s="247" t="s">
        <v>777</v>
      </c>
    </row>
    <row r="338" s="2" customFormat="1" ht="24.15" customHeight="1">
      <c r="A338" s="39"/>
      <c r="B338" s="40"/>
      <c r="C338" s="235" t="s">
        <v>570</v>
      </c>
      <c r="D338" s="235" t="s">
        <v>156</v>
      </c>
      <c r="E338" s="236" t="s">
        <v>618</v>
      </c>
      <c r="F338" s="237" t="s">
        <v>619</v>
      </c>
      <c r="G338" s="238" t="s">
        <v>167</v>
      </c>
      <c r="H338" s="239">
        <v>93.481999999999999</v>
      </c>
      <c r="I338" s="240"/>
      <c r="J338" s="241">
        <f>ROUND(I338*H338,2)</f>
        <v>0</v>
      </c>
      <c r="K338" s="242"/>
      <c r="L338" s="45"/>
      <c r="M338" s="304" t="s">
        <v>1</v>
      </c>
      <c r="N338" s="305" t="s">
        <v>41</v>
      </c>
      <c r="O338" s="306"/>
      <c r="P338" s="307">
        <f>O338*H338</f>
        <v>0</v>
      </c>
      <c r="Q338" s="307">
        <v>0.00029</v>
      </c>
      <c r="R338" s="307">
        <f>Q338*H338</f>
        <v>0.02710978</v>
      </c>
      <c r="S338" s="307">
        <v>0</v>
      </c>
      <c r="T338" s="308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7" t="s">
        <v>276</v>
      </c>
      <c r="AT338" s="247" t="s">
        <v>156</v>
      </c>
      <c r="AU338" s="247" t="s">
        <v>86</v>
      </c>
      <c r="AY338" s="18" t="s">
        <v>153</v>
      </c>
      <c r="BE338" s="248">
        <f>IF(N338="základní",J338,0)</f>
        <v>0</v>
      </c>
      <c r="BF338" s="248">
        <f>IF(N338="snížená",J338,0)</f>
        <v>0</v>
      </c>
      <c r="BG338" s="248">
        <f>IF(N338="zákl. přenesená",J338,0)</f>
        <v>0</v>
      </c>
      <c r="BH338" s="248">
        <f>IF(N338="sníž. přenesená",J338,0)</f>
        <v>0</v>
      </c>
      <c r="BI338" s="248">
        <f>IF(N338="nulová",J338,0)</f>
        <v>0</v>
      </c>
      <c r="BJ338" s="18" t="s">
        <v>84</v>
      </c>
      <c r="BK338" s="248">
        <f>ROUND(I338*H338,2)</f>
        <v>0</v>
      </c>
      <c r="BL338" s="18" t="s">
        <v>276</v>
      </c>
      <c r="BM338" s="247" t="s">
        <v>778</v>
      </c>
    </row>
    <row r="339" s="2" customFormat="1" ht="6.96" customHeight="1">
      <c r="A339" s="39"/>
      <c r="B339" s="67"/>
      <c r="C339" s="68"/>
      <c r="D339" s="68"/>
      <c r="E339" s="68"/>
      <c r="F339" s="68"/>
      <c r="G339" s="68"/>
      <c r="H339" s="68"/>
      <c r="I339" s="68"/>
      <c r="J339" s="68"/>
      <c r="K339" s="68"/>
      <c r="L339" s="45"/>
      <c r="M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</row>
  </sheetData>
  <sheetProtection sheet="1" autoFilter="0" formatColumns="0" formatRows="0" objects="1" scenarios="1" spinCount="100000" saltValue="4O14MYaHikavSfW05Xtk6z1mcuZFjCP8poqPBC1enWGFc3BCHSDeHKOU8OObr52oVuNAjIQhesyuCHtMRP10sw==" hashValue="Wg20qTJwYKytrWMW53myfxnmwBxyivbFNAmFBcEMEkk6TNhExxrkbuntszfdHlDQYn9WaWhccIOi4s0KUC9UkA==" algorithmName="SHA-512" password="CC35"/>
  <autoFilter ref="C141:K338"/>
  <mergeCells count="14">
    <mergeCell ref="E7:H7"/>
    <mergeCell ref="E9:H9"/>
    <mergeCell ref="E18:H18"/>
    <mergeCell ref="E27:H27"/>
    <mergeCell ref="E85:H85"/>
    <mergeCell ref="E87:H87"/>
    <mergeCell ref="D116:F116"/>
    <mergeCell ref="D117:F117"/>
    <mergeCell ref="D118:F118"/>
    <mergeCell ref="D119:F119"/>
    <mergeCell ref="D120:F120"/>
    <mergeCell ref="E132:H132"/>
    <mergeCell ref="E134:H13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102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ZŠ R. Frimla, Trutnov - Oprava havarijního stavu sociálního zázemí I. stupeň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43" t="s">
        <v>779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26. 3. 2024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105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106</v>
      </c>
      <c r="E31" s="39"/>
      <c r="F31" s="39"/>
      <c r="G31" s="39"/>
      <c r="H31" s="39"/>
      <c r="I31" s="39"/>
      <c r="J31" s="151">
        <f>J115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36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38</v>
      </c>
      <c r="G34" s="39"/>
      <c r="H34" s="39"/>
      <c r="I34" s="155" t="s">
        <v>37</v>
      </c>
      <c r="J34" s="15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40</v>
      </c>
      <c r="E35" s="141" t="s">
        <v>41</v>
      </c>
      <c r="F35" s="157">
        <f>ROUND((SUM(BE115:BE122) + SUM(BE142:BE451)),  2)</f>
        <v>0</v>
      </c>
      <c r="G35" s="39"/>
      <c r="H35" s="39"/>
      <c r="I35" s="158">
        <v>0.20999999999999999</v>
      </c>
      <c r="J35" s="157">
        <f>ROUND(((SUM(BE115:BE122) + SUM(BE142:BE451))*I35),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42</v>
      </c>
      <c r="F36" s="157">
        <f>ROUND((SUM(BF115:BF122) + SUM(BF142:BF451)),  2)</f>
        <v>0</v>
      </c>
      <c r="G36" s="39"/>
      <c r="H36" s="39"/>
      <c r="I36" s="158">
        <v>0.14999999999999999</v>
      </c>
      <c r="J36" s="157">
        <f>ROUND(((SUM(BF115:BF122) + SUM(BF142:BF451))*I36),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43</v>
      </c>
      <c r="F37" s="157">
        <f>ROUND((SUM(BG115:BG122) + SUM(BG142:BG451)),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44</v>
      </c>
      <c r="F38" s="157">
        <f>ROUND((SUM(BH115:BH122) + SUM(BH142:BH451)),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45</v>
      </c>
      <c r="F39" s="157">
        <f>ROUND((SUM(BI115:BI122) + SUM(BI142:BI451)),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7" t="str">
        <f>E7</f>
        <v>ZŠ R. Frimla, Trutnov - Oprava havarijního stavu sociálního zázemí I. stupeň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77" t="str">
        <f>E9</f>
        <v>SO02A - 1NP - sociálky dívky vč. WC učitelé a úklidová komora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Trutnov</v>
      </c>
      <c r="G89" s="41"/>
      <c r="H89" s="41"/>
      <c r="I89" s="33" t="s">
        <v>22</v>
      </c>
      <c r="J89" s="80" t="str">
        <f>IF(J12="","",J12)</f>
        <v>26. 3. 2024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Základní škola Trutnov, R. Frima 816</v>
      </c>
      <c r="G91" s="41"/>
      <c r="H91" s="41"/>
      <c r="I91" s="33" t="s">
        <v>30</v>
      </c>
      <c r="J91" s="37" t="str">
        <f>E21</f>
        <v xml:space="preserve">dle požadavku -  výkaz výměr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8" t="s">
        <v>108</v>
      </c>
      <c r="D94" s="179"/>
      <c r="E94" s="179"/>
      <c r="F94" s="179"/>
      <c r="G94" s="179"/>
      <c r="H94" s="179"/>
      <c r="I94" s="179"/>
      <c r="J94" s="180" t="s">
        <v>109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1" t="s">
        <v>110</v>
      </c>
      <c r="D96" s="41"/>
      <c r="E96" s="41"/>
      <c r="F96" s="41"/>
      <c r="G96" s="41"/>
      <c r="H96" s="41"/>
      <c r="I96" s="41"/>
      <c r="J96" s="111">
        <f>J142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111</v>
      </c>
    </row>
    <row r="97" s="9" customFormat="1" ht="24.96" customHeight="1">
      <c r="A97" s="9"/>
      <c r="B97" s="182"/>
      <c r="C97" s="183"/>
      <c r="D97" s="184" t="s">
        <v>112</v>
      </c>
      <c r="E97" s="185"/>
      <c r="F97" s="185"/>
      <c r="G97" s="185"/>
      <c r="H97" s="185"/>
      <c r="I97" s="185"/>
      <c r="J97" s="186">
        <f>J143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8"/>
      <c r="C98" s="189"/>
      <c r="D98" s="190" t="s">
        <v>113</v>
      </c>
      <c r="E98" s="191"/>
      <c r="F98" s="191"/>
      <c r="G98" s="191"/>
      <c r="H98" s="191"/>
      <c r="I98" s="191"/>
      <c r="J98" s="192">
        <f>J144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8"/>
      <c r="C99" s="189"/>
      <c r="D99" s="190" t="s">
        <v>114</v>
      </c>
      <c r="E99" s="191"/>
      <c r="F99" s="191"/>
      <c r="G99" s="191"/>
      <c r="H99" s="191"/>
      <c r="I99" s="191"/>
      <c r="J99" s="192">
        <f>J152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8"/>
      <c r="C100" s="189"/>
      <c r="D100" s="190" t="s">
        <v>115</v>
      </c>
      <c r="E100" s="191"/>
      <c r="F100" s="191"/>
      <c r="G100" s="191"/>
      <c r="H100" s="191"/>
      <c r="I100" s="191"/>
      <c r="J100" s="192">
        <f>J154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8"/>
      <c r="C101" s="189"/>
      <c r="D101" s="190" t="s">
        <v>116</v>
      </c>
      <c r="E101" s="191"/>
      <c r="F101" s="191"/>
      <c r="G101" s="191"/>
      <c r="H101" s="191"/>
      <c r="I101" s="191"/>
      <c r="J101" s="192">
        <f>J228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8"/>
      <c r="C102" s="189"/>
      <c r="D102" s="190" t="s">
        <v>117</v>
      </c>
      <c r="E102" s="191"/>
      <c r="F102" s="191"/>
      <c r="G102" s="191"/>
      <c r="H102" s="191"/>
      <c r="I102" s="191"/>
      <c r="J102" s="192">
        <f>J247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8"/>
      <c r="C103" s="189"/>
      <c r="D103" s="190" t="s">
        <v>118</v>
      </c>
      <c r="E103" s="191"/>
      <c r="F103" s="191"/>
      <c r="G103" s="191"/>
      <c r="H103" s="191"/>
      <c r="I103" s="191"/>
      <c r="J103" s="192">
        <f>J254</f>
        <v>0</v>
      </c>
      <c r="K103" s="189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2"/>
      <c r="C104" s="183"/>
      <c r="D104" s="184" t="s">
        <v>119</v>
      </c>
      <c r="E104" s="185"/>
      <c r="F104" s="185"/>
      <c r="G104" s="185"/>
      <c r="H104" s="185"/>
      <c r="I104" s="185"/>
      <c r="J104" s="186">
        <f>J256</f>
        <v>0</v>
      </c>
      <c r="K104" s="183"/>
      <c r="L104" s="18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8"/>
      <c r="C105" s="189"/>
      <c r="D105" s="190" t="s">
        <v>120</v>
      </c>
      <c r="E105" s="191"/>
      <c r="F105" s="191"/>
      <c r="G105" s="191"/>
      <c r="H105" s="191"/>
      <c r="I105" s="191"/>
      <c r="J105" s="192">
        <f>J257</f>
        <v>0</v>
      </c>
      <c r="K105" s="189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8"/>
      <c r="C106" s="189"/>
      <c r="D106" s="190" t="s">
        <v>121</v>
      </c>
      <c r="E106" s="191"/>
      <c r="F106" s="191"/>
      <c r="G106" s="191"/>
      <c r="H106" s="191"/>
      <c r="I106" s="191"/>
      <c r="J106" s="192">
        <f>J270</f>
        <v>0</v>
      </c>
      <c r="K106" s="189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8"/>
      <c r="C107" s="189"/>
      <c r="D107" s="190" t="s">
        <v>122</v>
      </c>
      <c r="E107" s="191"/>
      <c r="F107" s="191"/>
      <c r="G107" s="191"/>
      <c r="H107" s="191"/>
      <c r="I107" s="191"/>
      <c r="J107" s="192">
        <f>J292</f>
        <v>0</v>
      </c>
      <c r="K107" s="189"/>
      <c r="L107" s="19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8"/>
      <c r="C108" s="189"/>
      <c r="D108" s="190" t="s">
        <v>123</v>
      </c>
      <c r="E108" s="191"/>
      <c r="F108" s="191"/>
      <c r="G108" s="191"/>
      <c r="H108" s="191"/>
      <c r="I108" s="191"/>
      <c r="J108" s="192">
        <f>J298</f>
        <v>0</v>
      </c>
      <c r="K108" s="189"/>
      <c r="L108" s="19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8"/>
      <c r="C109" s="189"/>
      <c r="D109" s="190" t="s">
        <v>124</v>
      </c>
      <c r="E109" s="191"/>
      <c r="F109" s="191"/>
      <c r="G109" s="191"/>
      <c r="H109" s="191"/>
      <c r="I109" s="191"/>
      <c r="J109" s="192">
        <f>J306</f>
        <v>0</v>
      </c>
      <c r="K109" s="189"/>
      <c r="L109" s="19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8"/>
      <c r="C110" s="189"/>
      <c r="D110" s="190" t="s">
        <v>125</v>
      </c>
      <c r="E110" s="191"/>
      <c r="F110" s="191"/>
      <c r="G110" s="191"/>
      <c r="H110" s="191"/>
      <c r="I110" s="191"/>
      <c r="J110" s="192">
        <f>J324</f>
        <v>0</v>
      </c>
      <c r="K110" s="189"/>
      <c r="L110" s="19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8"/>
      <c r="C111" s="189"/>
      <c r="D111" s="190" t="s">
        <v>126</v>
      </c>
      <c r="E111" s="191"/>
      <c r="F111" s="191"/>
      <c r="G111" s="191"/>
      <c r="H111" s="191"/>
      <c r="I111" s="191"/>
      <c r="J111" s="192">
        <f>J411</f>
        <v>0</v>
      </c>
      <c r="K111" s="189"/>
      <c r="L111" s="19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8"/>
      <c r="C112" s="189"/>
      <c r="D112" s="190" t="s">
        <v>127</v>
      </c>
      <c r="E112" s="191"/>
      <c r="F112" s="191"/>
      <c r="G112" s="191"/>
      <c r="H112" s="191"/>
      <c r="I112" s="191"/>
      <c r="J112" s="192">
        <f>J414</f>
        <v>0</v>
      </c>
      <c r="K112" s="189"/>
      <c r="L112" s="19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9.28" customHeight="1">
      <c r="A115" s="39"/>
      <c r="B115" s="40"/>
      <c r="C115" s="181" t="s">
        <v>128</v>
      </c>
      <c r="D115" s="41"/>
      <c r="E115" s="41"/>
      <c r="F115" s="41"/>
      <c r="G115" s="41"/>
      <c r="H115" s="41"/>
      <c r="I115" s="41"/>
      <c r="J115" s="194">
        <f>ROUND(J116 + J117 + J118 + J119 + J120 + J121,2)</f>
        <v>0</v>
      </c>
      <c r="K115" s="41"/>
      <c r="L115" s="64"/>
      <c r="N115" s="195" t="s">
        <v>40</v>
      </c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8" customHeight="1">
      <c r="A116" s="39"/>
      <c r="B116" s="40"/>
      <c r="C116" s="41"/>
      <c r="D116" s="196" t="s">
        <v>129</v>
      </c>
      <c r="E116" s="197"/>
      <c r="F116" s="197"/>
      <c r="G116" s="41"/>
      <c r="H116" s="41"/>
      <c r="I116" s="41"/>
      <c r="J116" s="198">
        <v>0</v>
      </c>
      <c r="K116" s="41"/>
      <c r="L116" s="199"/>
      <c r="M116" s="200"/>
      <c r="N116" s="201" t="s">
        <v>41</v>
      </c>
      <c r="O116" s="200"/>
      <c r="P116" s="200"/>
      <c r="Q116" s="200"/>
      <c r="R116" s="200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0"/>
      <c r="AG116" s="200"/>
      <c r="AH116" s="200"/>
      <c r="AI116" s="200"/>
      <c r="AJ116" s="200"/>
      <c r="AK116" s="200"/>
      <c r="AL116" s="200"/>
      <c r="AM116" s="200"/>
      <c r="AN116" s="200"/>
      <c r="AO116" s="200"/>
      <c r="AP116" s="200"/>
      <c r="AQ116" s="200"/>
      <c r="AR116" s="200"/>
      <c r="AS116" s="200"/>
      <c r="AT116" s="200"/>
      <c r="AU116" s="200"/>
      <c r="AV116" s="200"/>
      <c r="AW116" s="200"/>
      <c r="AX116" s="200"/>
      <c r="AY116" s="203" t="s">
        <v>130</v>
      </c>
      <c r="AZ116" s="200"/>
      <c r="BA116" s="200"/>
      <c r="BB116" s="200"/>
      <c r="BC116" s="200"/>
      <c r="BD116" s="200"/>
      <c r="BE116" s="204">
        <f>IF(N116="základní",J116,0)</f>
        <v>0</v>
      </c>
      <c r="BF116" s="204">
        <f>IF(N116="snížená",J116,0)</f>
        <v>0</v>
      </c>
      <c r="BG116" s="204">
        <f>IF(N116="zákl. přenesená",J116,0)</f>
        <v>0</v>
      </c>
      <c r="BH116" s="204">
        <f>IF(N116="sníž. přenesená",J116,0)</f>
        <v>0</v>
      </c>
      <c r="BI116" s="204">
        <f>IF(N116="nulová",J116,0)</f>
        <v>0</v>
      </c>
      <c r="BJ116" s="203" t="s">
        <v>84</v>
      </c>
      <c r="BK116" s="200"/>
      <c r="BL116" s="200"/>
      <c r="BM116" s="200"/>
    </row>
    <row r="117" s="2" customFormat="1" ht="18" customHeight="1">
      <c r="A117" s="39"/>
      <c r="B117" s="40"/>
      <c r="C117" s="41"/>
      <c r="D117" s="196" t="s">
        <v>131</v>
      </c>
      <c r="E117" s="197"/>
      <c r="F117" s="197"/>
      <c r="G117" s="41"/>
      <c r="H117" s="41"/>
      <c r="I117" s="41"/>
      <c r="J117" s="198">
        <v>0</v>
      </c>
      <c r="K117" s="41"/>
      <c r="L117" s="199"/>
      <c r="M117" s="200"/>
      <c r="N117" s="201" t="s">
        <v>41</v>
      </c>
      <c r="O117" s="200"/>
      <c r="P117" s="200"/>
      <c r="Q117" s="200"/>
      <c r="R117" s="200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200"/>
      <c r="AT117" s="200"/>
      <c r="AU117" s="200"/>
      <c r="AV117" s="200"/>
      <c r="AW117" s="200"/>
      <c r="AX117" s="200"/>
      <c r="AY117" s="203" t="s">
        <v>130</v>
      </c>
      <c r="AZ117" s="200"/>
      <c r="BA117" s="200"/>
      <c r="BB117" s="200"/>
      <c r="BC117" s="200"/>
      <c r="BD117" s="200"/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203" t="s">
        <v>84</v>
      </c>
      <c r="BK117" s="200"/>
      <c r="BL117" s="200"/>
      <c r="BM117" s="200"/>
    </row>
    <row r="118" s="2" customFormat="1" ht="18" customHeight="1">
      <c r="A118" s="39"/>
      <c r="B118" s="40"/>
      <c r="C118" s="41"/>
      <c r="D118" s="196" t="s">
        <v>132</v>
      </c>
      <c r="E118" s="197"/>
      <c r="F118" s="197"/>
      <c r="G118" s="41"/>
      <c r="H118" s="41"/>
      <c r="I118" s="41"/>
      <c r="J118" s="198">
        <v>0</v>
      </c>
      <c r="K118" s="41"/>
      <c r="L118" s="199"/>
      <c r="M118" s="200"/>
      <c r="N118" s="201" t="s">
        <v>41</v>
      </c>
      <c r="O118" s="200"/>
      <c r="P118" s="200"/>
      <c r="Q118" s="200"/>
      <c r="R118" s="200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3" t="s">
        <v>130</v>
      </c>
      <c r="AZ118" s="200"/>
      <c r="BA118" s="200"/>
      <c r="BB118" s="200"/>
      <c r="BC118" s="200"/>
      <c r="BD118" s="200"/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203" t="s">
        <v>84</v>
      </c>
      <c r="BK118" s="200"/>
      <c r="BL118" s="200"/>
      <c r="BM118" s="200"/>
    </row>
    <row r="119" s="2" customFormat="1" ht="18" customHeight="1">
      <c r="A119" s="39"/>
      <c r="B119" s="40"/>
      <c r="C119" s="41"/>
      <c r="D119" s="196" t="s">
        <v>133</v>
      </c>
      <c r="E119" s="197"/>
      <c r="F119" s="197"/>
      <c r="G119" s="41"/>
      <c r="H119" s="41"/>
      <c r="I119" s="41"/>
      <c r="J119" s="198">
        <v>0</v>
      </c>
      <c r="K119" s="41"/>
      <c r="L119" s="199"/>
      <c r="M119" s="200"/>
      <c r="N119" s="201" t="s">
        <v>41</v>
      </c>
      <c r="O119" s="200"/>
      <c r="P119" s="200"/>
      <c r="Q119" s="200"/>
      <c r="R119" s="200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200"/>
      <c r="AV119" s="200"/>
      <c r="AW119" s="200"/>
      <c r="AX119" s="200"/>
      <c r="AY119" s="203" t="s">
        <v>130</v>
      </c>
      <c r="AZ119" s="200"/>
      <c r="BA119" s="200"/>
      <c r="BB119" s="200"/>
      <c r="BC119" s="200"/>
      <c r="BD119" s="200"/>
      <c r="BE119" s="204">
        <f>IF(N119="základní",J119,0)</f>
        <v>0</v>
      </c>
      <c r="BF119" s="204">
        <f>IF(N119="snížená",J119,0)</f>
        <v>0</v>
      </c>
      <c r="BG119" s="204">
        <f>IF(N119="zákl. přenesená",J119,0)</f>
        <v>0</v>
      </c>
      <c r="BH119" s="204">
        <f>IF(N119="sníž. přenesená",J119,0)</f>
        <v>0</v>
      </c>
      <c r="BI119" s="204">
        <f>IF(N119="nulová",J119,0)</f>
        <v>0</v>
      </c>
      <c r="BJ119" s="203" t="s">
        <v>84</v>
      </c>
      <c r="BK119" s="200"/>
      <c r="BL119" s="200"/>
      <c r="BM119" s="200"/>
    </row>
    <row r="120" s="2" customFormat="1" ht="18" customHeight="1">
      <c r="A120" s="39"/>
      <c r="B120" s="40"/>
      <c r="C120" s="41"/>
      <c r="D120" s="196" t="s">
        <v>134</v>
      </c>
      <c r="E120" s="197"/>
      <c r="F120" s="197"/>
      <c r="G120" s="41"/>
      <c r="H120" s="41"/>
      <c r="I120" s="41"/>
      <c r="J120" s="198">
        <v>0</v>
      </c>
      <c r="K120" s="41"/>
      <c r="L120" s="199"/>
      <c r="M120" s="200"/>
      <c r="N120" s="201" t="s">
        <v>41</v>
      </c>
      <c r="O120" s="200"/>
      <c r="P120" s="200"/>
      <c r="Q120" s="200"/>
      <c r="R120" s="200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200"/>
      <c r="AV120" s="200"/>
      <c r="AW120" s="200"/>
      <c r="AX120" s="200"/>
      <c r="AY120" s="203" t="s">
        <v>130</v>
      </c>
      <c r="AZ120" s="200"/>
      <c r="BA120" s="200"/>
      <c r="BB120" s="200"/>
      <c r="BC120" s="200"/>
      <c r="BD120" s="200"/>
      <c r="BE120" s="204">
        <f>IF(N120="základní",J120,0)</f>
        <v>0</v>
      </c>
      <c r="BF120" s="204">
        <f>IF(N120="snížená",J120,0)</f>
        <v>0</v>
      </c>
      <c r="BG120" s="204">
        <f>IF(N120="zákl. přenesená",J120,0)</f>
        <v>0</v>
      </c>
      <c r="BH120" s="204">
        <f>IF(N120="sníž. přenesená",J120,0)</f>
        <v>0</v>
      </c>
      <c r="BI120" s="204">
        <f>IF(N120="nulová",J120,0)</f>
        <v>0</v>
      </c>
      <c r="BJ120" s="203" t="s">
        <v>84</v>
      </c>
      <c r="BK120" s="200"/>
      <c r="BL120" s="200"/>
      <c r="BM120" s="200"/>
    </row>
    <row r="121" s="2" customFormat="1" ht="18" customHeight="1">
      <c r="A121" s="39"/>
      <c r="B121" s="40"/>
      <c r="C121" s="41"/>
      <c r="D121" s="197" t="s">
        <v>135</v>
      </c>
      <c r="E121" s="41"/>
      <c r="F121" s="41"/>
      <c r="G121" s="41"/>
      <c r="H121" s="41"/>
      <c r="I121" s="41"/>
      <c r="J121" s="198">
        <f>ROUND(J30*T121,2)</f>
        <v>0</v>
      </c>
      <c r="K121" s="41"/>
      <c r="L121" s="199"/>
      <c r="M121" s="200"/>
      <c r="N121" s="201" t="s">
        <v>41</v>
      </c>
      <c r="O121" s="200"/>
      <c r="P121" s="200"/>
      <c r="Q121" s="200"/>
      <c r="R121" s="200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200"/>
      <c r="AV121" s="200"/>
      <c r="AW121" s="200"/>
      <c r="AX121" s="200"/>
      <c r="AY121" s="203" t="s">
        <v>136</v>
      </c>
      <c r="AZ121" s="200"/>
      <c r="BA121" s="200"/>
      <c r="BB121" s="200"/>
      <c r="BC121" s="200"/>
      <c r="BD121" s="200"/>
      <c r="BE121" s="204">
        <f>IF(N121="základní",J121,0)</f>
        <v>0</v>
      </c>
      <c r="BF121" s="204">
        <f>IF(N121="snížená",J121,0)</f>
        <v>0</v>
      </c>
      <c r="BG121" s="204">
        <f>IF(N121="zákl. přenesená",J121,0)</f>
        <v>0</v>
      </c>
      <c r="BH121" s="204">
        <f>IF(N121="sníž. přenesená",J121,0)</f>
        <v>0</v>
      </c>
      <c r="BI121" s="204">
        <f>IF(N121="nulová",J121,0)</f>
        <v>0</v>
      </c>
      <c r="BJ121" s="203" t="s">
        <v>84</v>
      </c>
      <c r="BK121" s="200"/>
      <c r="BL121" s="200"/>
      <c r="BM121" s="200"/>
    </row>
    <row r="122" s="2" customForma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9.28" customHeight="1">
      <c r="A123" s="39"/>
      <c r="B123" s="40"/>
      <c r="C123" s="205" t="s">
        <v>137</v>
      </c>
      <c r="D123" s="179"/>
      <c r="E123" s="179"/>
      <c r="F123" s="179"/>
      <c r="G123" s="179"/>
      <c r="H123" s="179"/>
      <c r="I123" s="179"/>
      <c r="J123" s="206">
        <f>ROUND(J96+J115,2)</f>
        <v>0</v>
      </c>
      <c r="K123" s="179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67"/>
      <c r="C124" s="68"/>
      <c r="D124" s="68"/>
      <c r="E124" s="68"/>
      <c r="F124" s="68"/>
      <c r="G124" s="68"/>
      <c r="H124" s="68"/>
      <c r="I124" s="68"/>
      <c r="J124" s="68"/>
      <c r="K124" s="68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8" s="2" customFormat="1" ht="6.96" customHeight="1">
      <c r="A128" s="39"/>
      <c r="B128" s="69"/>
      <c r="C128" s="70"/>
      <c r="D128" s="70"/>
      <c r="E128" s="70"/>
      <c r="F128" s="70"/>
      <c r="G128" s="70"/>
      <c r="H128" s="70"/>
      <c r="I128" s="70"/>
      <c r="J128" s="70"/>
      <c r="K128" s="70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4.96" customHeight="1">
      <c r="A129" s="39"/>
      <c r="B129" s="40"/>
      <c r="C129" s="24" t="s">
        <v>138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16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6.25" customHeight="1">
      <c r="A132" s="39"/>
      <c r="B132" s="40"/>
      <c r="C132" s="41"/>
      <c r="D132" s="41"/>
      <c r="E132" s="177" t="str">
        <f>E7</f>
        <v>ZŠ R. Frimla, Trutnov - Oprava havarijního stavu sociálního zázemí I. stupeň</v>
      </c>
      <c r="F132" s="33"/>
      <c r="G132" s="33"/>
      <c r="H132" s="33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103</v>
      </c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30" customHeight="1">
      <c r="A134" s="39"/>
      <c r="B134" s="40"/>
      <c r="C134" s="41"/>
      <c r="D134" s="41"/>
      <c r="E134" s="77" t="str">
        <f>E9</f>
        <v>SO02A - 1NP - sociálky dívky vč. WC učitelé a úklidová komora</v>
      </c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2" customHeight="1">
      <c r="A136" s="39"/>
      <c r="B136" s="40"/>
      <c r="C136" s="33" t="s">
        <v>20</v>
      </c>
      <c r="D136" s="41"/>
      <c r="E136" s="41"/>
      <c r="F136" s="28" t="str">
        <f>F12</f>
        <v>Trutnov</v>
      </c>
      <c r="G136" s="41"/>
      <c r="H136" s="41"/>
      <c r="I136" s="33" t="s">
        <v>22</v>
      </c>
      <c r="J136" s="80" t="str">
        <f>IF(J12="","",J12)</f>
        <v>26. 3. 2024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6.96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25.65" customHeight="1">
      <c r="A138" s="39"/>
      <c r="B138" s="40"/>
      <c r="C138" s="33" t="s">
        <v>24</v>
      </c>
      <c r="D138" s="41"/>
      <c r="E138" s="41"/>
      <c r="F138" s="28" t="str">
        <f>E15</f>
        <v>Základní škola Trutnov, R. Frima 816</v>
      </c>
      <c r="G138" s="41"/>
      <c r="H138" s="41"/>
      <c r="I138" s="33" t="s">
        <v>30</v>
      </c>
      <c r="J138" s="37" t="str">
        <f>E21</f>
        <v xml:space="preserve">dle požadavku -  výkaz výměr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5.15" customHeight="1">
      <c r="A139" s="39"/>
      <c r="B139" s="40"/>
      <c r="C139" s="33" t="s">
        <v>28</v>
      </c>
      <c r="D139" s="41"/>
      <c r="E139" s="41"/>
      <c r="F139" s="28" t="str">
        <f>IF(E18="","",E18)</f>
        <v>Vyplň údaj</v>
      </c>
      <c r="G139" s="41"/>
      <c r="H139" s="41"/>
      <c r="I139" s="33" t="s">
        <v>33</v>
      </c>
      <c r="J139" s="37" t="str">
        <f>E24</f>
        <v xml:space="preserve"> 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0.32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11" customFormat="1" ht="29.28" customHeight="1">
      <c r="A141" s="207"/>
      <c r="B141" s="208"/>
      <c r="C141" s="209" t="s">
        <v>139</v>
      </c>
      <c r="D141" s="210" t="s">
        <v>61</v>
      </c>
      <c r="E141" s="210" t="s">
        <v>57</v>
      </c>
      <c r="F141" s="210" t="s">
        <v>58</v>
      </c>
      <c r="G141" s="210" t="s">
        <v>140</v>
      </c>
      <c r="H141" s="210" t="s">
        <v>141</v>
      </c>
      <c r="I141" s="210" t="s">
        <v>142</v>
      </c>
      <c r="J141" s="211" t="s">
        <v>109</v>
      </c>
      <c r="K141" s="212" t="s">
        <v>143</v>
      </c>
      <c r="L141" s="213"/>
      <c r="M141" s="101" t="s">
        <v>1</v>
      </c>
      <c r="N141" s="102" t="s">
        <v>40</v>
      </c>
      <c r="O141" s="102" t="s">
        <v>144</v>
      </c>
      <c r="P141" s="102" t="s">
        <v>145</v>
      </c>
      <c r="Q141" s="102" t="s">
        <v>146</v>
      </c>
      <c r="R141" s="102" t="s">
        <v>147</v>
      </c>
      <c r="S141" s="102" t="s">
        <v>148</v>
      </c>
      <c r="T141" s="103" t="s">
        <v>149</v>
      </c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</row>
    <row r="142" s="2" customFormat="1" ht="22.8" customHeight="1">
      <c r="A142" s="39"/>
      <c r="B142" s="40"/>
      <c r="C142" s="108" t="s">
        <v>150</v>
      </c>
      <c r="D142" s="41"/>
      <c r="E142" s="41"/>
      <c r="F142" s="41"/>
      <c r="G142" s="41"/>
      <c r="H142" s="41"/>
      <c r="I142" s="41"/>
      <c r="J142" s="214">
        <f>BK142</f>
        <v>0</v>
      </c>
      <c r="K142" s="41"/>
      <c r="L142" s="45"/>
      <c r="M142" s="104"/>
      <c r="N142" s="215"/>
      <c r="O142" s="105"/>
      <c r="P142" s="216">
        <f>P143+P256</f>
        <v>0</v>
      </c>
      <c r="Q142" s="105"/>
      <c r="R142" s="216">
        <f>R143+R256</f>
        <v>22.035889470000004</v>
      </c>
      <c r="S142" s="105"/>
      <c r="T142" s="217">
        <f>T143+T256</f>
        <v>17.525576000000001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75</v>
      </c>
      <c r="AU142" s="18" t="s">
        <v>111</v>
      </c>
      <c r="BK142" s="218">
        <f>BK143+BK256</f>
        <v>0</v>
      </c>
    </row>
    <row r="143" s="12" customFormat="1" ht="25.92" customHeight="1">
      <c r="A143" s="12"/>
      <c r="B143" s="219"/>
      <c r="C143" s="220"/>
      <c r="D143" s="221" t="s">
        <v>75</v>
      </c>
      <c r="E143" s="222" t="s">
        <v>151</v>
      </c>
      <c r="F143" s="222" t="s">
        <v>152</v>
      </c>
      <c r="G143" s="220"/>
      <c r="H143" s="220"/>
      <c r="I143" s="223"/>
      <c r="J143" s="224">
        <f>BK143</f>
        <v>0</v>
      </c>
      <c r="K143" s="220"/>
      <c r="L143" s="225"/>
      <c r="M143" s="226"/>
      <c r="N143" s="227"/>
      <c r="O143" s="227"/>
      <c r="P143" s="228">
        <f>P144+P152+P154+P228+P247+P254</f>
        <v>0</v>
      </c>
      <c r="Q143" s="227"/>
      <c r="R143" s="228">
        <f>R144+R152+R154+R228+R247+R254</f>
        <v>17.904118000000004</v>
      </c>
      <c r="S143" s="227"/>
      <c r="T143" s="229">
        <f>T144+T152+T154+T228+T247+T254</f>
        <v>8.0777000000000001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0" t="s">
        <v>84</v>
      </c>
      <c r="AT143" s="231" t="s">
        <v>75</v>
      </c>
      <c r="AU143" s="231" t="s">
        <v>76</v>
      </c>
      <c r="AY143" s="230" t="s">
        <v>153</v>
      </c>
      <c r="BK143" s="232">
        <f>BK144+BK152+BK154+BK228+BK247+BK254</f>
        <v>0</v>
      </c>
    </row>
    <row r="144" s="12" customFormat="1" ht="22.8" customHeight="1">
      <c r="A144" s="12"/>
      <c r="B144" s="219"/>
      <c r="C144" s="220"/>
      <c r="D144" s="221" t="s">
        <v>75</v>
      </c>
      <c r="E144" s="233" t="s">
        <v>154</v>
      </c>
      <c r="F144" s="233" t="s">
        <v>155</v>
      </c>
      <c r="G144" s="220"/>
      <c r="H144" s="220"/>
      <c r="I144" s="223"/>
      <c r="J144" s="234">
        <f>BK144</f>
        <v>0</v>
      </c>
      <c r="K144" s="220"/>
      <c r="L144" s="225"/>
      <c r="M144" s="226"/>
      <c r="N144" s="227"/>
      <c r="O144" s="227"/>
      <c r="P144" s="228">
        <f>SUM(P145:P151)</f>
        <v>0</v>
      </c>
      <c r="Q144" s="227"/>
      <c r="R144" s="228">
        <f>SUM(R145:R151)</f>
        <v>0.56253749999999991</v>
      </c>
      <c r="S144" s="227"/>
      <c r="T144" s="229">
        <f>SUM(T145:T151)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0" t="s">
        <v>84</v>
      </c>
      <c r="AT144" s="231" t="s">
        <v>75</v>
      </c>
      <c r="AU144" s="231" t="s">
        <v>84</v>
      </c>
      <c r="AY144" s="230" t="s">
        <v>153</v>
      </c>
      <c r="BK144" s="232">
        <f>SUM(BK145:BK151)</f>
        <v>0</v>
      </c>
    </row>
    <row r="145" s="2" customFormat="1" ht="24.15" customHeight="1">
      <c r="A145" s="39"/>
      <c r="B145" s="40"/>
      <c r="C145" s="235" t="s">
        <v>84</v>
      </c>
      <c r="D145" s="235" t="s">
        <v>156</v>
      </c>
      <c r="E145" s="236" t="s">
        <v>157</v>
      </c>
      <c r="F145" s="237" t="s">
        <v>158</v>
      </c>
      <c r="G145" s="238" t="s">
        <v>159</v>
      </c>
      <c r="H145" s="239">
        <v>15</v>
      </c>
      <c r="I145" s="240"/>
      <c r="J145" s="241">
        <f>ROUND(I145*H145,2)</f>
        <v>0</v>
      </c>
      <c r="K145" s="242"/>
      <c r="L145" s="45"/>
      <c r="M145" s="243" t="s">
        <v>1</v>
      </c>
      <c r="N145" s="244" t="s">
        <v>41</v>
      </c>
      <c r="O145" s="92"/>
      <c r="P145" s="245">
        <f>O145*H145</f>
        <v>0</v>
      </c>
      <c r="Q145" s="245">
        <v>0.00013999999999999999</v>
      </c>
      <c r="R145" s="245">
        <f>Q145*H145</f>
        <v>0.0020999999999999999</v>
      </c>
      <c r="S145" s="245">
        <v>0</v>
      </c>
      <c r="T145" s="24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7" t="s">
        <v>160</v>
      </c>
      <c r="AT145" s="247" t="s">
        <v>156</v>
      </c>
      <c r="AU145" s="247" t="s">
        <v>86</v>
      </c>
      <c r="AY145" s="18" t="s">
        <v>153</v>
      </c>
      <c r="BE145" s="248">
        <f>IF(N145="základní",J145,0)</f>
        <v>0</v>
      </c>
      <c r="BF145" s="248">
        <f>IF(N145="snížená",J145,0)</f>
        <v>0</v>
      </c>
      <c r="BG145" s="248">
        <f>IF(N145="zákl. přenesená",J145,0)</f>
        <v>0</v>
      </c>
      <c r="BH145" s="248">
        <f>IF(N145="sníž. přenesená",J145,0)</f>
        <v>0</v>
      </c>
      <c r="BI145" s="248">
        <f>IF(N145="nulová",J145,0)</f>
        <v>0</v>
      </c>
      <c r="BJ145" s="18" t="s">
        <v>84</v>
      </c>
      <c r="BK145" s="248">
        <f>ROUND(I145*H145,2)</f>
        <v>0</v>
      </c>
      <c r="BL145" s="18" t="s">
        <v>160</v>
      </c>
      <c r="BM145" s="247" t="s">
        <v>780</v>
      </c>
    </row>
    <row r="146" s="13" customFormat="1">
      <c r="A146" s="13"/>
      <c r="B146" s="249"/>
      <c r="C146" s="250"/>
      <c r="D146" s="251" t="s">
        <v>162</v>
      </c>
      <c r="E146" s="252" t="s">
        <v>1</v>
      </c>
      <c r="F146" s="253" t="s">
        <v>163</v>
      </c>
      <c r="G146" s="250"/>
      <c r="H146" s="254">
        <v>15</v>
      </c>
      <c r="I146" s="255"/>
      <c r="J146" s="250"/>
      <c r="K146" s="250"/>
      <c r="L146" s="256"/>
      <c r="M146" s="257"/>
      <c r="N146" s="258"/>
      <c r="O146" s="258"/>
      <c r="P146" s="258"/>
      <c r="Q146" s="258"/>
      <c r="R146" s="258"/>
      <c r="S146" s="258"/>
      <c r="T146" s="25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0" t="s">
        <v>162</v>
      </c>
      <c r="AU146" s="260" t="s">
        <v>86</v>
      </c>
      <c r="AV146" s="13" t="s">
        <v>86</v>
      </c>
      <c r="AW146" s="13" t="s">
        <v>32</v>
      </c>
      <c r="AX146" s="13" t="s">
        <v>76</v>
      </c>
      <c r="AY146" s="260" t="s">
        <v>153</v>
      </c>
    </row>
    <row r="147" s="14" customFormat="1">
      <c r="A147" s="14"/>
      <c r="B147" s="261"/>
      <c r="C147" s="262"/>
      <c r="D147" s="251" t="s">
        <v>162</v>
      </c>
      <c r="E147" s="263" t="s">
        <v>1</v>
      </c>
      <c r="F147" s="264" t="s">
        <v>164</v>
      </c>
      <c r="G147" s="262"/>
      <c r="H147" s="265">
        <v>15</v>
      </c>
      <c r="I147" s="266"/>
      <c r="J147" s="262"/>
      <c r="K147" s="262"/>
      <c r="L147" s="267"/>
      <c r="M147" s="268"/>
      <c r="N147" s="269"/>
      <c r="O147" s="269"/>
      <c r="P147" s="269"/>
      <c r="Q147" s="269"/>
      <c r="R147" s="269"/>
      <c r="S147" s="269"/>
      <c r="T147" s="27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1" t="s">
        <v>162</v>
      </c>
      <c r="AU147" s="271" t="s">
        <v>86</v>
      </c>
      <c r="AV147" s="14" t="s">
        <v>160</v>
      </c>
      <c r="AW147" s="14" t="s">
        <v>32</v>
      </c>
      <c r="AX147" s="14" t="s">
        <v>84</v>
      </c>
      <c r="AY147" s="271" t="s">
        <v>153</v>
      </c>
    </row>
    <row r="148" s="2" customFormat="1" ht="37.8" customHeight="1">
      <c r="A148" s="39"/>
      <c r="B148" s="40"/>
      <c r="C148" s="235" t="s">
        <v>86</v>
      </c>
      <c r="D148" s="235" t="s">
        <v>156</v>
      </c>
      <c r="E148" s="236" t="s">
        <v>165</v>
      </c>
      <c r="F148" s="237" t="s">
        <v>166</v>
      </c>
      <c r="G148" s="238" t="s">
        <v>167</v>
      </c>
      <c r="H148" s="239">
        <v>8.75</v>
      </c>
      <c r="I148" s="240"/>
      <c r="J148" s="241">
        <f>ROUND(I148*H148,2)</f>
        <v>0</v>
      </c>
      <c r="K148" s="242"/>
      <c r="L148" s="45"/>
      <c r="M148" s="243" t="s">
        <v>1</v>
      </c>
      <c r="N148" s="244" t="s">
        <v>41</v>
      </c>
      <c r="O148" s="92"/>
      <c r="P148" s="245">
        <f>O148*H148</f>
        <v>0</v>
      </c>
      <c r="Q148" s="245">
        <v>0.064049999999999996</v>
      </c>
      <c r="R148" s="245">
        <f>Q148*H148</f>
        <v>0.56043749999999992</v>
      </c>
      <c r="S148" s="245">
        <v>0</v>
      </c>
      <c r="T148" s="24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7" t="s">
        <v>160</v>
      </c>
      <c r="AT148" s="247" t="s">
        <v>156</v>
      </c>
      <c r="AU148" s="247" t="s">
        <v>86</v>
      </c>
      <c r="AY148" s="18" t="s">
        <v>153</v>
      </c>
      <c r="BE148" s="248">
        <f>IF(N148="základní",J148,0)</f>
        <v>0</v>
      </c>
      <c r="BF148" s="248">
        <f>IF(N148="snížená",J148,0)</f>
        <v>0</v>
      </c>
      <c r="BG148" s="248">
        <f>IF(N148="zákl. přenesená",J148,0)</f>
        <v>0</v>
      </c>
      <c r="BH148" s="248">
        <f>IF(N148="sníž. přenesená",J148,0)</f>
        <v>0</v>
      </c>
      <c r="BI148" s="248">
        <f>IF(N148="nulová",J148,0)</f>
        <v>0</v>
      </c>
      <c r="BJ148" s="18" t="s">
        <v>84</v>
      </c>
      <c r="BK148" s="248">
        <f>ROUND(I148*H148,2)</f>
        <v>0</v>
      </c>
      <c r="BL148" s="18" t="s">
        <v>160</v>
      </c>
      <c r="BM148" s="247" t="s">
        <v>781</v>
      </c>
    </row>
    <row r="149" s="13" customFormat="1">
      <c r="A149" s="13"/>
      <c r="B149" s="249"/>
      <c r="C149" s="250"/>
      <c r="D149" s="251" t="s">
        <v>162</v>
      </c>
      <c r="E149" s="252" t="s">
        <v>1</v>
      </c>
      <c r="F149" s="253" t="s">
        <v>169</v>
      </c>
      <c r="G149" s="250"/>
      <c r="H149" s="254">
        <v>8.75</v>
      </c>
      <c r="I149" s="255"/>
      <c r="J149" s="250"/>
      <c r="K149" s="250"/>
      <c r="L149" s="256"/>
      <c r="M149" s="257"/>
      <c r="N149" s="258"/>
      <c r="O149" s="258"/>
      <c r="P149" s="258"/>
      <c r="Q149" s="258"/>
      <c r="R149" s="258"/>
      <c r="S149" s="258"/>
      <c r="T149" s="25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0" t="s">
        <v>162</v>
      </c>
      <c r="AU149" s="260" t="s">
        <v>86</v>
      </c>
      <c r="AV149" s="13" t="s">
        <v>86</v>
      </c>
      <c r="AW149" s="13" t="s">
        <v>32</v>
      </c>
      <c r="AX149" s="13" t="s">
        <v>76</v>
      </c>
      <c r="AY149" s="260" t="s">
        <v>153</v>
      </c>
    </row>
    <row r="150" s="14" customFormat="1">
      <c r="A150" s="14"/>
      <c r="B150" s="261"/>
      <c r="C150" s="262"/>
      <c r="D150" s="251" t="s">
        <v>162</v>
      </c>
      <c r="E150" s="263" t="s">
        <v>1</v>
      </c>
      <c r="F150" s="264" t="s">
        <v>164</v>
      </c>
      <c r="G150" s="262"/>
      <c r="H150" s="265">
        <v>8.75</v>
      </c>
      <c r="I150" s="266"/>
      <c r="J150" s="262"/>
      <c r="K150" s="262"/>
      <c r="L150" s="267"/>
      <c r="M150" s="268"/>
      <c r="N150" s="269"/>
      <c r="O150" s="269"/>
      <c r="P150" s="269"/>
      <c r="Q150" s="269"/>
      <c r="R150" s="269"/>
      <c r="S150" s="269"/>
      <c r="T150" s="27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1" t="s">
        <v>162</v>
      </c>
      <c r="AU150" s="271" t="s">
        <v>86</v>
      </c>
      <c r="AV150" s="14" t="s">
        <v>160</v>
      </c>
      <c r="AW150" s="14" t="s">
        <v>32</v>
      </c>
      <c r="AX150" s="14" t="s">
        <v>84</v>
      </c>
      <c r="AY150" s="271" t="s">
        <v>153</v>
      </c>
    </row>
    <row r="151" s="2" customFormat="1" ht="16.5" customHeight="1">
      <c r="A151" s="39"/>
      <c r="B151" s="40"/>
      <c r="C151" s="235" t="s">
        <v>154</v>
      </c>
      <c r="D151" s="235" t="s">
        <v>156</v>
      </c>
      <c r="E151" s="236" t="s">
        <v>170</v>
      </c>
      <c r="F151" s="237" t="s">
        <v>171</v>
      </c>
      <c r="G151" s="238" t="s">
        <v>172</v>
      </c>
      <c r="H151" s="239">
        <v>3</v>
      </c>
      <c r="I151" s="240"/>
      <c r="J151" s="241">
        <f>ROUND(I151*H151,2)</f>
        <v>0</v>
      </c>
      <c r="K151" s="242"/>
      <c r="L151" s="45"/>
      <c r="M151" s="243" t="s">
        <v>1</v>
      </c>
      <c r="N151" s="244" t="s">
        <v>41</v>
      </c>
      <c r="O151" s="92"/>
      <c r="P151" s="245">
        <f>O151*H151</f>
        <v>0</v>
      </c>
      <c r="Q151" s="245">
        <v>0</v>
      </c>
      <c r="R151" s="245">
        <f>Q151*H151</f>
        <v>0</v>
      </c>
      <c r="S151" s="245">
        <v>0</v>
      </c>
      <c r="T151" s="24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7" t="s">
        <v>160</v>
      </c>
      <c r="AT151" s="247" t="s">
        <v>156</v>
      </c>
      <c r="AU151" s="247" t="s">
        <v>86</v>
      </c>
      <c r="AY151" s="18" t="s">
        <v>153</v>
      </c>
      <c r="BE151" s="248">
        <f>IF(N151="základní",J151,0)</f>
        <v>0</v>
      </c>
      <c r="BF151" s="248">
        <f>IF(N151="snížená",J151,0)</f>
        <v>0</v>
      </c>
      <c r="BG151" s="248">
        <f>IF(N151="zákl. přenesená",J151,0)</f>
        <v>0</v>
      </c>
      <c r="BH151" s="248">
        <f>IF(N151="sníž. přenesená",J151,0)</f>
        <v>0</v>
      </c>
      <c r="BI151" s="248">
        <f>IF(N151="nulová",J151,0)</f>
        <v>0</v>
      </c>
      <c r="BJ151" s="18" t="s">
        <v>84</v>
      </c>
      <c r="BK151" s="248">
        <f>ROUND(I151*H151,2)</f>
        <v>0</v>
      </c>
      <c r="BL151" s="18" t="s">
        <v>160</v>
      </c>
      <c r="BM151" s="247" t="s">
        <v>782</v>
      </c>
    </row>
    <row r="152" s="12" customFormat="1" ht="22.8" customHeight="1">
      <c r="A152" s="12"/>
      <c r="B152" s="219"/>
      <c r="C152" s="220"/>
      <c r="D152" s="221" t="s">
        <v>75</v>
      </c>
      <c r="E152" s="233" t="s">
        <v>160</v>
      </c>
      <c r="F152" s="233" t="s">
        <v>174</v>
      </c>
      <c r="G152" s="220"/>
      <c r="H152" s="220"/>
      <c r="I152" s="223"/>
      <c r="J152" s="234">
        <f>BK152</f>
        <v>0</v>
      </c>
      <c r="K152" s="220"/>
      <c r="L152" s="225"/>
      <c r="M152" s="226"/>
      <c r="N152" s="227"/>
      <c r="O152" s="227"/>
      <c r="P152" s="228">
        <f>P153</f>
        <v>0</v>
      </c>
      <c r="Q152" s="227"/>
      <c r="R152" s="228">
        <f>R153</f>
        <v>0.15984000000000001</v>
      </c>
      <c r="S152" s="227"/>
      <c r="T152" s="229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30" t="s">
        <v>84</v>
      </c>
      <c r="AT152" s="231" t="s">
        <v>75</v>
      </c>
      <c r="AU152" s="231" t="s">
        <v>84</v>
      </c>
      <c r="AY152" s="230" t="s">
        <v>153</v>
      </c>
      <c r="BK152" s="232">
        <f>BK153</f>
        <v>0</v>
      </c>
    </row>
    <row r="153" s="2" customFormat="1" ht="24.15" customHeight="1">
      <c r="A153" s="39"/>
      <c r="B153" s="40"/>
      <c r="C153" s="235" t="s">
        <v>160</v>
      </c>
      <c r="D153" s="235" t="s">
        <v>156</v>
      </c>
      <c r="E153" s="236" t="s">
        <v>175</v>
      </c>
      <c r="F153" s="237" t="s">
        <v>176</v>
      </c>
      <c r="G153" s="238" t="s">
        <v>177</v>
      </c>
      <c r="H153" s="239">
        <v>3</v>
      </c>
      <c r="I153" s="240"/>
      <c r="J153" s="241">
        <f>ROUND(I153*H153,2)</f>
        <v>0</v>
      </c>
      <c r="K153" s="242"/>
      <c r="L153" s="45"/>
      <c r="M153" s="243" t="s">
        <v>1</v>
      </c>
      <c r="N153" s="244" t="s">
        <v>41</v>
      </c>
      <c r="O153" s="92"/>
      <c r="P153" s="245">
        <f>O153*H153</f>
        <v>0</v>
      </c>
      <c r="Q153" s="245">
        <v>0.053280000000000001</v>
      </c>
      <c r="R153" s="245">
        <f>Q153*H153</f>
        <v>0.15984000000000001</v>
      </c>
      <c r="S153" s="245">
        <v>0</v>
      </c>
      <c r="T153" s="24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7" t="s">
        <v>160</v>
      </c>
      <c r="AT153" s="247" t="s">
        <v>156</v>
      </c>
      <c r="AU153" s="247" t="s">
        <v>86</v>
      </c>
      <c r="AY153" s="18" t="s">
        <v>153</v>
      </c>
      <c r="BE153" s="248">
        <f>IF(N153="základní",J153,0)</f>
        <v>0</v>
      </c>
      <c r="BF153" s="248">
        <f>IF(N153="snížená",J153,0)</f>
        <v>0</v>
      </c>
      <c r="BG153" s="248">
        <f>IF(N153="zákl. přenesená",J153,0)</f>
        <v>0</v>
      </c>
      <c r="BH153" s="248">
        <f>IF(N153="sníž. přenesená",J153,0)</f>
        <v>0</v>
      </c>
      <c r="BI153" s="248">
        <f>IF(N153="nulová",J153,0)</f>
        <v>0</v>
      </c>
      <c r="BJ153" s="18" t="s">
        <v>84</v>
      </c>
      <c r="BK153" s="248">
        <f>ROUND(I153*H153,2)</f>
        <v>0</v>
      </c>
      <c r="BL153" s="18" t="s">
        <v>160</v>
      </c>
      <c r="BM153" s="247" t="s">
        <v>783</v>
      </c>
    </row>
    <row r="154" s="12" customFormat="1" ht="22.8" customHeight="1">
      <c r="A154" s="12"/>
      <c r="B154" s="219"/>
      <c r="C154" s="220"/>
      <c r="D154" s="221" t="s">
        <v>75</v>
      </c>
      <c r="E154" s="233" t="s">
        <v>179</v>
      </c>
      <c r="F154" s="233" t="s">
        <v>180</v>
      </c>
      <c r="G154" s="220"/>
      <c r="H154" s="220"/>
      <c r="I154" s="223"/>
      <c r="J154" s="234">
        <f>BK154</f>
        <v>0</v>
      </c>
      <c r="K154" s="220"/>
      <c r="L154" s="225"/>
      <c r="M154" s="226"/>
      <c r="N154" s="227"/>
      <c r="O154" s="227"/>
      <c r="P154" s="228">
        <f>SUM(P155:P227)</f>
        <v>0</v>
      </c>
      <c r="Q154" s="227"/>
      <c r="R154" s="228">
        <f>SUM(R155:R227)</f>
        <v>17.156162500000004</v>
      </c>
      <c r="S154" s="227"/>
      <c r="T154" s="229">
        <f>SUM(T155:T227)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30" t="s">
        <v>84</v>
      </c>
      <c r="AT154" s="231" t="s">
        <v>75</v>
      </c>
      <c r="AU154" s="231" t="s">
        <v>84</v>
      </c>
      <c r="AY154" s="230" t="s">
        <v>153</v>
      </c>
      <c r="BK154" s="232">
        <f>SUM(BK155:BK227)</f>
        <v>0</v>
      </c>
    </row>
    <row r="155" s="2" customFormat="1" ht="21.75" customHeight="1">
      <c r="A155" s="39"/>
      <c r="B155" s="40"/>
      <c r="C155" s="235" t="s">
        <v>631</v>
      </c>
      <c r="D155" s="235" t="s">
        <v>156</v>
      </c>
      <c r="E155" s="236" t="s">
        <v>182</v>
      </c>
      <c r="F155" s="237" t="s">
        <v>183</v>
      </c>
      <c r="G155" s="238" t="s">
        <v>167</v>
      </c>
      <c r="H155" s="239">
        <v>29.747</v>
      </c>
      <c r="I155" s="240"/>
      <c r="J155" s="241">
        <f>ROUND(I155*H155,2)</f>
        <v>0</v>
      </c>
      <c r="K155" s="242"/>
      <c r="L155" s="45"/>
      <c r="M155" s="243" t="s">
        <v>1</v>
      </c>
      <c r="N155" s="244" t="s">
        <v>41</v>
      </c>
      <c r="O155" s="92"/>
      <c r="P155" s="245">
        <f>O155*H155</f>
        <v>0</v>
      </c>
      <c r="Q155" s="245">
        <v>0.0043800000000000002</v>
      </c>
      <c r="R155" s="245">
        <f>Q155*H155</f>
        <v>0.13029186000000001</v>
      </c>
      <c r="S155" s="245">
        <v>0</v>
      </c>
      <c r="T155" s="24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7" t="s">
        <v>160</v>
      </c>
      <c r="AT155" s="247" t="s">
        <v>156</v>
      </c>
      <c r="AU155" s="247" t="s">
        <v>86</v>
      </c>
      <c r="AY155" s="18" t="s">
        <v>153</v>
      </c>
      <c r="BE155" s="248">
        <f>IF(N155="základní",J155,0)</f>
        <v>0</v>
      </c>
      <c r="BF155" s="248">
        <f>IF(N155="snížená",J155,0)</f>
        <v>0</v>
      </c>
      <c r="BG155" s="248">
        <f>IF(N155="zákl. přenesená",J155,0)</f>
        <v>0</v>
      </c>
      <c r="BH155" s="248">
        <f>IF(N155="sníž. přenesená",J155,0)</f>
        <v>0</v>
      </c>
      <c r="BI155" s="248">
        <f>IF(N155="nulová",J155,0)</f>
        <v>0</v>
      </c>
      <c r="BJ155" s="18" t="s">
        <v>84</v>
      </c>
      <c r="BK155" s="248">
        <f>ROUND(I155*H155,2)</f>
        <v>0</v>
      </c>
      <c r="BL155" s="18" t="s">
        <v>160</v>
      </c>
      <c r="BM155" s="247" t="s">
        <v>784</v>
      </c>
    </row>
    <row r="156" s="15" customFormat="1">
      <c r="A156" s="15"/>
      <c r="B156" s="272"/>
      <c r="C156" s="273"/>
      <c r="D156" s="251" t="s">
        <v>162</v>
      </c>
      <c r="E156" s="274" t="s">
        <v>1</v>
      </c>
      <c r="F156" s="275" t="s">
        <v>185</v>
      </c>
      <c r="G156" s="273"/>
      <c r="H156" s="274" t="s">
        <v>1</v>
      </c>
      <c r="I156" s="276"/>
      <c r="J156" s="273"/>
      <c r="K156" s="273"/>
      <c r="L156" s="277"/>
      <c r="M156" s="278"/>
      <c r="N156" s="279"/>
      <c r="O156" s="279"/>
      <c r="P156" s="279"/>
      <c r="Q156" s="279"/>
      <c r="R156" s="279"/>
      <c r="S156" s="279"/>
      <c r="T156" s="28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1" t="s">
        <v>162</v>
      </c>
      <c r="AU156" s="281" t="s">
        <v>86</v>
      </c>
      <c r="AV156" s="15" t="s">
        <v>84</v>
      </c>
      <c r="AW156" s="15" t="s">
        <v>32</v>
      </c>
      <c r="AX156" s="15" t="s">
        <v>76</v>
      </c>
      <c r="AY156" s="281" t="s">
        <v>153</v>
      </c>
    </row>
    <row r="157" s="13" customFormat="1">
      <c r="A157" s="13"/>
      <c r="B157" s="249"/>
      <c r="C157" s="250"/>
      <c r="D157" s="251" t="s">
        <v>162</v>
      </c>
      <c r="E157" s="252" t="s">
        <v>1</v>
      </c>
      <c r="F157" s="253" t="s">
        <v>186</v>
      </c>
      <c r="G157" s="250"/>
      <c r="H157" s="254">
        <v>13.146000000000001</v>
      </c>
      <c r="I157" s="255"/>
      <c r="J157" s="250"/>
      <c r="K157" s="250"/>
      <c r="L157" s="256"/>
      <c r="M157" s="257"/>
      <c r="N157" s="258"/>
      <c r="O157" s="258"/>
      <c r="P157" s="258"/>
      <c r="Q157" s="258"/>
      <c r="R157" s="258"/>
      <c r="S157" s="258"/>
      <c r="T157" s="25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0" t="s">
        <v>162</v>
      </c>
      <c r="AU157" s="260" t="s">
        <v>86</v>
      </c>
      <c r="AV157" s="13" t="s">
        <v>86</v>
      </c>
      <c r="AW157" s="13" t="s">
        <v>32</v>
      </c>
      <c r="AX157" s="13" t="s">
        <v>76</v>
      </c>
      <c r="AY157" s="260" t="s">
        <v>153</v>
      </c>
    </row>
    <row r="158" s="15" customFormat="1">
      <c r="A158" s="15"/>
      <c r="B158" s="272"/>
      <c r="C158" s="273"/>
      <c r="D158" s="251" t="s">
        <v>162</v>
      </c>
      <c r="E158" s="274" t="s">
        <v>1</v>
      </c>
      <c r="F158" s="275" t="s">
        <v>187</v>
      </c>
      <c r="G158" s="273"/>
      <c r="H158" s="274" t="s">
        <v>1</v>
      </c>
      <c r="I158" s="276"/>
      <c r="J158" s="273"/>
      <c r="K158" s="273"/>
      <c r="L158" s="277"/>
      <c r="M158" s="278"/>
      <c r="N158" s="279"/>
      <c r="O158" s="279"/>
      <c r="P158" s="279"/>
      <c r="Q158" s="279"/>
      <c r="R158" s="279"/>
      <c r="S158" s="279"/>
      <c r="T158" s="28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1" t="s">
        <v>162</v>
      </c>
      <c r="AU158" s="281" t="s">
        <v>86</v>
      </c>
      <c r="AV158" s="15" t="s">
        <v>84</v>
      </c>
      <c r="AW158" s="15" t="s">
        <v>32</v>
      </c>
      <c r="AX158" s="15" t="s">
        <v>76</v>
      </c>
      <c r="AY158" s="281" t="s">
        <v>153</v>
      </c>
    </row>
    <row r="159" s="13" customFormat="1">
      <c r="A159" s="13"/>
      <c r="B159" s="249"/>
      <c r="C159" s="250"/>
      <c r="D159" s="251" t="s">
        <v>162</v>
      </c>
      <c r="E159" s="252" t="s">
        <v>1</v>
      </c>
      <c r="F159" s="253" t="s">
        <v>188</v>
      </c>
      <c r="G159" s="250"/>
      <c r="H159" s="254">
        <v>13.538</v>
      </c>
      <c r="I159" s="255"/>
      <c r="J159" s="250"/>
      <c r="K159" s="250"/>
      <c r="L159" s="256"/>
      <c r="M159" s="257"/>
      <c r="N159" s="258"/>
      <c r="O159" s="258"/>
      <c r="P159" s="258"/>
      <c r="Q159" s="258"/>
      <c r="R159" s="258"/>
      <c r="S159" s="258"/>
      <c r="T159" s="25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0" t="s">
        <v>162</v>
      </c>
      <c r="AU159" s="260" t="s">
        <v>86</v>
      </c>
      <c r="AV159" s="13" t="s">
        <v>86</v>
      </c>
      <c r="AW159" s="13" t="s">
        <v>32</v>
      </c>
      <c r="AX159" s="13" t="s">
        <v>76</v>
      </c>
      <c r="AY159" s="260" t="s">
        <v>153</v>
      </c>
    </row>
    <row r="160" s="15" customFormat="1">
      <c r="A160" s="15"/>
      <c r="B160" s="272"/>
      <c r="C160" s="273"/>
      <c r="D160" s="251" t="s">
        <v>162</v>
      </c>
      <c r="E160" s="274" t="s">
        <v>1</v>
      </c>
      <c r="F160" s="275" t="s">
        <v>189</v>
      </c>
      <c r="G160" s="273"/>
      <c r="H160" s="274" t="s">
        <v>1</v>
      </c>
      <c r="I160" s="276"/>
      <c r="J160" s="273"/>
      <c r="K160" s="273"/>
      <c r="L160" s="277"/>
      <c r="M160" s="278"/>
      <c r="N160" s="279"/>
      <c r="O160" s="279"/>
      <c r="P160" s="279"/>
      <c r="Q160" s="279"/>
      <c r="R160" s="279"/>
      <c r="S160" s="279"/>
      <c r="T160" s="28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1" t="s">
        <v>162</v>
      </c>
      <c r="AU160" s="281" t="s">
        <v>86</v>
      </c>
      <c r="AV160" s="15" t="s">
        <v>84</v>
      </c>
      <c r="AW160" s="15" t="s">
        <v>32</v>
      </c>
      <c r="AX160" s="15" t="s">
        <v>76</v>
      </c>
      <c r="AY160" s="281" t="s">
        <v>153</v>
      </c>
    </row>
    <row r="161" s="13" customFormat="1">
      <c r="A161" s="13"/>
      <c r="B161" s="249"/>
      <c r="C161" s="250"/>
      <c r="D161" s="251" t="s">
        <v>162</v>
      </c>
      <c r="E161" s="252" t="s">
        <v>1</v>
      </c>
      <c r="F161" s="253" t="s">
        <v>190</v>
      </c>
      <c r="G161" s="250"/>
      <c r="H161" s="254">
        <v>1.5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162</v>
      </c>
      <c r="AU161" s="260" t="s">
        <v>86</v>
      </c>
      <c r="AV161" s="13" t="s">
        <v>86</v>
      </c>
      <c r="AW161" s="13" t="s">
        <v>32</v>
      </c>
      <c r="AX161" s="13" t="s">
        <v>76</v>
      </c>
      <c r="AY161" s="260" t="s">
        <v>153</v>
      </c>
    </row>
    <row r="162" s="15" customFormat="1">
      <c r="A162" s="15"/>
      <c r="B162" s="272"/>
      <c r="C162" s="273"/>
      <c r="D162" s="251" t="s">
        <v>162</v>
      </c>
      <c r="E162" s="274" t="s">
        <v>1</v>
      </c>
      <c r="F162" s="275" t="s">
        <v>191</v>
      </c>
      <c r="G162" s="273"/>
      <c r="H162" s="274" t="s">
        <v>1</v>
      </c>
      <c r="I162" s="276"/>
      <c r="J162" s="273"/>
      <c r="K162" s="273"/>
      <c r="L162" s="277"/>
      <c r="M162" s="278"/>
      <c r="N162" s="279"/>
      <c r="O162" s="279"/>
      <c r="P162" s="279"/>
      <c r="Q162" s="279"/>
      <c r="R162" s="279"/>
      <c r="S162" s="279"/>
      <c r="T162" s="28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1" t="s">
        <v>162</v>
      </c>
      <c r="AU162" s="281" t="s">
        <v>86</v>
      </c>
      <c r="AV162" s="15" t="s">
        <v>84</v>
      </c>
      <c r="AW162" s="15" t="s">
        <v>32</v>
      </c>
      <c r="AX162" s="15" t="s">
        <v>76</v>
      </c>
      <c r="AY162" s="281" t="s">
        <v>153</v>
      </c>
    </row>
    <row r="163" s="13" customFormat="1">
      <c r="A163" s="13"/>
      <c r="B163" s="249"/>
      <c r="C163" s="250"/>
      <c r="D163" s="251" t="s">
        <v>162</v>
      </c>
      <c r="E163" s="252" t="s">
        <v>1</v>
      </c>
      <c r="F163" s="253" t="s">
        <v>192</v>
      </c>
      <c r="G163" s="250"/>
      <c r="H163" s="254">
        <v>1.5629999999999999</v>
      </c>
      <c r="I163" s="255"/>
      <c r="J163" s="250"/>
      <c r="K163" s="250"/>
      <c r="L163" s="256"/>
      <c r="M163" s="257"/>
      <c r="N163" s="258"/>
      <c r="O163" s="258"/>
      <c r="P163" s="258"/>
      <c r="Q163" s="258"/>
      <c r="R163" s="258"/>
      <c r="S163" s="258"/>
      <c r="T163" s="25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162</v>
      </c>
      <c r="AU163" s="260" t="s">
        <v>86</v>
      </c>
      <c r="AV163" s="13" t="s">
        <v>86</v>
      </c>
      <c r="AW163" s="13" t="s">
        <v>32</v>
      </c>
      <c r="AX163" s="13" t="s">
        <v>76</v>
      </c>
      <c r="AY163" s="260" t="s">
        <v>153</v>
      </c>
    </row>
    <row r="164" s="14" customFormat="1">
      <c r="A164" s="14"/>
      <c r="B164" s="261"/>
      <c r="C164" s="262"/>
      <c r="D164" s="251" t="s">
        <v>162</v>
      </c>
      <c r="E164" s="263" t="s">
        <v>1</v>
      </c>
      <c r="F164" s="264" t="s">
        <v>164</v>
      </c>
      <c r="G164" s="262"/>
      <c r="H164" s="265">
        <v>29.747</v>
      </c>
      <c r="I164" s="266"/>
      <c r="J164" s="262"/>
      <c r="K164" s="262"/>
      <c r="L164" s="267"/>
      <c r="M164" s="268"/>
      <c r="N164" s="269"/>
      <c r="O164" s="269"/>
      <c r="P164" s="269"/>
      <c r="Q164" s="269"/>
      <c r="R164" s="269"/>
      <c r="S164" s="269"/>
      <c r="T164" s="27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1" t="s">
        <v>162</v>
      </c>
      <c r="AU164" s="271" t="s">
        <v>86</v>
      </c>
      <c r="AV164" s="14" t="s">
        <v>160</v>
      </c>
      <c r="AW164" s="14" t="s">
        <v>32</v>
      </c>
      <c r="AX164" s="14" t="s">
        <v>84</v>
      </c>
      <c r="AY164" s="271" t="s">
        <v>153</v>
      </c>
    </row>
    <row r="165" s="2" customFormat="1" ht="21.75" customHeight="1">
      <c r="A165" s="39"/>
      <c r="B165" s="40"/>
      <c r="C165" s="235" t="s">
        <v>636</v>
      </c>
      <c r="D165" s="235" t="s">
        <v>156</v>
      </c>
      <c r="E165" s="236" t="s">
        <v>194</v>
      </c>
      <c r="F165" s="237" t="s">
        <v>195</v>
      </c>
      <c r="G165" s="238" t="s">
        <v>167</v>
      </c>
      <c r="H165" s="239">
        <v>29.747</v>
      </c>
      <c r="I165" s="240"/>
      <c r="J165" s="241">
        <f>ROUND(I165*H165,2)</f>
        <v>0</v>
      </c>
      <c r="K165" s="242"/>
      <c r="L165" s="45"/>
      <c r="M165" s="243" t="s">
        <v>1</v>
      </c>
      <c r="N165" s="244" t="s">
        <v>41</v>
      </c>
      <c r="O165" s="92"/>
      <c r="P165" s="245">
        <f>O165*H165</f>
        <v>0</v>
      </c>
      <c r="Q165" s="245">
        <v>0.0040000000000000001</v>
      </c>
      <c r="R165" s="245">
        <f>Q165*H165</f>
        <v>0.118988</v>
      </c>
      <c r="S165" s="245">
        <v>0</v>
      </c>
      <c r="T165" s="24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7" t="s">
        <v>160</v>
      </c>
      <c r="AT165" s="247" t="s">
        <v>156</v>
      </c>
      <c r="AU165" s="247" t="s">
        <v>86</v>
      </c>
      <c r="AY165" s="18" t="s">
        <v>153</v>
      </c>
      <c r="BE165" s="248">
        <f>IF(N165="základní",J165,0)</f>
        <v>0</v>
      </c>
      <c r="BF165" s="248">
        <f>IF(N165="snížená",J165,0)</f>
        <v>0</v>
      </c>
      <c r="BG165" s="248">
        <f>IF(N165="zákl. přenesená",J165,0)</f>
        <v>0</v>
      </c>
      <c r="BH165" s="248">
        <f>IF(N165="sníž. přenesená",J165,0)</f>
        <v>0</v>
      </c>
      <c r="BI165" s="248">
        <f>IF(N165="nulová",J165,0)</f>
        <v>0</v>
      </c>
      <c r="BJ165" s="18" t="s">
        <v>84</v>
      </c>
      <c r="BK165" s="248">
        <f>ROUND(I165*H165,2)</f>
        <v>0</v>
      </c>
      <c r="BL165" s="18" t="s">
        <v>160</v>
      </c>
      <c r="BM165" s="247" t="s">
        <v>785</v>
      </c>
    </row>
    <row r="166" s="2" customFormat="1" ht="24.15" customHeight="1">
      <c r="A166" s="39"/>
      <c r="B166" s="40"/>
      <c r="C166" s="235" t="s">
        <v>197</v>
      </c>
      <c r="D166" s="235" t="s">
        <v>156</v>
      </c>
      <c r="E166" s="236" t="s">
        <v>633</v>
      </c>
      <c r="F166" s="237" t="s">
        <v>634</v>
      </c>
      <c r="G166" s="238" t="s">
        <v>167</v>
      </c>
      <c r="H166" s="239">
        <v>29.747</v>
      </c>
      <c r="I166" s="240"/>
      <c r="J166" s="241">
        <f>ROUND(I166*H166,2)</f>
        <v>0</v>
      </c>
      <c r="K166" s="242"/>
      <c r="L166" s="45"/>
      <c r="M166" s="243" t="s">
        <v>1</v>
      </c>
      <c r="N166" s="244" t="s">
        <v>41</v>
      </c>
      <c r="O166" s="92"/>
      <c r="P166" s="245">
        <f>O166*H166</f>
        <v>0</v>
      </c>
      <c r="Q166" s="245">
        <v>0.028400000000000002</v>
      </c>
      <c r="R166" s="245">
        <f>Q166*H166</f>
        <v>0.84481480000000009</v>
      </c>
      <c r="S166" s="245">
        <v>0</v>
      </c>
      <c r="T166" s="24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7" t="s">
        <v>160</v>
      </c>
      <c r="AT166" s="247" t="s">
        <v>156</v>
      </c>
      <c r="AU166" s="247" t="s">
        <v>86</v>
      </c>
      <c r="AY166" s="18" t="s">
        <v>153</v>
      </c>
      <c r="BE166" s="248">
        <f>IF(N166="základní",J166,0)</f>
        <v>0</v>
      </c>
      <c r="BF166" s="248">
        <f>IF(N166="snížená",J166,0)</f>
        <v>0</v>
      </c>
      <c r="BG166" s="248">
        <f>IF(N166="zákl. přenesená",J166,0)</f>
        <v>0</v>
      </c>
      <c r="BH166" s="248">
        <f>IF(N166="sníž. přenesená",J166,0)</f>
        <v>0</v>
      </c>
      <c r="BI166" s="248">
        <f>IF(N166="nulová",J166,0)</f>
        <v>0</v>
      </c>
      <c r="BJ166" s="18" t="s">
        <v>84</v>
      </c>
      <c r="BK166" s="248">
        <f>ROUND(I166*H166,2)</f>
        <v>0</v>
      </c>
      <c r="BL166" s="18" t="s">
        <v>160</v>
      </c>
      <c r="BM166" s="247" t="s">
        <v>786</v>
      </c>
    </row>
    <row r="167" s="15" customFormat="1">
      <c r="A167" s="15"/>
      <c r="B167" s="272"/>
      <c r="C167" s="273"/>
      <c r="D167" s="251" t="s">
        <v>162</v>
      </c>
      <c r="E167" s="274" t="s">
        <v>1</v>
      </c>
      <c r="F167" s="275" t="s">
        <v>201</v>
      </c>
      <c r="G167" s="273"/>
      <c r="H167" s="274" t="s">
        <v>1</v>
      </c>
      <c r="I167" s="276"/>
      <c r="J167" s="273"/>
      <c r="K167" s="273"/>
      <c r="L167" s="277"/>
      <c r="M167" s="278"/>
      <c r="N167" s="279"/>
      <c r="O167" s="279"/>
      <c r="P167" s="279"/>
      <c r="Q167" s="279"/>
      <c r="R167" s="279"/>
      <c r="S167" s="279"/>
      <c r="T167" s="280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1" t="s">
        <v>162</v>
      </c>
      <c r="AU167" s="281" t="s">
        <v>86</v>
      </c>
      <c r="AV167" s="15" t="s">
        <v>84</v>
      </c>
      <c r="AW167" s="15" t="s">
        <v>32</v>
      </c>
      <c r="AX167" s="15" t="s">
        <v>76</v>
      </c>
      <c r="AY167" s="281" t="s">
        <v>153</v>
      </c>
    </row>
    <row r="168" s="15" customFormat="1">
      <c r="A168" s="15"/>
      <c r="B168" s="272"/>
      <c r="C168" s="273"/>
      <c r="D168" s="251" t="s">
        <v>162</v>
      </c>
      <c r="E168" s="274" t="s">
        <v>1</v>
      </c>
      <c r="F168" s="275" t="s">
        <v>185</v>
      </c>
      <c r="G168" s="273"/>
      <c r="H168" s="274" t="s">
        <v>1</v>
      </c>
      <c r="I168" s="276"/>
      <c r="J168" s="273"/>
      <c r="K168" s="273"/>
      <c r="L168" s="277"/>
      <c r="M168" s="278"/>
      <c r="N168" s="279"/>
      <c r="O168" s="279"/>
      <c r="P168" s="279"/>
      <c r="Q168" s="279"/>
      <c r="R168" s="279"/>
      <c r="S168" s="279"/>
      <c r="T168" s="280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1" t="s">
        <v>162</v>
      </c>
      <c r="AU168" s="281" t="s">
        <v>86</v>
      </c>
      <c r="AV168" s="15" t="s">
        <v>84</v>
      </c>
      <c r="AW168" s="15" t="s">
        <v>32</v>
      </c>
      <c r="AX168" s="15" t="s">
        <v>76</v>
      </c>
      <c r="AY168" s="281" t="s">
        <v>153</v>
      </c>
    </row>
    <row r="169" s="13" customFormat="1">
      <c r="A169" s="13"/>
      <c r="B169" s="249"/>
      <c r="C169" s="250"/>
      <c r="D169" s="251" t="s">
        <v>162</v>
      </c>
      <c r="E169" s="252" t="s">
        <v>1</v>
      </c>
      <c r="F169" s="253" t="s">
        <v>186</v>
      </c>
      <c r="G169" s="250"/>
      <c r="H169" s="254">
        <v>13.146000000000001</v>
      </c>
      <c r="I169" s="255"/>
      <c r="J169" s="250"/>
      <c r="K169" s="250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162</v>
      </c>
      <c r="AU169" s="260" t="s">
        <v>86</v>
      </c>
      <c r="AV169" s="13" t="s">
        <v>86</v>
      </c>
      <c r="AW169" s="13" t="s">
        <v>32</v>
      </c>
      <c r="AX169" s="13" t="s">
        <v>76</v>
      </c>
      <c r="AY169" s="260" t="s">
        <v>153</v>
      </c>
    </row>
    <row r="170" s="15" customFormat="1">
      <c r="A170" s="15"/>
      <c r="B170" s="272"/>
      <c r="C170" s="273"/>
      <c r="D170" s="251" t="s">
        <v>162</v>
      </c>
      <c r="E170" s="274" t="s">
        <v>1</v>
      </c>
      <c r="F170" s="275" t="s">
        <v>187</v>
      </c>
      <c r="G170" s="273"/>
      <c r="H170" s="274" t="s">
        <v>1</v>
      </c>
      <c r="I170" s="276"/>
      <c r="J170" s="273"/>
      <c r="K170" s="273"/>
      <c r="L170" s="277"/>
      <c r="M170" s="278"/>
      <c r="N170" s="279"/>
      <c r="O170" s="279"/>
      <c r="P170" s="279"/>
      <c r="Q170" s="279"/>
      <c r="R170" s="279"/>
      <c r="S170" s="279"/>
      <c r="T170" s="280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1" t="s">
        <v>162</v>
      </c>
      <c r="AU170" s="281" t="s">
        <v>86</v>
      </c>
      <c r="AV170" s="15" t="s">
        <v>84</v>
      </c>
      <c r="AW170" s="15" t="s">
        <v>32</v>
      </c>
      <c r="AX170" s="15" t="s">
        <v>76</v>
      </c>
      <c r="AY170" s="281" t="s">
        <v>153</v>
      </c>
    </row>
    <row r="171" s="13" customFormat="1">
      <c r="A171" s="13"/>
      <c r="B171" s="249"/>
      <c r="C171" s="250"/>
      <c r="D171" s="251" t="s">
        <v>162</v>
      </c>
      <c r="E171" s="252" t="s">
        <v>1</v>
      </c>
      <c r="F171" s="253" t="s">
        <v>188</v>
      </c>
      <c r="G171" s="250"/>
      <c r="H171" s="254">
        <v>13.538</v>
      </c>
      <c r="I171" s="255"/>
      <c r="J171" s="250"/>
      <c r="K171" s="250"/>
      <c r="L171" s="256"/>
      <c r="M171" s="257"/>
      <c r="N171" s="258"/>
      <c r="O171" s="258"/>
      <c r="P171" s="258"/>
      <c r="Q171" s="258"/>
      <c r="R171" s="258"/>
      <c r="S171" s="258"/>
      <c r="T171" s="25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0" t="s">
        <v>162</v>
      </c>
      <c r="AU171" s="260" t="s">
        <v>86</v>
      </c>
      <c r="AV171" s="13" t="s">
        <v>86</v>
      </c>
      <c r="AW171" s="13" t="s">
        <v>32</v>
      </c>
      <c r="AX171" s="13" t="s">
        <v>76</v>
      </c>
      <c r="AY171" s="260" t="s">
        <v>153</v>
      </c>
    </row>
    <row r="172" s="15" customFormat="1">
      <c r="A172" s="15"/>
      <c r="B172" s="272"/>
      <c r="C172" s="273"/>
      <c r="D172" s="251" t="s">
        <v>162</v>
      </c>
      <c r="E172" s="274" t="s">
        <v>1</v>
      </c>
      <c r="F172" s="275" t="s">
        <v>189</v>
      </c>
      <c r="G172" s="273"/>
      <c r="H172" s="274" t="s">
        <v>1</v>
      </c>
      <c r="I172" s="276"/>
      <c r="J172" s="273"/>
      <c r="K172" s="273"/>
      <c r="L172" s="277"/>
      <c r="M172" s="278"/>
      <c r="N172" s="279"/>
      <c r="O172" s="279"/>
      <c r="P172" s="279"/>
      <c r="Q172" s="279"/>
      <c r="R172" s="279"/>
      <c r="S172" s="279"/>
      <c r="T172" s="280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1" t="s">
        <v>162</v>
      </c>
      <c r="AU172" s="281" t="s">
        <v>86</v>
      </c>
      <c r="AV172" s="15" t="s">
        <v>84</v>
      </c>
      <c r="AW172" s="15" t="s">
        <v>32</v>
      </c>
      <c r="AX172" s="15" t="s">
        <v>76</v>
      </c>
      <c r="AY172" s="281" t="s">
        <v>153</v>
      </c>
    </row>
    <row r="173" s="13" customFormat="1">
      <c r="A173" s="13"/>
      <c r="B173" s="249"/>
      <c r="C173" s="250"/>
      <c r="D173" s="251" t="s">
        <v>162</v>
      </c>
      <c r="E173" s="252" t="s">
        <v>1</v>
      </c>
      <c r="F173" s="253" t="s">
        <v>190</v>
      </c>
      <c r="G173" s="250"/>
      <c r="H173" s="254">
        <v>1.5</v>
      </c>
      <c r="I173" s="255"/>
      <c r="J173" s="250"/>
      <c r="K173" s="250"/>
      <c r="L173" s="256"/>
      <c r="M173" s="257"/>
      <c r="N173" s="258"/>
      <c r="O173" s="258"/>
      <c r="P173" s="258"/>
      <c r="Q173" s="258"/>
      <c r="R173" s="258"/>
      <c r="S173" s="258"/>
      <c r="T173" s="25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0" t="s">
        <v>162</v>
      </c>
      <c r="AU173" s="260" t="s">
        <v>86</v>
      </c>
      <c r="AV173" s="13" t="s">
        <v>86</v>
      </c>
      <c r="AW173" s="13" t="s">
        <v>32</v>
      </c>
      <c r="AX173" s="13" t="s">
        <v>76</v>
      </c>
      <c r="AY173" s="260" t="s">
        <v>153</v>
      </c>
    </row>
    <row r="174" s="15" customFormat="1">
      <c r="A174" s="15"/>
      <c r="B174" s="272"/>
      <c r="C174" s="273"/>
      <c r="D174" s="251" t="s">
        <v>162</v>
      </c>
      <c r="E174" s="274" t="s">
        <v>1</v>
      </c>
      <c r="F174" s="275" t="s">
        <v>191</v>
      </c>
      <c r="G174" s="273"/>
      <c r="H174" s="274" t="s">
        <v>1</v>
      </c>
      <c r="I174" s="276"/>
      <c r="J174" s="273"/>
      <c r="K174" s="273"/>
      <c r="L174" s="277"/>
      <c r="M174" s="278"/>
      <c r="N174" s="279"/>
      <c r="O174" s="279"/>
      <c r="P174" s="279"/>
      <c r="Q174" s="279"/>
      <c r="R174" s="279"/>
      <c r="S174" s="279"/>
      <c r="T174" s="280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1" t="s">
        <v>162</v>
      </c>
      <c r="AU174" s="281" t="s">
        <v>86</v>
      </c>
      <c r="AV174" s="15" t="s">
        <v>84</v>
      </c>
      <c r="AW174" s="15" t="s">
        <v>32</v>
      </c>
      <c r="AX174" s="15" t="s">
        <v>76</v>
      </c>
      <c r="AY174" s="281" t="s">
        <v>153</v>
      </c>
    </row>
    <row r="175" s="13" customFormat="1">
      <c r="A175" s="13"/>
      <c r="B175" s="249"/>
      <c r="C175" s="250"/>
      <c r="D175" s="251" t="s">
        <v>162</v>
      </c>
      <c r="E175" s="252" t="s">
        <v>1</v>
      </c>
      <c r="F175" s="253" t="s">
        <v>192</v>
      </c>
      <c r="G175" s="250"/>
      <c r="H175" s="254">
        <v>1.5629999999999999</v>
      </c>
      <c r="I175" s="255"/>
      <c r="J175" s="250"/>
      <c r="K175" s="250"/>
      <c r="L175" s="256"/>
      <c r="M175" s="257"/>
      <c r="N175" s="258"/>
      <c r="O175" s="258"/>
      <c r="P175" s="258"/>
      <c r="Q175" s="258"/>
      <c r="R175" s="258"/>
      <c r="S175" s="258"/>
      <c r="T175" s="25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0" t="s">
        <v>162</v>
      </c>
      <c r="AU175" s="260" t="s">
        <v>86</v>
      </c>
      <c r="AV175" s="13" t="s">
        <v>86</v>
      </c>
      <c r="AW175" s="13" t="s">
        <v>32</v>
      </c>
      <c r="AX175" s="13" t="s">
        <v>76</v>
      </c>
      <c r="AY175" s="260" t="s">
        <v>153</v>
      </c>
    </row>
    <row r="176" s="14" customFormat="1">
      <c r="A176" s="14"/>
      <c r="B176" s="261"/>
      <c r="C176" s="262"/>
      <c r="D176" s="251" t="s">
        <v>162</v>
      </c>
      <c r="E176" s="263" t="s">
        <v>1</v>
      </c>
      <c r="F176" s="264" t="s">
        <v>164</v>
      </c>
      <c r="G176" s="262"/>
      <c r="H176" s="265">
        <v>29.747</v>
      </c>
      <c r="I176" s="266"/>
      <c r="J176" s="262"/>
      <c r="K176" s="262"/>
      <c r="L176" s="267"/>
      <c r="M176" s="268"/>
      <c r="N176" s="269"/>
      <c r="O176" s="269"/>
      <c r="P176" s="269"/>
      <c r="Q176" s="269"/>
      <c r="R176" s="269"/>
      <c r="S176" s="269"/>
      <c r="T176" s="27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1" t="s">
        <v>162</v>
      </c>
      <c r="AU176" s="271" t="s">
        <v>86</v>
      </c>
      <c r="AV176" s="14" t="s">
        <v>160</v>
      </c>
      <c r="AW176" s="14" t="s">
        <v>32</v>
      </c>
      <c r="AX176" s="14" t="s">
        <v>84</v>
      </c>
      <c r="AY176" s="271" t="s">
        <v>153</v>
      </c>
    </row>
    <row r="177" s="2" customFormat="1" ht="24.15" customHeight="1">
      <c r="A177" s="39"/>
      <c r="B177" s="40"/>
      <c r="C177" s="235" t="s">
        <v>641</v>
      </c>
      <c r="D177" s="235" t="s">
        <v>156</v>
      </c>
      <c r="E177" s="236" t="s">
        <v>203</v>
      </c>
      <c r="F177" s="237" t="s">
        <v>204</v>
      </c>
      <c r="G177" s="238" t="s">
        <v>167</v>
      </c>
      <c r="H177" s="239">
        <v>74.534000000000006</v>
      </c>
      <c r="I177" s="240"/>
      <c r="J177" s="241">
        <f>ROUND(I177*H177,2)</f>
        <v>0</v>
      </c>
      <c r="K177" s="242"/>
      <c r="L177" s="45"/>
      <c r="M177" s="243" t="s">
        <v>1</v>
      </c>
      <c r="N177" s="244" t="s">
        <v>41</v>
      </c>
      <c r="O177" s="92"/>
      <c r="P177" s="245">
        <f>O177*H177</f>
        <v>0</v>
      </c>
      <c r="Q177" s="245">
        <v>0.020480000000000002</v>
      </c>
      <c r="R177" s="245">
        <f>Q177*H177</f>
        <v>1.5264563200000003</v>
      </c>
      <c r="S177" s="245">
        <v>0</v>
      </c>
      <c r="T177" s="24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7" t="s">
        <v>160</v>
      </c>
      <c r="AT177" s="247" t="s">
        <v>156</v>
      </c>
      <c r="AU177" s="247" t="s">
        <v>86</v>
      </c>
      <c r="AY177" s="18" t="s">
        <v>153</v>
      </c>
      <c r="BE177" s="248">
        <f>IF(N177="základní",J177,0)</f>
        <v>0</v>
      </c>
      <c r="BF177" s="248">
        <f>IF(N177="snížená",J177,0)</f>
        <v>0</v>
      </c>
      <c r="BG177" s="248">
        <f>IF(N177="zákl. přenesená",J177,0)</f>
        <v>0</v>
      </c>
      <c r="BH177" s="248">
        <f>IF(N177="sníž. přenesená",J177,0)</f>
        <v>0</v>
      </c>
      <c r="BI177" s="248">
        <f>IF(N177="nulová",J177,0)</f>
        <v>0</v>
      </c>
      <c r="BJ177" s="18" t="s">
        <v>84</v>
      </c>
      <c r="BK177" s="248">
        <f>ROUND(I177*H177,2)</f>
        <v>0</v>
      </c>
      <c r="BL177" s="18" t="s">
        <v>160</v>
      </c>
      <c r="BM177" s="247" t="s">
        <v>787</v>
      </c>
    </row>
    <row r="178" s="15" customFormat="1">
      <c r="A178" s="15"/>
      <c r="B178" s="272"/>
      <c r="C178" s="273"/>
      <c r="D178" s="251" t="s">
        <v>162</v>
      </c>
      <c r="E178" s="274" t="s">
        <v>1</v>
      </c>
      <c r="F178" s="275" t="s">
        <v>185</v>
      </c>
      <c r="G178" s="273"/>
      <c r="H178" s="274" t="s">
        <v>1</v>
      </c>
      <c r="I178" s="276"/>
      <c r="J178" s="273"/>
      <c r="K178" s="273"/>
      <c r="L178" s="277"/>
      <c r="M178" s="278"/>
      <c r="N178" s="279"/>
      <c r="O178" s="279"/>
      <c r="P178" s="279"/>
      <c r="Q178" s="279"/>
      <c r="R178" s="279"/>
      <c r="S178" s="279"/>
      <c r="T178" s="280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1" t="s">
        <v>162</v>
      </c>
      <c r="AU178" s="281" t="s">
        <v>86</v>
      </c>
      <c r="AV178" s="15" t="s">
        <v>84</v>
      </c>
      <c r="AW178" s="15" t="s">
        <v>32</v>
      </c>
      <c r="AX178" s="15" t="s">
        <v>76</v>
      </c>
      <c r="AY178" s="281" t="s">
        <v>153</v>
      </c>
    </row>
    <row r="179" s="13" customFormat="1">
      <c r="A179" s="13"/>
      <c r="B179" s="249"/>
      <c r="C179" s="250"/>
      <c r="D179" s="251" t="s">
        <v>162</v>
      </c>
      <c r="E179" s="252" t="s">
        <v>1</v>
      </c>
      <c r="F179" s="253" t="s">
        <v>206</v>
      </c>
      <c r="G179" s="250"/>
      <c r="H179" s="254">
        <v>28.423999999999999</v>
      </c>
      <c r="I179" s="255"/>
      <c r="J179" s="250"/>
      <c r="K179" s="250"/>
      <c r="L179" s="256"/>
      <c r="M179" s="257"/>
      <c r="N179" s="258"/>
      <c r="O179" s="258"/>
      <c r="P179" s="258"/>
      <c r="Q179" s="258"/>
      <c r="R179" s="258"/>
      <c r="S179" s="258"/>
      <c r="T179" s="25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0" t="s">
        <v>162</v>
      </c>
      <c r="AU179" s="260" t="s">
        <v>86</v>
      </c>
      <c r="AV179" s="13" t="s">
        <v>86</v>
      </c>
      <c r="AW179" s="13" t="s">
        <v>32</v>
      </c>
      <c r="AX179" s="13" t="s">
        <v>76</v>
      </c>
      <c r="AY179" s="260" t="s">
        <v>153</v>
      </c>
    </row>
    <row r="180" s="13" customFormat="1">
      <c r="A180" s="13"/>
      <c r="B180" s="249"/>
      <c r="C180" s="250"/>
      <c r="D180" s="251" t="s">
        <v>162</v>
      </c>
      <c r="E180" s="252" t="s">
        <v>1</v>
      </c>
      <c r="F180" s="253" t="s">
        <v>207</v>
      </c>
      <c r="G180" s="250"/>
      <c r="H180" s="254">
        <v>-1.7</v>
      </c>
      <c r="I180" s="255"/>
      <c r="J180" s="250"/>
      <c r="K180" s="250"/>
      <c r="L180" s="256"/>
      <c r="M180" s="257"/>
      <c r="N180" s="258"/>
      <c r="O180" s="258"/>
      <c r="P180" s="258"/>
      <c r="Q180" s="258"/>
      <c r="R180" s="258"/>
      <c r="S180" s="258"/>
      <c r="T180" s="25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0" t="s">
        <v>162</v>
      </c>
      <c r="AU180" s="260" t="s">
        <v>86</v>
      </c>
      <c r="AV180" s="13" t="s">
        <v>86</v>
      </c>
      <c r="AW180" s="13" t="s">
        <v>32</v>
      </c>
      <c r="AX180" s="13" t="s">
        <v>76</v>
      </c>
      <c r="AY180" s="260" t="s">
        <v>153</v>
      </c>
    </row>
    <row r="181" s="15" customFormat="1">
      <c r="A181" s="15"/>
      <c r="B181" s="272"/>
      <c r="C181" s="273"/>
      <c r="D181" s="251" t="s">
        <v>162</v>
      </c>
      <c r="E181" s="274" t="s">
        <v>1</v>
      </c>
      <c r="F181" s="275" t="s">
        <v>189</v>
      </c>
      <c r="G181" s="273"/>
      <c r="H181" s="274" t="s">
        <v>1</v>
      </c>
      <c r="I181" s="276"/>
      <c r="J181" s="273"/>
      <c r="K181" s="273"/>
      <c r="L181" s="277"/>
      <c r="M181" s="278"/>
      <c r="N181" s="279"/>
      <c r="O181" s="279"/>
      <c r="P181" s="279"/>
      <c r="Q181" s="279"/>
      <c r="R181" s="279"/>
      <c r="S181" s="279"/>
      <c r="T181" s="280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1" t="s">
        <v>162</v>
      </c>
      <c r="AU181" s="281" t="s">
        <v>86</v>
      </c>
      <c r="AV181" s="15" t="s">
        <v>84</v>
      </c>
      <c r="AW181" s="15" t="s">
        <v>32</v>
      </c>
      <c r="AX181" s="15" t="s">
        <v>76</v>
      </c>
      <c r="AY181" s="281" t="s">
        <v>153</v>
      </c>
    </row>
    <row r="182" s="13" customFormat="1">
      <c r="A182" s="13"/>
      <c r="B182" s="249"/>
      <c r="C182" s="250"/>
      <c r="D182" s="251" t="s">
        <v>162</v>
      </c>
      <c r="E182" s="252" t="s">
        <v>1</v>
      </c>
      <c r="F182" s="253" t="s">
        <v>208</v>
      </c>
      <c r="G182" s="250"/>
      <c r="H182" s="254">
        <v>8.3300000000000001</v>
      </c>
      <c r="I182" s="255"/>
      <c r="J182" s="250"/>
      <c r="K182" s="250"/>
      <c r="L182" s="256"/>
      <c r="M182" s="257"/>
      <c r="N182" s="258"/>
      <c r="O182" s="258"/>
      <c r="P182" s="258"/>
      <c r="Q182" s="258"/>
      <c r="R182" s="258"/>
      <c r="S182" s="258"/>
      <c r="T182" s="25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0" t="s">
        <v>162</v>
      </c>
      <c r="AU182" s="260" t="s">
        <v>86</v>
      </c>
      <c r="AV182" s="13" t="s">
        <v>86</v>
      </c>
      <c r="AW182" s="13" t="s">
        <v>32</v>
      </c>
      <c r="AX182" s="13" t="s">
        <v>76</v>
      </c>
      <c r="AY182" s="260" t="s">
        <v>153</v>
      </c>
    </row>
    <row r="183" s="15" customFormat="1">
      <c r="A183" s="15"/>
      <c r="B183" s="272"/>
      <c r="C183" s="273"/>
      <c r="D183" s="251" t="s">
        <v>162</v>
      </c>
      <c r="E183" s="274" t="s">
        <v>1</v>
      </c>
      <c r="F183" s="275" t="s">
        <v>209</v>
      </c>
      <c r="G183" s="273"/>
      <c r="H183" s="274" t="s">
        <v>1</v>
      </c>
      <c r="I183" s="276"/>
      <c r="J183" s="273"/>
      <c r="K183" s="273"/>
      <c r="L183" s="277"/>
      <c r="M183" s="278"/>
      <c r="N183" s="279"/>
      <c r="O183" s="279"/>
      <c r="P183" s="279"/>
      <c r="Q183" s="279"/>
      <c r="R183" s="279"/>
      <c r="S183" s="279"/>
      <c r="T183" s="280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81" t="s">
        <v>162</v>
      </c>
      <c r="AU183" s="281" t="s">
        <v>86</v>
      </c>
      <c r="AV183" s="15" t="s">
        <v>84</v>
      </c>
      <c r="AW183" s="15" t="s">
        <v>32</v>
      </c>
      <c r="AX183" s="15" t="s">
        <v>76</v>
      </c>
      <c r="AY183" s="281" t="s">
        <v>153</v>
      </c>
    </row>
    <row r="184" s="13" customFormat="1">
      <c r="A184" s="13"/>
      <c r="B184" s="249"/>
      <c r="C184" s="250"/>
      <c r="D184" s="251" t="s">
        <v>162</v>
      </c>
      <c r="E184" s="252" t="s">
        <v>1</v>
      </c>
      <c r="F184" s="253" t="s">
        <v>210</v>
      </c>
      <c r="G184" s="250"/>
      <c r="H184" s="254">
        <v>25.84</v>
      </c>
      <c r="I184" s="255"/>
      <c r="J184" s="250"/>
      <c r="K184" s="250"/>
      <c r="L184" s="256"/>
      <c r="M184" s="257"/>
      <c r="N184" s="258"/>
      <c r="O184" s="258"/>
      <c r="P184" s="258"/>
      <c r="Q184" s="258"/>
      <c r="R184" s="258"/>
      <c r="S184" s="258"/>
      <c r="T184" s="25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0" t="s">
        <v>162</v>
      </c>
      <c r="AU184" s="260" t="s">
        <v>86</v>
      </c>
      <c r="AV184" s="13" t="s">
        <v>86</v>
      </c>
      <c r="AW184" s="13" t="s">
        <v>32</v>
      </c>
      <c r="AX184" s="13" t="s">
        <v>76</v>
      </c>
      <c r="AY184" s="260" t="s">
        <v>153</v>
      </c>
    </row>
    <row r="185" s="13" customFormat="1">
      <c r="A185" s="13"/>
      <c r="B185" s="249"/>
      <c r="C185" s="250"/>
      <c r="D185" s="251" t="s">
        <v>162</v>
      </c>
      <c r="E185" s="252" t="s">
        <v>1</v>
      </c>
      <c r="F185" s="253" t="s">
        <v>211</v>
      </c>
      <c r="G185" s="250"/>
      <c r="H185" s="254">
        <v>-3.0600000000000001</v>
      </c>
      <c r="I185" s="255"/>
      <c r="J185" s="250"/>
      <c r="K185" s="250"/>
      <c r="L185" s="256"/>
      <c r="M185" s="257"/>
      <c r="N185" s="258"/>
      <c r="O185" s="258"/>
      <c r="P185" s="258"/>
      <c r="Q185" s="258"/>
      <c r="R185" s="258"/>
      <c r="S185" s="258"/>
      <c r="T185" s="25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0" t="s">
        <v>162</v>
      </c>
      <c r="AU185" s="260" t="s">
        <v>86</v>
      </c>
      <c r="AV185" s="13" t="s">
        <v>86</v>
      </c>
      <c r="AW185" s="13" t="s">
        <v>32</v>
      </c>
      <c r="AX185" s="13" t="s">
        <v>76</v>
      </c>
      <c r="AY185" s="260" t="s">
        <v>153</v>
      </c>
    </row>
    <row r="186" s="15" customFormat="1">
      <c r="A186" s="15"/>
      <c r="B186" s="272"/>
      <c r="C186" s="273"/>
      <c r="D186" s="251" t="s">
        <v>162</v>
      </c>
      <c r="E186" s="274" t="s">
        <v>1</v>
      </c>
      <c r="F186" s="275" t="s">
        <v>212</v>
      </c>
      <c r="G186" s="273"/>
      <c r="H186" s="274" t="s">
        <v>1</v>
      </c>
      <c r="I186" s="276"/>
      <c r="J186" s="273"/>
      <c r="K186" s="273"/>
      <c r="L186" s="277"/>
      <c r="M186" s="278"/>
      <c r="N186" s="279"/>
      <c r="O186" s="279"/>
      <c r="P186" s="279"/>
      <c r="Q186" s="279"/>
      <c r="R186" s="279"/>
      <c r="S186" s="279"/>
      <c r="T186" s="280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81" t="s">
        <v>162</v>
      </c>
      <c r="AU186" s="281" t="s">
        <v>86</v>
      </c>
      <c r="AV186" s="15" t="s">
        <v>84</v>
      </c>
      <c r="AW186" s="15" t="s">
        <v>32</v>
      </c>
      <c r="AX186" s="15" t="s">
        <v>76</v>
      </c>
      <c r="AY186" s="281" t="s">
        <v>153</v>
      </c>
    </row>
    <row r="187" s="13" customFormat="1">
      <c r="A187" s="13"/>
      <c r="B187" s="249"/>
      <c r="C187" s="250"/>
      <c r="D187" s="251" t="s">
        <v>162</v>
      </c>
      <c r="E187" s="252" t="s">
        <v>1</v>
      </c>
      <c r="F187" s="253" t="s">
        <v>213</v>
      </c>
      <c r="G187" s="250"/>
      <c r="H187" s="254">
        <v>8.1999999999999993</v>
      </c>
      <c r="I187" s="255"/>
      <c r="J187" s="250"/>
      <c r="K187" s="250"/>
      <c r="L187" s="256"/>
      <c r="M187" s="257"/>
      <c r="N187" s="258"/>
      <c r="O187" s="258"/>
      <c r="P187" s="258"/>
      <c r="Q187" s="258"/>
      <c r="R187" s="258"/>
      <c r="S187" s="258"/>
      <c r="T187" s="25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0" t="s">
        <v>162</v>
      </c>
      <c r="AU187" s="260" t="s">
        <v>86</v>
      </c>
      <c r="AV187" s="13" t="s">
        <v>86</v>
      </c>
      <c r="AW187" s="13" t="s">
        <v>32</v>
      </c>
      <c r="AX187" s="13" t="s">
        <v>76</v>
      </c>
      <c r="AY187" s="260" t="s">
        <v>153</v>
      </c>
    </row>
    <row r="188" s="15" customFormat="1">
      <c r="A188" s="15"/>
      <c r="B188" s="272"/>
      <c r="C188" s="273"/>
      <c r="D188" s="251" t="s">
        <v>162</v>
      </c>
      <c r="E188" s="274" t="s">
        <v>1</v>
      </c>
      <c r="F188" s="275" t="s">
        <v>191</v>
      </c>
      <c r="G188" s="273"/>
      <c r="H188" s="274" t="s">
        <v>1</v>
      </c>
      <c r="I188" s="276"/>
      <c r="J188" s="273"/>
      <c r="K188" s="273"/>
      <c r="L188" s="277"/>
      <c r="M188" s="278"/>
      <c r="N188" s="279"/>
      <c r="O188" s="279"/>
      <c r="P188" s="279"/>
      <c r="Q188" s="279"/>
      <c r="R188" s="279"/>
      <c r="S188" s="279"/>
      <c r="T188" s="280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1" t="s">
        <v>162</v>
      </c>
      <c r="AU188" s="281" t="s">
        <v>86</v>
      </c>
      <c r="AV188" s="15" t="s">
        <v>84</v>
      </c>
      <c r="AW188" s="15" t="s">
        <v>32</v>
      </c>
      <c r="AX188" s="15" t="s">
        <v>76</v>
      </c>
      <c r="AY188" s="281" t="s">
        <v>153</v>
      </c>
    </row>
    <row r="189" s="13" customFormat="1">
      <c r="A189" s="13"/>
      <c r="B189" s="249"/>
      <c r="C189" s="250"/>
      <c r="D189" s="251" t="s">
        <v>162</v>
      </c>
      <c r="E189" s="252" t="s">
        <v>1</v>
      </c>
      <c r="F189" s="253" t="s">
        <v>214</v>
      </c>
      <c r="G189" s="250"/>
      <c r="H189" s="254">
        <v>8.5</v>
      </c>
      <c r="I189" s="255"/>
      <c r="J189" s="250"/>
      <c r="K189" s="250"/>
      <c r="L189" s="256"/>
      <c r="M189" s="257"/>
      <c r="N189" s="258"/>
      <c r="O189" s="258"/>
      <c r="P189" s="258"/>
      <c r="Q189" s="258"/>
      <c r="R189" s="258"/>
      <c r="S189" s="258"/>
      <c r="T189" s="25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0" t="s">
        <v>162</v>
      </c>
      <c r="AU189" s="260" t="s">
        <v>86</v>
      </c>
      <c r="AV189" s="13" t="s">
        <v>86</v>
      </c>
      <c r="AW189" s="13" t="s">
        <v>32</v>
      </c>
      <c r="AX189" s="13" t="s">
        <v>76</v>
      </c>
      <c r="AY189" s="260" t="s">
        <v>153</v>
      </c>
    </row>
    <row r="190" s="16" customFormat="1">
      <c r="A190" s="16"/>
      <c r="B190" s="282"/>
      <c r="C190" s="283"/>
      <c r="D190" s="251" t="s">
        <v>162</v>
      </c>
      <c r="E190" s="284" t="s">
        <v>1</v>
      </c>
      <c r="F190" s="285" t="s">
        <v>215</v>
      </c>
      <c r="G190" s="283"/>
      <c r="H190" s="286">
        <v>74.534000000000006</v>
      </c>
      <c r="I190" s="287"/>
      <c r="J190" s="283"/>
      <c r="K190" s="283"/>
      <c r="L190" s="288"/>
      <c r="M190" s="289"/>
      <c r="N190" s="290"/>
      <c r="O190" s="290"/>
      <c r="P190" s="290"/>
      <c r="Q190" s="290"/>
      <c r="R190" s="290"/>
      <c r="S190" s="290"/>
      <c r="T190" s="291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92" t="s">
        <v>162</v>
      </c>
      <c r="AU190" s="292" t="s">
        <v>86</v>
      </c>
      <c r="AV190" s="16" t="s">
        <v>154</v>
      </c>
      <c r="AW190" s="16" t="s">
        <v>32</v>
      </c>
      <c r="AX190" s="16" t="s">
        <v>76</v>
      </c>
      <c r="AY190" s="292" t="s">
        <v>153</v>
      </c>
    </row>
    <row r="191" s="14" customFormat="1">
      <c r="A191" s="14"/>
      <c r="B191" s="261"/>
      <c r="C191" s="262"/>
      <c r="D191" s="251" t="s">
        <v>162</v>
      </c>
      <c r="E191" s="263" t="s">
        <v>1</v>
      </c>
      <c r="F191" s="264" t="s">
        <v>164</v>
      </c>
      <c r="G191" s="262"/>
      <c r="H191" s="265">
        <v>74.534000000000006</v>
      </c>
      <c r="I191" s="266"/>
      <c r="J191" s="262"/>
      <c r="K191" s="262"/>
      <c r="L191" s="267"/>
      <c r="M191" s="268"/>
      <c r="N191" s="269"/>
      <c r="O191" s="269"/>
      <c r="P191" s="269"/>
      <c r="Q191" s="269"/>
      <c r="R191" s="269"/>
      <c r="S191" s="269"/>
      <c r="T191" s="27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1" t="s">
        <v>162</v>
      </c>
      <c r="AU191" s="271" t="s">
        <v>86</v>
      </c>
      <c r="AV191" s="14" t="s">
        <v>160</v>
      </c>
      <c r="AW191" s="14" t="s">
        <v>32</v>
      </c>
      <c r="AX191" s="14" t="s">
        <v>84</v>
      </c>
      <c r="AY191" s="271" t="s">
        <v>153</v>
      </c>
    </row>
    <row r="192" s="2" customFormat="1" ht="21.75" customHeight="1">
      <c r="A192" s="39"/>
      <c r="B192" s="40"/>
      <c r="C192" s="235" t="s">
        <v>643</v>
      </c>
      <c r="D192" s="235" t="s">
        <v>156</v>
      </c>
      <c r="E192" s="236" t="s">
        <v>217</v>
      </c>
      <c r="F192" s="237" t="s">
        <v>218</v>
      </c>
      <c r="G192" s="238" t="s">
        <v>167</v>
      </c>
      <c r="H192" s="239">
        <v>74.534000000000006</v>
      </c>
      <c r="I192" s="240"/>
      <c r="J192" s="241">
        <f>ROUND(I192*H192,2)</f>
        <v>0</v>
      </c>
      <c r="K192" s="242"/>
      <c r="L192" s="45"/>
      <c r="M192" s="243" t="s">
        <v>1</v>
      </c>
      <c r="N192" s="244" t="s">
        <v>41</v>
      </c>
      <c r="O192" s="92"/>
      <c r="P192" s="245">
        <f>O192*H192</f>
        <v>0</v>
      </c>
      <c r="Q192" s="245">
        <v>0.0043800000000000002</v>
      </c>
      <c r="R192" s="245">
        <f>Q192*H192</f>
        <v>0.32645892000000004</v>
      </c>
      <c r="S192" s="245">
        <v>0</v>
      </c>
      <c r="T192" s="24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7" t="s">
        <v>160</v>
      </c>
      <c r="AT192" s="247" t="s">
        <v>156</v>
      </c>
      <c r="AU192" s="247" t="s">
        <v>86</v>
      </c>
      <c r="AY192" s="18" t="s">
        <v>153</v>
      </c>
      <c r="BE192" s="248">
        <f>IF(N192="základní",J192,0)</f>
        <v>0</v>
      </c>
      <c r="BF192" s="248">
        <f>IF(N192="snížená",J192,0)</f>
        <v>0</v>
      </c>
      <c r="BG192" s="248">
        <f>IF(N192="zákl. přenesená",J192,0)</f>
        <v>0</v>
      </c>
      <c r="BH192" s="248">
        <f>IF(N192="sníž. přenesená",J192,0)</f>
        <v>0</v>
      </c>
      <c r="BI192" s="248">
        <f>IF(N192="nulová",J192,0)</f>
        <v>0</v>
      </c>
      <c r="BJ192" s="18" t="s">
        <v>84</v>
      </c>
      <c r="BK192" s="248">
        <f>ROUND(I192*H192,2)</f>
        <v>0</v>
      </c>
      <c r="BL192" s="18" t="s">
        <v>160</v>
      </c>
      <c r="BM192" s="247" t="s">
        <v>788</v>
      </c>
    </row>
    <row r="193" s="2" customFormat="1" ht="16.5" customHeight="1">
      <c r="A193" s="39"/>
      <c r="B193" s="40"/>
      <c r="C193" s="235" t="s">
        <v>646</v>
      </c>
      <c r="D193" s="235" t="s">
        <v>156</v>
      </c>
      <c r="E193" s="236" t="s">
        <v>221</v>
      </c>
      <c r="F193" s="237" t="s">
        <v>222</v>
      </c>
      <c r="G193" s="238" t="s">
        <v>167</v>
      </c>
      <c r="H193" s="239">
        <v>74.534000000000006</v>
      </c>
      <c r="I193" s="240"/>
      <c r="J193" s="241">
        <f>ROUND(I193*H193,2)</f>
        <v>0</v>
      </c>
      <c r="K193" s="242"/>
      <c r="L193" s="45"/>
      <c r="M193" s="243" t="s">
        <v>1</v>
      </c>
      <c r="N193" s="244" t="s">
        <v>41</v>
      </c>
      <c r="O193" s="92"/>
      <c r="P193" s="245">
        <f>O193*H193</f>
        <v>0</v>
      </c>
      <c r="Q193" s="245">
        <v>0.0040000000000000001</v>
      </c>
      <c r="R193" s="245">
        <f>Q193*H193</f>
        <v>0.29813600000000001</v>
      </c>
      <c r="S193" s="245">
        <v>0</v>
      </c>
      <c r="T193" s="24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7" t="s">
        <v>160</v>
      </c>
      <c r="AT193" s="247" t="s">
        <v>156</v>
      </c>
      <c r="AU193" s="247" t="s">
        <v>86</v>
      </c>
      <c r="AY193" s="18" t="s">
        <v>153</v>
      </c>
      <c r="BE193" s="248">
        <f>IF(N193="základní",J193,0)</f>
        <v>0</v>
      </c>
      <c r="BF193" s="248">
        <f>IF(N193="snížená",J193,0)</f>
        <v>0</v>
      </c>
      <c r="BG193" s="248">
        <f>IF(N193="zákl. přenesená",J193,0)</f>
        <v>0</v>
      </c>
      <c r="BH193" s="248">
        <f>IF(N193="sníž. přenesená",J193,0)</f>
        <v>0</v>
      </c>
      <c r="BI193" s="248">
        <f>IF(N193="nulová",J193,0)</f>
        <v>0</v>
      </c>
      <c r="BJ193" s="18" t="s">
        <v>84</v>
      </c>
      <c r="BK193" s="248">
        <f>ROUND(I193*H193,2)</f>
        <v>0</v>
      </c>
      <c r="BL193" s="18" t="s">
        <v>160</v>
      </c>
      <c r="BM193" s="247" t="s">
        <v>789</v>
      </c>
    </row>
    <row r="194" s="2" customFormat="1" ht="24.15" customHeight="1">
      <c r="A194" s="39"/>
      <c r="B194" s="40"/>
      <c r="C194" s="235" t="s">
        <v>179</v>
      </c>
      <c r="D194" s="235" t="s">
        <v>156</v>
      </c>
      <c r="E194" s="236" t="s">
        <v>224</v>
      </c>
      <c r="F194" s="237" t="s">
        <v>225</v>
      </c>
      <c r="G194" s="238" t="s">
        <v>167</v>
      </c>
      <c r="H194" s="239">
        <v>74.534000000000006</v>
      </c>
      <c r="I194" s="240"/>
      <c r="J194" s="241">
        <f>ROUND(I194*H194,2)</f>
        <v>0</v>
      </c>
      <c r="K194" s="242"/>
      <c r="L194" s="45"/>
      <c r="M194" s="243" t="s">
        <v>1</v>
      </c>
      <c r="N194" s="244" t="s">
        <v>41</v>
      </c>
      <c r="O194" s="92"/>
      <c r="P194" s="245">
        <f>O194*H194</f>
        <v>0</v>
      </c>
      <c r="Q194" s="245">
        <v>0.028400000000000002</v>
      </c>
      <c r="R194" s="245">
        <f>Q194*H194</f>
        <v>2.1167656000000004</v>
      </c>
      <c r="S194" s="245">
        <v>0</v>
      </c>
      <c r="T194" s="24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7" t="s">
        <v>160</v>
      </c>
      <c r="AT194" s="247" t="s">
        <v>156</v>
      </c>
      <c r="AU194" s="247" t="s">
        <v>86</v>
      </c>
      <c r="AY194" s="18" t="s">
        <v>153</v>
      </c>
      <c r="BE194" s="248">
        <f>IF(N194="základní",J194,0)</f>
        <v>0</v>
      </c>
      <c r="BF194" s="248">
        <f>IF(N194="snížená",J194,0)</f>
        <v>0</v>
      </c>
      <c r="BG194" s="248">
        <f>IF(N194="zákl. přenesená",J194,0)</f>
        <v>0</v>
      </c>
      <c r="BH194" s="248">
        <f>IF(N194="sníž. přenesená",J194,0)</f>
        <v>0</v>
      </c>
      <c r="BI194" s="248">
        <f>IF(N194="nulová",J194,0)</f>
        <v>0</v>
      </c>
      <c r="BJ194" s="18" t="s">
        <v>84</v>
      </c>
      <c r="BK194" s="248">
        <f>ROUND(I194*H194,2)</f>
        <v>0</v>
      </c>
      <c r="BL194" s="18" t="s">
        <v>160</v>
      </c>
      <c r="BM194" s="247" t="s">
        <v>790</v>
      </c>
    </row>
    <row r="195" s="15" customFormat="1">
      <c r="A195" s="15"/>
      <c r="B195" s="272"/>
      <c r="C195" s="273"/>
      <c r="D195" s="251" t="s">
        <v>162</v>
      </c>
      <c r="E195" s="274" t="s">
        <v>1</v>
      </c>
      <c r="F195" s="275" t="s">
        <v>185</v>
      </c>
      <c r="G195" s="273"/>
      <c r="H195" s="274" t="s">
        <v>1</v>
      </c>
      <c r="I195" s="276"/>
      <c r="J195" s="273"/>
      <c r="K195" s="273"/>
      <c r="L195" s="277"/>
      <c r="M195" s="278"/>
      <c r="N195" s="279"/>
      <c r="O195" s="279"/>
      <c r="P195" s="279"/>
      <c r="Q195" s="279"/>
      <c r="R195" s="279"/>
      <c r="S195" s="279"/>
      <c r="T195" s="280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1" t="s">
        <v>162</v>
      </c>
      <c r="AU195" s="281" t="s">
        <v>86</v>
      </c>
      <c r="AV195" s="15" t="s">
        <v>84</v>
      </c>
      <c r="AW195" s="15" t="s">
        <v>32</v>
      </c>
      <c r="AX195" s="15" t="s">
        <v>76</v>
      </c>
      <c r="AY195" s="281" t="s">
        <v>153</v>
      </c>
    </row>
    <row r="196" s="13" customFormat="1">
      <c r="A196" s="13"/>
      <c r="B196" s="249"/>
      <c r="C196" s="250"/>
      <c r="D196" s="251" t="s">
        <v>162</v>
      </c>
      <c r="E196" s="252" t="s">
        <v>1</v>
      </c>
      <c r="F196" s="253" t="s">
        <v>206</v>
      </c>
      <c r="G196" s="250"/>
      <c r="H196" s="254">
        <v>28.423999999999999</v>
      </c>
      <c r="I196" s="255"/>
      <c r="J196" s="250"/>
      <c r="K196" s="250"/>
      <c r="L196" s="256"/>
      <c r="M196" s="257"/>
      <c r="N196" s="258"/>
      <c r="O196" s="258"/>
      <c r="P196" s="258"/>
      <c r="Q196" s="258"/>
      <c r="R196" s="258"/>
      <c r="S196" s="258"/>
      <c r="T196" s="25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0" t="s">
        <v>162</v>
      </c>
      <c r="AU196" s="260" t="s">
        <v>86</v>
      </c>
      <c r="AV196" s="13" t="s">
        <v>86</v>
      </c>
      <c r="AW196" s="13" t="s">
        <v>32</v>
      </c>
      <c r="AX196" s="13" t="s">
        <v>76</v>
      </c>
      <c r="AY196" s="260" t="s">
        <v>153</v>
      </c>
    </row>
    <row r="197" s="13" customFormat="1">
      <c r="A197" s="13"/>
      <c r="B197" s="249"/>
      <c r="C197" s="250"/>
      <c r="D197" s="251" t="s">
        <v>162</v>
      </c>
      <c r="E197" s="252" t="s">
        <v>1</v>
      </c>
      <c r="F197" s="253" t="s">
        <v>207</v>
      </c>
      <c r="G197" s="250"/>
      <c r="H197" s="254">
        <v>-1.7</v>
      </c>
      <c r="I197" s="255"/>
      <c r="J197" s="250"/>
      <c r="K197" s="250"/>
      <c r="L197" s="256"/>
      <c r="M197" s="257"/>
      <c r="N197" s="258"/>
      <c r="O197" s="258"/>
      <c r="P197" s="258"/>
      <c r="Q197" s="258"/>
      <c r="R197" s="258"/>
      <c r="S197" s="258"/>
      <c r="T197" s="25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0" t="s">
        <v>162</v>
      </c>
      <c r="AU197" s="260" t="s">
        <v>86</v>
      </c>
      <c r="AV197" s="13" t="s">
        <v>86</v>
      </c>
      <c r="AW197" s="13" t="s">
        <v>32</v>
      </c>
      <c r="AX197" s="13" t="s">
        <v>76</v>
      </c>
      <c r="AY197" s="260" t="s">
        <v>153</v>
      </c>
    </row>
    <row r="198" s="15" customFormat="1">
      <c r="A198" s="15"/>
      <c r="B198" s="272"/>
      <c r="C198" s="273"/>
      <c r="D198" s="251" t="s">
        <v>162</v>
      </c>
      <c r="E198" s="274" t="s">
        <v>1</v>
      </c>
      <c r="F198" s="275" t="s">
        <v>189</v>
      </c>
      <c r="G198" s="273"/>
      <c r="H198" s="274" t="s">
        <v>1</v>
      </c>
      <c r="I198" s="276"/>
      <c r="J198" s="273"/>
      <c r="K198" s="273"/>
      <c r="L198" s="277"/>
      <c r="M198" s="278"/>
      <c r="N198" s="279"/>
      <c r="O198" s="279"/>
      <c r="P198" s="279"/>
      <c r="Q198" s="279"/>
      <c r="R198" s="279"/>
      <c r="S198" s="279"/>
      <c r="T198" s="280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1" t="s">
        <v>162</v>
      </c>
      <c r="AU198" s="281" t="s">
        <v>86</v>
      </c>
      <c r="AV198" s="15" t="s">
        <v>84</v>
      </c>
      <c r="AW198" s="15" t="s">
        <v>32</v>
      </c>
      <c r="AX198" s="15" t="s">
        <v>76</v>
      </c>
      <c r="AY198" s="281" t="s">
        <v>153</v>
      </c>
    </row>
    <row r="199" s="13" customFormat="1">
      <c r="A199" s="13"/>
      <c r="B199" s="249"/>
      <c r="C199" s="250"/>
      <c r="D199" s="251" t="s">
        <v>162</v>
      </c>
      <c r="E199" s="252" t="s">
        <v>1</v>
      </c>
      <c r="F199" s="253" t="s">
        <v>208</v>
      </c>
      <c r="G199" s="250"/>
      <c r="H199" s="254">
        <v>8.3300000000000001</v>
      </c>
      <c r="I199" s="255"/>
      <c r="J199" s="250"/>
      <c r="K199" s="250"/>
      <c r="L199" s="256"/>
      <c r="M199" s="257"/>
      <c r="N199" s="258"/>
      <c r="O199" s="258"/>
      <c r="P199" s="258"/>
      <c r="Q199" s="258"/>
      <c r="R199" s="258"/>
      <c r="S199" s="258"/>
      <c r="T199" s="25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0" t="s">
        <v>162</v>
      </c>
      <c r="AU199" s="260" t="s">
        <v>86</v>
      </c>
      <c r="AV199" s="13" t="s">
        <v>86</v>
      </c>
      <c r="AW199" s="13" t="s">
        <v>32</v>
      </c>
      <c r="AX199" s="13" t="s">
        <v>76</v>
      </c>
      <c r="AY199" s="260" t="s">
        <v>153</v>
      </c>
    </row>
    <row r="200" s="15" customFormat="1">
      <c r="A200" s="15"/>
      <c r="B200" s="272"/>
      <c r="C200" s="273"/>
      <c r="D200" s="251" t="s">
        <v>162</v>
      </c>
      <c r="E200" s="274" t="s">
        <v>1</v>
      </c>
      <c r="F200" s="275" t="s">
        <v>209</v>
      </c>
      <c r="G200" s="273"/>
      <c r="H200" s="274" t="s">
        <v>1</v>
      </c>
      <c r="I200" s="276"/>
      <c r="J200" s="273"/>
      <c r="K200" s="273"/>
      <c r="L200" s="277"/>
      <c r="M200" s="278"/>
      <c r="N200" s="279"/>
      <c r="O200" s="279"/>
      <c r="P200" s="279"/>
      <c r="Q200" s="279"/>
      <c r="R200" s="279"/>
      <c r="S200" s="279"/>
      <c r="T200" s="280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1" t="s">
        <v>162</v>
      </c>
      <c r="AU200" s="281" t="s">
        <v>86</v>
      </c>
      <c r="AV200" s="15" t="s">
        <v>84</v>
      </c>
      <c r="AW200" s="15" t="s">
        <v>32</v>
      </c>
      <c r="AX200" s="15" t="s">
        <v>76</v>
      </c>
      <c r="AY200" s="281" t="s">
        <v>153</v>
      </c>
    </row>
    <row r="201" s="13" customFormat="1">
      <c r="A201" s="13"/>
      <c r="B201" s="249"/>
      <c r="C201" s="250"/>
      <c r="D201" s="251" t="s">
        <v>162</v>
      </c>
      <c r="E201" s="252" t="s">
        <v>1</v>
      </c>
      <c r="F201" s="253" t="s">
        <v>210</v>
      </c>
      <c r="G201" s="250"/>
      <c r="H201" s="254">
        <v>25.84</v>
      </c>
      <c r="I201" s="255"/>
      <c r="J201" s="250"/>
      <c r="K201" s="250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162</v>
      </c>
      <c r="AU201" s="260" t="s">
        <v>86</v>
      </c>
      <c r="AV201" s="13" t="s">
        <v>86</v>
      </c>
      <c r="AW201" s="13" t="s">
        <v>32</v>
      </c>
      <c r="AX201" s="13" t="s">
        <v>76</v>
      </c>
      <c r="AY201" s="260" t="s">
        <v>153</v>
      </c>
    </row>
    <row r="202" s="13" customFormat="1">
      <c r="A202" s="13"/>
      <c r="B202" s="249"/>
      <c r="C202" s="250"/>
      <c r="D202" s="251" t="s">
        <v>162</v>
      </c>
      <c r="E202" s="252" t="s">
        <v>1</v>
      </c>
      <c r="F202" s="253" t="s">
        <v>211</v>
      </c>
      <c r="G202" s="250"/>
      <c r="H202" s="254">
        <v>-3.0600000000000001</v>
      </c>
      <c r="I202" s="255"/>
      <c r="J202" s="250"/>
      <c r="K202" s="250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162</v>
      </c>
      <c r="AU202" s="260" t="s">
        <v>86</v>
      </c>
      <c r="AV202" s="13" t="s">
        <v>86</v>
      </c>
      <c r="AW202" s="13" t="s">
        <v>32</v>
      </c>
      <c r="AX202" s="13" t="s">
        <v>76</v>
      </c>
      <c r="AY202" s="260" t="s">
        <v>153</v>
      </c>
    </row>
    <row r="203" s="15" customFormat="1">
      <c r="A203" s="15"/>
      <c r="B203" s="272"/>
      <c r="C203" s="273"/>
      <c r="D203" s="251" t="s">
        <v>162</v>
      </c>
      <c r="E203" s="274" t="s">
        <v>1</v>
      </c>
      <c r="F203" s="275" t="s">
        <v>212</v>
      </c>
      <c r="G203" s="273"/>
      <c r="H203" s="274" t="s">
        <v>1</v>
      </c>
      <c r="I203" s="276"/>
      <c r="J203" s="273"/>
      <c r="K203" s="273"/>
      <c r="L203" s="277"/>
      <c r="M203" s="278"/>
      <c r="N203" s="279"/>
      <c r="O203" s="279"/>
      <c r="P203" s="279"/>
      <c r="Q203" s="279"/>
      <c r="R203" s="279"/>
      <c r="S203" s="279"/>
      <c r="T203" s="280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1" t="s">
        <v>162</v>
      </c>
      <c r="AU203" s="281" t="s">
        <v>86</v>
      </c>
      <c r="AV203" s="15" t="s">
        <v>84</v>
      </c>
      <c r="AW203" s="15" t="s">
        <v>32</v>
      </c>
      <c r="AX203" s="15" t="s">
        <v>76</v>
      </c>
      <c r="AY203" s="281" t="s">
        <v>153</v>
      </c>
    </row>
    <row r="204" s="13" customFormat="1">
      <c r="A204" s="13"/>
      <c r="B204" s="249"/>
      <c r="C204" s="250"/>
      <c r="D204" s="251" t="s">
        <v>162</v>
      </c>
      <c r="E204" s="252" t="s">
        <v>1</v>
      </c>
      <c r="F204" s="253" t="s">
        <v>213</v>
      </c>
      <c r="G204" s="250"/>
      <c r="H204" s="254">
        <v>8.1999999999999993</v>
      </c>
      <c r="I204" s="255"/>
      <c r="J204" s="250"/>
      <c r="K204" s="250"/>
      <c r="L204" s="256"/>
      <c r="M204" s="257"/>
      <c r="N204" s="258"/>
      <c r="O204" s="258"/>
      <c r="P204" s="258"/>
      <c r="Q204" s="258"/>
      <c r="R204" s="258"/>
      <c r="S204" s="258"/>
      <c r="T204" s="25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0" t="s">
        <v>162</v>
      </c>
      <c r="AU204" s="260" t="s">
        <v>86</v>
      </c>
      <c r="AV204" s="13" t="s">
        <v>86</v>
      </c>
      <c r="AW204" s="13" t="s">
        <v>32</v>
      </c>
      <c r="AX204" s="13" t="s">
        <v>76</v>
      </c>
      <c r="AY204" s="260" t="s">
        <v>153</v>
      </c>
    </row>
    <row r="205" s="15" customFormat="1">
      <c r="A205" s="15"/>
      <c r="B205" s="272"/>
      <c r="C205" s="273"/>
      <c r="D205" s="251" t="s">
        <v>162</v>
      </c>
      <c r="E205" s="274" t="s">
        <v>1</v>
      </c>
      <c r="F205" s="275" t="s">
        <v>191</v>
      </c>
      <c r="G205" s="273"/>
      <c r="H205" s="274" t="s">
        <v>1</v>
      </c>
      <c r="I205" s="276"/>
      <c r="J205" s="273"/>
      <c r="K205" s="273"/>
      <c r="L205" s="277"/>
      <c r="M205" s="278"/>
      <c r="N205" s="279"/>
      <c r="O205" s="279"/>
      <c r="P205" s="279"/>
      <c r="Q205" s="279"/>
      <c r="R205" s="279"/>
      <c r="S205" s="279"/>
      <c r="T205" s="280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81" t="s">
        <v>162</v>
      </c>
      <c r="AU205" s="281" t="s">
        <v>86</v>
      </c>
      <c r="AV205" s="15" t="s">
        <v>84</v>
      </c>
      <c r="AW205" s="15" t="s">
        <v>32</v>
      </c>
      <c r="AX205" s="15" t="s">
        <v>76</v>
      </c>
      <c r="AY205" s="281" t="s">
        <v>153</v>
      </c>
    </row>
    <row r="206" s="13" customFormat="1">
      <c r="A206" s="13"/>
      <c r="B206" s="249"/>
      <c r="C206" s="250"/>
      <c r="D206" s="251" t="s">
        <v>162</v>
      </c>
      <c r="E206" s="252" t="s">
        <v>1</v>
      </c>
      <c r="F206" s="253" t="s">
        <v>214</v>
      </c>
      <c r="G206" s="250"/>
      <c r="H206" s="254">
        <v>8.5</v>
      </c>
      <c r="I206" s="255"/>
      <c r="J206" s="250"/>
      <c r="K206" s="250"/>
      <c r="L206" s="256"/>
      <c r="M206" s="257"/>
      <c r="N206" s="258"/>
      <c r="O206" s="258"/>
      <c r="P206" s="258"/>
      <c r="Q206" s="258"/>
      <c r="R206" s="258"/>
      <c r="S206" s="258"/>
      <c r="T206" s="25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0" t="s">
        <v>162</v>
      </c>
      <c r="AU206" s="260" t="s">
        <v>86</v>
      </c>
      <c r="AV206" s="13" t="s">
        <v>86</v>
      </c>
      <c r="AW206" s="13" t="s">
        <v>32</v>
      </c>
      <c r="AX206" s="13" t="s">
        <v>76</v>
      </c>
      <c r="AY206" s="260" t="s">
        <v>153</v>
      </c>
    </row>
    <row r="207" s="16" customFormat="1">
      <c r="A207" s="16"/>
      <c r="B207" s="282"/>
      <c r="C207" s="283"/>
      <c r="D207" s="251" t="s">
        <v>162</v>
      </c>
      <c r="E207" s="284" t="s">
        <v>1</v>
      </c>
      <c r="F207" s="285" t="s">
        <v>215</v>
      </c>
      <c r="G207" s="283"/>
      <c r="H207" s="286">
        <v>74.534000000000006</v>
      </c>
      <c r="I207" s="287"/>
      <c r="J207" s="283"/>
      <c r="K207" s="283"/>
      <c r="L207" s="288"/>
      <c r="M207" s="289"/>
      <c r="N207" s="290"/>
      <c r="O207" s="290"/>
      <c r="P207" s="290"/>
      <c r="Q207" s="290"/>
      <c r="R207" s="290"/>
      <c r="S207" s="290"/>
      <c r="T207" s="291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92" t="s">
        <v>162</v>
      </c>
      <c r="AU207" s="292" t="s">
        <v>86</v>
      </c>
      <c r="AV207" s="16" t="s">
        <v>154</v>
      </c>
      <c r="AW207" s="16" t="s">
        <v>32</v>
      </c>
      <c r="AX207" s="16" t="s">
        <v>76</v>
      </c>
      <c r="AY207" s="292" t="s">
        <v>153</v>
      </c>
    </row>
    <row r="208" s="14" customFormat="1">
      <c r="A208" s="14"/>
      <c r="B208" s="261"/>
      <c r="C208" s="262"/>
      <c r="D208" s="251" t="s">
        <v>162</v>
      </c>
      <c r="E208" s="263" t="s">
        <v>1</v>
      </c>
      <c r="F208" s="264" t="s">
        <v>164</v>
      </c>
      <c r="G208" s="262"/>
      <c r="H208" s="265">
        <v>74.534000000000006</v>
      </c>
      <c r="I208" s="266"/>
      <c r="J208" s="262"/>
      <c r="K208" s="262"/>
      <c r="L208" s="267"/>
      <c r="M208" s="268"/>
      <c r="N208" s="269"/>
      <c r="O208" s="269"/>
      <c r="P208" s="269"/>
      <c r="Q208" s="269"/>
      <c r="R208" s="269"/>
      <c r="S208" s="269"/>
      <c r="T208" s="27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1" t="s">
        <v>162</v>
      </c>
      <c r="AU208" s="271" t="s">
        <v>86</v>
      </c>
      <c r="AV208" s="14" t="s">
        <v>160</v>
      </c>
      <c r="AW208" s="14" t="s">
        <v>32</v>
      </c>
      <c r="AX208" s="14" t="s">
        <v>84</v>
      </c>
      <c r="AY208" s="271" t="s">
        <v>153</v>
      </c>
    </row>
    <row r="209" s="2" customFormat="1" ht="24.15" customHeight="1">
      <c r="A209" s="39"/>
      <c r="B209" s="40"/>
      <c r="C209" s="235" t="s">
        <v>450</v>
      </c>
      <c r="D209" s="235" t="s">
        <v>156</v>
      </c>
      <c r="E209" s="236" t="s">
        <v>233</v>
      </c>
      <c r="F209" s="237" t="s">
        <v>234</v>
      </c>
      <c r="G209" s="238" t="s">
        <v>167</v>
      </c>
      <c r="H209" s="239">
        <v>29.747</v>
      </c>
      <c r="I209" s="240"/>
      <c r="J209" s="241">
        <f>ROUND(I209*H209,2)</f>
        <v>0</v>
      </c>
      <c r="K209" s="242"/>
      <c r="L209" s="45"/>
      <c r="M209" s="243" t="s">
        <v>1</v>
      </c>
      <c r="N209" s="244" t="s">
        <v>41</v>
      </c>
      <c r="O209" s="92"/>
      <c r="P209" s="245">
        <f>O209*H209</f>
        <v>0</v>
      </c>
      <c r="Q209" s="245">
        <v>0.10000000000000001</v>
      </c>
      <c r="R209" s="245">
        <f>Q209*H209</f>
        <v>2.9747000000000003</v>
      </c>
      <c r="S209" s="245">
        <v>0</v>
      </c>
      <c r="T209" s="246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7" t="s">
        <v>160</v>
      </c>
      <c r="AT209" s="247" t="s">
        <v>156</v>
      </c>
      <c r="AU209" s="247" t="s">
        <v>86</v>
      </c>
      <c r="AY209" s="18" t="s">
        <v>153</v>
      </c>
      <c r="BE209" s="248">
        <f>IF(N209="základní",J209,0)</f>
        <v>0</v>
      </c>
      <c r="BF209" s="248">
        <f>IF(N209="snížená",J209,0)</f>
        <v>0</v>
      </c>
      <c r="BG209" s="248">
        <f>IF(N209="zákl. přenesená",J209,0)</f>
        <v>0</v>
      </c>
      <c r="BH209" s="248">
        <f>IF(N209="sníž. přenesená",J209,0)</f>
        <v>0</v>
      </c>
      <c r="BI209" s="248">
        <f>IF(N209="nulová",J209,0)</f>
        <v>0</v>
      </c>
      <c r="BJ209" s="18" t="s">
        <v>84</v>
      </c>
      <c r="BK209" s="248">
        <f>ROUND(I209*H209,2)</f>
        <v>0</v>
      </c>
      <c r="BL209" s="18" t="s">
        <v>160</v>
      </c>
      <c r="BM209" s="247" t="s">
        <v>791</v>
      </c>
    </row>
    <row r="210" s="15" customFormat="1">
      <c r="A210" s="15"/>
      <c r="B210" s="272"/>
      <c r="C210" s="273"/>
      <c r="D210" s="251" t="s">
        <v>162</v>
      </c>
      <c r="E210" s="274" t="s">
        <v>1</v>
      </c>
      <c r="F210" s="275" t="s">
        <v>185</v>
      </c>
      <c r="G210" s="273"/>
      <c r="H210" s="274" t="s">
        <v>1</v>
      </c>
      <c r="I210" s="276"/>
      <c r="J210" s="273"/>
      <c r="K210" s="273"/>
      <c r="L210" s="277"/>
      <c r="M210" s="278"/>
      <c r="N210" s="279"/>
      <c r="O210" s="279"/>
      <c r="P210" s="279"/>
      <c r="Q210" s="279"/>
      <c r="R210" s="279"/>
      <c r="S210" s="279"/>
      <c r="T210" s="280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1" t="s">
        <v>162</v>
      </c>
      <c r="AU210" s="281" t="s">
        <v>86</v>
      </c>
      <c r="AV210" s="15" t="s">
        <v>84</v>
      </c>
      <c r="AW210" s="15" t="s">
        <v>32</v>
      </c>
      <c r="AX210" s="15" t="s">
        <v>76</v>
      </c>
      <c r="AY210" s="281" t="s">
        <v>153</v>
      </c>
    </row>
    <row r="211" s="13" customFormat="1">
      <c r="A211" s="13"/>
      <c r="B211" s="249"/>
      <c r="C211" s="250"/>
      <c r="D211" s="251" t="s">
        <v>162</v>
      </c>
      <c r="E211" s="252" t="s">
        <v>1</v>
      </c>
      <c r="F211" s="253" t="s">
        <v>186</v>
      </c>
      <c r="G211" s="250"/>
      <c r="H211" s="254">
        <v>13.146000000000001</v>
      </c>
      <c r="I211" s="255"/>
      <c r="J211" s="250"/>
      <c r="K211" s="250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162</v>
      </c>
      <c r="AU211" s="260" t="s">
        <v>86</v>
      </c>
      <c r="AV211" s="13" t="s">
        <v>86</v>
      </c>
      <c r="AW211" s="13" t="s">
        <v>32</v>
      </c>
      <c r="AX211" s="13" t="s">
        <v>76</v>
      </c>
      <c r="AY211" s="260" t="s">
        <v>153</v>
      </c>
    </row>
    <row r="212" s="15" customFormat="1">
      <c r="A212" s="15"/>
      <c r="B212" s="272"/>
      <c r="C212" s="273"/>
      <c r="D212" s="251" t="s">
        <v>162</v>
      </c>
      <c r="E212" s="274" t="s">
        <v>1</v>
      </c>
      <c r="F212" s="275" t="s">
        <v>187</v>
      </c>
      <c r="G212" s="273"/>
      <c r="H212" s="274" t="s">
        <v>1</v>
      </c>
      <c r="I212" s="276"/>
      <c r="J212" s="273"/>
      <c r="K212" s="273"/>
      <c r="L212" s="277"/>
      <c r="M212" s="278"/>
      <c r="N212" s="279"/>
      <c r="O212" s="279"/>
      <c r="P212" s="279"/>
      <c r="Q212" s="279"/>
      <c r="R212" s="279"/>
      <c r="S212" s="279"/>
      <c r="T212" s="280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81" t="s">
        <v>162</v>
      </c>
      <c r="AU212" s="281" t="s">
        <v>86</v>
      </c>
      <c r="AV212" s="15" t="s">
        <v>84</v>
      </c>
      <c r="AW212" s="15" t="s">
        <v>32</v>
      </c>
      <c r="AX212" s="15" t="s">
        <v>76</v>
      </c>
      <c r="AY212" s="281" t="s">
        <v>153</v>
      </c>
    </row>
    <row r="213" s="13" customFormat="1">
      <c r="A213" s="13"/>
      <c r="B213" s="249"/>
      <c r="C213" s="250"/>
      <c r="D213" s="251" t="s">
        <v>162</v>
      </c>
      <c r="E213" s="252" t="s">
        <v>1</v>
      </c>
      <c r="F213" s="253" t="s">
        <v>188</v>
      </c>
      <c r="G213" s="250"/>
      <c r="H213" s="254">
        <v>13.538</v>
      </c>
      <c r="I213" s="255"/>
      <c r="J213" s="250"/>
      <c r="K213" s="250"/>
      <c r="L213" s="256"/>
      <c r="M213" s="257"/>
      <c r="N213" s="258"/>
      <c r="O213" s="258"/>
      <c r="P213" s="258"/>
      <c r="Q213" s="258"/>
      <c r="R213" s="258"/>
      <c r="S213" s="258"/>
      <c r="T213" s="25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0" t="s">
        <v>162</v>
      </c>
      <c r="AU213" s="260" t="s">
        <v>86</v>
      </c>
      <c r="AV213" s="13" t="s">
        <v>86</v>
      </c>
      <c r="AW213" s="13" t="s">
        <v>32</v>
      </c>
      <c r="AX213" s="13" t="s">
        <v>76</v>
      </c>
      <c r="AY213" s="260" t="s">
        <v>153</v>
      </c>
    </row>
    <row r="214" s="15" customFormat="1">
      <c r="A214" s="15"/>
      <c r="B214" s="272"/>
      <c r="C214" s="273"/>
      <c r="D214" s="251" t="s">
        <v>162</v>
      </c>
      <c r="E214" s="274" t="s">
        <v>1</v>
      </c>
      <c r="F214" s="275" t="s">
        <v>189</v>
      </c>
      <c r="G214" s="273"/>
      <c r="H214" s="274" t="s">
        <v>1</v>
      </c>
      <c r="I214" s="276"/>
      <c r="J214" s="273"/>
      <c r="K214" s="273"/>
      <c r="L214" s="277"/>
      <c r="M214" s="278"/>
      <c r="N214" s="279"/>
      <c r="O214" s="279"/>
      <c r="P214" s="279"/>
      <c r="Q214" s="279"/>
      <c r="R214" s="279"/>
      <c r="S214" s="279"/>
      <c r="T214" s="280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1" t="s">
        <v>162</v>
      </c>
      <c r="AU214" s="281" t="s">
        <v>86</v>
      </c>
      <c r="AV214" s="15" t="s">
        <v>84</v>
      </c>
      <c r="AW214" s="15" t="s">
        <v>32</v>
      </c>
      <c r="AX214" s="15" t="s">
        <v>76</v>
      </c>
      <c r="AY214" s="281" t="s">
        <v>153</v>
      </c>
    </row>
    <row r="215" s="13" customFormat="1">
      <c r="A215" s="13"/>
      <c r="B215" s="249"/>
      <c r="C215" s="250"/>
      <c r="D215" s="251" t="s">
        <v>162</v>
      </c>
      <c r="E215" s="252" t="s">
        <v>1</v>
      </c>
      <c r="F215" s="253" t="s">
        <v>190</v>
      </c>
      <c r="G215" s="250"/>
      <c r="H215" s="254">
        <v>1.5</v>
      </c>
      <c r="I215" s="255"/>
      <c r="J215" s="250"/>
      <c r="K215" s="250"/>
      <c r="L215" s="256"/>
      <c r="M215" s="257"/>
      <c r="N215" s="258"/>
      <c r="O215" s="258"/>
      <c r="P215" s="258"/>
      <c r="Q215" s="258"/>
      <c r="R215" s="258"/>
      <c r="S215" s="258"/>
      <c r="T215" s="25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0" t="s">
        <v>162</v>
      </c>
      <c r="AU215" s="260" t="s">
        <v>86</v>
      </c>
      <c r="AV215" s="13" t="s">
        <v>86</v>
      </c>
      <c r="AW215" s="13" t="s">
        <v>32</v>
      </c>
      <c r="AX215" s="13" t="s">
        <v>76</v>
      </c>
      <c r="AY215" s="260" t="s">
        <v>153</v>
      </c>
    </row>
    <row r="216" s="15" customFormat="1">
      <c r="A216" s="15"/>
      <c r="B216" s="272"/>
      <c r="C216" s="273"/>
      <c r="D216" s="251" t="s">
        <v>162</v>
      </c>
      <c r="E216" s="274" t="s">
        <v>1</v>
      </c>
      <c r="F216" s="275" t="s">
        <v>191</v>
      </c>
      <c r="G216" s="273"/>
      <c r="H216" s="274" t="s">
        <v>1</v>
      </c>
      <c r="I216" s="276"/>
      <c r="J216" s="273"/>
      <c r="K216" s="273"/>
      <c r="L216" s="277"/>
      <c r="M216" s="278"/>
      <c r="N216" s="279"/>
      <c r="O216" s="279"/>
      <c r="P216" s="279"/>
      <c r="Q216" s="279"/>
      <c r="R216" s="279"/>
      <c r="S216" s="279"/>
      <c r="T216" s="280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1" t="s">
        <v>162</v>
      </c>
      <c r="AU216" s="281" t="s">
        <v>86</v>
      </c>
      <c r="AV216" s="15" t="s">
        <v>84</v>
      </c>
      <c r="AW216" s="15" t="s">
        <v>32</v>
      </c>
      <c r="AX216" s="15" t="s">
        <v>76</v>
      </c>
      <c r="AY216" s="281" t="s">
        <v>153</v>
      </c>
    </row>
    <row r="217" s="13" customFormat="1">
      <c r="A217" s="13"/>
      <c r="B217" s="249"/>
      <c r="C217" s="250"/>
      <c r="D217" s="251" t="s">
        <v>162</v>
      </c>
      <c r="E217" s="252" t="s">
        <v>1</v>
      </c>
      <c r="F217" s="253" t="s">
        <v>192</v>
      </c>
      <c r="G217" s="250"/>
      <c r="H217" s="254">
        <v>1.5629999999999999</v>
      </c>
      <c r="I217" s="255"/>
      <c r="J217" s="250"/>
      <c r="K217" s="250"/>
      <c r="L217" s="256"/>
      <c r="M217" s="257"/>
      <c r="N217" s="258"/>
      <c r="O217" s="258"/>
      <c r="P217" s="258"/>
      <c r="Q217" s="258"/>
      <c r="R217" s="258"/>
      <c r="S217" s="258"/>
      <c r="T217" s="25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0" t="s">
        <v>162</v>
      </c>
      <c r="AU217" s="260" t="s">
        <v>86</v>
      </c>
      <c r="AV217" s="13" t="s">
        <v>86</v>
      </c>
      <c r="AW217" s="13" t="s">
        <v>32</v>
      </c>
      <c r="AX217" s="13" t="s">
        <v>76</v>
      </c>
      <c r="AY217" s="260" t="s">
        <v>153</v>
      </c>
    </row>
    <row r="218" s="14" customFormat="1">
      <c r="A218" s="14"/>
      <c r="B218" s="261"/>
      <c r="C218" s="262"/>
      <c r="D218" s="251" t="s">
        <v>162</v>
      </c>
      <c r="E218" s="263" t="s">
        <v>1</v>
      </c>
      <c r="F218" s="264" t="s">
        <v>164</v>
      </c>
      <c r="G218" s="262"/>
      <c r="H218" s="265">
        <v>29.747</v>
      </c>
      <c r="I218" s="266"/>
      <c r="J218" s="262"/>
      <c r="K218" s="262"/>
      <c r="L218" s="267"/>
      <c r="M218" s="268"/>
      <c r="N218" s="269"/>
      <c r="O218" s="269"/>
      <c r="P218" s="269"/>
      <c r="Q218" s="269"/>
      <c r="R218" s="269"/>
      <c r="S218" s="269"/>
      <c r="T218" s="27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1" t="s">
        <v>162</v>
      </c>
      <c r="AU218" s="271" t="s">
        <v>86</v>
      </c>
      <c r="AV218" s="14" t="s">
        <v>160</v>
      </c>
      <c r="AW218" s="14" t="s">
        <v>32</v>
      </c>
      <c r="AX218" s="14" t="s">
        <v>84</v>
      </c>
      <c r="AY218" s="271" t="s">
        <v>153</v>
      </c>
    </row>
    <row r="219" s="2" customFormat="1" ht="24.15" customHeight="1">
      <c r="A219" s="39"/>
      <c r="B219" s="40"/>
      <c r="C219" s="235" t="s">
        <v>460</v>
      </c>
      <c r="D219" s="235" t="s">
        <v>156</v>
      </c>
      <c r="E219" s="236" t="s">
        <v>237</v>
      </c>
      <c r="F219" s="237" t="s">
        <v>238</v>
      </c>
      <c r="G219" s="238" t="s">
        <v>167</v>
      </c>
      <c r="H219" s="239">
        <v>237.976</v>
      </c>
      <c r="I219" s="240"/>
      <c r="J219" s="241">
        <f>ROUND(I219*H219,2)</f>
        <v>0</v>
      </c>
      <c r="K219" s="242"/>
      <c r="L219" s="45"/>
      <c r="M219" s="243" t="s">
        <v>1</v>
      </c>
      <c r="N219" s="244" t="s">
        <v>41</v>
      </c>
      <c r="O219" s="92"/>
      <c r="P219" s="245">
        <f>O219*H219</f>
        <v>0</v>
      </c>
      <c r="Q219" s="245">
        <v>0.02</v>
      </c>
      <c r="R219" s="245">
        <f>Q219*H219</f>
        <v>4.7595200000000002</v>
      </c>
      <c r="S219" s="245">
        <v>0</v>
      </c>
      <c r="T219" s="246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7" t="s">
        <v>160</v>
      </c>
      <c r="AT219" s="247" t="s">
        <v>156</v>
      </c>
      <c r="AU219" s="247" t="s">
        <v>86</v>
      </c>
      <c r="AY219" s="18" t="s">
        <v>153</v>
      </c>
      <c r="BE219" s="248">
        <f>IF(N219="základní",J219,0)</f>
        <v>0</v>
      </c>
      <c r="BF219" s="248">
        <f>IF(N219="snížená",J219,0)</f>
        <v>0</v>
      </c>
      <c r="BG219" s="248">
        <f>IF(N219="zákl. přenesená",J219,0)</f>
        <v>0</v>
      </c>
      <c r="BH219" s="248">
        <f>IF(N219="sníž. přenesená",J219,0)</f>
        <v>0</v>
      </c>
      <c r="BI219" s="248">
        <f>IF(N219="nulová",J219,0)</f>
        <v>0</v>
      </c>
      <c r="BJ219" s="18" t="s">
        <v>84</v>
      </c>
      <c r="BK219" s="248">
        <f>ROUND(I219*H219,2)</f>
        <v>0</v>
      </c>
      <c r="BL219" s="18" t="s">
        <v>160</v>
      </c>
      <c r="BM219" s="247" t="s">
        <v>792</v>
      </c>
    </row>
    <row r="220" s="13" customFormat="1">
      <c r="A220" s="13"/>
      <c r="B220" s="249"/>
      <c r="C220" s="250"/>
      <c r="D220" s="251" t="s">
        <v>162</v>
      </c>
      <c r="E220" s="252" t="s">
        <v>1</v>
      </c>
      <c r="F220" s="253" t="s">
        <v>240</v>
      </c>
      <c r="G220" s="250"/>
      <c r="H220" s="254">
        <v>237.976</v>
      </c>
      <c r="I220" s="255"/>
      <c r="J220" s="250"/>
      <c r="K220" s="250"/>
      <c r="L220" s="256"/>
      <c r="M220" s="257"/>
      <c r="N220" s="258"/>
      <c r="O220" s="258"/>
      <c r="P220" s="258"/>
      <c r="Q220" s="258"/>
      <c r="R220" s="258"/>
      <c r="S220" s="258"/>
      <c r="T220" s="25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0" t="s">
        <v>162</v>
      </c>
      <c r="AU220" s="260" t="s">
        <v>86</v>
      </c>
      <c r="AV220" s="13" t="s">
        <v>86</v>
      </c>
      <c r="AW220" s="13" t="s">
        <v>32</v>
      </c>
      <c r="AX220" s="13" t="s">
        <v>84</v>
      </c>
      <c r="AY220" s="260" t="s">
        <v>153</v>
      </c>
    </row>
    <row r="221" s="2" customFormat="1" ht="24.15" customHeight="1">
      <c r="A221" s="39"/>
      <c r="B221" s="40"/>
      <c r="C221" s="235" t="s">
        <v>241</v>
      </c>
      <c r="D221" s="235" t="s">
        <v>156</v>
      </c>
      <c r="E221" s="236" t="s">
        <v>242</v>
      </c>
      <c r="F221" s="237" t="s">
        <v>243</v>
      </c>
      <c r="G221" s="238" t="s">
        <v>244</v>
      </c>
      <c r="H221" s="239">
        <v>2.9740000000000002</v>
      </c>
      <c r="I221" s="240"/>
      <c r="J221" s="241">
        <f>ROUND(I221*H221,2)</f>
        <v>0</v>
      </c>
      <c r="K221" s="242"/>
      <c r="L221" s="45"/>
      <c r="M221" s="243" t="s">
        <v>1</v>
      </c>
      <c r="N221" s="244" t="s">
        <v>41</v>
      </c>
      <c r="O221" s="92"/>
      <c r="P221" s="245">
        <f>O221*H221</f>
        <v>0</v>
      </c>
      <c r="Q221" s="245">
        <v>0</v>
      </c>
      <c r="R221" s="245">
        <f>Q221*H221</f>
        <v>0</v>
      </c>
      <c r="S221" s="245">
        <v>0</v>
      </c>
      <c r="T221" s="246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7" t="s">
        <v>160</v>
      </c>
      <c r="AT221" s="247" t="s">
        <v>156</v>
      </c>
      <c r="AU221" s="247" t="s">
        <v>86</v>
      </c>
      <c r="AY221" s="18" t="s">
        <v>153</v>
      </c>
      <c r="BE221" s="248">
        <f>IF(N221="základní",J221,0)</f>
        <v>0</v>
      </c>
      <c r="BF221" s="248">
        <f>IF(N221="snížená",J221,0)</f>
        <v>0</v>
      </c>
      <c r="BG221" s="248">
        <f>IF(N221="zákl. přenesená",J221,0)</f>
        <v>0</v>
      </c>
      <c r="BH221" s="248">
        <f>IF(N221="sníž. přenesená",J221,0)</f>
        <v>0</v>
      </c>
      <c r="BI221" s="248">
        <f>IF(N221="nulová",J221,0)</f>
        <v>0</v>
      </c>
      <c r="BJ221" s="18" t="s">
        <v>84</v>
      </c>
      <c r="BK221" s="248">
        <f>ROUND(I221*H221,2)</f>
        <v>0</v>
      </c>
      <c r="BL221" s="18" t="s">
        <v>160</v>
      </c>
      <c r="BM221" s="247" t="s">
        <v>793</v>
      </c>
    </row>
    <row r="222" s="2" customFormat="1" ht="33" customHeight="1">
      <c r="A222" s="39"/>
      <c r="B222" s="40"/>
      <c r="C222" s="235" t="s">
        <v>246</v>
      </c>
      <c r="D222" s="235" t="s">
        <v>156</v>
      </c>
      <c r="E222" s="236" t="s">
        <v>247</v>
      </c>
      <c r="F222" s="237" t="s">
        <v>248</v>
      </c>
      <c r="G222" s="238" t="s">
        <v>244</v>
      </c>
      <c r="H222" s="239">
        <v>2.9740000000000002</v>
      </c>
      <c r="I222" s="240"/>
      <c r="J222" s="241">
        <f>ROUND(I222*H222,2)</f>
        <v>0</v>
      </c>
      <c r="K222" s="242"/>
      <c r="L222" s="45"/>
      <c r="M222" s="243" t="s">
        <v>1</v>
      </c>
      <c r="N222" s="244" t="s">
        <v>41</v>
      </c>
      <c r="O222" s="92"/>
      <c r="P222" s="245">
        <f>O222*H222</f>
        <v>0</v>
      </c>
      <c r="Q222" s="245">
        <v>0</v>
      </c>
      <c r="R222" s="245">
        <f>Q222*H222</f>
        <v>0</v>
      </c>
      <c r="S222" s="245">
        <v>0</v>
      </c>
      <c r="T222" s="246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7" t="s">
        <v>160</v>
      </c>
      <c r="AT222" s="247" t="s">
        <v>156</v>
      </c>
      <c r="AU222" s="247" t="s">
        <v>86</v>
      </c>
      <c r="AY222" s="18" t="s">
        <v>153</v>
      </c>
      <c r="BE222" s="248">
        <f>IF(N222="základní",J222,0)</f>
        <v>0</v>
      </c>
      <c r="BF222" s="248">
        <f>IF(N222="snížená",J222,0)</f>
        <v>0</v>
      </c>
      <c r="BG222" s="248">
        <f>IF(N222="zákl. přenesená",J222,0)</f>
        <v>0</v>
      </c>
      <c r="BH222" s="248">
        <f>IF(N222="sníž. přenesená",J222,0)</f>
        <v>0</v>
      </c>
      <c r="BI222" s="248">
        <f>IF(N222="nulová",J222,0)</f>
        <v>0</v>
      </c>
      <c r="BJ222" s="18" t="s">
        <v>84</v>
      </c>
      <c r="BK222" s="248">
        <f>ROUND(I222*H222,2)</f>
        <v>0</v>
      </c>
      <c r="BL222" s="18" t="s">
        <v>160</v>
      </c>
      <c r="BM222" s="247" t="s">
        <v>794</v>
      </c>
    </row>
    <row r="223" s="2" customFormat="1" ht="16.5" customHeight="1">
      <c r="A223" s="39"/>
      <c r="B223" s="40"/>
      <c r="C223" s="235" t="s">
        <v>652</v>
      </c>
      <c r="D223" s="235" t="s">
        <v>156</v>
      </c>
      <c r="E223" s="236" t="s">
        <v>228</v>
      </c>
      <c r="F223" s="237" t="s">
        <v>229</v>
      </c>
      <c r="G223" s="238" t="s">
        <v>288</v>
      </c>
      <c r="H223" s="239">
        <v>0.34999999999999998</v>
      </c>
      <c r="I223" s="240"/>
      <c r="J223" s="241">
        <f>ROUND(I223*H223,2)</f>
        <v>0</v>
      </c>
      <c r="K223" s="242"/>
      <c r="L223" s="45"/>
      <c r="M223" s="243" t="s">
        <v>1</v>
      </c>
      <c r="N223" s="244" t="s">
        <v>41</v>
      </c>
      <c r="O223" s="92"/>
      <c r="P223" s="245">
        <f>O223*H223</f>
        <v>0</v>
      </c>
      <c r="Q223" s="245">
        <v>1.0530600000000001</v>
      </c>
      <c r="R223" s="245">
        <f>Q223*H223</f>
        <v>0.36857100000000004</v>
      </c>
      <c r="S223" s="245">
        <v>0</v>
      </c>
      <c r="T223" s="246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7" t="s">
        <v>160</v>
      </c>
      <c r="AT223" s="247" t="s">
        <v>156</v>
      </c>
      <c r="AU223" s="247" t="s">
        <v>86</v>
      </c>
      <c r="AY223" s="18" t="s">
        <v>153</v>
      </c>
      <c r="BE223" s="248">
        <f>IF(N223="základní",J223,0)</f>
        <v>0</v>
      </c>
      <c r="BF223" s="248">
        <f>IF(N223="snížená",J223,0)</f>
        <v>0</v>
      </c>
      <c r="BG223" s="248">
        <f>IF(N223="zákl. přenesená",J223,0)</f>
        <v>0</v>
      </c>
      <c r="BH223" s="248">
        <f>IF(N223="sníž. přenesená",J223,0)</f>
        <v>0</v>
      </c>
      <c r="BI223" s="248">
        <f>IF(N223="nulová",J223,0)</f>
        <v>0</v>
      </c>
      <c r="BJ223" s="18" t="s">
        <v>84</v>
      </c>
      <c r="BK223" s="248">
        <f>ROUND(I223*H223,2)</f>
        <v>0</v>
      </c>
      <c r="BL223" s="18" t="s">
        <v>160</v>
      </c>
      <c r="BM223" s="247" t="s">
        <v>795</v>
      </c>
    </row>
    <row r="224" s="2" customFormat="1" ht="33" customHeight="1">
      <c r="A224" s="39"/>
      <c r="B224" s="40"/>
      <c r="C224" s="235" t="s">
        <v>654</v>
      </c>
      <c r="D224" s="235" t="s">
        <v>156</v>
      </c>
      <c r="E224" s="236" t="s">
        <v>251</v>
      </c>
      <c r="F224" s="237" t="s">
        <v>252</v>
      </c>
      <c r="G224" s="238" t="s">
        <v>177</v>
      </c>
      <c r="H224" s="239">
        <v>8</v>
      </c>
      <c r="I224" s="240"/>
      <c r="J224" s="241">
        <f>ROUND(I224*H224,2)</f>
        <v>0</v>
      </c>
      <c r="K224" s="242"/>
      <c r="L224" s="45"/>
      <c r="M224" s="243" t="s">
        <v>1</v>
      </c>
      <c r="N224" s="244" t="s">
        <v>41</v>
      </c>
      <c r="O224" s="92"/>
      <c r="P224" s="245">
        <f>O224*H224</f>
        <v>0</v>
      </c>
      <c r="Q224" s="245">
        <v>0.44169999999999998</v>
      </c>
      <c r="R224" s="245">
        <f>Q224*H224</f>
        <v>3.5335999999999999</v>
      </c>
      <c r="S224" s="245">
        <v>0</v>
      </c>
      <c r="T224" s="246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7" t="s">
        <v>160</v>
      </c>
      <c r="AT224" s="247" t="s">
        <v>156</v>
      </c>
      <c r="AU224" s="247" t="s">
        <v>86</v>
      </c>
      <c r="AY224" s="18" t="s">
        <v>153</v>
      </c>
      <c r="BE224" s="248">
        <f>IF(N224="základní",J224,0)</f>
        <v>0</v>
      </c>
      <c r="BF224" s="248">
        <f>IF(N224="snížená",J224,0)</f>
        <v>0</v>
      </c>
      <c r="BG224" s="248">
        <f>IF(N224="zákl. přenesená",J224,0)</f>
        <v>0</v>
      </c>
      <c r="BH224" s="248">
        <f>IF(N224="sníž. přenesená",J224,0)</f>
        <v>0</v>
      </c>
      <c r="BI224" s="248">
        <f>IF(N224="nulová",J224,0)</f>
        <v>0</v>
      </c>
      <c r="BJ224" s="18" t="s">
        <v>84</v>
      </c>
      <c r="BK224" s="248">
        <f>ROUND(I224*H224,2)</f>
        <v>0</v>
      </c>
      <c r="BL224" s="18" t="s">
        <v>160</v>
      </c>
      <c r="BM224" s="247" t="s">
        <v>796</v>
      </c>
    </row>
    <row r="225" s="2" customFormat="1" ht="24.15" customHeight="1">
      <c r="A225" s="39"/>
      <c r="B225" s="40"/>
      <c r="C225" s="293" t="s">
        <v>250</v>
      </c>
      <c r="D225" s="293" t="s">
        <v>255</v>
      </c>
      <c r="E225" s="294" t="s">
        <v>256</v>
      </c>
      <c r="F225" s="295" t="s">
        <v>257</v>
      </c>
      <c r="G225" s="296" t="s">
        <v>177</v>
      </c>
      <c r="H225" s="297">
        <v>2</v>
      </c>
      <c r="I225" s="298"/>
      <c r="J225" s="299">
        <f>ROUND(I225*H225,2)</f>
        <v>0</v>
      </c>
      <c r="K225" s="300"/>
      <c r="L225" s="301"/>
      <c r="M225" s="302" t="s">
        <v>1</v>
      </c>
      <c r="N225" s="303" t="s">
        <v>41</v>
      </c>
      <c r="O225" s="92"/>
      <c r="P225" s="245">
        <f>O225*H225</f>
        <v>0</v>
      </c>
      <c r="Q225" s="245">
        <v>0.02265</v>
      </c>
      <c r="R225" s="245">
        <f>Q225*H225</f>
        <v>0.0453</v>
      </c>
      <c r="S225" s="245">
        <v>0</v>
      </c>
      <c r="T225" s="246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7" t="s">
        <v>241</v>
      </c>
      <c r="AT225" s="247" t="s">
        <v>255</v>
      </c>
      <c r="AU225" s="247" t="s">
        <v>86</v>
      </c>
      <c r="AY225" s="18" t="s">
        <v>153</v>
      </c>
      <c r="BE225" s="248">
        <f>IF(N225="základní",J225,0)</f>
        <v>0</v>
      </c>
      <c r="BF225" s="248">
        <f>IF(N225="snížená",J225,0)</f>
        <v>0</v>
      </c>
      <c r="BG225" s="248">
        <f>IF(N225="zákl. přenesená",J225,0)</f>
        <v>0</v>
      </c>
      <c r="BH225" s="248">
        <f>IF(N225="sníž. přenesená",J225,0)</f>
        <v>0</v>
      </c>
      <c r="BI225" s="248">
        <f>IF(N225="nulová",J225,0)</f>
        <v>0</v>
      </c>
      <c r="BJ225" s="18" t="s">
        <v>84</v>
      </c>
      <c r="BK225" s="248">
        <f>ROUND(I225*H225,2)</f>
        <v>0</v>
      </c>
      <c r="BL225" s="18" t="s">
        <v>160</v>
      </c>
      <c r="BM225" s="247" t="s">
        <v>797</v>
      </c>
    </row>
    <row r="226" s="2" customFormat="1" ht="24.15" customHeight="1">
      <c r="A226" s="39"/>
      <c r="B226" s="40"/>
      <c r="C226" s="293" t="s">
        <v>254</v>
      </c>
      <c r="D226" s="293" t="s">
        <v>255</v>
      </c>
      <c r="E226" s="294" t="s">
        <v>259</v>
      </c>
      <c r="F226" s="295" t="s">
        <v>260</v>
      </c>
      <c r="G226" s="296" t="s">
        <v>177</v>
      </c>
      <c r="H226" s="297">
        <v>5</v>
      </c>
      <c r="I226" s="298"/>
      <c r="J226" s="299">
        <f>ROUND(I226*H226,2)</f>
        <v>0</v>
      </c>
      <c r="K226" s="300"/>
      <c r="L226" s="301"/>
      <c r="M226" s="302" t="s">
        <v>1</v>
      </c>
      <c r="N226" s="303" t="s">
        <v>41</v>
      </c>
      <c r="O226" s="92"/>
      <c r="P226" s="245">
        <f>O226*H226</f>
        <v>0</v>
      </c>
      <c r="Q226" s="245">
        <v>0.018759999999999999</v>
      </c>
      <c r="R226" s="245">
        <f>Q226*H226</f>
        <v>0.093799999999999994</v>
      </c>
      <c r="S226" s="245">
        <v>0</v>
      </c>
      <c r="T226" s="246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7" t="s">
        <v>241</v>
      </c>
      <c r="AT226" s="247" t="s">
        <v>255</v>
      </c>
      <c r="AU226" s="247" t="s">
        <v>86</v>
      </c>
      <c r="AY226" s="18" t="s">
        <v>153</v>
      </c>
      <c r="BE226" s="248">
        <f>IF(N226="základní",J226,0)</f>
        <v>0</v>
      </c>
      <c r="BF226" s="248">
        <f>IF(N226="snížená",J226,0)</f>
        <v>0</v>
      </c>
      <c r="BG226" s="248">
        <f>IF(N226="zákl. přenesená",J226,0)</f>
        <v>0</v>
      </c>
      <c r="BH226" s="248">
        <f>IF(N226="sníž. přenesená",J226,0)</f>
        <v>0</v>
      </c>
      <c r="BI226" s="248">
        <f>IF(N226="nulová",J226,0)</f>
        <v>0</v>
      </c>
      <c r="BJ226" s="18" t="s">
        <v>84</v>
      </c>
      <c r="BK226" s="248">
        <f>ROUND(I226*H226,2)</f>
        <v>0</v>
      </c>
      <c r="BL226" s="18" t="s">
        <v>160</v>
      </c>
      <c r="BM226" s="247" t="s">
        <v>798</v>
      </c>
    </row>
    <row r="227" s="2" customFormat="1" ht="24.15" customHeight="1">
      <c r="A227" s="39"/>
      <c r="B227" s="40"/>
      <c r="C227" s="293" t="s">
        <v>8</v>
      </c>
      <c r="D227" s="293" t="s">
        <v>255</v>
      </c>
      <c r="E227" s="294" t="s">
        <v>263</v>
      </c>
      <c r="F227" s="295" t="s">
        <v>264</v>
      </c>
      <c r="G227" s="296" t="s">
        <v>177</v>
      </c>
      <c r="H227" s="297">
        <v>1</v>
      </c>
      <c r="I227" s="298"/>
      <c r="J227" s="299">
        <f>ROUND(I227*H227,2)</f>
        <v>0</v>
      </c>
      <c r="K227" s="300"/>
      <c r="L227" s="301"/>
      <c r="M227" s="302" t="s">
        <v>1</v>
      </c>
      <c r="N227" s="303" t="s">
        <v>41</v>
      </c>
      <c r="O227" s="92"/>
      <c r="P227" s="245">
        <f>O227*H227</f>
        <v>0</v>
      </c>
      <c r="Q227" s="245">
        <v>0.018759999999999999</v>
      </c>
      <c r="R227" s="245">
        <f>Q227*H227</f>
        <v>0.018759999999999999</v>
      </c>
      <c r="S227" s="245">
        <v>0</v>
      </c>
      <c r="T227" s="246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7" t="s">
        <v>241</v>
      </c>
      <c r="AT227" s="247" t="s">
        <v>255</v>
      </c>
      <c r="AU227" s="247" t="s">
        <v>86</v>
      </c>
      <c r="AY227" s="18" t="s">
        <v>153</v>
      </c>
      <c r="BE227" s="248">
        <f>IF(N227="základní",J227,0)</f>
        <v>0</v>
      </c>
      <c r="BF227" s="248">
        <f>IF(N227="snížená",J227,0)</f>
        <v>0</v>
      </c>
      <c r="BG227" s="248">
        <f>IF(N227="zákl. přenesená",J227,0)</f>
        <v>0</v>
      </c>
      <c r="BH227" s="248">
        <f>IF(N227="sníž. přenesená",J227,0)</f>
        <v>0</v>
      </c>
      <c r="BI227" s="248">
        <f>IF(N227="nulová",J227,0)</f>
        <v>0</v>
      </c>
      <c r="BJ227" s="18" t="s">
        <v>84</v>
      </c>
      <c r="BK227" s="248">
        <f>ROUND(I227*H227,2)</f>
        <v>0</v>
      </c>
      <c r="BL227" s="18" t="s">
        <v>160</v>
      </c>
      <c r="BM227" s="247" t="s">
        <v>799</v>
      </c>
    </row>
    <row r="228" s="12" customFormat="1" ht="22.8" customHeight="1">
      <c r="A228" s="12"/>
      <c r="B228" s="219"/>
      <c r="C228" s="220"/>
      <c r="D228" s="221" t="s">
        <v>75</v>
      </c>
      <c r="E228" s="233" t="s">
        <v>246</v>
      </c>
      <c r="F228" s="233" t="s">
        <v>266</v>
      </c>
      <c r="G228" s="220"/>
      <c r="H228" s="220"/>
      <c r="I228" s="223"/>
      <c r="J228" s="234">
        <f>BK228</f>
        <v>0</v>
      </c>
      <c r="K228" s="220"/>
      <c r="L228" s="225"/>
      <c r="M228" s="226"/>
      <c r="N228" s="227"/>
      <c r="O228" s="227"/>
      <c r="P228" s="228">
        <f>SUM(P229:P246)</f>
        <v>0</v>
      </c>
      <c r="Q228" s="227"/>
      <c r="R228" s="228">
        <f>SUM(R229:R246)</f>
        <v>0.025578</v>
      </c>
      <c r="S228" s="227"/>
      <c r="T228" s="229">
        <f>SUM(T229:T246)</f>
        <v>8.0777000000000001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30" t="s">
        <v>84</v>
      </c>
      <c r="AT228" s="231" t="s">
        <v>75</v>
      </c>
      <c r="AU228" s="231" t="s">
        <v>84</v>
      </c>
      <c r="AY228" s="230" t="s">
        <v>153</v>
      </c>
      <c r="BK228" s="232">
        <f>SUM(BK229:BK246)</f>
        <v>0</v>
      </c>
    </row>
    <row r="229" s="2" customFormat="1" ht="21.75" customHeight="1">
      <c r="A229" s="39"/>
      <c r="B229" s="40"/>
      <c r="C229" s="235" t="s">
        <v>314</v>
      </c>
      <c r="D229" s="235" t="s">
        <v>156</v>
      </c>
      <c r="E229" s="236" t="s">
        <v>268</v>
      </c>
      <c r="F229" s="237" t="s">
        <v>269</v>
      </c>
      <c r="G229" s="238" t="s">
        <v>800</v>
      </c>
      <c r="H229" s="239">
        <v>360</v>
      </c>
      <c r="I229" s="240"/>
      <c r="J229" s="241">
        <f>ROUND(I229*H229,2)</f>
        <v>0</v>
      </c>
      <c r="K229" s="242"/>
      <c r="L229" s="45"/>
      <c r="M229" s="243" t="s">
        <v>1</v>
      </c>
      <c r="N229" s="244" t="s">
        <v>41</v>
      </c>
      <c r="O229" s="92"/>
      <c r="P229" s="245">
        <f>O229*H229</f>
        <v>0</v>
      </c>
      <c r="Q229" s="245">
        <v>0</v>
      </c>
      <c r="R229" s="245">
        <f>Q229*H229</f>
        <v>0</v>
      </c>
      <c r="S229" s="245">
        <v>0</v>
      </c>
      <c r="T229" s="246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7" t="s">
        <v>160</v>
      </c>
      <c r="AT229" s="247" t="s">
        <v>156</v>
      </c>
      <c r="AU229" s="247" t="s">
        <v>86</v>
      </c>
      <c r="AY229" s="18" t="s">
        <v>153</v>
      </c>
      <c r="BE229" s="248">
        <f>IF(N229="základní",J229,0)</f>
        <v>0</v>
      </c>
      <c r="BF229" s="248">
        <f>IF(N229="snížená",J229,0)</f>
        <v>0</v>
      </c>
      <c r="BG229" s="248">
        <f>IF(N229="zákl. přenesená",J229,0)</f>
        <v>0</v>
      </c>
      <c r="BH229" s="248">
        <f>IF(N229="sníž. přenesená",J229,0)</f>
        <v>0</v>
      </c>
      <c r="BI229" s="248">
        <f>IF(N229="nulová",J229,0)</f>
        <v>0</v>
      </c>
      <c r="BJ229" s="18" t="s">
        <v>84</v>
      </c>
      <c r="BK229" s="248">
        <f>ROUND(I229*H229,2)</f>
        <v>0</v>
      </c>
      <c r="BL229" s="18" t="s">
        <v>160</v>
      </c>
      <c r="BM229" s="247" t="s">
        <v>801</v>
      </c>
    </row>
    <row r="230" s="13" customFormat="1">
      <c r="A230" s="13"/>
      <c r="B230" s="249"/>
      <c r="C230" s="250"/>
      <c r="D230" s="251" t="s">
        <v>162</v>
      </c>
      <c r="E230" s="252" t="s">
        <v>1</v>
      </c>
      <c r="F230" s="253" t="s">
        <v>271</v>
      </c>
      <c r="G230" s="250"/>
      <c r="H230" s="254">
        <v>360</v>
      </c>
      <c r="I230" s="255"/>
      <c r="J230" s="250"/>
      <c r="K230" s="250"/>
      <c r="L230" s="256"/>
      <c r="M230" s="257"/>
      <c r="N230" s="258"/>
      <c r="O230" s="258"/>
      <c r="P230" s="258"/>
      <c r="Q230" s="258"/>
      <c r="R230" s="258"/>
      <c r="S230" s="258"/>
      <c r="T230" s="25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0" t="s">
        <v>162</v>
      </c>
      <c r="AU230" s="260" t="s">
        <v>86</v>
      </c>
      <c r="AV230" s="13" t="s">
        <v>86</v>
      </c>
      <c r="AW230" s="13" t="s">
        <v>32</v>
      </c>
      <c r="AX230" s="13" t="s">
        <v>84</v>
      </c>
      <c r="AY230" s="260" t="s">
        <v>153</v>
      </c>
    </row>
    <row r="231" s="2" customFormat="1" ht="16.5" customHeight="1">
      <c r="A231" s="39"/>
      <c r="B231" s="40"/>
      <c r="C231" s="235" t="s">
        <v>627</v>
      </c>
      <c r="D231" s="235" t="s">
        <v>156</v>
      </c>
      <c r="E231" s="236" t="s">
        <v>273</v>
      </c>
      <c r="F231" s="237" t="s">
        <v>274</v>
      </c>
      <c r="G231" s="238" t="s">
        <v>275</v>
      </c>
      <c r="H231" s="239">
        <v>25</v>
      </c>
      <c r="I231" s="240"/>
      <c r="J231" s="241">
        <f>ROUND(I231*H231,2)</f>
        <v>0</v>
      </c>
      <c r="K231" s="242"/>
      <c r="L231" s="45"/>
      <c r="M231" s="243" t="s">
        <v>1</v>
      </c>
      <c r="N231" s="244" t="s">
        <v>41</v>
      </c>
      <c r="O231" s="92"/>
      <c r="P231" s="245">
        <f>O231*H231</f>
        <v>0</v>
      </c>
      <c r="Q231" s="245">
        <v>0</v>
      </c>
      <c r="R231" s="245">
        <f>Q231*H231</f>
        <v>0</v>
      </c>
      <c r="S231" s="245">
        <v>0</v>
      </c>
      <c r="T231" s="246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7" t="s">
        <v>276</v>
      </c>
      <c r="AT231" s="247" t="s">
        <v>156</v>
      </c>
      <c r="AU231" s="247" t="s">
        <v>86</v>
      </c>
      <c r="AY231" s="18" t="s">
        <v>153</v>
      </c>
      <c r="BE231" s="248">
        <f>IF(N231="základní",J231,0)</f>
        <v>0</v>
      </c>
      <c r="BF231" s="248">
        <f>IF(N231="snížená",J231,0)</f>
        <v>0</v>
      </c>
      <c r="BG231" s="248">
        <f>IF(N231="zákl. přenesená",J231,0)</f>
        <v>0</v>
      </c>
      <c r="BH231" s="248">
        <f>IF(N231="sníž. přenesená",J231,0)</f>
        <v>0</v>
      </c>
      <c r="BI231" s="248">
        <f>IF(N231="nulová",J231,0)</f>
        <v>0</v>
      </c>
      <c r="BJ231" s="18" t="s">
        <v>84</v>
      </c>
      <c r="BK231" s="248">
        <f>ROUND(I231*H231,2)</f>
        <v>0</v>
      </c>
      <c r="BL231" s="18" t="s">
        <v>276</v>
      </c>
      <c r="BM231" s="247" t="s">
        <v>802</v>
      </c>
    </row>
    <row r="232" s="2" customFormat="1" ht="33" customHeight="1">
      <c r="A232" s="39"/>
      <c r="B232" s="40"/>
      <c r="C232" s="235" t="s">
        <v>276</v>
      </c>
      <c r="D232" s="235" t="s">
        <v>156</v>
      </c>
      <c r="E232" s="236" t="s">
        <v>278</v>
      </c>
      <c r="F232" s="237" t="s">
        <v>279</v>
      </c>
      <c r="G232" s="238" t="s">
        <v>167</v>
      </c>
      <c r="H232" s="239">
        <v>30</v>
      </c>
      <c r="I232" s="240"/>
      <c r="J232" s="241">
        <f>ROUND(I232*H232,2)</f>
        <v>0</v>
      </c>
      <c r="K232" s="242"/>
      <c r="L232" s="45"/>
      <c r="M232" s="243" t="s">
        <v>1</v>
      </c>
      <c r="N232" s="244" t="s">
        <v>41</v>
      </c>
      <c r="O232" s="92"/>
      <c r="P232" s="245">
        <f>O232*H232</f>
        <v>0</v>
      </c>
      <c r="Q232" s="245">
        <v>0</v>
      </c>
      <c r="R232" s="245">
        <f>Q232*H232</f>
        <v>0</v>
      </c>
      <c r="S232" s="245">
        <v>0</v>
      </c>
      <c r="T232" s="246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7" t="s">
        <v>160</v>
      </c>
      <c r="AT232" s="247" t="s">
        <v>156</v>
      </c>
      <c r="AU232" s="247" t="s">
        <v>86</v>
      </c>
      <c r="AY232" s="18" t="s">
        <v>153</v>
      </c>
      <c r="BE232" s="248">
        <f>IF(N232="základní",J232,0)</f>
        <v>0</v>
      </c>
      <c r="BF232" s="248">
        <f>IF(N232="snížená",J232,0)</f>
        <v>0</v>
      </c>
      <c r="BG232" s="248">
        <f>IF(N232="zákl. přenesená",J232,0)</f>
        <v>0</v>
      </c>
      <c r="BH232" s="248">
        <f>IF(N232="sníž. přenesená",J232,0)</f>
        <v>0</v>
      </c>
      <c r="BI232" s="248">
        <f>IF(N232="nulová",J232,0)</f>
        <v>0</v>
      </c>
      <c r="BJ232" s="18" t="s">
        <v>84</v>
      </c>
      <c r="BK232" s="248">
        <f>ROUND(I232*H232,2)</f>
        <v>0</v>
      </c>
      <c r="BL232" s="18" t="s">
        <v>160</v>
      </c>
      <c r="BM232" s="247" t="s">
        <v>803</v>
      </c>
    </row>
    <row r="233" s="2" customFormat="1" ht="24.15" customHeight="1">
      <c r="A233" s="39"/>
      <c r="B233" s="40"/>
      <c r="C233" s="235" t="s">
        <v>281</v>
      </c>
      <c r="D233" s="235" t="s">
        <v>156</v>
      </c>
      <c r="E233" s="236" t="s">
        <v>282</v>
      </c>
      <c r="F233" s="237" t="s">
        <v>283</v>
      </c>
      <c r="G233" s="238" t="s">
        <v>167</v>
      </c>
      <c r="H233" s="239">
        <v>120</v>
      </c>
      <c r="I233" s="240"/>
      <c r="J233" s="241">
        <f>ROUND(I233*H233,2)</f>
        <v>0</v>
      </c>
      <c r="K233" s="242"/>
      <c r="L233" s="45"/>
      <c r="M233" s="243" t="s">
        <v>1</v>
      </c>
      <c r="N233" s="244" t="s">
        <v>41</v>
      </c>
      <c r="O233" s="92"/>
      <c r="P233" s="245">
        <f>O233*H233</f>
        <v>0</v>
      </c>
      <c r="Q233" s="245">
        <v>0</v>
      </c>
      <c r="R233" s="245">
        <f>Q233*H233</f>
        <v>0</v>
      </c>
      <c r="S233" s="245">
        <v>0</v>
      </c>
      <c r="T233" s="246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7" t="s">
        <v>160</v>
      </c>
      <c r="AT233" s="247" t="s">
        <v>156</v>
      </c>
      <c r="AU233" s="247" t="s">
        <v>86</v>
      </c>
      <c r="AY233" s="18" t="s">
        <v>153</v>
      </c>
      <c r="BE233" s="248">
        <f>IF(N233="základní",J233,0)</f>
        <v>0</v>
      </c>
      <c r="BF233" s="248">
        <f>IF(N233="snížená",J233,0)</f>
        <v>0</v>
      </c>
      <c r="BG233" s="248">
        <f>IF(N233="zákl. přenesená",J233,0)</f>
        <v>0</v>
      </c>
      <c r="BH233" s="248">
        <f>IF(N233="sníž. přenesená",J233,0)</f>
        <v>0</v>
      </c>
      <c r="BI233" s="248">
        <f>IF(N233="nulová",J233,0)</f>
        <v>0</v>
      </c>
      <c r="BJ233" s="18" t="s">
        <v>84</v>
      </c>
      <c r="BK233" s="248">
        <f>ROUND(I233*H233,2)</f>
        <v>0</v>
      </c>
      <c r="BL233" s="18" t="s">
        <v>160</v>
      </c>
      <c r="BM233" s="247" t="s">
        <v>804</v>
      </c>
    </row>
    <row r="234" s="2" customFormat="1" ht="16.5" customHeight="1">
      <c r="A234" s="39"/>
      <c r="B234" s="40"/>
      <c r="C234" s="235" t="s">
        <v>285</v>
      </c>
      <c r="D234" s="235" t="s">
        <v>156</v>
      </c>
      <c r="E234" s="236" t="s">
        <v>286</v>
      </c>
      <c r="F234" s="237" t="s">
        <v>287</v>
      </c>
      <c r="G234" s="238" t="s">
        <v>288</v>
      </c>
      <c r="H234" s="239">
        <v>6</v>
      </c>
      <c r="I234" s="240"/>
      <c r="J234" s="241">
        <f>ROUND(I234*H234,2)</f>
        <v>0</v>
      </c>
      <c r="K234" s="242"/>
      <c r="L234" s="45"/>
      <c r="M234" s="243" t="s">
        <v>1</v>
      </c>
      <c r="N234" s="244" t="s">
        <v>41</v>
      </c>
      <c r="O234" s="92"/>
      <c r="P234" s="245">
        <f>O234*H234</f>
        <v>0</v>
      </c>
      <c r="Q234" s="245">
        <v>0</v>
      </c>
      <c r="R234" s="245">
        <f>Q234*H234</f>
        <v>0</v>
      </c>
      <c r="S234" s="245">
        <v>0.051999999999999998</v>
      </c>
      <c r="T234" s="246">
        <f>S234*H234</f>
        <v>0.312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7" t="s">
        <v>160</v>
      </c>
      <c r="AT234" s="247" t="s">
        <v>156</v>
      </c>
      <c r="AU234" s="247" t="s">
        <v>86</v>
      </c>
      <c r="AY234" s="18" t="s">
        <v>153</v>
      </c>
      <c r="BE234" s="248">
        <f>IF(N234="základní",J234,0)</f>
        <v>0</v>
      </c>
      <c r="BF234" s="248">
        <f>IF(N234="snížená",J234,0)</f>
        <v>0</v>
      </c>
      <c r="BG234" s="248">
        <f>IF(N234="zákl. přenesená",J234,0)</f>
        <v>0</v>
      </c>
      <c r="BH234" s="248">
        <f>IF(N234="sníž. přenesená",J234,0)</f>
        <v>0</v>
      </c>
      <c r="BI234" s="248">
        <f>IF(N234="nulová",J234,0)</f>
        <v>0</v>
      </c>
      <c r="BJ234" s="18" t="s">
        <v>84</v>
      </c>
      <c r="BK234" s="248">
        <f>ROUND(I234*H234,2)</f>
        <v>0</v>
      </c>
      <c r="BL234" s="18" t="s">
        <v>160</v>
      </c>
      <c r="BM234" s="247" t="s">
        <v>805</v>
      </c>
    </row>
    <row r="235" s="2" customFormat="1" ht="16.5" customHeight="1">
      <c r="A235" s="39"/>
      <c r="B235" s="40"/>
      <c r="C235" s="235" t="s">
        <v>290</v>
      </c>
      <c r="D235" s="235" t="s">
        <v>156</v>
      </c>
      <c r="E235" s="236" t="s">
        <v>291</v>
      </c>
      <c r="F235" s="237" t="s">
        <v>665</v>
      </c>
      <c r="G235" s="238" t="s">
        <v>172</v>
      </c>
      <c r="H235" s="239">
        <v>3</v>
      </c>
      <c r="I235" s="240"/>
      <c r="J235" s="241">
        <f>ROUND(I235*H235,2)</f>
        <v>0</v>
      </c>
      <c r="K235" s="242"/>
      <c r="L235" s="45"/>
      <c r="M235" s="243" t="s">
        <v>1</v>
      </c>
      <c r="N235" s="244" t="s">
        <v>41</v>
      </c>
      <c r="O235" s="92"/>
      <c r="P235" s="245">
        <f>O235*H235</f>
        <v>0</v>
      </c>
      <c r="Q235" s="245">
        <v>0</v>
      </c>
      <c r="R235" s="245">
        <f>Q235*H235</f>
        <v>0</v>
      </c>
      <c r="S235" s="245">
        <v>0.43230000000000002</v>
      </c>
      <c r="T235" s="246">
        <f>S235*H235</f>
        <v>1.2968999999999999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7" t="s">
        <v>160</v>
      </c>
      <c r="AT235" s="247" t="s">
        <v>156</v>
      </c>
      <c r="AU235" s="247" t="s">
        <v>86</v>
      </c>
      <c r="AY235" s="18" t="s">
        <v>153</v>
      </c>
      <c r="BE235" s="248">
        <f>IF(N235="základní",J235,0)</f>
        <v>0</v>
      </c>
      <c r="BF235" s="248">
        <f>IF(N235="snížená",J235,0)</f>
        <v>0</v>
      </c>
      <c r="BG235" s="248">
        <f>IF(N235="zákl. přenesená",J235,0)</f>
        <v>0</v>
      </c>
      <c r="BH235" s="248">
        <f>IF(N235="sníž. přenesená",J235,0)</f>
        <v>0</v>
      </c>
      <c r="BI235" s="248">
        <f>IF(N235="nulová",J235,0)</f>
        <v>0</v>
      </c>
      <c r="BJ235" s="18" t="s">
        <v>84</v>
      </c>
      <c r="BK235" s="248">
        <f>ROUND(I235*H235,2)</f>
        <v>0</v>
      </c>
      <c r="BL235" s="18" t="s">
        <v>160</v>
      </c>
      <c r="BM235" s="247" t="s">
        <v>806</v>
      </c>
    </row>
    <row r="236" s="2" customFormat="1" ht="37.8" customHeight="1">
      <c r="A236" s="39"/>
      <c r="B236" s="40"/>
      <c r="C236" s="235" t="s">
        <v>667</v>
      </c>
      <c r="D236" s="235" t="s">
        <v>156</v>
      </c>
      <c r="E236" s="236" t="s">
        <v>295</v>
      </c>
      <c r="F236" s="237" t="s">
        <v>296</v>
      </c>
      <c r="G236" s="238" t="s">
        <v>244</v>
      </c>
      <c r="H236" s="239">
        <v>2.3439999999999999</v>
      </c>
      <c r="I236" s="240"/>
      <c r="J236" s="241">
        <f>ROUND(I236*H236,2)</f>
        <v>0</v>
      </c>
      <c r="K236" s="242"/>
      <c r="L236" s="45"/>
      <c r="M236" s="243" t="s">
        <v>1</v>
      </c>
      <c r="N236" s="244" t="s">
        <v>41</v>
      </c>
      <c r="O236" s="92"/>
      <c r="P236" s="245">
        <f>O236*H236</f>
        <v>0</v>
      </c>
      <c r="Q236" s="245">
        <v>0</v>
      </c>
      <c r="R236" s="245">
        <f>Q236*H236</f>
        <v>0</v>
      </c>
      <c r="S236" s="245">
        <v>2.2000000000000002</v>
      </c>
      <c r="T236" s="246">
        <f>S236*H236</f>
        <v>5.1568000000000005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7" t="s">
        <v>160</v>
      </c>
      <c r="AT236" s="247" t="s">
        <v>156</v>
      </c>
      <c r="AU236" s="247" t="s">
        <v>86</v>
      </c>
      <c r="AY236" s="18" t="s">
        <v>153</v>
      </c>
      <c r="BE236" s="248">
        <f>IF(N236="základní",J236,0)</f>
        <v>0</v>
      </c>
      <c r="BF236" s="248">
        <f>IF(N236="snížená",J236,0)</f>
        <v>0</v>
      </c>
      <c r="BG236" s="248">
        <f>IF(N236="zákl. přenesená",J236,0)</f>
        <v>0</v>
      </c>
      <c r="BH236" s="248">
        <f>IF(N236="sníž. přenesená",J236,0)</f>
        <v>0</v>
      </c>
      <c r="BI236" s="248">
        <f>IF(N236="nulová",J236,0)</f>
        <v>0</v>
      </c>
      <c r="BJ236" s="18" t="s">
        <v>84</v>
      </c>
      <c r="BK236" s="248">
        <f>ROUND(I236*H236,2)</f>
        <v>0</v>
      </c>
      <c r="BL236" s="18" t="s">
        <v>160</v>
      </c>
      <c r="BM236" s="247" t="s">
        <v>807</v>
      </c>
    </row>
    <row r="237" s="13" customFormat="1">
      <c r="A237" s="13"/>
      <c r="B237" s="249"/>
      <c r="C237" s="250"/>
      <c r="D237" s="251" t="s">
        <v>162</v>
      </c>
      <c r="E237" s="252" t="s">
        <v>1</v>
      </c>
      <c r="F237" s="253" t="s">
        <v>298</v>
      </c>
      <c r="G237" s="250"/>
      <c r="H237" s="254">
        <v>0.12</v>
      </c>
      <c r="I237" s="255"/>
      <c r="J237" s="250"/>
      <c r="K237" s="250"/>
      <c r="L237" s="256"/>
      <c r="M237" s="257"/>
      <c r="N237" s="258"/>
      <c r="O237" s="258"/>
      <c r="P237" s="258"/>
      <c r="Q237" s="258"/>
      <c r="R237" s="258"/>
      <c r="S237" s="258"/>
      <c r="T237" s="25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0" t="s">
        <v>162</v>
      </c>
      <c r="AU237" s="260" t="s">
        <v>86</v>
      </c>
      <c r="AV237" s="13" t="s">
        <v>86</v>
      </c>
      <c r="AW237" s="13" t="s">
        <v>32</v>
      </c>
      <c r="AX237" s="13" t="s">
        <v>76</v>
      </c>
      <c r="AY237" s="260" t="s">
        <v>153</v>
      </c>
    </row>
    <row r="238" s="13" customFormat="1">
      <c r="A238" s="13"/>
      <c r="B238" s="249"/>
      <c r="C238" s="250"/>
      <c r="D238" s="251" t="s">
        <v>162</v>
      </c>
      <c r="E238" s="252" t="s">
        <v>1</v>
      </c>
      <c r="F238" s="253" t="s">
        <v>299</v>
      </c>
      <c r="G238" s="250"/>
      <c r="H238" s="254">
        <v>1.0520000000000001</v>
      </c>
      <c r="I238" s="255"/>
      <c r="J238" s="250"/>
      <c r="K238" s="250"/>
      <c r="L238" s="256"/>
      <c r="M238" s="257"/>
      <c r="N238" s="258"/>
      <c r="O238" s="258"/>
      <c r="P238" s="258"/>
      <c r="Q238" s="258"/>
      <c r="R238" s="258"/>
      <c r="S238" s="258"/>
      <c r="T238" s="25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0" t="s">
        <v>162</v>
      </c>
      <c r="AU238" s="260" t="s">
        <v>86</v>
      </c>
      <c r="AV238" s="13" t="s">
        <v>86</v>
      </c>
      <c r="AW238" s="13" t="s">
        <v>32</v>
      </c>
      <c r="AX238" s="13" t="s">
        <v>76</v>
      </c>
      <c r="AY238" s="260" t="s">
        <v>153</v>
      </c>
    </row>
    <row r="239" s="13" customFormat="1">
      <c r="A239" s="13"/>
      <c r="B239" s="249"/>
      <c r="C239" s="250"/>
      <c r="D239" s="251" t="s">
        <v>162</v>
      </c>
      <c r="E239" s="252" t="s">
        <v>1</v>
      </c>
      <c r="F239" s="253" t="s">
        <v>300</v>
      </c>
      <c r="G239" s="250"/>
      <c r="H239" s="254">
        <v>1.0469999999999999</v>
      </c>
      <c r="I239" s="255"/>
      <c r="J239" s="250"/>
      <c r="K239" s="250"/>
      <c r="L239" s="256"/>
      <c r="M239" s="257"/>
      <c r="N239" s="258"/>
      <c r="O239" s="258"/>
      <c r="P239" s="258"/>
      <c r="Q239" s="258"/>
      <c r="R239" s="258"/>
      <c r="S239" s="258"/>
      <c r="T239" s="25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0" t="s">
        <v>162</v>
      </c>
      <c r="AU239" s="260" t="s">
        <v>86</v>
      </c>
      <c r="AV239" s="13" t="s">
        <v>86</v>
      </c>
      <c r="AW239" s="13" t="s">
        <v>32</v>
      </c>
      <c r="AX239" s="13" t="s">
        <v>76</v>
      </c>
      <c r="AY239" s="260" t="s">
        <v>153</v>
      </c>
    </row>
    <row r="240" s="13" customFormat="1">
      <c r="A240" s="13"/>
      <c r="B240" s="249"/>
      <c r="C240" s="250"/>
      <c r="D240" s="251" t="s">
        <v>162</v>
      </c>
      <c r="E240" s="252" t="s">
        <v>1</v>
      </c>
      <c r="F240" s="253" t="s">
        <v>301</v>
      </c>
      <c r="G240" s="250"/>
      <c r="H240" s="254">
        <v>0.125</v>
      </c>
      <c r="I240" s="255"/>
      <c r="J240" s="250"/>
      <c r="K240" s="250"/>
      <c r="L240" s="256"/>
      <c r="M240" s="257"/>
      <c r="N240" s="258"/>
      <c r="O240" s="258"/>
      <c r="P240" s="258"/>
      <c r="Q240" s="258"/>
      <c r="R240" s="258"/>
      <c r="S240" s="258"/>
      <c r="T240" s="25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0" t="s">
        <v>162</v>
      </c>
      <c r="AU240" s="260" t="s">
        <v>86</v>
      </c>
      <c r="AV240" s="13" t="s">
        <v>86</v>
      </c>
      <c r="AW240" s="13" t="s">
        <v>32</v>
      </c>
      <c r="AX240" s="13" t="s">
        <v>76</v>
      </c>
      <c r="AY240" s="260" t="s">
        <v>153</v>
      </c>
    </row>
    <row r="241" s="14" customFormat="1">
      <c r="A241" s="14"/>
      <c r="B241" s="261"/>
      <c r="C241" s="262"/>
      <c r="D241" s="251" t="s">
        <v>162</v>
      </c>
      <c r="E241" s="263" t="s">
        <v>1</v>
      </c>
      <c r="F241" s="264" t="s">
        <v>164</v>
      </c>
      <c r="G241" s="262"/>
      <c r="H241" s="265">
        <v>2.3439999999999999</v>
      </c>
      <c r="I241" s="266"/>
      <c r="J241" s="262"/>
      <c r="K241" s="262"/>
      <c r="L241" s="267"/>
      <c r="M241" s="268"/>
      <c r="N241" s="269"/>
      <c r="O241" s="269"/>
      <c r="P241" s="269"/>
      <c r="Q241" s="269"/>
      <c r="R241" s="269"/>
      <c r="S241" s="269"/>
      <c r="T241" s="27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1" t="s">
        <v>162</v>
      </c>
      <c r="AU241" s="271" t="s">
        <v>86</v>
      </c>
      <c r="AV241" s="14" t="s">
        <v>160</v>
      </c>
      <c r="AW241" s="14" t="s">
        <v>32</v>
      </c>
      <c r="AX241" s="14" t="s">
        <v>84</v>
      </c>
      <c r="AY241" s="271" t="s">
        <v>153</v>
      </c>
    </row>
    <row r="242" s="2" customFormat="1" ht="21.75" customHeight="1">
      <c r="A242" s="39"/>
      <c r="B242" s="40"/>
      <c r="C242" s="235" t="s">
        <v>7</v>
      </c>
      <c r="D242" s="235" t="s">
        <v>156</v>
      </c>
      <c r="E242" s="236" t="s">
        <v>302</v>
      </c>
      <c r="F242" s="237" t="s">
        <v>303</v>
      </c>
      <c r="G242" s="238" t="s">
        <v>167</v>
      </c>
      <c r="H242" s="239">
        <v>16</v>
      </c>
      <c r="I242" s="240"/>
      <c r="J242" s="241">
        <f>ROUND(I242*H242,2)</f>
        <v>0</v>
      </c>
      <c r="K242" s="242"/>
      <c r="L242" s="45"/>
      <c r="M242" s="243" t="s">
        <v>1</v>
      </c>
      <c r="N242" s="244" t="s">
        <v>41</v>
      </c>
      <c r="O242" s="92"/>
      <c r="P242" s="245">
        <f>O242*H242</f>
        <v>0</v>
      </c>
      <c r="Q242" s="245">
        <v>0</v>
      </c>
      <c r="R242" s="245">
        <f>Q242*H242</f>
        <v>0</v>
      </c>
      <c r="S242" s="245">
        <v>0.075999999999999998</v>
      </c>
      <c r="T242" s="246">
        <f>S242*H242</f>
        <v>1.216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7" t="s">
        <v>160</v>
      </c>
      <c r="AT242" s="247" t="s">
        <v>156</v>
      </c>
      <c r="AU242" s="247" t="s">
        <v>86</v>
      </c>
      <c r="AY242" s="18" t="s">
        <v>153</v>
      </c>
      <c r="BE242" s="248">
        <f>IF(N242="základní",J242,0)</f>
        <v>0</v>
      </c>
      <c r="BF242" s="248">
        <f>IF(N242="snížená",J242,0)</f>
        <v>0</v>
      </c>
      <c r="BG242" s="248">
        <f>IF(N242="zákl. přenesená",J242,0)</f>
        <v>0</v>
      </c>
      <c r="BH242" s="248">
        <f>IF(N242="sníž. přenesená",J242,0)</f>
        <v>0</v>
      </c>
      <c r="BI242" s="248">
        <f>IF(N242="nulová",J242,0)</f>
        <v>0</v>
      </c>
      <c r="BJ242" s="18" t="s">
        <v>84</v>
      </c>
      <c r="BK242" s="248">
        <f>ROUND(I242*H242,2)</f>
        <v>0</v>
      </c>
      <c r="BL242" s="18" t="s">
        <v>160</v>
      </c>
      <c r="BM242" s="247" t="s">
        <v>808</v>
      </c>
    </row>
    <row r="243" s="13" customFormat="1">
      <c r="A243" s="13"/>
      <c r="B243" s="249"/>
      <c r="C243" s="250"/>
      <c r="D243" s="251" t="s">
        <v>162</v>
      </c>
      <c r="E243" s="252" t="s">
        <v>1</v>
      </c>
      <c r="F243" s="253" t="s">
        <v>809</v>
      </c>
      <c r="G243" s="250"/>
      <c r="H243" s="254">
        <v>16</v>
      </c>
      <c r="I243" s="255"/>
      <c r="J243" s="250"/>
      <c r="K243" s="250"/>
      <c r="L243" s="256"/>
      <c r="M243" s="257"/>
      <c r="N243" s="258"/>
      <c r="O243" s="258"/>
      <c r="P243" s="258"/>
      <c r="Q243" s="258"/>
      <c r="R243" s="258"/>
      <c r="S243" s="258"/>
      <c r="T243" s="25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0" t="s">
        <v>162</v>
      </c>
      <c r="AU243" s="260" t="s">
        <v>86</v>
      </c>
      <c r="AV243" s="13" t="s">
        <v>86</v>
      </c>
      <c r="AW243" s="13" t="s">
        <v>32</v>
      </c>
      <c r="AX243" s="13" t="s">
        <v>84</v>
      </c>
      <c r="AY243" s="260" t="s">
        <v>153</v>
      </c>
    </row>
    <row r="244" s="2" customFormat="1" ht="24.15" customHeight="1">
      <c r="A244" s="39"/>
      <c r="B244" s="40"/>
      <c r="C244" s="235" t="s">
        <v>306</v>
      </c>
      <c r="D244" s="235" t="s">
        <v>156</v>
      </c>
      <c r="E244" s="236" t="s">
        <v>307</v>
      </c>
      <c r="F244" s="237" t="s">
        <v>308</v>
      </c>
      <c r="G244" s="238" t="s">
        <v>177</v>
      </c>
      <c r="H244" s="239">
        <v>3</v>
      </c>
      <c r="I244" s="240"/>
      <c r="J244" s="241">
        <f>ROUND(I244*H244,2)</f>
        <v>0</v>
      </c>
      <c r="K244" s="242"/>
      <c r="L244" s="45"/>
      <c r="M244" s="243" t="s">
        <v>1</v>
      </c>
      <c r="N244" s="244" t="s">
        <v>41</v>
      </c>
      <c r="O244" s="92"/>
      <c r="P244" s="245">
        <f>O244*H244</f>
        <v>0</v>
      </c>
      <c r="Q244" s="245">
        <v>0</v>
      </c>
      <c r="R244" s="245">
        <f>Q244*H244</f>
        <v>0</v>
      </c>
      <c r="S244" s="245">
        <v>0.032000000000000001</v>
      </c>
      <c r="T244" s="246">
        <f>S244*H244</f>
        <v>0.096000000000000002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7" t="s">
        <v>160</v>
      </c>
      <c r="AT244" s="247" t="s">
        <v>156</v>
      </c>
      <c r="AU244" s="247" t="s">
        <v>86</v>
      </c>
      <c r="AY244" s="18" t="s">
        <v>153</v>
      </c>
      <c r="BE244" s="248">
        <f>IF(N244="základní",J244,0)</f>
        <v>0</v>
      </c>
      <c r="BF244" s="248">
        <f>IF(N244="snížená",J244,0)</f>
        <v>0</v>
      </c>
      <c r="BG244" s="248">
        <f>IF(N244="zákl. přenesená",J244,0)</f>
        <v>0</v>
      </c>
      <c r="BH244" s="248">
        <f>IF(N244="sníž. přenesená",J244,0)</f>
        <v>0</v>
      </c>
      <c r="BI244" s="248">
        <f>IF(N244="nulová",J244,0)</f>
        <v>0</v>
      </c>
      <c r="BJ244" s="18" t="s">
        <v>84</v>
      </c>
      <c r="BK244" s="248">
        <f>ROUND(I244*H244,2)</f>
        <v>0</v>
      </c>
      <c r="BL244" s="18" t="s">
        <v>160</v>
      </c>
      <c r="BM244" s="247" t="s">
        <v>810</v>
      </c>
    </row>
    <row r="245" s="2" customFormat="1" ht="24.15" customHeight="1">
      <c r="A245" s="39"/>
      <c r="B245" s="40"/>
      <c r="C245" s="235" t="s">
        <v>594</v>
      </c>
      <c r="D245" s="235" t="s">
        <v>156</v>
      </c>
      <c r="E245" s="236" t="s">
        <v>311</v>
      </c>
      <c r="F245" s="237" t="s">
        <v>312</v>
      </c>
      <c r="G245" s="238" t="s">
        <v>159</v>
      </c>
      <c r="H245" s="239">
        <v>14.6</v>
      </c>
      <c r="I245" s="240"/>
      <c r="J245" s="241">
        <f>ROUND(I245*H245,2)</f>
        <v>0</v>
      </c>
      <c r="K245" s="242"/>
      <c r="L245" s="45"/>
      <c r="M245" s="243" t="s">
        <v>1</v>
      </c>
      <c r="N245" s="244" t="s">
        <v>41</v>
      </c>
      <c r="O245" s="92"/>
      <c r="P245" s="245">
        <f>O245*H245</f>
        <v>0</v>
      </c>
      <c r="Q245" s="245">
        <v>0.00093000000000000005</v>
      </c>
      <c r="R245" s="245">
        <f>Q245*H245</f>
        <v>0.013578</v>
      </c>
      <c r="S245" s="245">
        <v>0</v>
      </c>
      <c r="T245" s="246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7" t="s">
        <v>160</v>
      </c>
      <c r="AT245" s="247" t="s">
        <v>156</v>
      </c>
      <c r="AU245" s="247" t="s">
        <v>86</v>
      </c>
      <c r="AY245" s="18" t="s">
        <v>153</v>
      </c>
      <c r="BE245" s="248">
        <f>IF(N245="základní",J245,0)</f>
        <v>0</v>
      </c>
      <c r="BF245" s="248">
        <f>IF(N245="snížená",J245,0)</f>
        <v>0</v>
      </c>
      <c r="BG245" s="248">
        <f>IF(N245="zákl. přenesená",J245,0)</f>
        <v>0</v>
      </c>
      <c r="BH245" s="248">
        <f>IF(N245="sníž. přenesená",J245,0)</f>
        <v>0</v>
      </c>
      <c r="BI245" s="248">
        <f>IF(N245="nulová",J245,0)</f>
        <v>0</v>
      </c>
      <c r="BJ245" s="18" t="s">
        <v>84</v>
      </c>
      <c r="BK245" s="248">
        <f>ROUND(I245*H245,2)</f>
        <v>0</v>
      </c>
      <c r="BL245" s="18" t="s">
        <v>160</v>
      </c>
      <c r="BM245" s="247" t="s">
        <v>811</v>
      </c>
    </row>
    <row r="246" s="2" customFormat="1" ht="24.15" customHeight="1">
      <c r="A246" s="39"/>
      <c r="B246" s="40"/>
      <c r="C246" s="235" t="s">
        <v>603</v>
      </c>
      <c r="D246" s="235" t="s">
        <v>156</v>
      </c>
      <c r="E246" s="236" t="s">
        <v>315</v>
      </c>
      <c r="F246" s="237" t="s">
        <v>316</v>
      </c>
      <c r="G246" s="238" t="s">
        <v>159</v>
      </c>
      <c r="H246" s="239">
        <v>25</v>
      </c>
      <c r="I246" s="240"/>
      <c r="J246" s="241">
        <f>ROUND(I246*H246,2)</f>
        <v>0</v>
      </c>
      <c r="K246" s="242"/>
      <c r="L246" s="45"/>
      <c r="M246" s="243" t="s">
        <v>1</v>
      </c>
      <c r="N246" s="244" t="s">
        <v>41</v>
      </c>
      <c r="O246" s="92"/>
      <c r="P246" s="245">
        <f>O246*H246</f>
        <v>0</v>
      </c>
      <c r="Q246" s="245">
        <v>0.00048000000000000001</v>
      </c>
      <c r="R246" s="245">
        <f>Q246*H246</f>
        <v>0.012</v>
      </c>
      <c r="S246" s="245">
        <v>0</v>
      </c>
      <c r="T246" s="246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7" t="s">
        <v>160</v>
      </c>
      <c r="AT246" s="247" t="s">
        <v>156</v>
      </c>
      <c r="AU246" s="247" t="s">
        <v>86</v>
      </c>
      <c r="AY246" s="18" t="s">
        <v>153</v>
      </c>
      <c r="BE246" s="248">
        <f>IF(N246="základní",J246,0)</f>
        <v>0</v>
      </c>
      <c r="BF246" s="248">
        <f>IF(N246="snížená",J246,0)</f>
        <v>0</v>
      </c>
      <c r="BG246" s="248">
        <f>IF(N246="zákl. přenesená",J246,0)</f>
        <v>0</v>
      </c>
      <c r="BH246" s="248">
        <f>IF(N246="sníž. přenesená",J246,0)</f>
        <v>0</v>
      </c>
      <c r="BI246" s="248">
        <f>IF(N246="nulová",J246,0)</f>
        <v>0</v>
      </c>
      <c r="BJ246" s="18" t="s">
        <v>84</v>
      </c>
      <c r="BK246" s="248">
        <f>ROUND(I246*H246,2)</f>
        <v>0</v>
      </c>
      <c r="BL246" s="18" t="s">
        <v>160</v>
      </c>
      <c r="BM246" s="247" t="s">
        <v>812</v>
      </c>
    </row>
    <row r="247" s="12" customFormat="1" ht="22.8" customHeight="1">
      <c r="A247" s="12"/>
      <c r="B247" s="219"/>
      <c r="C247" s="220"/>
      <c r="D247" s="221" t="s">
        <v>75</v>
      </c>
      <c r="E247" s="233" t="s">
        <v>318</v>
      </c>
      <c r="F247" s="233" t="s">
        <v>319</v>
      </c>
      <c r="G247" s="220"/>
      <c r="H247" s="220"/>
      <c r="I247" s="223"/>
      <c r="J247" s="234">
        <f>BK247</f>
        <v>0</v>
      </c>
      <c r="K247" s="220"/>
      <c r="L247" s="225"/>
      <c r="M247" s="226"/>
      <c r="N247" s="227"/>
      <c r="O247" s="227"/>
      <c r="P247" s="228">
        <f>SUM(P248:P253)</f>
        <v>0</v>
      </c>
      <c r="Q247" s="227"/>
      <c r="R247" s="228">
        <f>SUM(R248:R253)</f>
        <v>0</v>
      </c>
      <c r="S247" s="227"/>
      <c r="T247" s="229">
        <f>SUM(T248:T253)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30" t="s">
        <v>84</v>
      </c>
      <c r="AT247" s="231" t="s">
        <v>75</v>
      </c>
      <c r="AU247" s="231" t="s">
        <v>84</v>
      </c>
      <c r="AY247" s="230" t="s">
        <v>153</v>
      </c>
      <c r="BK247" s="232">
        <f>SUM(BK248:BK253)</f>
        <v>0</v>
      </c>
    </row>
    <row r="248" s="2" customFormat="1" ht="24.15" customHeight="1">
      <c r="A248" s="39"/>
      <c r="B248" s="40"/>
      <c r="C248" s="235" t="s">
        <v>320</v>
      </c>
      <c r="D248" s="235" t="s">
        <v>156</v>
      </c>
      <c r="E248" s="236" t="s">
        <v>321</v>
      </c>
      <c r="F248" s="237" t="s">
        <v>322</v>
      </c>
      <c r="G248" s="238" t="s">
        <v>230</v>
      </c>
      <c r="H248" s="239">
        <v>17.526</v>
      </c>
      <c r="I248" s="240"/>
      <c r="J248" s="241">
        <f>ROUND(I248*H248,2)</f>
        <v>0</v>
      </c>
      <c r="K248" s="242"/>
      <c r="L248" s="45"/>
      <c r="M248" s="243" t="s">
        <v>1</v>
      </c>
      <c r="N248" s="244" t="s">
        <v>41</v>
      </c>
      <c r="O248" s="92"/>
      <c r="P248" s="245">
        <f>O248*H248</f>
        <v>0</v>
      </c>
      <c r="Q248" s="245">
        <v>0</v>
      </c>
      <c r="R248" s="245">
        <f>Q248*H248</f>
        <v>0</v>
      </c>
      <c r="S248" s="245">
        <v>0</v>
      </c>
      <c r="T248" s="246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7" t="s">
        <v>160</v>
      </c>
      <c r="AT248" s="247" t="s">
        <v>156</v>
      </c>
      <c r="AU248" s="247" t="s">
        <v>86</v>
      </c>
      <c r="AY248" s="18" t="s">
        <v>153</v>
      </c>
      <c r="BE248" s="248">
        <f>IF(N248="základní",J248,0)</f>
        <v>0</v>
      </c>
      <c r="BF248" s="248">
        <f>IF(N248="snížená",J248,0)</f>
        <v>0</v>
      </c>
      <c r="BG248" s="248">
        <f>IF(N248="zákl. přenesená",J248,0)</f>
        <v>0</v>
      </c>
      <c r="BH248" s="248">
        <f>IF(N248="sníž. přenesená",J248,0)</f>
        <v>0</v>
      </c>
      <c r="BI248" s="248">
        <f>IF(N248="nulová",J248,0)</f>
        <v>0</v>
      </c>
      <c r="BJ248" s="18" t="s">
        <v>84</v>
      </c>
      <c r="BK248" s="248">
        <f>ROUND(I248*H248,2)</f>
        <v>0</v>
      </c>
      <c r="BL248" s="18" t="s">
        <v>160</v>
      </c>
      <c r="BM248" s="247" t="s">
        <v>813</v>
      </c>
    </row>
    <row r="249" s="2" customFormat="1" ht="24.15" customHeight="1">
      <c r="A249" s="39"/>
      <c r="B249" s="40"/>
      <c r="C249" s="235" t="s">
        <v>328</v>
      </c>
      <c r="D249" s="235" t="s">
        <v>156</v>
      </c>
      <c r="E249" s="236" t="s">
        <v>329</v>
      </c>
      <c r="F249" s="237" t="s">
        <v>330</v>
      </c>
      <c r="G249" s="238" t="s">
        <v>230</v>
      </c>
      <c r="H249" s="239">
        <v>175.25999999999999</v>
      </c>
      <c r="I249" s="240"/>
      <c r="J249" s="241">
        <f>ROUND(I249*H249,2)</f>
        <v>0</v>
      </c>
      <c r="K249" s="242"/>
      <c r="L249" s="45"/>
      <c r="M249" s="243" t="s">
        <v>1</v>
      </c>
      <c r="N249" s="244" t="s">
        <v>41</v>
      </c>
      <c r="O249" s="92"/>
      <c r="P249" s="245">
        <f>O249*H249</f>
        <v>0</v>
      </c>
      <c r="Q249" s="245">
        <v>0</v>
      </c>
      <c r="R249" s="245">
        <f>Q249*H249</f>
        <v>0</v>
      </c>
      <c r="S249" s="245">
        <v>0</v>
      </c>
      <c r="T249" s="246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7" t="s">
        <v>160</v>
      </c>
      <c r="AT249" s="247" t="s">
        <v>156</v>
      </c>
      <c r="AU249" s="247" t="s">
        <v>86</v>
      </c>
      <c r="AY249" s="18" t="s">
        <v>153</v>
      </c>
      <c r="BE249" s="248">
        <f>IF(N249="základní",J249,0)</f>
        <v>0</v>
      </c>
      <c r="BF249" s="248">
        <f>IF(N249="snížená",J249,0)</f>
        <v>0</v>
      </c>
      <c r="BG249" s="248">
        <f>IF(N249="zákl. přenesená",J249,0)</f>
        <v>0</v>
      </c>
      <c r="BH249" s="248">
        <f>IF(N249="sníž. přenesená",J249,0)</f>
        <v>0</v>
      </c>
      <c r="BI249" s="248">
        <f>IF(N249="nulová",J249,0)</f>
        <v>0</v>
      </c>
      <c r="BJ249" s="18" t="s">
        <v>84</v>
      </c>
      <c r="BK249" s="248">
        <f>ROUND(I249*H249,2)</f>
        <v>0</v>
      </c>
      <c r="BL249" s="18" t="s">
        <v>160</v>
      </c>
      <c r="BM249" s="247" t="s">
        <v>814</v>
      </c>
    </row>
    <row r="250" s="13" customFormat="1">
      <c r="A250" s="13"/>
      <c r="B250" s="249"/>
      <c r="C250" s="250"/>
      <c r="D250" s="251" t="s">
        <v>162</v>
      </c>
      <c r="E250" s="250"/>
      <c r="F250" s="253" t="s">
        <v>332</v>
      </c>
      <c r="G250" s="250"/>
      <c r="H250" s="254">
        <v>175.25999999999999</v>
      </c>
      <c r="I250" s="255"/>
      <c r="J250" s="250"/>
      <c r="K250" s="250"/>
      <c r="L250" s="256"/>
      <c r="M250" s="257"/>
      <c r="N250" s="258"/>
      <c r="O250" s="258"/>
      <c r="P250" s="258"/>
      <c r="Q250" s="258"/>
      <c r="R250" s="258"/>
      <c r="S250" s="258"/>
      <c r="T250" s="25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0" t="s">
        <v>162</v>
      </c>
      <c r="AU250" s="260" t="s">
        <v>86</v>
      </c>
      <c r="AV250" s="13" t="s">
        <v>86</v>
      </c>
      <c r="AW250" s="13" t="s">
        <v>4</v>
      </c>
      <c r="AX250" s="13" t="s">
        <v>84</v>
      </c>
      <c r="AY250" s="260" t="s">
        <v>153</v>
      </c>
    </row>
    <row r="251" s="2" customFormat="1" ht="33" customHeight="1">
      <c r="A251" s="39"/>
      <c r="B251" s="40"/>
      <c r="C251" s="235" t="s">
        <v>324</v>
      </c>
      <c r="D251" s="235" t="s">
        <v>156</v>
      </c>
      <c r="E251" s="236" t="s">
        <v>325</v>
      </c>
      <c r="F251" s="237" t="s">
        <v>326</v>
      </c>
      <c r="G251" s="238" t="s">
        <v>230</v>
      </c>
      <c r="H251" s="239">
        <v>17.526</v>
      </c>
      <c r="I251" s="240"/>
      <c r="J251" s="241">
        <f>ROUND(I251*H251,2)</f>
        <v>0</v>
      </c>
      <c r="K251" s="242"/>
      <c r="L251" s="45"/>
      <c r="M251" s="243" t="s">
        <v>1</v>
      </c>
      <c r="N251" s="244" t="s">
        <v>41</v>
      </c>
      <c r="O251" s="92"/>
      <c r="P251" s="245">
        <f>O251*H251</f>
        <v>0</v>
      </c>
      <c r="Q251" s="245">
        <v>0</v>
      </c>
      <c r="R251" s="245">
        <f>Q251*H251</f>
        <v>0</v>
      </c>
      <c r="S251" s="245">
        <v>0</v>
      </c>
      <c r="T251" s="246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7" t="s">
        <v>160</v>
      </c>
      <c r="AT251" s="247" t="s">
        <v>156</v>
      </c>
      <c r="AU251" s="247" t="s">
        <v>86</v>
      </c>
      <c r="AY251" s="18" t="s">
        <v>153</v>
      </c>
      <c r="BE251" s="248">
        <f>IF(N251="základní",J251,0)</f>
        <v>0</v>
      </c>
      <c r="BF251" s="248">
        <f>IF(N251="snížená",J251,0)</f>
        <v>0</v>
      </c>
      <c r="BG251" s="248">
        <f>IF(N251="zákl. přenesená",J251,0)</f>
        <v>0</v>
      </c>
      <c r="BH251" s="248">
        <f>IF(N251="sníž. přenesená",J251,0)</f>
        <v>0</v>
      </c>
      <c r="BI251" s="248">
        <f>IF(N251="nulová",J251,0)</f>
        <v>0</v>
      </c>
      <c r="BJ251" s="18" t="s">
        <v>84</v>
      </c>
      <c r="BK251" s="248">
        <f>ROUND(I251*H251,2)</f>
        <v>0</v>
      </c>
      <c r="BL251" s="18" t="s">
        <v>160</v>
      </c>
      <c r="BM251" s="247" t="s">
        <v>815</v>
      </c>
    </row>
    <row r="252" s="2" customFormat="1" ht="33" customHeight="1">
      <c r="A252" s="39"/>
      <c r="B252" s="40"/>
      <c r="C252" s="235" t="s">
        <v>333</v>
      </c>
      <c r="D252" s="235" t="s">
        <v>156</v>
      </c>
      <c r="E252" s="236" t="s">
        <v>334</v>
      </c>
      <c r="F252" s="237" t="s">
        <v>335</v>
      </c>
      <c r="G252" s="238" t="s">
        <v>230</v>
      </c>
      <c r="H252" s="239">
        <v>17.526</v>
      </c>
      <c r="I252" s="240"/>
      <c r="J252" s="241">
        <f>ROUND(I252*H252,2)</f>
        <v>0</v>
      </c>
      <c r="K252" s="242"/>
      <c r="L252" s="45"/>
      <c r="M252" s="243" t="s">
        <v>1</v>
      </c>
      <c r="N252" s="244" t="s">
        <v>41</v>
      </c>
      <c r="O252" s="92"/>
      <c r="P252" s="245">
        <f>O252*H252</f>
        <v>0</v>
      </c>
      <c r="Q252" s="245">
        <v>0</v>
      </c>
      <c r="R252" s="245">
        <f>Q252*H252</f>
        <v>0</v>
      </c>
      <c r="S252" s="245">
        <v>0</v>
      </c>
      <c r="T252" s="246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7" t="s">
        <v>160</v>
      </c>
      <c r="AT252" s="247" t="s">
        <v>156</v>
      </c>
      <c r="AU252" s="247" t="s">
        <v>86</v>
      </c>
      <c r="AY252" s="18" t="s">
        <v>153</v>
      </c>
      <c r="BE252" s="248">
        <f>IF(N252="základní",J252,0)</f>
        <v>0</v>
      </c>
      <c r="BF252" s="248">
        <f>IF(N252="snížená",J252,0)</f>
        <v>0</v>
      </c>
      <c r="BG252" s="248">
        <f>IF(N252="zákl. přenesená",J252,0)</f>
        <v>0</v>
      </c>
      <c r="BH252" s="248">
        <f>IF(N252="sníž. přenesená",J252,0)</f>
        <v>0</v>
      </c>
      <c r="BI252" s="248">
        <f>IF(N252="nulová",J252,0)</f>
        <v>0</v>
      </c>
      <c r="BJ252" s="18" t="s">
        <v>84</v>
      </c>
      <c r="BK252" s="248">
        <f>ROUND(I252*H252,2)</f>
        <v>0</v>
      </c>
      <c r="BL252" s="18" t="s">
        <v>160</v>
      </c>
      <c r="BM252" s="247" t="s">
        <v>816</v>
      </c>
    </row>
    <row r="253" s="2" customFormat="1" ht="16.5" customHeight="1">
      <c r="A253" s="39"/>
      <c r="B253" s="40"/>
      <c r="C253" s="235" t="s">
        <v>337</v>
      </c>
      <c r="D253" s="235" t="s">
        <v>156</v>
      </c>
      <c r="E253" s="236" t="s">
        <v>338</v>
      </c>
      <c r="F253" s="237" t="s">
        <v>339</v>
      </c>
      <c r="G253" s="238" t="s">
        <v>230</v>
      </c>
      <c r="H253" s="239">
        <v>17.526</v>
      </c>
      <c r="I253" s="240"/>
      <c r="J253" s="241">
        <f>ROUND(I253*H253,2)</f>
        <v>0</v>
      </c>
      <c r="K253" s="242"/>
      <c r="L253" s="45"/>
      <c r="M253" s="243" t="s">
        <v>1</v>
      </c>
      <c r="N253" s="244" t="s">
        <v>41</v>
      </c>
      <c r="O253" s="92"/>
      <c r="P253" s="245">
        <f>O253*H253</f>
        <v>0</v>
      </c>
      <c r="Q253" s="245">
        <v>0</v>
      </c>
      <c r="R253" s="245">
        <f>Q253*H253</f>
        <v>0</v>
      </c>
      <c r="S253" s="245">
        <v>0</v>
      </c>
      <c r="T253" s="246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7" t="s">
        <v>160</v>
      </c>
      <c r="AT253" s="247" t="s">
        <v>156</v>
      </c>
      <c r="AU253" s="247" t="s">
        <v>86</v>
      </c>
      <c r="AY253" s="18" t="s">
        <v>153</v>
      </c>
      <c r="BE253" s="248">
        <f>IF(N253="základní",J253,0)</f>
        <v>0</v>
      </c>
      <c r="BF253" s="248">
        <f>IF(N253="snížená",J253,0)</f>
        <v>0</v>
      </c>
      <c r="BG253" s="248">
        <f>IF(N253="zákl. přenesená",J253,0)</f>
        <v>0</v>
      </c>
      <c r="BH253" s="248">
        <f>IF(N253="sníž. přenesená",J253,0)</f>
        <v>0</v>
      </c>
      <c r="BI253" s="248">
        <f>IF(N253="nulová",J253,0)</f>
        <v>0</v>
      </c>
      <c r="BJ253" s="18" t="s">
        <v>84</v>
      </c>
      <c r="BK253" s="248">
        <f>ROUND(I253*H253,2)</f>
        <v>0</v>
      </c>
      <c r="BL253" s="18" t="s">
        <v>160</v>
      </c>
      <c r="BM253" s="247" t="s">
        <v>817</v>
      </c>
    </row>
    <row r="254" s="12" customFormat="1" ht="22.8" customHeight="1">
      <c r="A254" s="12"/>
      <c r="B254" s="219"/>
      <c r="C254" s="220"/>
      <c r="D254" s="221" t="s">
        <v>75</v>
      </c>
      <c r="E254" s="233" t="s">
        <v>341</v>
      </c>
      <c r="F254" s="233" t="s">
        <v>342</v>
      </c>
      <c r="G254" s="220"/>
      <c r="H254" s="220"/>
      <c r="I254" s="223"/>
      <c r="J254" s="234">
        <f>BK254</f>
        <v>0</v>
      </c>
      <c r="K254" s="220"/>
      <c r="L254" s="225"/>
      <c r="M254" s="226"/>
      <c r="N254" s="227"/>
      <c r="O254" s="227"/>
      <c r="P254" s="228">
        <f>P255</f>
        <v>0</v>
      </c>
      <c r="Q254" s="227"/>
      <c r="R254" s="228">
        <f>R255</f>
        <v>0</v>
      </c>
      <c r="S254" s="227"/>
      <c r="T254" s="229">
        <f>T255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30" t="s">
        <v>84</v>
      </c>
      <c r="AT254" s="231" t="s">
        <v>75</v>
      </c>
      <c r="AU254" s="231" t="s">
        <v>84</v>
      </c>
      <c r="AY254" s="230" t="s">
        <v>153</v>
      </c>
      <c r="BK254" s="232">
        <f>BK255</f>
        <v>0</v>
      </c>
    </row>
    <row r="255" s="2" customFormat="1" ht="24.15" customHeight="1">
      <c r="A255" s="39"/>
      <c r="B255" s="40"/>
      <c r="C255" s="235" t="s">
        <v>343</v>
      </c>
      <c r="D255" s="235" t="s">
        <v>156</v>
      </c>
      <c r="E255" s="236" t="s">
        <v>344</v>
      </c>
      <c r="F255" s="237" t="s">
        <v>345</v>
      </c>
      <c r="G255" s="238" t="s">
        <v>230</v>
      </c>
      <c r="H255" s="239">
        <v>17.914000000000001</v>
      </c>
      <c r="I255" s="240"/>
      <c r="J255" s="241">
        <f>ROUND(I255*H255,2)</f>
        <v>0</v>
      </c>
      <c r="K255" s="242"/>
      <c r="L255" s="45"/>
      <c r="M255" s="243" t="s">
        <v>1</v>
      </c>
      <c r="N255" s="244" t="s">
        <v>41</v>
      </c>
      <c r="O255" s="92"/>
      <c r="P255" s="245">
        <f>O255*H255</f>
        <v>0</v>
      </c>
      <c r="Q255" s="245">
        <v>0</v>
      </c>
      <c r="R255" s="245">
        <f>Q255*H255</f>
        <v>0</v>
      </c>
      <c r="S255" s="245">
        <v>0</v>
      </c>
      <c r="T255" s="246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7" t="s">
        <v>160</v>
      </c>
      <c r="AT255" s="247" t="s">
        <v>156</v>
      </c>
      <c r="AU255" s="247" t="s">
        <v>86</v>
      </c>
      <c r="AY255" s="18" t="s">
        <v>153</v>
      </c>
      <c r="BE255" s="248">
        <f>IF(N255="základní",J255,0)</f>
        <v>0</v>
      </c>
      <c r="BF255" s="248">
        <f>IF(N255="snížená",J255,0)</f>
        <v>0</v>
      </c>
      <c r="BG255" s="248">
        <f>IF(N255="zákl. přenesená",J255,0)</f>
        <v>0</v>
      </c>
      <c r="BH255" s="248">
        <f>IF(N255="sníž. přenesená",J255,0)</f>
        <v>0</v>
      </c>
      <c r="BI255" s="248">
        <f>IF(N255="nulová",J255,0)</f>
        <v>0</v>
      </c>
      <c r="BJ255" s="18" t="s">
        <v>84</v>
      </c>
      <c r="BK255" s="248">
        <f>ROUND(I255*H255,2)</f>
        <v>0</v>
      </c>
      <c r="BL255" s="18" t="s">
        <v>160</v>
      </c>
      <c r="BM255" s="247" t="s">
        <v>818</v>
      </c>
    </row>
    <row r="256" s="12" customFormat="1" ht="25.92" customHeight="1">
      <c r="A256" s="12"/>
      <c r="B256" s="219"/>
      <c r="C256" s="220"/>
      <c r="D256" s="221" t="s">
        <v>75</v>
      </c>
      <c r="E256" s="222" t="s">
        <v>347</v>
      </c>
      <c r="F256" s="222" t="s">
        <v>348</v>
      </c>
      <c r="G256" s="220"/>
      <c r="H256" s="220"/>
      <c r="I256" s="223"/>
      <c r="J256" s="224">
        <f>BK256</f>
        <v>0</v>
      </c>
      <c r="K256" s="220"/>
      <c r="L256" s="225"/>
      <c r="M256" s="226"/>
      <c r="N256" s="227"/>
      <c r="O256" s="227"/>
      <c r="P256" s="228">
        <f>P257+P270+P292+P298+P306+P324+P411+P414</f>
        <v>0</v>
      </c>
      <c r="Q256" s="227"/>
      <c r="R256" s="228">
        <f>R257+R270+R292+R298+R306+R324+R411+R414</f>
        <v>4.1317714699999994</v>
      </c>
      <c r="S256" s="227"/>
      <c r="T256" s="229">
        <f>T257+T270+T292+T298+T306+T324+T411+T414</f>
        <v>9.4478760000000008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30" t="s">
        <v>84</v>
      </c>
      <c r="AT256" s="231" t="s">
        <v>75</v>
      </c>
      <c r="AU256" s="231" t="s">
        <v>76</v>
      </c>
      <c r="AY256" s="230" t="s">
        <v>153</v>
      </c>
      <c r="BK256" s="232">
        <f>BK257+BK270+BK292+BK298+BK306+BK324+BK411+BK414</f>
        <v>0</v>
      </c>
    </row>
    <row r="257" s="12" customFormat="1" ht="22.8" customHeight="1">
      <c r="A257" s="12"/>
      <c r="B257" s="219"/>
      <c r="C257" s="220"/>
      <c r="D257" s="221" t="s">
        <v>75</v>
      </c>
      <c r="E257" s="233" t="s">
        <v>349</v>
      </c>
      <c r="F257" s="233" t="s">
        <v>350</v>
      </c>
      <c r="G257" s="220"/>
      <c r="H257" s="220"/>
      <c r="I257" s="223"/>
      <c r="J257" s="234">
        <f>BK257</f>
        <v>0</v>
      </c>
      <c r="K257" s="220"/>
      <c r="L257" s="225"/>
      <c r="M257" s="226"/>
      <c r="N257" s="227"/>
      <c r="O257" s="227"/>
      <c r="P257" s="228">
        <f>SUM(P258:P269)</f>
        <v>0</v>
      </c>
      <c r="Q257" s="227"/>
      <c r="R257" s="228">
        <f>SUM(R258:R269)</f>
        <v>0.0094000000000000004</v>
      </c>
      <c r="S257" s="227"/>
      <c r="T257" s="229">
        <f>SUM(T258:T269)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30" t="s">
        <v>84</v>
      </c>
      <c r="AT257" s="231" t="s">
        <v>75</v>
      </c>
      <c r="AU257" s="231" t="s">
        <v>84</v>
      </c>
      <c r="AY257" s="230" t="s">
        <v>153</v>
      </c>
      <c r="BK257" s="232">
        <f>SUM(BK258:BK269)</f>
        <v>0</v>
      </c>
    </row>
    <row r="258" s="2" customFormat="1" ht="33" customHeight="1">
      <c r="A258" s="39"/>
      <c r="B258" s="40"/>
      <c r="C258" s="235" t="s">
        <v>684</v>
      </c>
      <c r="D258" s="235" t="s">
        <v>156</v>
      </c>
      <c r="E258" s="236" t="s">
        <v>352</v>
      </c>
      <c r="F258" s="237" t="s">
        <v>353</v>
      </c>
      <c r="G258" s="238" t="s">
        <v>177</v>
      </c>
      <c r="H258" s="239">
        <v>7</v>
      </c>
      <c r="I258" s="240"/>
      <c r="J258" s="241">
        <f>ROUND(I258*H258,2)</f>
        <v>0</v>
      </c>
      <c r="K258" s="242"/>
      <c r="L258" s="45"/>
      <c r="M258" s="243" t="s">
        <v>1</v>
      </c>
      <c r="N258" s="244" t="s">
        <v>41</v>
      </c>
      <c r="O258" s="92"/>
      <c r="P258" s="245">
        <f>O258*H258</f>
        <v>0</v>
      </c>
      <c r="Q258" s="245">
        <v>0</v>
      </c>
      <c r="R258" s="245">
        <f>Q258*H258</f>
        <v>0</v>
      </c>
      <c r="S258" s="245">
        <v>0</v>
      </c>
      <c r="T258" s="246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7" t="s">
        <v>160</v>
      </c>
      <c r="AT258" s="247" t="s">
        <v>156</v>
      </c>
      <c r="AU258" s="247" t="s">
        <v>86</v>
      </c>
      <c r="AY258" s="18" t="s">
        <v>153</v>
      </c>
      <c r="BE258" s="248">
        <f>IF(N258="základní",J258,0)</f>
        <v>0</v>
      </c>
      <c r="BF258" s="248">
        <f>IF(N258="snížená",J258,0)</f>
        <v>0</v>
      </c>
      <c r="BG258" s="248">
        <f>IF(N258="zákl. přenesená",J258,0)</f>
        <v>0</v>
      </c>
      <c r="BH258" s="248">
        <f>IF(N258="sníž. přenesená",J258,0)</f>
        <v>0</v>
      </c>
      <c r="BI258" s="248">
        <f>IF(N258="nulová",J258,0)</f>
        <v>0</v>
      </c>
      <c r="BJ258" s="18" t="s">
        <v>84</v>
      </c>
      <c r="BK258" s="248">
        <f>ROUND(I258*H258,2)</f>
        <v>0</v>
      </c>
      <c r="BL258" s="18" t="s">
        <v>160</v>
      </c>
      <c r="BM258" s="247" t="s">
        <v>819</v>
      </c>
    </row>
    <row r="259" s="2" customFormat="1" ht="24.15" customHeight="1">
      <c r="A259" s="39"/>
      <c r="B259" s="40"/>
      <c r="C259" s="235" t="s">
        <v>686</v>
      </c>
      <c r="D259" s="235" t="s">
        <v>156</v>
      </c>
      <c r="E259" s="236" t="s">
        <v>356</v>
      </c>
      <c r="F259" s="237" t="s">
        <v>357</v>
      </c>
      <c r="G259" s="238" t="s">
        <v>177</v>
      </c>
      <c r="H259" s="239">
        <v>7</v>
      </c>
      <c r="I259" s="240"/>
      <c r="J259" s="241">
        <f>ROUND(I259*H259,2)</f>
        <v>0</v>
      </c>
      <c r="K259" s="242"/>
      <c r="L259" s="45"/>
      <c r="M259" s="243" t="s">
        <v>1</v>
      </c>
      <c r="N259" s="244" t="s">
        <v>41</v>
      </c>
      <c r="O259" s="92"/>
      <c r="P259" s="245">
        <f>O259*H259</f>
        <v>0</v>
      </c>
      <c r="Q259" s="245">
        <v>0</v>
      </c>
      <c r="R259" s="245">
        <f>Q259*H259</f>
        <v>0</v>
      </c>
      <c r="S259" s="245">
        <v>0</v>
      </c>
      <c r="T259" s="246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7" t="s">
        <v>160</v>
      </c>
      <c r="AT259" s="247" t="s">
        <v>156</v>
      </c>
      <c r="AU259" s="247" t="s">
        <v>86</v>
      </c>
      <c r="AY259" s="18" t="s">
        <v>153</v>
      </c>
      <c r="BE259" s="248">
        <f>IF(N259="základní",J259,0)</f>
        <v>0</v>
      </c>
      <c r="BF259" s="248">
        <f>IF(N259="snížená",J259,0)</f>
        <v>0</v>
      </c>
      <c r="BG259" s="248">
        <f>IF(N259="zákl. přenesená",J259,0)</f>
        <v>0</v>
      </c>
      <c r="BH259" s="248">
        <f>IF(N259="sníž. přenesená",J259,0)</f>
        <v>0</v>
      </c>
      <c r="BI259" s="248">
        <f>IF(N259="nulová",J259,0)</f>
        <v>0</v>
      </c>
      <c r="BJ259" s="18" t="s">
        <v>84</v>
      </c>
      <c r="BK259" s="248">
        <f>ROUND(I259*H259,2)</f>
        <v>0</v>
      </c>
      <c r="BL259" s="18" t="s">
        <v>160</v>
      </c>
      <c r="BM259" s="247" t="s">
        <v>820</v>
      </c>
    </row>
    <row r="260" s="2" customFormat="1" ht="21.75" customHeight="1">
      <c r="A260" s="39"/>
      <c r="B260" s="40"/>
      <c r="C260" s="293" t="s">
        <v>468</v>
      </c>
      <c r="D260" s="293" t="s">
        <v>255</v>
      </c>
      <c r="E260" s="294" t="s">
        <v>362</v>
      </c>
      <c r="F260" s="295" t="s">
        <v>690</v>
      </c>
      <c r="G260" s="296" t="s">
        <v>177</v>
      </c>
      <c r="H260" s="297">
        <v>5</v>
      </c>
      <c r="I260" s="298"/>
      <c r="J260" s="299">
        <f>ROUND(I260*H260,2)</f>
        <v>0</v>
      </c>
      <c r="K260" s="300"/>
      <c r="L260" s="301"/>
      <c r="M260" s="302" t="s">
        <v>1</v>
      </c>
      <c r="N260" s="303" t="s">
        <v>41</v>
      </c>
      <c r="O260" s="92"/>
      <c r="P260" s="245">
        <f>O260*H260</f>
        <v>0</v>
      </c>
      <c r="Q260" s="245">
        <v>0</v>
      </c>
      <c r="R260" s="245">
        <f>Q260*H260</f>
        <v>0</v>
      </c>
      <c r="S260" s="245">
        <v>0</v>
      </c>
      <c r="T260" s="246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7" t="s">
        <v>241</v>
      </c>
      <c r="AT260" s="247" t="s">
        <v>255</v>
      </c>
      <c r="AU260" s="247" t="s">
        <v>86</v>
      </c>
      <c r="AY260" s="18" t="s">
        <v>153</v>
      </c>
      <c r="BE260" s="248">
        <f>IF(N260="základní",J260,0)</f>
        <v>0</v>
      </c>
      <c r="BF260" s="248">
        <f>IF(N260="snížená",J260,0)</f>
        <v>0</v>
      </c>
      <c r="BG260" s="248">
        <f>IF(N260="zákl. přenesená",J260,0)</f>
        <v>0</v>
      </c>
      <c r="BH260" s="248">
        <f>IF(N260="sníž. přenesená",J260,0)</f>
        <v>0</v>
      </c>
      <c r="BI260" s="248">
        <f>IF(N260="nulová",J260,0)</f>
        <v>0</v>
      </c>
      <c r="BJ260" s="18" t="s">
        <v>84</v>
      </c>
      <c r="BK260" s="248">
        <f>ROUND(I260*H260,2)</f>
        <v>0</v>
      </c>
      <c r="BL260" s="18" t="s">
        <v>160</v>
      </c>
      <c r="BM260" s="247" t="s">
        <v>821</v>
      </c>
    </row>
    <row r="261" s="2" customFormat="1" ht="24.15" customHeight="1">
      <c r="A261" s="39"/>
      <c r="B261" s="40"/>
      <c r="C261" s="293" t="s">
        <v>351</v>
      </c>
      <c r="D261" s="293" t="s">
        <v>255</v>
      </c>
      <c r="E261" s="294" t="s">
        <v>366</v>
      </c>
      <c r="F261" s="295" t="s">
        <v>367</v>
      </c>
      <c r="G261" s="296" t="s">
        <v>177</v>
      </c>
      <c r="H261" s="297">
        <v>2</v>
      </c>
      <c r="I261" s="298"/>
      <c r="J261" s="299">
        <f>ROUND(I261*H261,2)</f>
        <v>0</v>
      </c>
      <c r="K261" s="300"/>
      <c r="L261" s="301"/>
      <c r="M261" s="302" t="s">
        <v>1</v>
      </c>
      <c r="N261" s="303" t="s">
        <v>41</v>
      </c>
      <c r="O261" s="92"/>
      <c r="P261" s="245">
        <f>O261*H261</f>
        <v>0</v>
      </c>
      <c r="Q261" s="245">
        <v>0</v>
      </c>
      <c r="R261" s="245">
        <f>Q261*H261</f>
        <v>0</v>
      </c>
      <c r="S261" s="245">
        <v>0</v>
      </c>
      <c r="T261" s="246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7" t="s">
        <v>241</v>
      </c>
      <c r="AT261" s="247" t="s">
        <v>255</v>
      </c>
      <c r="AU261" s="247" t="s">
        <v>86</v>
      </c>
      <c r="AY261" s="18" t="s">
        <v>153</v>
      </c>
      <c r="BE261" s="248">
        <f>IF(N261="základní",J261,0)</f>
        <v>0</v>
      </c>
      <c r="BF261" s="248">
        <f>IF(N261="snížená",J261,0)</f>
        <v>0</v>
      </c>
      <c r="BG261" s="248">
        <f>IF(N261="zákl. přenesená",J261,0)</f>
        <v>0</v>
      </c>
      <c r="BH261" s="248">
        <f>IF(N261="sníž. přenesená",J261,0)</f>
        <v>0</v>
      </c>
      <c r="BI261" s="248">
        <f>IF(N261="nulová",J261,0)</f>
        <v>0</v>
      </c>
      <c r="BJ261" s="18" t="s">
        <v>84</v>
      </c>
      <c r="BK261" s="248">
        <f>ROUND(I261*H261,2)</f>
        <v>0</v>
      </c>
      <c r="BL261" s="18" t="s">
        <v>160</v>
      </c>
      <c r="BM261" s="247" t="s">
        <v>822</v>
      </c>
    </row>
    <row r="262" s="2" customFormat="1" ht="24.15" customHeight="1">
      <c r="A262" s="39"/>
      <c r="B262" s="40"/>
      <c r="C262" s="235" t="s">
        <v>355</v>
      </c>
      <c r="D262" s="235" t="s">
        <v>156</v>
      </c>
      <c r="E262" s="236" t="s">
        <v>374</v>
      </c>
      <c r="F262" s="237" t="s">
        <v>375</v>
      </c>
      <c r="G262" s="238" t="s">
        <v>177</v>
      </c>
      <c r="H262" s="239">
        <v>2</v>
      </c>
      <c r="I262" s="240"/>
      <c r="J262" s="241">
        <f>ROUND(I262*H262,2)</f>
        <v>0</v>
      </c>
      <c r="K262" s="242"/>
      <c r="L262" s="45"/>
      <c r="M262" s="243" t="s">
        <v>1</v>
      </c>
      <c r="N262" s="244" t="s">
        <v>41</v>
      </c>
      <c r="O262" s="92"/>
      <c r="P262" s="245">
        <f>O262*H262</f>
        <v>0</v>
      </c>
      <c r="Q262" s="245">
        <v>0</v>
      </c>
      <c r="R262" s="245">
        <f>Q262*H262</f>
        <v>0</v>
      </c>
      <c r="S262" s="245">
        <v>0</v>
      </c>
      <c r="T262" s="246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7" t="s">
        <v>160</v>
      </c>
      <c r="AT262" s="247" t="s">
        <v>156</v>
      </c>
      <c r="AU262" s="247" t="s">
        <v>86</v>
      </c>
      <c r="AY262" s="18" t="s">
        <v>153</v>
      </c>
      <c r="BE262" s="248">
        <f>IF(N262="základní",J262,0)</f>
        <v>0</v>
      </c>
      <c r="BF262" s="248">
        <f>IF(N262="snížená",J262,0)</f>
        <v>0</v>
      </c>
      <c r="BG262" s="248">
        <f>IF(N262="zákl. přenesená",J262,0)</f>
        <v>0</v>
      </c>
      <c r="BH262" s="248">
        <f>IF(N262="sníž. přenesená",J262,0)</f>
        <v>0</v>
      </c>
      <c r="BI262" s="248">
        <f>IF(N262="nulová",J262,0)</f>
        <v>0</v>
      </c>
      <c r="BJ262" s="18" t="s">
        <v>84</v>
      </c>
      <c r="BK262" s="248">
        <f>ROUND(I262*H262,2)</f>
        <v>0</v>
      </c>
      <c r="BL262" s="18" t="s">
        <v>160</v>
      </c>
      <c r="BM262" s="247" t="s">
        <v>823</v>
      </c>
    </row>
    <row r="263" s="2" customFormat="1" ht="16.5" customHeight="1">
      <c r="A263" s="39"/>
      <c r="B263" s="40"/>
      <c r="C263" s="293" t="s">
        <v>361</v>
      </c>
      <c r="D263" s="293" t="s">
        <v>255</v>
      </c>
      <c r="E263" s="294" t="s">
        <v>378</v>
      </c>
      <c r="F263" s="295" t="s">
        <v>379</v>
      </c>
      <c r="G263" s="296" t="s">
        <v>177</v>
      </c>
      <c r="H263" s="297">
        <v>2</v>
      </c>
      <c r="I263" s="298"/>
      <c r="J263" s="299">
        <f>ROUND(I263*H263,2)</f>
        <v>0</v>
      </c>
      <c r="K263" s="300"/>
      <c r="L263" s="301"/>
      <c r="M263" s="302" t="s">
        <v>1</v>
      </c>
      <c r="N263" s="303" t="s">
        <v>41</v>
      </c>
      <c r="O263" s="92"/>
      <c r="P263" s="245">
        <f>O263*H263</f>
        <v>0</v>
      </c>
      <c r="Q263" s="245">
        <v>0.0047000000000000002</v>
      </c>
      <c r="R263" s="245">
        <f>Q263*H263</f>
        <v>0.0094000000000000004</v>
      </c>
      <c r="S263" s="245">
        <v>0</v>
      </c>
      <c r="T263" s="246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7" t="s">
        <v>241</v>
      </c>
      <c r="AT263" s="247" t="s">
        <v>255</v>
      </c>
      <c r="AU263" s="247" t="s">
        <v>86</v>
      </c>
      <c r="AY263" s="18" t="s">
        <v>153</v>
      </c>
      <c r="BE263" s="248">
        <f>IF(N263="základní",J263,0)</f>
        <v>0</v>
      </c>
      <c r="BF263" s="248">
        <f>IF(N263="snížená",J263,0)</f>
        <v>0</v>
      </c>
      <c r="BG263" s="248">
        <f>IF(N263="zákl. přenesená",J263,0)</f>
        <v>0</v>
      </c>
      <c r="BH263" s="248">
        <f>IF(N263="sníž. přenesená",J263,0)</f>
        <v>0</v>
      </c>
      <c r="BI263" s="248">
        <f>IF(N263="nulová",J263,0)</f>
        <v>0</v>
      </c>
      <c r="BJ263" s="18" t="s">
        <v>84</v>
      </c>
      <c r="BK263" s="248">
        <f>ROUND(I263*H263,2)</f>
        <v>0</v>
      </c>
      <c r="BL263" s="18" t="s">
        <v>160</v>
      </c>
      <c r="BM263" s="247" t="s">
        <v>824</v>
      </c>
    </row>
    <row r="264" s="2" customFormat="1" ht="16.5" customHeight="1">
      <c r="A264" s="39"/>
      <c r="B264" s="40"/>
      <c r="C264" s="235" t="s">
        <v>365</v>
      </c>
      <c r="D264" s="235" t="s">
        <v>156</v>
      </c>
      <c r="E264" s="236" t="s">
        <v>382</v>
      </c>
      <c r="F264" s="237" t="s">
        <v>383</v>
      </c>
      <c r="G264" s="238" t="s">
        <v>177</v>
      </c>
      <c r="H264" s="239">
        <v>7</v>
      </c>
      <c r="I264" s="240"/>
      <c r="J264" s="241">
        <f>ROUND(I264*H264,2)</f>
        <v>0</v>
      </c>
      <c r="K264" s="242"/>
      <c r="L264" s="45"/>
      <c r="M264" s="243" t="s">
        <v>1</v>
      </c>
      <c r="N264" s="244" t="s">
        <v>41</v>
      </c>
      <c r="O264" s="92"/>
      <c r="P264" s="245">
        <f>O264*H264</f>
        <v>0</v>
      </c>
      <c r="Q264" s="245">
        <v>0</v>
      </c>
      <c r="R264" s="245">
        <f>Q264*H264</f>
        <v>0</v>
      </c>
      <c r="S264" s="245">
        <v>0</v>
      </c>
      <c r="T264" s="246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7" t="s">
        <v>160</v>
      </c>
      <c r="AT264" s="247" t="s">
        <v>156</v>
      </c>
      <c r="AU264" s="247" t="s">
        <v>86</v>
      </c>
      <c r="AY264" s="18" t="s">
        <v>153</v>
      </c>
      <c r="BE264" s="248">
        <f>IF(N264="základní",J264,0)</f>
        <v>0</v>
      </c>
      <c r="BF264" s="248">
        <f>IF(N264="snížená",J264,0)</f>
        <v>0</v>
      </c>
      <c r="BG264" s="248">
        <f>IF(N264="zákl. přenesená",J264,0)</f>
        <v>0</v>
      </c>
      <c r="BH264" s="248">
        <f>IF(N264="sníž. přenesená",J264,0)</f>
        <v>0</v>
      </c>
      <c r="BI264" s="248">
        <f>IF(N264="nulová",J264,0)</f>
        <v>0</v>
      </c>
      <c r="BJ264" s="18" t="s">
        <v>84</v>
      </c>
      <c r="BK264" s="248">
        <f>ROUND(I264*H264,2)</f>
        <v>0</v>
      </c>
      <c r="BL264" s="18" t="s">
        <v>160</v>
      </c>
      <c r="BM264" s="247" t="s">
        <v>825</v>
      </c>
    </row>
    <row r="265" s="2" customFormat="1" ht="16.5" customHeight="1">
      <c r="A265" s="39"/>
      <c r="B265" s="40"/>
      <c r="C265" s="293" t="s">
        <v>373</v>
      </c>
      <c r="D265" s="293" t="s">
        <v>255</v>
      </c>
      <c r="E265" s="294" t="s">
        <v>386</v>
      </c>
      <c r="F265" s="295" t="s">
        <v>387</v>
      </c>
      <c r="G265" s="296" t="s">
        <v>177</v>
      </c>
      <c r="H265" s="297">
        <v>4</v>
      </c>
      <c r="I265" s="298"/>
      <c r="J265" s="299">
        <f>ROUND(I265*H265,2)</f>
        <v>0</v>
      </c>
      <c r="K265" s="300"/>
      <c r="L265" s="301"/>
      <c r="M265" s="302" t="s">
        <v>1</v>
      </c>
      <c r="N265" s="303" t="s">
        <v>41</v>
      </c>
      <c r="O265" s="92"/>
      <c r="P265" s="245">
        <f>O265*H265</f>
        <v>0</v>
      </c>
      <c r="Q265" s="245">
        <v>0</v>
      </c>
      <c r="R265" s="245">
        <f>Q265*H265</f>
        <v>0</v>
      </c>
      <c r="S265" s="245">
        <v>0</v>
      </c>
      <c r="T265" s="246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7" t="s">
        <v>241</v>
      </c>
      <c r="AT265" s="247" t="s">
        <v>255</v>
      </c>
      <c r="AU265" s="247" t="s">
        <v>86</v>
      </c>
      <c r="AY265" s="18" t="s">
        <v>153</v>
      </c>
      <c r="BE265" s="248">
        <f>IF(N265="základní",J265,0)</f>
        <v>0</v>
      </c>
      <c r="BF265" s="248">
        <f>IF(N265="snížená",J265,0)</f>
        <v>0</v>
      </c>
      <c r="BG265" s="248">
        <f>IF(N265="zákl. přenesená",J265,0)</f>
        <v>0</v>
      </c>
      <c r="BH265" s="248">
        <f>IF(N265="sníž. přenesená",J265,0)</f>
        <v>0</v>
      </c>
      <c r="BI265" s="248">
        <f>IF(N265="nulová",J265,0)</f>
        <v>0</v>
      </c>
      <c r="BJ265" s="18" t="s">
        <v>84</v>
      </c>
      <c r="BK265" s="248">
        <f>ROUND(I265*H265,2)</f>
        <v>0</v>
      </c>
      <c r="BL265" s="18" t="s">
        <v>160</v>
      </c>
      <c r="BM265" s="247" t="s">
        <v>826</v>
      </c>
    </row>
    <row r="266" s="2" customFormat="1" ht="16.5" customHeight="1">
      <c r="A266" s="39"/>
      <c r="B266" s="40"/>
      <c r="C266" s="293" t="s">
        <v>377</v>
      </c>
      <c r="D266" s="293" t="s">
        <v>255</v>
      </c>
      <c r="E266" s="294" t="s">
        <v>390</v>
      </c>
      <c r="F266" s="295" t="s">
        <v>391</v>
      </c>
      <c r="G266" s="296" t="s">
        <v>177</v>
      </c>
      <c r="H266" s="297">
        <v>3</v>
      </c>
      <c r="I266" s="298"/>
      <c r="J266" s="299">
        <f>ROUND(I266*H266,2)</f>
        <v>0</v>
      </c>
      <c r="K266" s="300"/>
      <c r="L266" s="301"/>
      <c r="M266" s="302" t="s">
        <v>1</v>
      </c>
      <c r="N266" s="303" t="s">
        <v>41</v>
      </c>
      <c r="O266" s="92"/>
      <c r="P266" s="245">
        <f>O266*H266</f>
        <v>0</v>
      </c>
      <c r="Q266" s="245">
        <v>0</v>
      </c>
      <c r="R266" s="245">
        <f>Q266*H266</f>
        <v>0</v>
      </c>
      <c r="S266" s="245">
        <v>0</v>
      </c>
      <c r="T266" s="246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7" t="s">
        <v>241</v>
      </c>
      <c r="AT266" s="247" t="s">
        <v>255</v>
      </c>
      <c r="AU266" s="247" t="s">
        <v>86</v>
      </c>
      <c r="AY266" s="18" t="s">
        <v>153</v>
      </c>
      <c r="BE266" s="248">
        <f>IF(N266="základní",J266,0)</f>
        <v>0</v>
      </c>
      <c r="BF266" s="248">
        <f>IF(N266="snížená",J266,0)</f>
        <v>0</v>
      </c>
      <c r="BG266" s="248">
        <f>IF(N266="zákl. přenesená",J266,0)</f>
        <v>0</v>
      </c>
      <c r="BH266" s="248">
        <f>IF(N266="sníž. přenesená",J266,0)</f>
        <v>0</v>
      </c>
      <c r="BI266" s="248">
        <f>IF(N266="nulová",J266,0)</f>
        <v>0</v>
      </c>
      <c r="BJ266" s="18" t="s">
        <v>84</v>
      </c>
      <c r="BK266" s="248">
        <f>ROUND(I266*H266,2)</f>
        <v>0</v>
      </c>
      <c r="BL266" s="18" t="s">
        <v>160</v>
      </c>
      <c r="BM266" s="247" t="s">
        <v>827</v>
      </c>
    </row>
    <row r="267" s="2" customFormat="1" ht="24.15" customHeight="1">
      <c r="A267" s="39"/>
      <c r="B267" s="40"/>
      <c r="C267" s="235" t="s">
        <v>385</v>
      </c>
      <c r="D267" s="235" t="s">
        <v>156</v>
      </c>
      <c r="E267" s="236" t="s">
        <v>398</v>
      </c>
      <c r="F267" s="237" t="s">
        <v>399</v>
      </c>
      <c r="G267" s="238" t="s">
        <v>172</v>
      </c>
      <c r="H267" s="239">
        <v>1</v>
      </c>
      <c r="I267" s="240"/>
      <c r="J267" s="241">
        <f>ROUND(I267*H267,2)</f>
        <v>0</v>
      </c>
      <c r="K267" s="242"/>
      <c r="L267" s="45"/>
      <c r="M267" s="243" t="s">
        <v>1</v>
      </c>
      <c r="N267" s="244" t="s">
        <v>41</v>
      </c>
      <c r="O267" s="92"/>
      <c r="P267" s="245">
        <f>O267*H267</f>
        <v>0</v>
      </c>
      <c r="Q267" s="245">
        <v>0</v>
      </c>
      <c r="R267" s="245">
        <f>Q267*H267</f>
        <v>0</v>
      </c>
      <c r="S267" s="245">
        <v>0</v>
      </c>
      <c r="T267" s="246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7" t="s">
        <v>160</v>
      </c>
      <c r="AT267" s="247" t="s">
        <v>156</v>
      </c>
      <c r="AU267" s="247" t="s">
        <v>86</v>
      </c>
      <c r="AY267" s="18" t="s">
        <v>153</v>
      </c>
      <c r="BE267" s="248">
        <f>IF(N267="základní",J267,0)</f>
        <v>0</v>
      </c>
      <c r="BF267" s="248">
        <f>IF(N267="snížená",J267,0)</f>
        <v>0</v>
      </c>
      <c r="BG267" s="248">
        <f>IF(N267="zákl. přenesená",J267,0)</f>
        <v>0</v>
      </c>
      <c r="BH267" s="248">
        <f>IF(N267="sníž. přenesená",J267,0)</f>
        <v>0</v>
      </c>
      <c r="BI267" s="248">
        <f>IF(N267="nulová",J267,0)</f>
        <v>0</v>
      </c>
      <c r="BJ267" s="18" t="s">
        <v>84</v>
      </c>
      <c r="BK267" s="248">
        <f>ROUND(I267*H267,2)</f>
        <v>0</v>
      </c>
      <c r="BL267" s="18" t="s">
        <v>160</v>
      </c>
      <c r="BM267" s="247" t="s">
        <v>828</v>
      </c>
    </row>
    <row r="268" s="2" customFormat="1" ht="16.5" customHeight="1">
      <c r="A268" s="39"/>
      <c r="B268" s="40"/>
      <c r="C268" s="235" t="s">
        <v>381</v>
      </c>
      <c r="D268" s="235" t="s">
        <v>156</v>
      </c>
      <c r="E268" s="236" t="s">
        <v>394</v>
      </c>
      <c r="F268" s="237" t="s">
        <v>395</v>
      </c>
      <c r="G268" s="238" t="s">
        <v>288</v>
      </c>
      <c r="H268" s="239">
        <v>2</v>
      </c>
      <c r="I268" s="240"/>
      <c r="J268" s="241">
        <f>ROUND(I268*H268,2)</f>
        <v>0</v>
      </c>
      <c r="K268" s="242"/>
      <c r="L268" s="45"/>
      <c r="M268" s="243" t="s">
        <v>1</v>
      </c>
      <c r="N268" s="244" t="s">
        <v>41</v>
      </c>
      <c r="O268" s="92"/>
      <c r="P268" s="245">
        <f>O268*H268</f>
        <v>0</v>
      </c>
      <c r="Q268" s="245">
        <v>0</v>
      </c>
      <c r="R268" s="245">
        <f>Q268*H268</f>
        <v>0</v>
      </c>
      <c r="S268" s="245">
        <v>0</v>
      </c>
      <c r="T268" s="246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7" t="s">
        <v>160</v>
      </c>
      <c r="AT268" s="247" t="s">
        <v>156</v>
      </c>
      <c r="AU268" s="247" t="s">
        <v>86</v>
      </c>
      <c r="AY268" s="18" t="s">
        <v>153</v>
      </c>
      <c r="BE268" s="248">
        <f>IF(N268="základní",J268,0)</f>
        <v>0</v>
      </c>
      <c r="BF268" s="248">
        <f>IF(N268="snížená",J268,0)</f>
        <v>0</v>
      </c>
      <c r="BG268" s="248">
        <f>IF(N268="zákl. přenesená",J268,0)</f>
        <v>0</v>
      </c>
      <c r="BH268" s="248">
        <f>IF(N268="sníž. přenesená",J268,0)</f>
        <v>0</v>
      </c>
      <c r="BI268" s="248">
        <f>IF(N268="nulová",J268,0)</f>
        <v>0</v>
      </c>
      <c r="BJ268" s="18" t="s">
        <v>84</v>
      </c>
      <c r="BK268" s="248">
        <f>ROUND(I268*H268,2)</f>
        <v>0</v>
      </c>
      <c r="BL268" s="18" t="s">
        <v>160</v>
      </c>
      <c r="BM268" s="247" t="s">
        <v>829</v>
      </c>
    </row>
    <row r="269" s="2" customFormat="1" ht="16.5" customHeight="1">
      <c r="A269" s="39"/>
      <c r="B269" s="40"/>
      <c r="C269" s="293" t="s">
        <v>714</v>
      </c>
      <c r="D269" s="293" t="s">
        <v>255</v>
      </c>
      <c r="E269" s="294" t="s">
        <v>370</v>
      </c>
      <c r="F269" s="295" t="s">
        <v>371</v>
      </c>
      <c r="G269" s="296" t="s">
        <v>177</v>
      </c>
      <c r="H269" s="297">
        <v>1</v>
      </c>
      <c r="I269" s="298"/>
      <c r="J269" s="299">
        <f>ROUND(I269*H269,2)</f>
        <v>0</v>
      </c>
      <c r="K269" s="300"/>
      <c r="L269" s="301"/>
      <c r="M269" s="302" t="s">
        <v>1</v>
      </c>
      <c r="N269" s="303" t="s">
        <v>41</v>
      </c>
      <c r="O269" s="92"/>
      <c r="P269" s="245">
        <f>O269*H269</f>
        <v>0</v>
      </c>
      <c r="Q269" s="245">
        <v>0</v>
      </c>
      <c r="R269" s="245">
        <f>Q269*H269</f>
        <v>0</v>
      </c>
      <c r="S269" s="245">
        <v>0</v>
      </c>
      <c r="T269" s="246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7" t="s">
        <v>241</v>
      </c>
      <c r="AT269" s="247" t="s">
        <v>255</v>
      </c>
      <c r="AU269" s="247" t="s">
        <v>86</v>
      </c>
      <c r="AY269" s="18" t="s">
        <v>153</v>
      </c>
      <c r="BE269" s="248">
        <f>IF(N269="základní",J269,0)</f>
        <v>0</v>
      </c>
      <c r="BF269" s="248">
        <f>IF(N269="snížená",J269,0)</f>
        <v>0</v>
      </c>
      <c r="BG269" s="248">
        <f>IF(N269="zákl. přenesená",J269,0)</f>
        <v>0</v>
      </c>
      <c r="BH269" s="248">
        <f>IF(N269="sníž. přenesená",J269,0)</f>
        <v>0</v>
      </c>
      <c r="BI269" s="248">
        <f>IF(N269="nulová",J269,0)</f>
        <v>0</v>
      </c>
      <c r="BJ269" s="18" t="s">
        <v>84</v>
      </c>
      <c r="BK269" s="248">
        <f>ROUND(I269*H269,2)</f>
        <v>0</v>
      </c>
      <c r="BL269" s="18" t="s">
        <v>160</v>
      </c>
      <c r="BM269" s="247" t="s">
        <v>830</v>
      </c>
    </row>
    <row r="270" s="12" customFormat="1" ht="22.8" customHeight="1">
      <c r="A270" s="12"/>
      <c r="B270" s="219"/>
      <c r="C270" s="220"/>
      <c r="D270" s="221" t="s">
        <v>75</v>
      </c>
      <c r="E270" s="233" t="s">
        <v>401</v>
      </c>
      <c r="F270" s="233" t="s">
        <v>402</v>
      </c>
      <c r="G270" s="220"/>
      <c r="H270" s="220"/>
      <c r="I270" s="223"/>
      <c r="J270" s="234">
        <f>BK270</f>
        <v>0</v>
      </c>
      <c r="K270" s="220"/>
      <c r="L270" s="225"/>
      <c r="M270" s="226"/>
      <c r="N270" s="227"/>
      <c r="O270" s="227"/>
      <c r="P270" s="228">
        <f>SUM(P271:P291)</f>
        <v>0</v>
      </c>
      <c r="Q270" s="227"/>
      <c r="R270" s="228">
        <f>SUM(R271:R291)</f>
        <v>0.1709485</v>
      </c>
      <c r="S270" s="227"/>
      <c r="T270" s="229">
        <f>SUM(T271:T291)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30" t="s">
        <v>86</v>
      </c>
      <c r="AT270" s="231" t="s">
        <v>75</v>
      </c>
      <c r="AU270" s="231" t="s">
        <v>84</v>
      </c>
      <c r="AY270" s="230" t="s">
        <v>153</v>
      </c>
      <c r="BK270" s="232">
        <f>SUM(BK271:BK291)</f>
        <v>0</v>
      </c>
    </row>
    <row r="271" s="2" customFormat="1" ht="24.15" customHeight="1">
      <c r="A271" s="39"/>
      <c r="B271" s="40"/>
      <c r="C271" s="235" t="s">
        <v>393</v>
      </c>
      <c r="D271" s="235" t="s">
        <v>156</v>
      </c>
      <c r="E271" s="236" t="s">
        <v>404</v>
      </c>
      <c r="F271" s="237" t="s">
        <v>405</v>
      </c>
      <c r="G271" s="238" t="s">
        <v>167</v>
      </c>
      <c r="H271" s="239">
        <v>29.297000000000001</v>
      </c>
      <c r="I271" s="240"/>
      <c r="J271" s="241">
        <f>ROUND(I271*H271,2)</f>
        <v>0</v>
      </c>
      <c r="K271" s="242"/>
      <c r="L271" s="45"/>
      <c r="M271" s="243" t="s">
        <v>1</v>
      </c>
      <c r="N271" s="244" t="s">
        <v>41</v>
      </c>
      <c r="O271" s="92"/>
      <c r="P271" s="245">
        <f>O271*H271</f>
        <v>0</v>
      </c>
      <c r="Q271" s="245">
        <v>0.0045799999999999999</v>
      </c>
      <c r="R271" s="245">
        <f>Q271*H271</f>
        <v>0.13418026</v>
      </c>
      <c r="S271" s="245">
        <v>0</v>
      </c>
      <c r="T271" s="246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7" t="s">
        <v>276</v>
      </c>
      <c r="AT271" s="247" t="s">
        <v>156</v>
      </c>
      <c r="AU271" s="247" t="s">
        <v>86</v>
      </c>
      <c r="AY271" s="18" t="s">
        <v>153</v>
      </c>
      <c r="BE271" s="248">
        <f>IF(N271="základní",J271,0)</f>
        <v>0</v>
      </c>
      <c r="BF271" s="248">
        <f>IF(N271="snížená",J271,0)</f>
        <v>0</v>
      </c>
      <c r="BG271" s="248">
        <f>IF(N271="zákl. přenesená",J271,0)</f>
        <v>0</v>
      </c>
      <c r="BH271" s="248">
        <f>IF(N271="sníž. přenesená",J271,0)</f>
        <v>0</v>
      </c>
      <c r="BI271" s="248">
        <f>IF(N271="nulová",J271,0)</f>
        <v>0</v>
      </c>
      <c r="BJ271" s="18" t="s">
        <v>84</v>
      </c>
      <c r="BK271" s="248">
        <f>ROUND(I271*H271,2)</f>
        <v>0</v>
      </c>
      <c r="BL271" s="18" t="s">
        <v>276</v>
      </c>
      <c r="BM271" s="247" t="s">
        <v>831</v>
      </c>
    </row>
    <row r="272" s="13" customFormat="1">
      <c r="A272" s="13"/>
      <c r="B272" s="249"/>
      <c r="C272" s="250"/>
      <c r="D272" s="251" t="s">
        <v>162</v>
      </c>
      <c r="E272" s="252" t="s">
        <v>1</v>
      </c>
      <c r="F272" s="253" t="s">
        <v>407</v>
      </c>
      <c r="G272" s="250"/>
      <c r="H272" s="254">
        <v>1.5</v>
      </c>
      <c r="I272" s="255"/>
      <c r="J272" s="250"/>
      <c r="K272" s="250"/>
      <c r="L272" s="256"/>
      <c r="M272" s="257"/>
      <c r="N272" s="258"/>
      <c r="O272" s="258"/>
      <c r="P272" s="258"/>
      <c r="Q272" s="258"/>
      <c r="R272" s="258"/>
      <c r="S272" s="258"/>
      <c r="T272" s="25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0" t="s">
        <v>162</v>
      </c>
      <c r="AU272" s="260" t="s">
        <v>86</v>
      </c>
      <c r="AV272" s="13" t="s">
        <v>86</v>
      </c>
      <c r="AW272" s="13" t="s">
        <v>32</v>
      </c>
      <c r="AX272" s="13" t="s">
        <v>76</v>
      </c>
      <c r="AY272" s="260" t="s">
        <v>153</v>
      </c>
    </row>
    <row r="273" s="13" customFormat="1">
      <c r="A273" s="13"/>
      <c r="B273" s="249"/>
      <c r="C273" s="250"/>
      <c r="D273" s="251" t="s">
        <v>162</v>
      </c>
      <c r="E273" s="252" t="s">
        <v>1</v>
      </c>
      <c r="F273" s="253" t="s">
        <v>408</v>
      </c>
      <c r="G273" s="250"/>
      <c r="H273" s="254">
        <v>13.146000000000001</v>
      </c>
      <c r="I273" s="255"/>
      <c r="J273" s="250"/>
      <c r="K273" s="250"/>
      <c r="L273" s="256"/>
      <c r="M273" s="257"/>
      <c r="N273" s="258"/>
      <c r="O273" s="258"/>
      <c r="P273" s="258"/>
      <c r="Q273" s="258"/>
      <c r="R273" s="258"/>
      <c r="S273" s="258"/>
      <c r="T273" s="25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0" t="s">
        <v>162</v>
      </c>
      <c r="AU273" s="260" t="s">
        <v>86</v>
      </c>
      <c r="AV273" s="13" t="s">
        <v>86</v>
      </c>
      <c r="AW273" s="13" t="s">
        <v>32</v>
      </c>
      <c r="AX273" s="13" t="s">
        <v>76</v>
      </c>
      <c r="AY273" s="260" t="s">
        <v>153</v>
      </c>
    </row>
    <row r="274" s="13" customFormat="1">
      <c r="A274" s="13"/>
      <c r="B274" s="249"/>
      <c r="C274" s="250"/>
      <c r="D274" s="251" t="s">
        <v>162</v>
      </c>
      <c r="E274" s="252" t="s">
        <v>1</v>
      </c>
      <c r="F274" s="253" t="s">
        <v>409</v>
      </c>
      <c r="G274" s="250"/>
      <c r="H274" s="254">
        <v>13.087999999999999</v>
      </c>
      <c r="I274" s="255"/>
      <c r="J274" s="250"/>
      <c r="K274" s="250"/>
      <c r="L274" s="256"/>
      <c r="M274" s="257"/>
      <c r="N274" s="258"/>
      <c r="O274" s="258"/>
      <c r="P274" s="258"/>
      <c r="Q274" s="258"/>
      <c r="R274" s="258"/>
      <c r="S274" s="258"/>
      <c r="T274" s="25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0" t="s">
        <v>162</v>
      </c>
      <c r="AU274" s="260" t="s">
        <v>86</v>
      </c>
      <c r="AV274" s="13" t="s">
        <v>86</v>
      </c>
      <c r="AW274" s="13" t="s">
        <v>32</v>
      </c>
      <c r="AX274" s="13" t="s">
        <v>76</v>
      </c>
      <c r="AY274" s="260" t="s">
        <v>153</v>
      </c>
    </row>
    <row r="275" s="13" customFormat="1">
      <c r="A275" s="13"/>
      <c r="B275" s="249"/>
      <c r="C275" s="250"/>
      <c r="D275" s="251" t="s">
        <v>162</v>
      </c>
      <c r="E275" s="252" t="s">
        <v>1</v>
      </c>
      <c r="F275" s="253" t="s">
        <v>410</v>
      </c>
      <c r="G275" s="250"/>
      <c r="H275" s="254">
        <v>1.5629999999999999</v>
      </c>
      <c r="I275" s="255"/>
      <c r="J275" s="250"/>
      <c r="K275" s="250"/>
      <c r="L275" s="256"/>
      <c r="M275" s="257"/>
      <c r="N275" s="258"/>
      <c r="O275" s="258"/>
      <c r="P275" s="258"/>
      <c r="Q275" s="258"/>
      <c r="R275" s="258"/>
      <c r="S275" s="258"/>
      <c r="T275" s="25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0" t="s">
        <v>162</v>
      </c>
      <c r="AU275" s="260" t="s">
        <v>86</v>
      </c>
      <c r="AV275" s="13" t="s">
        <v>86</v>
      </c>
      <c r="AW275" s="13" t="s">
        <v>32</v>
      </c>
      <c r="AX275" s="13" t="s">
        <v>76</v>
      </c>
      <c r="AY275" s="260" t="s">
        <v>153</v>
      </c>
    </row>
    <row r="276" s="14" customFormat="1">
      <c r="A276" s="14"/>
      <c r="B276" s="261"/>
      <c r="C276" s="262"/>
      <c r="D276" s="251" t="s">
        <v>162</v>
      </c>
      <c r="E276" s="263" t="s">
        <v>1</v>
      </c>
      <c r="F276" s="264" t="s">
        <v>164</v>
      </c>
      <c r="G276" s="262"/>
      <c r="H276" s="265">
        <v>29.297000000000001</v>
      </c>
      <c r="I276" s="266"/>
      <c r="J276" s="262"/>
      <c r="K276" s="262"/>
      <c r="L276" s="267"/>
      <c r="M276" s="268"/>
      <c r="N276" s="269"/>
      <c r="O276" s="269"/>
      <c r="P276" s="269"/>
      <c r="Q276" s="269"/>
      <c r="R276" s="269"/>
      <c r="S276" s="269"/>
      <c r="T276" s="27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71" t="s">
        <v>162</v>
      </c>
      <c r="AU276" s="271" t="s">
        <v>86</v>
      </c>
      <c r="AV276" s="14" t="s">
        <v>160</v>
      </c>
      <c r="AW276" s="14" t="s">
        <v>32</v>
      </c>
      <c r="AX276" s="14" t="s">
        <v>84</v>
      </c>
      <c r="AY276" s="271" t="s">
        <v>153</v>
      </c>
    </row>
    <row r="277" s="2" customFormat="1" ht="24.15" customHeight="1">
      <c r="A277" s="39"/>
      <c r="B277" s="40"/>
      <c r="C277" s="235" t="s">
        <v>397</v>
      </c>
      <c r="D277" s="235" t="s">
        <v>156</v>
      </c>
      <c r="E277" s="236" t="s">
        <v>412</v>
      </c>
      <c r="F277" s="237" t="s">
        <v>413</v>
      </c>
      <c r="G277" s="238" t="s">
        <v>167</v>
      </c>
      <c r="H277" s="239">
        <v>8.0280000000000005</v>
      </c>
      <c r="I277" s="240"/>
      <c r="J277" s="241">
        <f>ROUND(I277*H277,2)</f>
        <v>0</v>
      </c>
      <c r="K277" s="242"/>
      <c r="L277" s="45"/>
      <c r="M277" s="243" t="s">
        <v>1</v>
      </c>
      <c r="N277" s="244" t="s">
        <v>41</v>
      </c>
      <c r="O277" s="92"/>
      <c r="P277" s="245">
        <f>O277*H277</f>
        <v>0</v>
      </c>
      <c r="Q277" s="245">
        <v>0.0045799999999999999</v>
      </c>
      <c r="R277" s="245">
        <f>Q277*H277</f>
        <v>0.036768240000000001</v>
      </c>
      <c r="S277" s="245">
        <v>0</v>
      </c>
      <c r="T277" s="246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7" t="s">
        <v>276</v>
      </c>
      <c r="AT277" s="247" t="s">
        <v>156</v>
      </c>
      <c r="AU277" s="247" t="s">
        <v>86</v>
      </c>
      <c r="AY277" s="18" t="s">
        <v>153</v>
      </c>
      <c r="BE277" s="248">
        <f>IF(N277="základní",J277,0)</f>
        <v>0</v>
      </c>
      <c r="BF277" s="248">
        <f>IF(N277="snížená",J277,0)</f>
        <v>0</v>
      </c>
      <c r="BG277" s="248">
        <f>IF(N277="zákl. přenesená",J277,0)</f>
        <v>0</v>
      </c>
      <c r="BH277" s="248">
        <f>IF(N277="sníž. přenesená",J277,0)</f>
        <v>0</v>
      </c>
      <c r="BI277" s="248">
        <f>IF(N277="nulová",J277,0)</f>
        <v>0</v>
      </c>
      <c r="BJ277" s="18" t="s">
        <v>84</v>
      </c>
      <c r="BK277" s="248">
        <f>ROUND(I277*H277,2)</f>
        <v>0</v>
      </c>
      <c r="BL277" s="18" t="s">
        <v>276</v>
      </c>
      <c r="BM277" s="247" t="s">
        <v>832</v>
      </c>
    </row>
    <row r="278" s="15" customFormat="1">
      <c r="A278" s="15"/>
      <c r="B278" s="272"/>
      <c r="C278" s="273"/>
      <c r="D278" s="251" t="s">
        <v>162</v>
      </c>
      <c r="E278" s="274" t="s">
        <v>1</v>
      </c>
      <c r="F278" s="275" t="s">
        <v>415</v>
      </c>
      <c r="G278" s="273"/>
      <c r="H278" s="274" t="s">
        <v>1</v>
      </c>
      <c r="I278" s="276"/>
      <c r="J278" s="273"/>
      <c r="K278" s="273"/>
      <c r="L278" s="277"/>
      <c r="M278" s="278"/>
      <c r="N278" s="279"/>
      <c r="O278" s="279"/>
      <c r="P278" s="279"/>
      <c r="Q278" s="279"/>
      <c r="R278" s="279"/>
      <c r="S278" s="279"/>
      <c r="T278" s="280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81" t="s">
        <v>162</v>
      </c>
      <c r="AU278" s="281" t="s">
        <v>86</v>
      </c>
      <c r="AV278" s="15" t="s">
        <v>84</v>
      </c>
      <c r="AW278" s="15" t="s">
        <v>32</v>
      </c>
      <c r="AX278" s="15" t="s">
        <v>76</v>
      </c>
      <c r="AY278" s="281" t="s">
        <v>153</v>
      </c>
    </row>
    <row r="279" s="15" customFormat="1">
      <c r="A279" s="15"/>
      <c r="B279" s="272"/>
      <c r="C279" s="273"/>
      <c r="D279" s="251" t="s">
        <v>162</v>
      </c>
      <c r="E279" s="274" t="s">
        <v>1</v>
      </c>
      <c r="F279" s="275" t="s">
        <v>185</v>
      </c>
      <c r="G279" s="273"/>
      <c r="H279" s="274" t="s">
        <v>1</v>
      </c>
      <c r="I279" s="276"/>
      <c r="J279" s="273"/>
      <c r="K279" s="273"/>
      <c r="L279" s="277"/>
      <c r="M279" s="278"/>
      <c r="N279" s="279"/>
      <c r="O279" s="279"/>
      <c r="P279" s="279"/>
      <c r="Q279" s="279"/>
      <c r="R279" s="279"/>
      <c r="S279" s="279"/>
      <c r="T279" s="280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81" t="s">
        <v>162</v>
      </c>
      <c r="AU279" s="281" t="s">
        <v>86</v>
      </c>
      <c r="AV279" s="15" t="s">
        <v>84</v>
      </c>
      <c r="AW279" s="15" t="s">
        <v>32</v>
      </c>
      <c r="AX279" s="15" t="s">
        <v>76</v>
      </c>
      <c r="AY279" s="281" t="s">
        <v>153</v>
      </c>
    </row>
    <row r="280" s="13" customFormat="1">
      <c r="A280" s="13"/>
      <c r="B280" s="249"/>
      <c r="C280" s="250"/>
      <c r="D280" s="251" t="s">
        <v>162</v>
      </c>
      <c r="E280" s="252" t="s">
        <v>1</v>
      </c>
      <c r="F280" s="253" t="s">
        <v>416</v>
      </c>
      <c r="G280" s="250"/>
      <c r="H280" s="254">
        <v>2.3879999999999999</v>
      </c>
      <c r="I280" s="255"/>
      <c r="J280" s="250"/>
      <c r="K280" s="250"/>
      <c r="L280" s="256"/>
      <c r="M280" s="257"/>
      <c r="N280" s="258"/>
      <c r="O280" s="258"/>
      <c r="P280" s="258"/>
      <c r="Q280" s="258"/>
      <c r="R280" s="258"/>
      <c r="S280" s="258"/>
      <c r="T280" s="25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0" t="s">
        <v>162</v>
      </c>
      <c r="AU280" s="260" t="s">
        <v>86</v>
      </c>
      <c r="AV280" s="13" t="s">
        <v>86</v>
      </c>
      <c r="AW280" s="13" t="s">
        <v>32</v>
      </c>
      <c r="AX280" s="13" t="s">
        <v>76</v>
      </c>
      <c r="AY280" s="260" t="s">
        <v>153</v>
      </c>
    </row>
    <row r="281" s="15" customFormat="1">
      <c r="A281" s="15"/>
      <c r="B281" s="272"/>
      <c r="C281" s="273"/>
      <c r="D281" s="251" t="s">
        <v>162</v>
      </c>
      <c r="E281" s="274" t="s">
        <v>1</v>
      </c>
      <c r="F281" s="275" t="s">
        <v>189</v>
      </c>
      <c r="G281" s="273"/>
      <c r="H281" s="274" t="s">
        <v>1</v>
      </c>
      <c r="I281" s="276"/>
      <c r="J281" s="273"/>
      <c r="K281" s="273"/>
      <c r="L281" s="277"/>
      <c r="M281" s="278"/>
      <c r="N281" s="279"/>
      <c r="O281" s="279"/>
      <c r="P281" s="279"/>
      <c r="Q281" s="279"/>
      <c r="R281" s="279"/>
      <c r="S281" s="279"/>
      <c r="T281" s="280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81" t="s">
        <v>162</v>
      </c>
      <c r="AU281" s="281" t="s">
        <v>86</v>
      </c>
      <c r="AV281" s="15" t="s">
        <v>84</v>
      </c>
      <c r="AW281" s="15" t="s">
        <v>32</v>
      </c>
      <c r="AX281" s="15" t="s">
        <v>76</v>
      </c>
      <c r="AY281" s="281" t="s">
        <v>153</v>
      </c>
    </row>
    <row r="282" s="13" customFormat="1">
      <c r="A282" s="13"/>
      <c r="B282" s="249"/>
      <c r="C282" s="250"/>
      <c r="D282" s="251" t="s">
        <v>162</v>
      </c>
      <c r="E282" s="252" t="s">
        <v>1</v>
      </c>
      <c r="F282" s="253" t="s">
        <v>417</v>
      </c>
      <c r="G282" s="250"/>
      <c r="H282" s="254">
        <v>0.64500000000000002</v>
      </c>
      <c r="I282" s="255"/>
      <c r="J282" s="250"/>
      <c r="K282" s="250"/>
      <c r="L282" s="256"/>
      <c r="M282" s="257"/>
      <c r="N282" s="258"/>
      <c r="O282" s="258"/>
      <c r="P282" s="258"/>
      <c r="Q282" s="258"/>
      <c r="R282" s="258"/>
      <c r="S282" s="258"/>
      <c r="T282" s="25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0" t="s">
        <v>162</v>
      </c>
      <c r="AU282" s="260" t="s">
        <v>86</v>
      </c>
      <c r="AV282" s="13" t="s">
        <v>86</v>
      </c>
      <c r="AW282" s="13" t="s">
        <v>32</v>
      </c>
      <c r="AX282" s="13" t="s">
        <v>76</v>
      </c>
      <c r="AY282" s="260" t="s">
        <v>153</v>
      </c>
    </row>
    <row r="283" s="15" customFormat="1">
      <c r="A283" s="15"/>
      <c r="B283" s="272"/>
      <c r="C283" s="273"/>
      <c r="D283" s="251" t="s">
        <v>162</v>
      </c>
      <c r="E283" s="274" t="s">
        <v>1</v>
      </c>
      <c r="F283" s="275" t="s">
        <v>209</v>
      </c>
      <c r="G283" s="273"/>
      <c r="H283" s="274" t="s">
        <v>1</v>
      </c>
      <c r="I283" s="276"/>
      <c r="J283" s="273"/>
      <c r="K283" s="273"/>
      <c r="L283" s="277"/>
      <c r="M283" s="278"/>
      <c r="N283" s="279"/>
      <c r="O283" s="279"/>
      <c r="P283" s="279"/>
      <c r="Q283" s="279"/>
      <c r="R283" s="279"/>
      <c r="S283" s="279"/>
      <c r="T283" s="280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81" t="s">
        <v>162</v>
      </c>
      <c r="AU283" s="281" t="s">
        <v>86</v>
      </c>
      <c r="AV283" s="15" t="s">
        <v>84</v>
      </c>
      <c r="AW283" s="15" t="s">
        <v>32</v>
      </c>
      <c r="AX283" s="15" t="s">
        <v>76</v>
      </c>
      <c r="AY283" s="281" t="s">
        <v>153</v>
      </c>
    </row>
    <row r="284" s="13" customFormat="1">
      <c r="A284" s="13"/>
      <c r="B284" s="249"/>
      <c r="C284" s="250"/>
      <c r="D284" s="251" t="s">
        <v>162</v>
      </c>
      <c r="E284" s="252" t="s">
        <v>1</v>
      </c>
      <c r="F284" s="253" t="s">
        <v>418</v>
      </c>
      <c r="G284" s="250"/>
      <c r="H284" s="254">
        <v>2.145</v>
      </c>
      <c r="I284" s="255"/>
      <c r="J284" s="250"/>
      <c r="K284" s="250"/>
      <c r="L284" s="256"/>
      <c r="M284" s="257"/>
      <c r="N284" s="258"/>
      <c r="O284" s="258"/>
      <c r="P284" s="258"/>
      <c r="Q284" s="258"/>
      <c r="R284" s="258"/>
      <c r="S284" s="258"/>
      <c r="T284" s="25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0" t="s">
        <v>162</v>
      </c>
      <c r="AU284" s="260" t="s">
        <v>86</v>
      </c>
      <c r="AV284" s="13" t="s">
        <v>86</v>
      </c>
      <c r="AW284" s="13" t="s">
        <v>32</v>
      </c>
      <c r="AX284" s="13" t="s">
        <v>76</v>
      </c>
      <c r="AY284" s="260" t="s">
        <v>153</v>
      </c>
    </row>
    <row r="285" s="15" customFormat="1">
      <c r="A285" s="15"/>
      <c r="B285" s="272"/>
      <c r="C285" s="273"/>
      <c r="D285" s="251" t="s">
        <v>162</v>
      </c>
      <c r="E285" s="274" t="s">
        <v>1</v>
      </c>
      <c r="F285" s="275" t="s">
        <v>212</v>
      </c>
      <c r="G285" s="273"/>
      <c r="H285" s="274" t="s">
        <v>1</v>
      </c>
      <c r="I285" s="276"/>
      <c r="J285" s="273"/>
      <c r="K285" s="273"/>
      <c r="L285" s="277"/>
      <c r="M285" s="278"/>
      <c r="N285" s="279"/>
      <c r="O285" s="279"/>
      <c r="P285" s="279"/>
      <c r="Q285" s="279"/>
      <c r="R285" s="279"/>
      <c r="S285" s="279"/>
      <c r="T285" s="280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81" t="s">
        <v>162</v>
      </c>
      <c r="AU285" s="281" t="s">
        <v>86</v>
      </c>
      <c r="AV285" s="15" t="s">
        <v>84</v>
      </c>
      <c r="AW285" s="15" t="s">
        <v>32</v>
      </c>
      <c r="AX285" s="15" t="s">
        <v>76</v>
      </c>
      <c r="AY285" s="281" t="s">
        <v>153</v>
      </c>
    </row>
    <row r="286" s="13" customFormat="1">
      <c r="A286" s="13"/>
      <c r="B286" s="249"/>
      <c r="C286" s="250"/>
      <c r="D286" s="251" t="s">
        <v>162</v>
      </c>
      <c r="E286" s="252" t="s">
        <v>1</v>
      </c>
      <c r="F286" s="253" t="s">
        <v>419</v>
      </c>
      <c r="G286" s="250"/>
      <c r="H286" s="254">
        <v>2.1000000000000001</v>
      </c>
      <c r="I286" s="255"/>
      <c r="J286" s="250"/>
      <c r="K286" s="250"/>
      <c r="L286" s="256"/>
      <c r="M286" s="257"/>
      <c r="N286" s="258"/>
      <c r="O286" s="258"/>
      <c r="P286" s="258"/>
      <c r="Q286" s="258"/>
      <c r="R286" s="258"/>
      <c r="S286" s="258"/>
      <c r="T286" s="25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0" t="s">
        <v>162</v>
      </c>
      <c r="AU286" s="260" t="s">
        <v>86</v>
      </c>
      <c r="AV286" s="13" t="s">
        <v>86</v>
      </c>
      <c r="AW286" s="13" t="s">
        <v>32</v>
      </c>
      <c r="AX286" s="13" t="s">
        <v>76</v>
      </c>
      <c r="AY286" s="260" t="s">
        <v>153</v>
      </c>
    </row>
    <row r="287" s="15" customFormat="1">
      <c r="A287" s="15"/>
      <c r="B287" s="272"/>
      <c r="C287" s="273"/>
      <c r="D287" s="251" t="s">
        <v>162</v>
      </c>
      <c r="E287" s="274" t="s">
        <v>1</v>
      </c>
      <c r="F287" s="275" t="s">
        <v>191</v>
      </c>
      <c r="G287" s="273"/>
      <c r="H287" s="274" t="s">
        <v>1</v>
      </c>
      <c r="I287" s="276"/>
      <c r="J287" s="273"/>
      <c r="K287" s="273"/>
      <c r="L287" s="277"/>
      <c r="M287" s="278"/>
      <c r="N287" s="279"/>
      <c r="O287" s="279"/>
      <c r="P287" s="279"/>
      <c r="Q287" s="279"/>
      <c r="R287" s="279"/>
      <c r="S287" s="279"/>
      <c r="T287" s="280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81" t="s">
        <v>162</v>
      </c>
      <c r="AU287" s="281" t="s">
        <v>86</v>
      </c>
      <c r="AV287" s="15" t="s">
        <v>84</v>
      </c>
      <c r="AW287" s="15" t="s">
        <v>32</v>
      </c>
      <c r="AX287" s="15" t="s">
        <v>76</v>
      </c>
      <c r="AY287" s="281" t="s">
        <v>153</v>
      </c>
    </row>
    <row r="288" s="13" customFormat="1">
      <c r="A288" s="13"/>
      <c r="B288" s="249"/>
      <c r="C288" s="250"/>
      <c r="D288" s="251" t="s">
        <v>162</v>
      </c>
      <c r="E288" s="252" t="s">
        <v>1</v>
      </c>
      <c r="F288" s="253" t="s">
        <v>420</v>
      </c>
      <c r="G288" s="250"/>
      <c r="H288" s="254">
        <v>0.75</v>
      </c>
      <c r="I288" s="255"/>
      <c r="J288" s="250"/>
      <c r="K288" s="250"/>
      <c r="L288" s="256"/>
      <c r="M288" s="257"/>
      <c r="N288" s="258"/>
      <c r="O288" s="258"/>
      <c r="P288" s="258"/>
      <c r="Q288" s="258"/>
      <c r="R288" s="258"/>
      <c r="S288" s="258"/>
      <c r="T288" s="25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0" t="s">
        <v>162</v>
      </c>
      <c r="AU288" s="260" t="s">
        <v>86</v>
      </c>
      <c r="AV288" s="13" t="s">
        <v>86</v>
      </c>
      <c r="AW288" s="13" t="s">
        <v>32</v>
      </c>
      <c r="AX288" s="13" t="s">
        <v>76</v>
      </c>
      <c r="AY288" s="260" t="s">
        <v>153</v>
      </c>
    </row>
    <row r="289" s="16" customFormat="1">
      <c r="A289" s="16"/>
      <c r="B289" s="282"/>
      <c r="C289" s="283"/>
      <c r="D289" s="251" t="s">
        <v>162</v>
      </c>
      <c r="E289" s="284" t="s">
        <v>1</v>
      </c>
      <c r="F289" s="285" t="s">
        <v>215</v>
      </c>
      <c r="G289" s="283"/>
      <c r="H289" s="286">
        <v>8.0280000000000005</v>
      </c>
      <c r="I289" s="287"/>
      <c r="J289" s="283"/>
      <c r="K289" s="283"/>
      <c r="L289" s="288"/>
      <c r="M289" s="289"/>
      <c r="N289" s="290"/>
      <c r="O289" s="290"/>
      <c r="P289" s="290"/>
      <c r="Q289" s="290"/>
      <c r="R289" s="290"/>
      <c r="S289" s="290"/>
      <c r="T289" s="291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T289" s="292" t="s">
        <v>162</v>
      </c>
      <c r="AU289" s="292" t="s">
        <v>86</v>
      </c>
      <c r="AV289" s="16" t="s">
        <v>154</v>
      </c>
      <c r="AW289" s="16" t="s">
        <v>32</v>
      </c>
      <c r="AX289" s="16" t="s">
        <v>76</v>
      </c>
      <c r="AY289" s="292" t="s">
        <v>153</v>
      </c>
    </row>
    <row r="290" s="14" customFormat="1">
      <c r="A290" s="14"/>
      <c r="B290" s="261"/>
      <c r="C290" s="262"/>
      <c r="D290" s="251" t="s">
        <v>162</v>
      </c>
      <c r="E290" s="263" t="s">
        <v>1</v>
      </c>
      <c r="F290" s="264" t="s">
        <v>164</v>
      </c>
      <c r="G290" s="262"/>
      <c r="H290" s="265">
        <v>8.0280000000000005</v>
      </c>
      <c r="I290" s="266"/>
      <c r="J290" s="262"/>
      <c r="K290" s="262"/>
      <c r="L290" s="267"/>
      <c r="M290" s="268"/>
      <c r="N290" s="269"/>
      <c r="O290" s="269"/>
      <c r="P290" s="269"/>
      <c r="Q290" s="269"/>
      <c r="R290" s="269"/>
      <c r="S290" s="269"/>
      <c r="T290" s="27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71" t="s">
        <v>162</v>
      </c>
      <c r="AU290" s="271" t="s">
        <v>86</v>
      </c>
      <c r="AV290" s="14" t="s">
        <v>160</v>
      </c>
      <c r="AW290" s="14" t="s">
        <v>32</v>
      </c>
      <c r="AX290" s="14" t="s">
        <v>84</v>
      </c>
      <c r="AY290" s="271" t="s">
        <v>153</v>
      </c>
    </row>
    <row r="291" s="2" customFormat="1" ht="24.15" customHeight="1">
      <c r="A291" s="39"/>
      <c r="B291" s="40"/>
      <c r="C291" s="235" t="s">
        <v>403</v>
      </c>
      <c r="D291" s="235" t="s">
        <v>156</v>
      </c>
      <c r="E291" s="236" t="s">
        <v>422</v>
      </c>
      <c r="F291" s="237" t="s">
        <v>423</v>
      </c>
      <c r="G291" s="238" t="s">
        <v>230</v>
      </c>
      <c r="H291" s="239">
        <v>0.17100000000000001</v>
      </c>
      <c r="I291" s="240"/>
      <c r="J291" s="241">
        <f>ROUND(I291*H291,2)</f>
        <v>0</v>
      </c>
      <c r="K291" s="242"/>
      <c r="L291" s="45"/>
      <c r="M291" s="243" t="s">
        <v>1</v>
      </c>
      <c r="N291" s="244" t="s">
        <v>41</v>
      </c>
      <c r="O291" s="92"/>
      <c r="P291" s="245">
        <f>O291*H291</f>
        <v>0</v>
      </c>
      <c r="Q291" s="245">
        <v>0</v>
      </c>
      <c r="R291" s="245">
        <f>Q291*H291</f>
        <v>0</v>
      </c>
      <c r="S291" s="245">
        <v>0</v>
      </c>
      <c r="T291" s="246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7" t="s">
        <v>276</v>
      </c>
      <c r="AT291" s="247" t="s">
        <v>156</v>
      </c>
      <c r="AU291" s="247" t="s">
        <v>86</v>
      </c>
      <c r="AY291" s="18" t="s">
        <v>153</v>
      </c>
      <c r="BE291" s="248">
        <f>IF(N291="základní",J291,0)</f>
        <v>0</v>
      </c>
      <c r="BF291" s="248">
        <f>IF(N291="snížená",J291,0)</f>
        <v>0</v>
      </c>
      <c r="BG291" s="248">
        <f>IF(N291="zákl. přenesená",J291,0)</f>
        <v>0</v>
      </c>
      <c r="BH291" s="248">
        <f>IF(N291="sníž. přenesená",J291,0)</f>
        <v>0</v>
      </c>
      <c r="BI291" s="248">
        <f>IF(N291="nulová",J291,0)</f>
        <v>0</v>
      </c>
      <c r="BJ291" s="18" t="s">
        <v>84</v>
      </c>
      <c r="BK291" s="248">
        <f>ROUND(I291*H291,2)</f>
        <v>0</v>
      </c>
      <c r="BL291" s="18" t="s">
        <v>276</v>
      </c>
      <c r="BM291" s="247" t="s">
        <v>833</v>
      </c>
    </row>
    <row r="292" s="12" customFormat="1" ht="22.8" customHeight="1">
      <c r="A292" s="12"/>
      <c r="B292" s="219"/>
      <c r="C292" s="220"/>
      <c r="D292" s="221" t="s">
        <v>75</v>
      </c>
      <c r="E292" s="233" t="s">
        <v>425</v>
      </c>
      <c r="F292" s="233" t="s">
        <v>426</v>
      </c>
      <c r="G292" s="220"/>
      <c r="H292" s="220"/>
      <c r="I292" s="223"/>
      <c r="J292" s="234">
        <f>BK292</f>
        <v>0</v>
      </c>
      <c r="K292" s="220"/>
      <c r="L292" s="225"/>
      <c r="M292" s="226"/>
      <c r="N292" s="227"/>
      <c r="O292" s="227"/>
      <c r="P292" s="228">
        <f>SUM(P293:P297)</f>
        <v>0</v>
      </c>
      <c r="Q292" s="227"/>
      <c r="R292" s="228">
        <f>SUM(R293:R297)</f>
        <v>0</v>
      </c>
      <c r="S292" s="227"/>
      <c r="T292" s="229">
        <f>SUM(T293:T297)</f>
        <v>0.24259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30" t="s">
        <v>86</v>
      </c>
      <c r="AT292" s="231" t="s">
        <v>75</v>
      </c>
      <c r="AU292" s="231" t="s">
        <v>84</v>
      </c>
      <c r="AY292" s="230" t="s">
        <v>153</v>
      </c>
      <c r="BK292" s="232">
        <f>SUM(BK293:BK297)</f>
        <v>0</v>
      </c>
    </row>
    <row r="293" s="2" customFormat="1" ht="16.5" customHeight="1">
      <c r="A293" s="39"/>
      <c r="B293" s="40"/>
      <c r="C293" s="235" t="s">
        <v>411</v>
      </c>
      <c r="D293" s="235" t="s">
        <v>156</v>
      </c>
      <c r="E293" s="236" t="s">
        <v>428</v>
      </c>
      <c r="F293" s="237" t="s">
        <v>429</v>
      </c>
      <c r="G293" s="238" t="s">
        <v>177</v>
      </c>
      <c r="H293" s="239">
        <v>1</v>
      </c>
      <c r="I293" s="240"/>
      <c r="J293" s="241">
        <f>ROUND(I293*H293,2)</f>
        <v>0</v>
      </c>
      <c r="K293" s="242"/>
      <c r="L293" s="45"/>
      <c r="M293" s="243" t="s">
        <v>1</v>
      </c>
      <c r="N293" s="244" t="s">
        <v>41</v>
      </c>
      <c r="O293" s="92"/>
      <c r="P293" s="245">
        <f>O293*H293</f>
        <v>0</v>
      </c>
      <c r="Q293" s="245">
        <v>0</v>
      </c>
      <c r="R293" s="245">
        <f>Q293*H293</f>
        <v>0</v>
      </c>
      <c r="S293" s="245">
        <v>0.0246</v>
      </c>
      <c r="T293" s="246">
        <f>S293*H293</f>
        <v>0.0246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7" t="s">
        <v>276</v>
      </c>
      <c r="AT293" s="247" t="s">
        <v>156</v>
      </c>
      <c r="AU293" s="247" t="s">
        <v>86</v>
      </c>
      <c r="AY293" s="18" t="s">
        <v>153</v>
      </c>
      <c r="BE293" s="248">
        <f>IF(N293="základní",J293,0)</f>
        <v>0</v>
      </c>
      <c r="BF293" s="248">
        <f>IF(N293="snížená",J293,0)</f>
        <v>0</v>
      </c>
      <c r="BG293" s="248">
        <f>IF(N293="zákl. přenesená",J293,0)</f>
        <v>0</v>
      </c>
      <c r="BH293" s="248">
        <f>IF(N293="sníž. přenesená",J293,0)</f>
        <v>0</v>
      </c>
      <c r="BI293" s="248">
        <f>IF(N293="nulová",J293,0)</f>
        <v>0</v>
      </c>
      <c r="BJ293" s="18" t="s">
        <v>84</v>
      </c>
      <c r="BK293" s="248">
        <f>ROUND(I293*H293,2)</f>
        <v>0</v>
      </c>
      <c r="BL293" s="18" t="s">
        <v>276</v>
      </c>
      <c r="BM293" s="247" t="s">
        <v>834</v>
      </c>
    </row>
    <row r="294" s="2" customFormat="1" ht="16.5" customHeight="1">
      <c r="A294" s="39"/>
      <c r="B294" s="40"/>
      <c r="C294" s="235" t="s">
        <v>421</v>
      </c>
      <c r="D294" s="235" t="s">
        <v>156</v>
      </c>
      <c r="E294" s="236" t="s">
        <v>432</v>
      </c>
      <c r="F294" s="237" t="s">
        <v>433</v>
      </c>
      <c r="G294" s="238" t="s">
        <v>434</v>
      </c>
      <c r="H294" s="239">
        <v>5</v>
      </c>
      <c r="I294" s="240"/>
      <c r="J294" s="241">
        <f>ROUND(I294*H294,2)</f>
        <v>0</v>
      </c>
      <c r="K294" s="242"/>
      <c r="L294" s="45"/>
      <c r="M294" s="243" t="s">
        <v>1</v>
      </c>
      <c r="N294" s="244" t="s">
        <v>41</v>
      </c>
      <c r="O294" s="92"/>
      <c r="P294" s="245">
        <f>O294*H294</f>
        <v>0</v>
      </c>
      <c r="Q294" s="245">
        <v>0</v>
      </c>
      <c r="R294" s="245">
        <f>Q294*H294</f>
        <v>0</v>
      </c>
      <c r="S294" s="245">
        <v>0.01933</v>
      </c>
      <c r="T294" s="246">
        <f>S294*H294</f>
        <v>0.09665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7" t="s">
        <v>276</v>
      </c>
      <c r="AT294" s="247" t="s">
        <v>156</v>
      </c>
      <c r="AU294" s="247" t="s">
        <v>86</v>
      </c>
      <c r="AY294" s="18" t="s">
        <v>153</v>
      </c>
      <c r="BE294" s="248">
        <f>IF(N294="základní",J294,0)</f>
        <v>0</v>
      </c>
      <c r="BF294" s="248">
        <f>IF(N294="snížená",J294,0)</f>
        <v>0</v>
      </c>
      <c r="BG294" s="248">
        <f>IF(N294="zákl. přenesená",J294,0)</f>
        <v>0</v>
      </c>
      <c r="BH294" s="248">
        <f>IF(N294="sníž. přenesená",J294,0)</f>
        <v>0</v>
      </c>
      <c r="BI294" s="248">
        <f>IF(N294="nulová",J294,0)</f>
        <v>0</v>
      </c>
      <c r="BJ294" s="18" t="s">
        <v>84</v>
      </c>
      <c r="BK294" s="248">
        <f>ROUND(I294*H294,2)</f>
        <v>0</v>
      </c>
      <c r="BL294" s="18" t="s">
        <v>276</v>
      </c>
      <c r="BM294" s="247" t="s">
        <v>835</v>
      </c>
    </row>
    <row r="295" s="2" customFormat="1" ht="16.5" customHeight="1">
      <c r="A295" s="39"/>
      <c r="B295" s="40"/>
      <c r="C295" s="235" t="s">
        <v>431</v>
      </c>
      <c r="D295" s="235" t="s">
        <v>156</v>
      </c>
      <c r="E295" s="236" t="s">
        <v>437</v>
      </c>
      <c r="F295" s="237" t="s">
        <v>438</v>
      </c>
      <c r="G295" s="238" t="s">
        <v>434</v>
      </c>
      <c r="H295" s="239">
        <v>4</v>
      </c>
      <c r="I295" s="240"/>
      <c r="J295" s="241">
        <f>ROUND(I295*H295,2)</f>
        <v>0</v>
      </c>
      <c r="K295" s="242"/>
      <c r="L295" s="45"/>
      <c r="M295" s="243" t="s">
        <v>1</v>
      </c>
      <c r="N295" s="244" t="s">
        <v>41</v>
      </c>
      <c r="O295" s="92"/>
      <c r="P295" s="245">
        <f>O295*H295</f>
        <v>0</v>
      </c>
      <c r="Q295" s="245">
        <v>0</v>
      </c>
      <c r="R295" s="245">
        <f>Q295*H295</f>
        <v>0</v>
      </c>
      <c r="S295" s="245">
        <v>0.019460000000000002</v>
      </c>
      <c r="T295" s="246">
        <f>S295*H295</f>
        <v>0.077840000000000006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7" t="s">
        <v>276</v>
      </c>
      <c r="AT295" s="247" t="s">
        <v>156</v>
      </c>
      <c r="AU295" s="247" t="s">
        <v>86</v>
      </c>
      <c r="AY295" s="18" t="s">
        <v>153</v>
      </c>
      <c r="BE295" s="248">
        <f>IF(N295="základní",J295,0)</f>
        <v>0</v>
      </c>
      <c r="BF295" s="248">
        <f>IF(N295="snížená",J295,0)</f>
        <v>0</v>
      </c>
      <c r="BG295" s="248">
        <f>IF(N295="zákl. přenesená",J295,0)</f>
        <v>0</v>
      </c>
      <c r="BH295" s="248">
        <f>IF(N295="sníž. přenesená",J295,0)</f>
        <v>0</v>
      </c>
      <c r="BI295" s="248">
        <f>IF(N295="nulová",J295,0)</f>
        <v>0</v>
      </c>
      <c r="BJ295" s="18" t="s">
        <v>84</v>
      </c>
      <c r="BK295" s="248">
        <f>ROUND(I295*H295,2)</f>
        <v>0</v>
      </c>
      <c r="BL295" s="18" t="s">
        <v>276</v>
      </c>
      <c r="BM295" s="247" t="s">
        <v>836</v>
      </c>
    </row>
    <row r="296" s="2" customFormat="1" ht="16.5" customHeight="1">
      <c r="A296" s="39"/>
      <c r="B296" s="40"/>
      <c r="C296" s="235" t="s">
        <v>436</v>
      </c>
      <c r="D296" s="235" t="s">
        <v>156</v>
      </c>
      <c r="E296" s="236" t="s">
        <v>441</v>
      </c>
      <c r="F296" s="237" t="s">
        <v>442</v>
      </c>
      <c r="G296" s="238" t="s">
        <v>434</v>
      </c>
      <c r="H296" s="239">
        <v>1</v>
      </c>
      <c r="I296" s="240"/>
      <c r="J296" s="241">
        <f>ROUND(I296*H296,2)</f>
        <v>0</v>
      </c>
      <c r="K296" s="242"/>
      <c r="L296" s="45"/>
      <c r="M296" s="243" t="s">
        <v>1</v>
      </c>
      <c r="N296" s="244" t="s">
        <v>41</v>
      </c>
      <c r="O296" s="92"/>
      <c r="P296" s="245">
        <f>O296*H296</f>
        <v>0</v>
      </c>
      <c r="Q296" s="245">
        <v>0</v>
      </c>
      <c r="R296" s="245">
        <f>Q296*H296</f>
        <v>0</v>
      </c>
      <c r="S296" s="245">
        <v>0.034700000000000002</v>
      </c>
      <c r="T296" s="246">
        <f>S296*H296</f>
        <v>0.034700000000000002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7" t="s">
        <v>276</v>
      </c>
      <c r="AT296" s="247" t="s">
        <v>156</v>
      </c>
      <c r="AU296" s="247" t="s">
        <v>86</v>
      </c>
      <c r="AY296" s="18" t="s">
        <v>153</v>
      </c>
      <c r="BE296" s="248">
        <f>IF(N296="základní",J296,0)</f>
        <v>0</v>
      </c>
      <c r="BF296" s="248">
        <f>IF(N296="snížená",J296,0)</f>
        <v>0</v>
      </c>
      <c r="BG296" s="248">
        <f>IF(N296="zákl. přenesená",J296,0)</f>
        <v>0</v>
      </c>
      <c r="BH296" s="248">
        <f>IF(N296="sníž. přenesená",J296,0)</f>
        <v>0</v>
      </c>
      <c r="BI296" s="248">
        <f>IF(N296="nulová",J296,0)</f>
        <v>0</v>
      </c>
      <c r="BJ296" s="18" t="s">
        <v>84</v>
      </c>
      <c r="BK296" s="248">
        <f>ROUND(I296*H296,2)</f>
        <v>0</v>
      </c>
      <c r="BL296" s="18" t="s">
        <v>276</v>
      </c>
      <c r="BM296" s="247" t="s">
        <v>837</v>
      </c>
    </row>
    <row r="297" s="2" customFormat="1" ht="16.5" customHeight="1">
      <c r="A297" s="39"/>
      <c r="B297" s="40"/>
      <c r="C297" s="235" t="s">
        <v>440</v>
      </c>
      <c r="D297" s="235" t="s">
        <v>156</v>
      </c>
      <c r="E297" s="236" t="s">
        <v>445</v>
      </c>
      <c r="F297" s="237" t="s">
        <v>446</v>
      </c>
      <c r="G297" s="238" t="s">
        <v>434</v>
      </c>
      <c r="H297" s="239">
        <v>5</v>
      </c>
      <c r="I297" s="240"/>
      <c r="J297" s="241">
        <f>ROUND(I297*H297,2)</f>
        <v>0</v>
      </c>
      <c r="K297" s="242"/>
      <c r="L297" s="45"/>
      <c r="M297" s="243" t="s">
        <v>1</v>
      </c>
      <c r="N297" s="244" t="s">
        <v>41</v>
      </c>
      <c r="O297" s="92"/>
      <c r="P297" s="245">
        <f>O297*H297</f>
        <v>0</v>
      </c>
      <c r="Q297" s="245">
        <v>0</v>
      </c>
      <c r="R297" s="245">
        <f>Q297*H297</f>
        <v>0</v>
      </c>
      <c r="S297" s="245">
        <v>0.0017600000000000001</v>
      </c>
      <c r="T297" s="246">
        <f>S297*H297</f>
        <v>0.0088000000000000005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7" t="s">
        <v>276</v>
      </c>
      <c r="AT297" s="247" t="s">
        <v>156</v>
      </c>
      <c r="AU297" s="247" t="s">
        <v>86</v>
      </c>
      <c r="AY297" s="18" t="s">
        <v>153</v>
      </c>
      <c r="BE297" s="248">
        <f>IF(N297="základní",J297,0)</f>
        <v>0</v>
      </c>
      <c r="BF297" s="248">
        <f>IF(N297="snížená",J297,0)</f>
        <v>0</v>
      </c>
      <c r="BG297" s="248">
        <f>IF(N297="zákl. přenesená",J297,0)</f>
        <v>0</v>
      </c>
      <c r="BH297" s="248">
        <f>IF(N297="sníž. přenesená",J297,0)</f>
        <v>0</v>
      </c>
      <c r="BI297" s="248">
        <f>IF(N297="nulová",J297,0)</f>
        <v>0</v>
      </c>
      <c r="BJ297" s="18" t="s">
        <v>84</v>
      </c>
      <c r="BK297" s="248">
        <f>ROUND(I297*H297,2)</f>
        <v>0</v>
      </c>
      <c r="BL297" s="18" t="s">
        <v>276</v>
      </c>
      <c r="BM297" s="247" t="s">
        <v>838</v>
      </c>
    </row>
    <row r="298" s="12" customFormat="1" ht="22.8" customHeight="1">
      <c r="A298" s="12"/>
      <c r="B298" s="219"/>
      <c r="C298" s="220"/>
      <c r="D298" s="221" t="s">
        <v>75</v>
      </c>
      <c r="E298" s="233" t="s">
        <v>448</v>
      </c>
      <c r="F298" s="233" t="s">
        <v>449</v>
      </c>
      <c r="G298" s="220"/>
      <c r="H298" s="220"/>
      <c r="I298" s="223"/>
      <c r="J298" s="234">
        <f>BK298</f>
        <v>0</v>
      </c>
      <c r="K298" s="220"/>
      <c r="L298" s="225"/>
      <c r="M298" s="226"/>
      <c r="N298" s="227"/>
      <c r="O298" s="227"/>
      <c r="P298" s="228">
        <f>SUM(P299:P305)</f>
        <v>0</v>
      </c>
      <c r="Q298" s="227"/>
      <c r="R298" s="228">
        <f>SUM(R299:R305)</f>
        <v>0.62132600000000004</v>
      </c>
      <c r="S298" s="227"/>
      <c r="T298" s="229">
        <f>SUM(T299:T305)</f>
        <v>0.78105000000000002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30" t="s">
        <v>86</v>
      </c>
      <c r="AT298" s="231" t="s">
        <v>75</v>
      </c>
      <c r="AU298" s="231" t="s">
        <v>84</v>
      </c>
      <c r="AY298" s="230" t="s">
        <v>153</v>
      </c>
      <c r="BK298" s="232">
        <f>SUM(BK299:BK305)</f>
        <v>0</v>
      </c>
    </row>
    <row r="299" s="2" customFormat="1" ht="24.15" customHeight="1">
      <c r="A299" s="39"/>
      <c r="B299" s="40"/>
      <c r="C299" s="235" t="s">
        <v>716</v>
      </c>
      <c r="D299" s="235" t="s">
        <v>156</v>
      </c>
      <c r="E299" s="236" t="s">
        <v>451</v>
      </c>
      <c r="F299" s="237" t="s">
        <v>452</v>
      </c>
      <c r="G299" s="238" t="s">
        <v>167</v>
      </c>
      <c r="H299" s="239">
        <v>24.600000000000001</v>
      </c>
      <c r="I299" s="240"/>
      <c r="J299" s="241">
        <f>ROUND(I299*H299,2)</f>
        <v>0</v>
      </c>
      <c r="K299" s="242"/>
      <c r="L299" s="45"/>
      <c r="M299" s="243" t="s">
        <v>1</v>
      </c>
      <c r="N299" s="244" t="s">
        <v>41</v>
      </c>
      <c r="O299" s="92"/>
      <c r="P299" s="245">
        <f>O299*H299</f>
        <v>0</v>
      </c>
      <c r="Q299" s="245">
        <v>0.024760000000000001</v>
      </c>
      <c r="R299" s="245">
        <f>Q299*H299</f>
        <v>0.60909600000000008</v>
      </c>
      <c r="S299" s="245">
        <v>0</v>
      </c>
      <c r="T299" s="246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7" t="s">
        <v>276</v>
      </c>
      <c r="AT299" s="247" t="s">
        <v>156</v>
      </c>
      <c r="AU299" s="247" t="s">
        <v>86</v>
      </c>
      <c r="AY299" s="18" t="s">
        <v>153</v>
      </c>
      <c r="BE299" s="248">
        <f>IF(N299="základní",J299,0)</f>
        <v>0</v>
      </c>
      <c r="BF299" s="248">
        <f>IF(N299="snížená",J299,0)</f>
        <v>0</v>
      </c>
      <c r="BG299" s="248">
        <f>IF(N299="zákl. přenesená",J299,0)</f>
        <v>0</v>
      </c>
      <c r="BH299" s="248">
        <f>IF(N299="sníž. přenesená",J299,0)</f>
        <v>0</v>
      </c>
      <c r="BI299" s="248">
        <f>IF(N299="nulová",J299,0)</f>
        <v>0</v>
      </c>
      <c r="BJ299" s="18" t="s">
        <v>84</v>
      </c>
      <c r="BK299" s="248">
        <f>ROUND(I299*H299,2)</f>
        <v>0</v>
      </c>
      <c r="BL299" s="18" t="s">
        <v>276</v>
      </c>
      <c r="BM299" s="247" t="s">
        <v>839</v>
      </c>
    </row>
    <row r="300" s="13" customFormat="1">
      <c r="A300" s="13"/>
      <c r="B300" s="249"/>
      <c r="C300" s="250"/>
      <c r="D300" s="251" t="s">
        <v>162</v>
      </c>
      <c r="E300" s="252" t="s">
        <v>1</v>
      </c>
      <c r="F300" s="253" t="s">
        <v>454</v>
      </c>
      <c r="G300" s="250"/>
      <c r="H300" s="254">
        <v>24.600000000000001</v>
      </c>
      <c r="I300" s="255"/>
      <c r="J300" s="250"/>
      <c r="K300" s="250"/>
      <c r="L300" s="256"/>
      <c r="M300" s="257"/>
      <c r="N300" s="258"/>
      <c r="O300" s="258"/>
      <c r="P300" s="258"/>
      <c r="Q300" s="258"/>
      <c r="R300" s="258"/>
      <c r="S300" s="258"/>
      <c r="T300" s="25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0" t="s">
        <v>162</v>
      </c>
      <c r="AU300" s="260" t="s">
        <v>86</v>
      </c>
      <c r="AV300" s="13" t="s">
        <v>86</v>
      </c>
      <c r="AW300" s="13" t="s">
        <v>32</v>
      </c>
      <c r="AX300" s="13" t="s">
        <v>84</v>
      </c>
      <c r="AY300" s="260" t="s">
        <v>153</v>
      </c>
    </row>
    <row r="301" s="2" customFormat="1" ht="37.8" customHeight="1">
      <c r="A301" s="39"/>
      <c r="B301" s="40"/>
      <c r="C301" s="235" t="s">
        <v>718</v>
      </c>
      <c r="D301" s="235" t="s">
        <v>156</v>
      </c>
      <c r="E301" s="236" t="s">
        <v>456</v>
      </c>
      <c r="F301" s="237" t="s">
        <v>457</v>
      </c>
      <c r="G301" s="238" t="s">
        <v>167</v>
      </c>
      <c r="H301" s="239">
        <v>24.600000000000001</v>
      </c>
      <c r="I301" s="240"/>
      <c r="J301" s="241">
        <f>ROUND(I301*H301,2)</f>
        <v>0</v>
      </c>
      <c r="K301" s="242"/>
      <c r="L301" s="45"/>
      <c r="M301" s="243" t="s">
        <v>1</v>
      </c>
      <c r="N301" s="244" t="s">
        <v>41</v>
      </c>
      <c r="O301" s="92"/>
      <c r="P301" s="245">
        <f>O301*H301</f>
        <v>0</v>
      </c>
      <c r="Q301" s="245">
        <v>0</v>
      </c>
      <c r="R301" s="245">
        <f>Q301*H301</f>
        <v>0</v>
      </c>
      <c r="S301" s="245">
        <v>0.03175</v>
      </c>
      <c r="T301" s="246">
        <f>S301*H301</f>
        <v>0.78105000000000002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7" t="s">
        <v>276</v>
      </c>
      <c r="AT301" s="247" t="s">
        <v>156</v>
      </c>
      <c r="AU301" s="247" t="s">
        <v>86</v>
      </c>
      <c r="AY301" s="18" t="s">
        <v>153</v>
      </c>
      <c r="BE301" s="248">
        <f>IF(N301="základní",J301,0)</f>
        <v>0</v>
      </c>
      <c r="BF301" s="248">
        <f>IF(N301="snížená",J301,0)</f>
        <v>0</v>
      </c>
      <c r="BG301" s="248">
        <f>IF(N301="zákl. přenesená",J301,0)</f>
        <v>0</v>
      </c>
      <c r="BH301" s="248">
        <f>IF(N301="sníž. přenesená",J301,0)</f>
        <v>0</v>
      </c>
      <c r="BI301" s="248">
        <f>IF(N301="nulová",J301,0)</f>
        <v>0</v>
      </c>
      <c r="BJ301" s="18" t="s">
        <v>84</v>
      </c>
      <c r="BK301" s="248">
        <f>ROUND(I301*H301,2)</f>
        <v>0</v>
      </c>
      <c r="BL301" s="18" t="s">
        <v>276</v>
      </c>
      <c r="BM301" s="247" t="s">
        <v>840</v>
      </c>
    </row>
    <row r="302" s="13" customFormat="1">
      <c r="A302" s="13"/>
      <c r="B302" s="249"/>
      <c r="C302" s="250"/>
      <c r="D302" s="251" t="s">
        <v>162</v>
      </c>
      <c r="E302" s="252" t="s">
        <v>1</v>
      </c>
      <c r="F302" s="253" t="s">
        <v>459</v>
      </c>
      <c r="G302" s="250"/>
      <c r="H302" s="254">
        <v>24.600000000000001</v>
      </c>
      <c r="I302" s="255"/>
      <c r="J302" s="250"/>
      <c r="K302" s="250"/>
      <c r="L302" s="256"/>
      <c r="M302" s="257"/>
      <c r="N302" s="258"/>
      <c r="O302" s="258"/>
      <c r="P302" s="258"/>
      <c r="Q302" s="258"/>
      <c r="R302" s="258"/>
      <c r="S302" s="258"/>
      <c r="T302" s="25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0" t="s">
        <v>162</v>
      </c>
      <c r="AU302" s="260" t="s">
        <v>86</v>
      </c>
      <c r="AV302" s="13" t="s">
        <v>86</v>
      </c>
      <c r="AW302" s="13" t="s">
        <v>32</v>
      </c>
      <c r="AX302" s="13" t="s">
        <v>84</v>
      </c>
      <c r="AY302" s="260" t="s">
        <v>153</v>
      </c>
    </row>
    <row r="303" s="2" customFormat="1" ht="21.75" customHeight="1">
      <c r="A303" s="39"/>
      <c r="B303" s="40"/>
      <c r="C303" s="235" t="s">
        <v>693</v>
      </c>
      <c r="D303" s="235" t="s">
        <v>156</v>
      </c>
      <c r="E303" s="236" t="s">
        <v>461</v>
      </c>
      <c r="F303" s="237" t="s">
        <v>462</v>
      </c>
      <c r="G303" s="238" t="s">
        <v>177</v>
      </c>
      <c r="H303" s="239">
        <v>1</v>
      </c>
      <c r="I303" s="240"/>
      <c r="J303" s="241">
        <f>ROUND(I303*H303,2)</f>
        <v>0</v>
      </c>
      <c r="K303" s="242"/>
      <c r="L303" s="45"/>
      <c r="M303" s="243" t="s">
        <v>1</v>
      </c>
      <c r="N303" s="244" t="s">
        <v>41</v>
      </c>
      <c r="O303" s="92"/>
      <c r="P303" s="245">
        <f>O303*H303</f>
        <v>0</v>
      </c>
      <c r="Q303" s="245">
        <v>0.00022000000000000001</v>
      </c>
      <c r="R303" s="245">
        <f>Q303*H303</f>
        <v>0.00022000000000000001</v>
      </c>
      <c r="S303" s="245">
        <v>0</v>
      </c>
      <c r="T303" s="246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7" t="s">
        <v>276</v>
      </c>
      <c r="AT303" s="247" t="s">
        <v>156</v>
      </c>
      <c r="AU303" s="247" t="s">
        <v>86</v>
      </c>
      <c r="AY303" s="18" t="s">
        <v>153</v>
      </c>
      <c r="BE303" s="248">
        <f>IF(N303="základní",J303,0)</f>
        <v>0</v>
      </c>
      <c r="BF303" s="248">
        <f>IF(N303="snížená",J303,0)</f>
        <v>0</v>
      </c>
      <c r="BG303" s="248">
        <f>IF(N303="zákl. přenesená",J303,0)</f>
        <v>0</v>
      </c>
      <c r="BH303" s="248">
        <f>IF(N303="sníž. přenesená",J303,0)</f>
        <v>0</v>
      </c>
      <c r="BI303" s="248">
        <f>IF(N303="nulová",J303,0)</f>
        <v>0</v>
      </c>
      <c r="BJ303" s="18" t="s">
        <v>84</v>
      </c>
      <c r="BK303" s="248">
        <f>ROUND(I303*H303,2)</f>
        <v>0</v>
      </c>
      <c r="BL303" s="18" t="s">
        <v>276</v>
      </c>
      <c r="BM303" s="247" t="s">
        <v>841</v>
      </c>
    </row>
    <row r="304" s="13" customFormat="1">
      <c r="A304" s="13"/>
      <c r="B304" s="249"/>
      <c r="C304" s="250"/>
      <c r="D304" s="251" t="s">
        <v>162</v>
      </c>
      <c r="E304" s="252" t="s">
        <v>1</v>
      </c>
      <c r="F304" s="253" t="s">
        <v>464</v>
      </c>
      <c r="G304" s="250"/>
      <c r="H304" s="254">
        <v>1</v>
      </c>
      <c r="I304" s="255"/>
      <c r="J304" s="250"/>
      <c r="K304" s="250"/>
      <c r="L304" s="256"/>
      <c r="M304" s="257"/>
      <c r="N304" s="258"/>
      <c r="O304" s="258"/>
      <c r="P304" s="258"/>
      <c r="Q304" s="258"/>
      <c r="R304" s="258"/>
      <c r="S304" s="258"/>
      <c r="T304" s="25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0" t="s">
        <v>162</v>
      </c>
      <c r="AU304" s="260" t="s">
        <v>86</v>
      </c>
      <c r="AV304" s="13" t="s">
        <v>86</v>
      </c>
      <c r="AW304" s="13" t="s">
        <v>32</v>
      </c>
      <c r="AX304" s="13" t="s">
        <v>84</v>
      </c>
      <c r="AY304" s="260" t="s">
        <v>153</v>
      </c>
    </row>
    <row r="305" s="2" customFormat="1" ht="33" customHeight="1">
      <c r="A305" s="39"/>
      <c r="B305" s="40"/>
      <c r="C305" s="293" t="s">
        <v>660</v>
      </c>
      <c r="D305" s="293" t="s">
        <v>255</v>
      </c>
      <c r="E305" s="294" t="s">
        <v>466</v>
      </c>
      <c r="F305" s="295" t="s">
        <v>467</v>
      </c>
      <c r="G305" s="296" t="s">
        <v>177</v>
      </c>
      <c r="H305" s="297">
        <v>1</v>
      </c>
      <c r="I305" s="298"/>
      <c r="J305" s="299">
        <f>ROUND(I305*H305,2)</f>
        <v>0</v>
      </c>
      <c r="K305" s="300"/>
      <c r="L305" s="301"/>
      <c r="M305" s="302" t="s">
        <v>1</v>
      </c>
      <c r="N305" s="303" t="s">
        <v>41</v>
      </c>
      <c r="O305" s="92"/>
      <c r="P305" s="245">
        <f>O305*H305</f>
        <v>0</v>
      </c>
      <c r="Q305" s="245">
        <v>0.01201</v>
      </c>
      <c r="R305" s="245">
        <f>Q305*H305</f>
        <v>0.01201</v>
      </c>
      <c r="S305" s="245">
        <v>0</v>
      </c>
      <c r="T305" s="246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7" t="s">
        <v>468</v>
      </c>
      <c r="AT305" s="247" t="s">
        <v>255</v>
      </c>
      <c r="AU305" s="247" t="s">
        <v>86</v>
      </c>
      <c r="AY305" s="18" t="s">
        <v>153</v>
      </c>
      <c r="BE305" s="248">
        <f>IF(N305="základní",J305,0)</f>
        <v>0</v>
      </c>
      <c r="BF305" s="248">
        <f>IF(N305="snížená",J305,0)</f>
        <v>0</v>
      </c>
      <c r="BG305" s="248">
        <f>IF(N305="zákl. přenesená",J305,0)</f>
        <v>0</v>
      </c>
      <c r="BH305" s="248">
        <f>IF(N305="sníž. přenesená",J305,0)</f>
        <v>0</v>
      </c>
      <c r="BI305" s="248">
        <f>IF(N305="nulová",J305,0)</f>
        <v>0</v>
      </c>
      <c r="BJ305" s="18" t="s">
        <v>84</v>
      </c>
      <c r="BK305" s="248">
        <f>ROUND(I305*H305,2)</f>
        <v>0</v>
      </c>
      <c r="BL305" s="18" t="s">
        <v>276</v>
      </c>
      <c r="BM305" s="247" t="s">
        <v>842</v>
      </c>
    </row>
    <row r="306" s="12" customFormat="1" ht="22.8" customHeight="1">
      <c r="A306" s="12"/>
      <c r="B306" s="219"/>
      <c r="C306" s="220"/>
      <c r="D306" s="221" t="s">
        <v>75</v>
      </c>
      <c r="E306" s="233" t="s">
        <v>470</v>
      </c>
      <c r="F306" s="233" t="s">
        <v>471</v>
      </c>
      <c r="G306" s="220"/>
      <c r="H306" s="220"/>
      <c r="I306" s="223"/>
      <c r="J306" s="234">
        <f>BK306</f>
        <v>0</v>
      </c>
      <c r="K306" s="220"/>
      <c r="L306" s="225"/>
      <c r="M306" s="226"/>
      <c r="N306" s="227"/>
      <c r="O306" s="227"/>
      <c r="P306" s="228">
        <f>SUM(P307:P323)</f>
        <v>0</v>
      </c>
      <c r="Q306" s="227"/>
      <c r="R306" s="228">
        <f>SUM(R307:R323)</f>
        <v>1.1361412</v>
      </c>
      <c r="S306" s="227"/>
      <c r="T306" s="229">
        <f>SUM(T307:T323)</f>
        <v>2.4366314899999999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30" t="s">
        <v>86</v>
      </c>
      <c r="AT306" s="231" t="s">
        <v>75</v>
      </c>
      <c r="AU306" s="231" t="s">
        <v>84</v>
      </c>
      <c r="AY306" s="230" t="s">
        <v>153</v>
      </c>
      <c r="BK306" s="232">
        <f>SUM(BK307:BK323)</f>
        <v>0</v>
      </c>
    </row>
    <row r="307" s="2" customFormat="1" ht="24.15" customHeight="1">
      <c r="A307" s="39"/>
      <c r="B307" s="40"/>
      <c r="C307" s="235" t="s">
        <v>427</v>
      </c>
      <c r="D307" s="235" t="s">
        <v>156</v>
      </c>
      <c r="E307" s="236" t="s">
        <v>473</v>
      </c>
      <c r="F307" s="237" t="s">
        <v>474</v>
      </c>
      <c r="G307" s="238" t="s">
        <v>167</v>
      </c>
      <c r="H307" s="239">
        <v>29.297000000000001</v>
      </c>
      <c r="I307" s="240"/>
      <c r="J307" s="241">
        <f>ROUND(I307*H307,2)</f>
        <v>0</v>
      </c>
      <c r="K307" s="242"/>
      <c r="L307" s="45"/>
      <c r="M307" s="243" t="s">
        <v>1</v>
      </c>
      <c r="N307" s="244" t="s">
        <v>41</v>
      </c>
      <c r="O307" s="92"/>
      <c r="P307" s="245">
        <f>O307*H307</f>
        <v>0</v>
      </c>
      <c r="Q307" s="245">
        <v>0.020400000000000001</v>
      </c>
      <c r="R307" s="245">
        <f>Q307*H307</f>
        <v>0.59765880000000005</v>
      </c>
      <c r="S307" s="245">
        <v>0</v>
      </c>
      <c r="T307" s="246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7" t="s">
        <v>276</v>
      </c>
      <c r="AT307" s="247" t="s">
        <v>156</v>
      </c>
      <c r="AU307" s="247" t="s">
        <v>86</v>
      </c>
      <c r="AY307" s="18" t="s">
        <v>153</v>
      </c>
      <c r="BE307" s="248">
        <f>IF(N307="základní",J307,0)</f>
        <v>0</v>
      </c>
      <c r="BF307" s="248">
        <f>IF(N307="snížená",J307,0)</f>
        <v>0</v>
      </c>
      <c r="BG307" s="248">
        <f>IF(N307="zákl. přenesená",J307,0)</f>
        <v>0</v>
      </c>
      <c r="BH307" s="248">
        <f>IF(N307="sníž. přenesená",J307,0)</f>
        <v>0</v>
      </c>
      <c r="BI307" s="248">
        <f>IF(N307="nulová",J307,0)</f>
        <v>0</v>
      </c>
      <c r="BJ307" s="18" t="s">
        <v>84</v>
      </c>
      <c r="BK307" s="248">
        <f>ROUND(I307*H307,2)</f>
        <v>0</v>
      </c>
      <c r="BL307" s="18" t="s">
        <v>276</v>
      </c>
      <c r="BM307" s="247" t="s">
        <v>843</v>
      </c>
    </row>
    <row r="308" s="2" customFormat="1" ht="24.15" customHeight="1">
      <c r="A308" s="39"/>
      <c r="B308" s="40"/>
      <c r="C308" s="235" t="s">
        <v>721</v>
      </c>
      <c r="D308" s="235" t="s">
        <v>156</v>
      </c>
      <c r="E308" s="236" t="s">
        <v>477</v>
      </c>
      <c r="F308" s="237" t="s">
        <v>478</v>
      </c>
      <c r="G308" s="238" t="s">
        <v>167</v>
      </c>
      <c r="H308" s="239">
        <v>29.297000000000001</v>
      </c>
      <c r="I308" s="240"/>
      <c r="J308" s="241">
        <f>ROUND(I308*H308,2)</f>
        <v>0</v>
      </c>
      <c r="K308" s="242"/>
      <c r="L308" s="45"/>
      <c r="M308" s="243" t="s">
        <v>1</v>
      </c>
      <c r="N308" s="244" t="s">
        <v>41</v>
      </c>
      <c r="O308" s="92"/>
      <c r="P308" s="245">
        <f>O308*H308</f>
        <v>0</v>
      </c>
      <c r="Q308" s="245">
        <v>0</v>
      </c>
      <c r="R308" s="245">
        <f>Q308*H308</f>
        <v>0</v>
      </c>
      <c r="S308" s="245">
        <v>0.083169999999999994</v>
      </c>
      <c r="T308" s="246">
        <f>S308*H308</f>
        <v>2.4366314899999999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7" t="s">
        <v>276</v>
      </c>
      <c r="AT308" s="247" t="s">
        <v>156</v>
      </c>
      <c r="AU308" s="247" t="s">
        <v>86</v>
      </c>
      <c r="AY308" s="18" t="s">
        <v>153</v>
      </c>
      <c r="BE308" s="248">
        <f>IF(N308="základní",J308,0)</f>
        <v>0</v>
      </c>
      <c r="BF308" s="248">
        <f>IF(N308="snížená",J308,0)</f>
        <v>0</v>
      </c>
      <c r="BG308" s="248">
        <f>IF(N308="zákl. přenesená",J308,0)</f>
        <v>0</v>
      </c>
      <c r="BH308" s="248">
        <f>IF(N308="sníž. přenesená",J308,0)</f>
        <v>0</v>
      </c>
      <c r="BI308" s="248">
        <f>IF(N308="nulová",J308,0)</f>
        <v>0</v>
      </c>
      <c r="BJ308" s="18" t="s">
        <v>84</v>
      </c>
      <c r="BK308" s="248">
        <f>ROUND(I308*H308,2)</f>
        <v>0</v>
      </c>
      <c r="BL308" s="18" t="s">
        <v>276</v>
      </c>
      <c r="BM308" s="247" t="s">
        <v>844</v>
      </c>
    </row>
    <row r="309" s="13" customFormat="1">
      <c r="A309" s="13"/>
      <c r="B309" s="249"/>
      <c r="C309" s="250"/>
      <c r="D309" s="251" t="s">
        <v>162</v>
      </c>
      <c r="E309" s="252" t="s">
        <v>1</v>
      </c>
      <c r="F309" s="253" t="s">
        <v>407</v>
      </c>
      <c r="G309" s="250"/>
      <c r="H309" s="254">
        <v>1.5</v>
      </c>
      <c r="I309" s="255"/>
      <c r="J309" s="250"/>
      <c r="K309" s="250"/>
      <c r="L309" s="256"/>
      <c r="M309" s="257"/>
      <c r="N309" s="258"/>
      <c r="O309" s="258"/>
      <c r="P309" s="258"/>
      <c r="Q309" s="258"/>
      <c r="R309" s="258"/>
      <c r="S309" s="258"/>
      <c r="T309" s="25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0" t="s">
        <v>162</v>
      </c>
      <c r="AU309" s="260" t="s">
        <v>86</v>
      </c>
      <c r="AV309" s="13" t="s">
        <v>86</v>
      </c>
      <c r="AW309" s="13" t="s">
        <v>32</v>
      </c>
      <c r="AX309" s="13" t="s">
        <v>76</v>
      </c>
      <c r="AY309" s="260" t="s">
        <v>153</v>
      </c>
    </row>
    <row r="310" s="13" customFormat="1">
      <c r="A310" s="13"/>
      <c r="B310" s="249"/>
      <c r="C310" s="250"/>
      <c r="D310" s="251" t="s">
        <v>162</v>
      </c>
      <c r="E310" s="252" t="s">
        <v>1</v>
      </c>
      <c r="F310" s="253" t="s">
        <v>408</v>
      </c>
      <c r="G310" s="250"/>
      <c r="H310" s="254">
        <v>13.146000000000001</v>
      </c>
      <c r="I310" s="255"/>
      <c r="J310" s="250"/>
      <c r="K310" s="250"/>
      <c r="L310" s="256"/>
      <c r="M310" s="257"/>
      <c r="N310" s="258"/>
      <c r="O310" s="258"/>
      <c r="P310" s="258"/>
      <c r="Q310" s="258"/>
      <c r="R310" s="258"/>
      <c r="S310" s="258"/>
      <c r="T310" s="25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0" t="s">
        <v>162</v>
      </c>
      <c r="AU310" s="260" t="s">
        <v>86</v>
      </c>
      <c r="AV310" s="13" t="s">
        <v>86</v>
      </c>
      <c r="AW310" s="13" t="s">
        <v>32</v>
      </c>
      <c r="AX310" s="13" t="s">
        <v>76</v>
      </c>
      <c r="AY310" s="260" t="s">
        <v>153</v>
      </c>
    </row>
    <row r="311" s="13" customFormat="1">
      <c r="A311" s="13"/>
      <c r="B311" s="249"/>
      <c r="C311" s="250"/>
      <c r="D311" s="251" t="s">
        <v>162</v>
      </c>
      <c r="E311" s="252" t="s">
        <v>1</v>
      </c>
      <c r="F311" s="253" t="s">
        <v>409</v>
      </c>
      <c r="G311" s="250"/>
      <c r="H311" s="254">
        <v>13.087999999999999</v>
      </c>
      <c r="I311" s="255"/>
      <c r="J311" s="250"/>
      <c r="K311" s="250"/>
      <c r="L311" s="256"/>
      <c r="M311" s="257"/>
      <c r="N311" s="258"/>
      <c r="O311" s="258"/>
      <c r="P311" s="258"/>
      <c r="Q311" s="258"/>
      <c r="R311" s="258"/>
      <c r="S311" s="258"/>
      <c r="T311" s="25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0" t="s">
        <v>162</v>
      </c>
      <c r="AU311" s="260" t="s">
        <v>86</v>
      </c>
      <c r="AV311" s="13" t="s">
        <v>86</v>
      </c>
      <c r="AW311" s="13" t="s">
        <v>32</v>
      </c>
      <c r="AX311" s="13" t="s">
        <v>76</v>
      </c>
      <c r="AY311" s="260" t="s">
        <v>153</v>
      </c>
    </row>
    <row r="312" s="13" customFormat="1">
      <c r="A312" s="13"/>
      <c r="B312" s="249"/>
      <c r="C312" s="250"/>
      <c r="D312" s="251" t="s">
        <v>162</v>
      </c>
      <c r="E312" s="252" t="s">
        <v>1</v>
      </c>
      <c r="F312" s="253" t="s">
        <v>410</v>
      </c>
      <c r="G312" s="250"/>
      <c r="H312" s="254">
        <v>1.5629999999999999</v>
      </c>
      <c r="I312" s="255"/>
      <c r="J312" s="250"/>
      <c r="K312" s="250"/>
      <c r="L312" s="256"/>
      <c r="M312" s="257"/>
      <c r="N312" s="258"/>
      <c r="O312" s="258"/>
      <c r="P312" s="258"/>
      <c r="Q312" s="258"/>
      <c r="R312" s="258"/>
      <c r="S312" s="258"/>
      <c r="T312" s="25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0" t="s">
        <v>162</v>
      </c>
      <c r="AU312" s="260" t="s">
        <v>86</v>
      </c>
      <c r="AV312" s="13" t="s">
        <v>86</v>
      </c>
      <c r="AW312" s="13" t="s">
        <v>32</v>
      </c>
      <c r="AX312" s="13" t="s">
        <v>76</v>
      </c>
      <c r="AY312" s="260" t="s">
        <v>153</v>
      </c>
    </row>
    <row r="313" s="14" customFormat="1">
      <c r="A313" s="14"/>
      <c r="B313" s="261"/>
      <c r="C313" s="262"/>
      <c r="D313" s="251" t="s">
        <v>162</v>
      </c>
      <c r="E313" s="263" t="s">
        <v>1</v>
      </c>
      <c r="F313" s="264" t="s">
        <v>164</v>
      </c>
      <c r="G313" s="262"/>
      <c r="H313" s="265">
        <v>29.297000000000001</v>
      </c>
      <c r="I313" s="266"/>
      <c r="J313" s="262"/>
      <c r="K313" s="262"/>
      <c r="L313" s="267"/>
      <c r="M313" s="268"/>
      <c r="N313" s="269"/>
      <c r="O313" s="269"/>
      <c r="P313" s="269"/>
      <c r="Q313" s="269"/>
      <c r="R313" s="269"/>
      <c r="S313" s="269"/>
      <c r="T313" s="270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71" t="s">
        <v>162</v>
      </c>
      <c r="AU313" s="271" t="s">
        <v>86</v>
      </c>
      <c r="AV313" s="14" t="s">
        <v>160</v>
      </c>
      <c r="AW313" s="14" t="s">
        <v>32</v>
      </c>
      <c r="AX313" s="14" t="s">
        <v>84</v>
      </c>
      <c r="AY313" s="271" t="s">
        <v>153</v>
      </c>
    </row>
    <row r="314" s="2" customFormat="1" ht="24.15" customHeight="1">
      <c r="A314" s="39"/>
      <c r="B314" s="40"/>
      <c r="C314" s="235" t="s">
        <v>723</v>
      </c>
      <c r="D314" s="235" t="s">
        <v>156</v>
      </c>
      <c r="E314" s="236" t="s">
        <v>481</v>
      </c>
      <c r="F314" s="237" t="s">
        <v>482</v>
      </c>
      <c r="G314" s="238" t="s">
        <v>167</v>
      </c>
      <c r="H314" s="239">
        <v>29.297000000000001</v>
      </c>
      <c r="I314" s="240"/>
      <c r="J314" s="241">
        <f>ROUND(I314*H314,2)</f>
        <v>0</v>
      </c>
      <c r="K314" s="242"/>
      <c r="L314" s="45"/>
      <c r="M314" s="243" t="s">
        <v>1</v>
      </c>
      <c r="N314" s="244" t="s">
        <v>41</v>
      </c>
      <c r="O314" s="92"/>
      <c r="P314" s="245">
        <f>O314*H314</f>
        <v>0</v>
      </c>
      <c r="Q314" s="245">
        <v>0.0054000000000000003</v>
      </c>
      <c r="R314" s="245">
        <f>Q314*H314</f>
        <v>0.15820380000000001</v>
      </c>
      <c r="S314" s="245">
        <v>0</v>
      </c>
      <c r="T314" s="246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7" t="s">
        <v>276</v>
      </c>
      <c r="AT314" s="247" t="s">
        <v>156</v>
      </c>
      <c r="AU314" s="247" t="s">
        <v>86</v>
      </c>
      <c r="AY314" s="18" t="s">
        <v>153</v>
      </c>
      <c r="BE314" s="248">
        <f>IF(N314="základní",J314,0)</f>
        <v>0</v>
      </c>
      <c r="BF314" s="248">
        <f>IF(N314="snížená",J314,0)</f>
        <v>0</v>
      </c>
      <c r="BG314" s="248">
        <f>IF(N314="zákl. přenesená",J314,0)</f>
        <v>0</v>
      </c>
      <c r="BH314" s="248">
        <f>IF(N314="sníž. přenesená",J314,0)</f>
        <v>0</v>
      </c>
      <c r="BI314" s="248">
        <f>IF(N314="nulová",J314,0)</f>
        <v>0</v>
      </c>
      <c r="BJ314" s="18" t="s">
        <v>84</v>
      </c>
      <c r="BK314" s="248">
        <f>ROUND(I314*H314,2)</f>
        <v>0</v>
      </c>
      <c r="BL314" s="18" t="s">
        <v>276</v>
      </c>
      <c r="BM314" s="247" t="s">
        <v>845</v>
      </c>
    </row>
    <row r="315" s="2" customFormat="1" ht="37.8" customHeight="1">
      <c r="A315" s="39"/>
      <c r="B315" s="40"/>
      <c r="C315" s="293" t="s">
        <v>725</v>
      </c>
      <c r="D315" s="293" t="s">
        <v>255</v>
      </c>
      <c r="E315" s="294" t="s">
        <v>485</v>
      </c>
      <c r="F315" s="295" t="s">
        <v>486</v>
      </c>
      <c r="G315" s="296" t="s">
        <v>167</v>
      </c>
      <c r="H315" s="297">
        <v>32.226999999999997</v>
      </c>
      <c r="I315" s="298"/>
      <c r="J315" s="299">
        <f>ROUND(I315*H315,2)</f>
        <v>0</v>
      </c>
      <c r="K315" s="300"/>
      <c r="L315" s="301"/>
      <c r="M315" s="302" t="s">
        <v>1</v>
      </c>
      <c r="N315" s="303" t="s">
        <v>41</v>
      </c>
      <c r="O315" s="92"/>
      <c r="P315" s="245">
        <f>O315*H315</f>
        <v>0</v>
      </c>
      <c r="Q315" s="245">
        <v>0.0118</v>
      </c>
      <c r="R315" s="245">
        <f>Q315*H315</f>
        <v>0.38027859999999997</v>
      </c>
      <c r="S315" s="245">
        <v>0</v>
      </c>
      <c r="T315" s="246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7" t="s">
        <v>468</v>
      </c>
      <c r="AT315" s="247" t="s">
        <v>255</v>
      </c>
      <c r="AU315" s="247" t="s">
        <v>86</v>
      </c>
      <c r="AY315" s="18" t="s">
        <v>153</v>
      </c>
      <c r="BE315" s="248">
        <f>IF(N315="základní",J315,0)</f>
        <v>0</v>
      </c>
      <c r="BF315" s="248">
        <f>IF(N315="snížená",J315,0)</f>
        <v>0</v>
      </c>
      <c r="BG315" s="248">
        <f>IF(N315="zákl. přenesená",J315,0)</f>
        <v>0</v>
      </c>
      <c r="BH315" s="248">
        <f>IF(N315="sníž. přenesená",J315,0)</f>
        <v>0</v>
      </c>
      <c r="BI315" s="248">
        <f>IF(N315="nulová",J315,0)</f>
        <v>0</v>
      </c>
      <c r="BJ315" s="18" t="s">
        <v>84</v>
      </c>
      <c r="BK315" s="248">
        <f>ROUND(I315*H315,2)</f>
        <v>0</v>
      </c>
      <c r="BL315" s="18" t="s">
        <v>276</v>
      </c>
      <c r="BM315" s="247" t="s">
        <v>846</v>
      </c>
    </row>
    <row r="316" s="13" customFormat="1">
      <c r="A316" s="13"/>
      <c r="B316" s="249"/>
      <c r="C316" s="250"/>
      <c r="D316" s="251" t="s">
        <v>162</v>
      </c>
      <c r="E316" s="250"/>
      <c r="F316" s="253" t="s">
        <v>488</v>
      </c>
      <c r="G316" s="250"/>
      <c r="H316" s="254">
        <v>32.226999999999997</v>
      </c>
      <c r="I316" s="255"/>
      <c r="J316" s="250"/>
      <c r="K316" s="250"/>
      <c r="L316" s="256"/>
      <c r="M316" s="257"/>
      <c r="N316" s="258"/>
      <c r="O316" s="258"/>
      <c r="P316" s="258"/>
      <c r="Q316" s="258"/>
      <c r="R316" s="258"/>
      <c r="S316" s="258"/>
      <c r="T316" s="25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0" t="s">
        <v>162</v>
      </c>
      <c r="AU316" s="260" t="s">
        <v>86</v>
      </c>
      <c r="AV316" s="13" t="s">
        <v>86</v>
      </c>
      <c r="AW316" s="13" t="s">
        <v>4</v>
      </c>
      <c r="AX316" s="13" t="s">
        <v>84</v>
      </c>
      <c r="AY316" s="260" t="s">
        <v>153</v>
      </c>
    </row>
    <row r="317" s="2" customFormat="1" ht="24.15" customHeight="1">
      <c r="A317" s="39"/>
      <c r="B317" s="40"/>
      <c r="C317" s="235" t="s">
        <v>732</v>
      </c>
      <c r="D317" s="235" t="s">
        <v>156</v>
      </c>
      <c r="E317" s="236" t="s">
        <v>490</v>
      </c>
      <c r="F317" s="237" t="s">
        <v>491</v>
      </c>
      <c r="G317" s="238" t="s">
        <v>167</v>
      </c>
      <c r="H317" s="239">
        <v>8.1630000000000003</v>
      </c>
      <c r="I317" s="240"/>
      <c r="J317" s="241">
        <f>ROUND(I317*H317,2)</f>
        <v>0</v>
      </c>
      <c r="K317" s="242"/>
      <c r="L317" s="45"/>
      <c r="M317" s="243" t="s">
        <v>1</v>
      </c>
      <c r="N317" s="244" t="s">
        <v>41</v>
      </c>
      <c r="O317" s="92"/>
      <c r="P317" s="245">
        <f>O317*H317</f>
        <v>0</v>
      </c>
      <c r="Q317" s="245">
        <v>0</v>
      </c>
      <c r="R317" s="245">
        <f>Q317*H317</f>
        <v>0</v>
      </c>
      <c r="S317" s="245">
        <v>0</v>
      </c>
      <c r="T317" s="246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7" t="s">
        <v>276</v>
      </c>
      <c r="AT317" s="247" t="s">
        <v>156</v>
      </c>
      <c r="AU317" s="247" t="s">
        <v>86</v>
      </c>
      <c r="AY317" s="18" t="s">
        <v>153</v>
      </c>
      <c r="BE317" s="248">
        <f>IF(N317="základní",J317,0)</f>
        <v>0</v>
      </c>
      <c r="BF317" s="248">
        <f>IF(N317="snížená",J317,0)</f>
        <v>0</v>
      </c>
      <c r="BG317" s="248">
        <f>IF(N317="zákl. přenesená",J317,0)</f>
        <v>0</v>
      </c>
      <c r="BH317" s="248">
        <f>IF(N317="sníž. přenesená",J317,0)</f>
        <v>0</v>
      </c>
      <c r="BI317" s="248">
        <f>IF(N317="nulová",J317,0)</f>
        <v>0</v>
      </c>
      <c r="BJ317" s="18" t="s">
        <v>84</v>
      </c>
      <c r="BK317" s="248">
        <f>ROUND(I317*H317,2)</f>
        <v>0</v>
      </c>
      <c r="BL317" s="18" t="s">
        <v>276</v>
      </c>
      <c r="BM317" s="247" t="s">
        <v>847</v>
      </c>
    </row>
    <row r="318" s="13" customFormat="1">
      <c r="A318" s="13"/>
      <c r="B318" s="249"/>
      <c r="C318" s="250"/>
      <c r="D318" s="251" t="s">
        <v>162</v>
      </c>
      <c r="E318" s="252" t="s">
        <v>1</v>
      </c>
      <c r="F318" s="253" t="s">
        <v>407</v>
      </c>
      <c r="G318" s="250"/>
      <c r="H318" s="254">
        <v>1.5</v>
      </c>
      <c r="I318" s="255"/>
      <c r="J318" s="250"/>
      <c r="K318" s="250"/>
      <c r="L318" s="256"/>
      <c r="M318" s="257"/>
      <c r="N318" s="258"/>
      <c r="O318" s="258"/>
      <c r="P318" s="258"/>
      <c r="Q318" s="258"/>
      <c r="R318" s="258"/>
      <c r="S318" s="258"/>
      <c r="T318" s="25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0" t="s">
        <v>162</v>
      </c>
      <c r="AU318" s="260" t="s">
        <v>86</v>
      </c>
      <c r="AV318" s="13" t="s">
        <v>86</v>
      </c>
      <c r="AW318" s="13" t="s">
        <v>32</v>
      </c>
      <c r="AX318" s="13" t="s">
        <v>76</v>
      </c>
      <c r="AY318" s="260" t="s">
        <v>153</v>
      </c>
    </row>
    <row r="319" s="13" customFormat="1">
      <c r="A319" s="13"/>
      <c r="B319" s="249"/>
      <c r="C319" s="250"/>
      <c r="D319" s="251" t="s">
        <v>162</v>
      </c>
      <c r="E319" s="252" t="s">
        <v>1</v>
      </c>
      <c r="F319" s="253" t="s">
        <v>493</v>
      </c>
      <c r="G319" s="250"/>
      <c r="H319" s="254">
        <v>5.0999999999999996</v>
      </c>
      <c r="I319" s="255"/>
      <c r="J319" s="250"/>
      <c r="K319" s="250"/>
      <c r="L319" s="256"/>
      <c r="M319" s="257"/>
      <c r="N319" s="258"/>
      <c r="O319" s="258"/>
      <c r="P319" s="258"/>
      <c r="Q319" s="258"/>
      <c r="R319" s="258"/>
      <c r="S319" s="258"/>
      <c r="T319" s="25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0" t="s">
        <v>162</v>
      </c>
      <c r="AU319" s="260" t="s">
        <v>86</v>
      </c>
      <c r="AV319" s="13" t="s">
        <v>86</v>
      </c>
      <c r="AW319" s="13" t="s">
        <v>32</v>
      </c>
      <c r="AX319" s="13" t="s">
        <v>76</v>
      </c>
      <c r="AY319" s="260" t="s">
        <v>153</v>
      </c>
    </row>
    <row r="320" s="13" customFormat="1">
      <c r="A320" s="13"/>
      <c r="B320" s="249"/>
      <c r="C320" s="250"/>
      <c r="D320" s="251" t="s">
        <v>162</v>
      </c>
      <c r="E320" s="252" t="s">
        <v>1</v>
      </c>
      <c r="F320" s="253" t="s">
        <v>410</v>
      </c>
      <c r="G320" s="250"/>
      <c r="H320" s="254">
        <v>1.5629999999999999</v>
      </c>
      <c r="I320" s="255"/>
      <c r="J320" s="250"/>
      <c r="K320" s="250"/>
      <c r="L320" s="256"/>
      <c r="M320" s="257"/>
      <c r="N320" s="258"/>
      <c r="O320" s="258"/>
      <c r="P320" s="258"/>
      <c r="Q320" s="258"/>
      <c r="R320" s="258"/>
      <c r="S320" s="258"/>
      <c r="T320" s="25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0" t="s">
        <v>162</v>
      </c>
      <c r="AU320" s="260" t="s">
        <v>86</v>
      </c>
      <c r="AV320" s="13" t="s">
        <v>86</v>
      </c>
      <c r="AW320" s="13" t="s">
        <v>32</v>
      </c>
      <c r="AX320" s="13" t="s">
        <v>76</v>
      </c>
      <c r="AY320" s="260" t="s">
        <v>153</v>
      </c>
    </row>
    <row r="321" s="14" customFormat="1">
      <c r="A321" s="14"/>
      <c r="B321" s="261"/>
      <c r="C321" s="262"/>
      <c r="D321" s="251" t="s">
        <v>162</v>
      </c>
      <c r="E321" s="263" t="s">
        <v>1</v>
      </c>
      <c r="F321" s="264" t="s">
        <v>164</v>
      </c>
      <c r="G321" s="262"/>
      <c r="H321" s="265">
        <v>8.1630000000000003</v>
      </c>
      <c r="I321" s="266"/>
      <c r="J321" s="262"/>
      <c r="K321" s="262"/>
      <c r="L321" s="267"/>
      <c r="M321" s="268"/>
      <c r="N321" s="269"/>
      <c r="O321" s="269"/>
      <c r="P321" s="269"/>
      <c r="Q321" s="269"/>
      <c r="R321" s="269"/>
      <c r="S321" s="269"/>
      <c r="T321" s="270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71" t="s">
        <v>162</v>
      </c>
      <c r="AU321" s="271" t="s">
        <v>86</v>
      </c>
      <c r="AV321" s="14" t="s">
        <v>160</v>
      </c>
      <c r="AW321" s="14" t="s">
        <v>32</v>
      </c>
      <c r="AX321" s="14" t="s">
        <v>84</v>
      </c>
      <c r="AY321" s="271" t="s">
        <v>153</v>
      </c>
    </row>
    <row r="322" s="2" customFormat="1" ht="24.15" customHeight="1">
      <c r="A322" s="39"/>
      <c r="B322" s="40"/>
      <c r="C322" s="235" t="s">
        <v>472</v>
      </c>
      <c r="D322" s="235" t="s">
        <v>156</v>
      </c>
      <c r="E322" s="236" t="s">
        <v>495</v>
      </c>
      <c r="F322" s="237" t="s">
        <v>496</v>
      </c>
      <c r="G322" s="238" t="s">
        <v>167</v>
      </c>
      <c r="H322" s="239">
        <v>8.1630000000000003</v>
      </c>
      <c r="I322" s="240"/>
      <c r="J322" s="241">
        <f>ROUND(I322*H322,2)</f>
        <v>0</v>
      </c>
      <c r="K322" s="242"/>
      <c r="L322" s="45"/>
      <c r="M322" s="243" t="s">
        <v>1</v>
      </c>
      <c r="N322" s="244" t="s">
        <v>41</v>
      </c>
      <c r="O322" s="92"/>
      <c r="P322" s="245">
        <f>O322*H322</f>
        <v>0</v>
      </c>
      <c r="Q322" s="245">
        <v>0</v>
      </c>
      <c r="R322" s="245">
        <f>Q322*H322</f>
        <v>0</v>
      </c>
      <c r="S322" s="245">
        <v>0</v>
      </c>
      <c r="T322" s="246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7" t="s">
        <v>276</v>
      </c>
      <c r="AT322" s="247" t="s">
        <v>156</v>
      </c>
      <c r="AU322" s="247" t="s">
        <v>86</v>
      </c>
      <c r="AY322" s="18" t="s">
        <v>153</v>
      </c>
      <c r="BE322" s="248">
        <f>IF(N322="základní",J322,0)</f>
        <v>0</v>
      </c>
      <c r="BF322" s="248">
        <f>IF(N322="snížená",J322,0)</f>
        <v>0</v>
      </c>
      <c r="BG322" s="248">
        <f>IF(N322="zákl. přenesená",J322,0)</f>
        <v>0</v>
      </c>
      <c r="BH322" s="248">
        <f>IF(N322="sníž. přenesená",J322,0)</f>
        <v>0</v>
      </c>
      <c r="BI322" s="248">
        <f>IF(N322="nulová",J322,0)</f>
        <v>0</v>
      </c>
      <c r="BJ322" s="18" t="s">
        <v>84</v>
      </c>
      <c r="BK322" s="248">
        <f>ROUND(I322*H322,2)</f>
        <v>0</v>
      </c>
      <c r="BL322" s="18" t="s">
        <v>276</v>
      </c>
      <c r="BM322" s="247" t="s">
        <v>848</v>
      </c>
    </row>
    <row r="323" s="2" customFormat="1" ht="24.15" customHeight="1">
      <c r="A323" s="39"/>
      <c r="B323" s="40"/>
      <c r="C323" s="235" t="s">
        <v>480</v>
      </c>
      <c r="D323" s="235" t="s">
        <v>156</v>
      </c>
      <c r="E323" s="236" t="s">
        <v>499</v>
      </c>
      <c r="F323" s="237" t="s">
        <v>500</v>
      </c>
      <c r="G323" s="238" t="s">
        <v>230</v>
      </c>
      <c r="H323" s="239">
        <v>1.1359999999999999</v>
      </c>
      <c r="I323" s="240"/>
      <c r="J323" s="241">
        <f>ROUND(I323*H323,2)</f>
        <v>0</v>
      </c>
      <c r="K323" s="242"/>
      <c r="L323" s="45"/>
      <c r="M323" s="243" t="s">
        <v>1</v>
      </c>
      <c r="N323" s="244" t="s">
        <v>41</v>
      </c>
      <c r="O323" s="92"/>
      <c r="P323" s="245">
        <f>O323*H323</f>
        <v>0</v>
      </c>
      <c r="Q323" s="245">
        <v>0</v>
      </c>
      <c r="R323" s="245">
        <f>Q323*H323</f>
        <v>0</v>
      </c>
      <c r="S323" s="245">
        <v>0</v>
      </c>
      <c r="T323" s="246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7" t="s">
        <v>276</v>
      </c>
      <c r="AT323" s="247" t="s">
        <v>156</v>
      </c>
      <c r="AU323" s="247" t="s">
        <v>86</v>
      </c>
      <c r="AY323" s="18" t="s">
        <v>153</v>
      </c>
      <c r="BE323" s="248">
        <f>IF(N323="základní",J323,0)</f>
        <v>0</v>
      </c>
      <c r="BF323" s="248">
        <f>IF(N323="snížená",J323,0)</f>
        <v>0</v>
      </c>
      <c r="BG323" s="248">
        <f>IF(N323="zákl. přenesená",J323,0)</f>
        <v>0</v>
      </c>
      <c r="BH323" s="248">
        <f>IF(N323="sníž. přenesená",J323,0)</f>
        <v>0</v>
      </c>
      <c r="BI323" s="248">
        <f>IF(N323="nulová",J323,0)</f>
        <v>0</v>
      </c>
      <c r="BJ323" s="18" t="s">
        <v>84</v>
      </c>
      <c r="BK323" s="248">
        <f>ROUND(I323*H323,2)</f>
        <v>0</v>
      </c>
      <c r="BL323" s="18" t="s">
        <v>276</v>
      </c>
      <c r="BM323" s="247" t="s">
        <v>849</v>
      </c>
    </row>
    <row r="324" s="12" customFormat="1" ht="22.8" customHeight="1">
      <c r="A324" s="12"/>
      <c r="B324" s="219"/>
      <c r="C324" s="220"/>
      <c r="D324" s="221" t="s">
        <v>75</v>
      </c>
      <c r="E324" s="233" t="s">
        <v>502</v>
      </c>
      <c r="F324" s="233" t="s">
        <v>503</v>
      </c>
      <c r="G324" s="220"/>
      <c r="H324" s="220"/>
      <c r="I324" s="223"/>
      <c r="J324" s="234">
        <f>BK324</f>
        <v>0</v>
      </c>
      <c r="K324" s="220"/>
      <c r="L324" s="225"/>
      <c r="M324" s="226"/>
      <c r="N324" s="227"/>
      <c r="O324" s="227"/>
      <c r="P324" s="228">
        <f>SUM(P325:P410)</f>
        <v>0</v>
      </c>
      <c r="Q324" s="227"/>
      <c r="R324" s="228">
        <f>SUM(R325:R410)</f>
        <v>2.0127240999999998</v>
      </c>
      <c r="S324" s="227"/>
      <c r="T324" s="229">
        <f>SUM(T325:T410)</f>
        <v>5.9539010000000001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30" t="s">
        <v>86</v>
      </c>
      <c r="AT324" s="231" t="s">
        <v>75</v>
      </c>
      <c r="AU324" s="231" t="s">
        <v>84</v>
      </c>
      <c r="AY324" s="230" t="s">
        <v>153</v>
      </c>
      <c r="BK324" s="232">
        <f>SUM(BK325:BK410)</f>
        <v>0</v>
      </c>
    </row>
    <row r="325" s="2" customFormat="1" ht="24.15" customHeight="1">
      <c r="A325" s="39"/>
      <c r="B325" s="40"/>
      <c r="C325" s="235" t="s">
        <v>484</v>
      </c>
      <c r="D325" s="235" t="s">
        <v>156</v>
      </c>
      <c r="E325" s="236" t="s">
        <v>505</v>
      </c>
      <c r="F325" s="237" t="s">
        <v>506</v>
      </c>
      <c r="G325" s="238" t="s">
        <v>167</v>
      </c>
      <c r="H325" s="239">
        <v>73.054000000000002</v>
      </c>
      <c r="I325" s="240"/>
      <c r="J325" s="241">
        <f>ROUND(I325*H325,2)</f>
        <v>0</v>
      </c>
      <c r="K325" s="242"/>
      <c r="L325" s="45"/>
      <c r="M325" s="243" t="s">
        <v>1</v>
      </c>
      <c r="N325" s="244" t="s">
        <v>41</v>
      </c>
      <c r="O325" s="92"/>
      <c r="P325" s="245">
        <f>O325*H325</f>
        <v>0</v>
      </c>
      <c r="Q325" s="245">
        <v>0</v>
      </c>
      <c r="R325" s="245">
        <f>Q325*H325</f>
        <v>0</v>
      </c>
      <c r="S325" s="245">
        <v>0.081500000000000003</v>
      </c>
      <c r="T325" s="246">
        <f>S325*H325</f>
        <v>5.9539010000000001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7" t="s">
        <v>276</v>
      </c>
      <c r="AT325" s="247" t="s">
        <v>156</v>
      </c>
      <c r="AU325" s="247" t="s">
        <v>86</v>
      </c>
      <c r="AY325" s="18" t="s">
        <v>153</v>
      </c>
      <c r="BE325" s="248">
        <f>IF(N325="základní",J325,0)</f>
        <v>0</v>
      </c>
      <c r="BF325" s="248">
        <f>IF(N325="snížená",J325,0)</f>
        <v>0</v>
      </c>
      <c r="BG325" s="248">
        <f>IF(N325="zákl. přenesená",J325,0)</f>
        <v>0</v>
      </c>
      <c r="BH325" s="248">
        <f>IF(N325="sníž. přenesená",J325,0)</f>
        <v>0</v>
      </c>
      <c r="BI325" s="248">
        <f>IF(N325="nulová",J325,0)</f>
        <v>0</v>
      </c>
      <c r="BJ325" s="18" t="s">
        <v>84</v>
      </c>
      <c r="BK325" s="248">
        <f>ROUND(I325*H325,2)</f>
        <v>0</v>
      </c>
      <c r="BL325" s="18" t="s">
        <v>276</v>
      </c>
      <c r="BM325" s="247" t="s">
        <v>850</v>
      </c>
    </row>
    <row r="326" s="15" customFormat="1">
      <c r="A326" s="15"/>
      <c r="B326" s="272"/>
      <c r="C326" s="273"/>
      <c r="D326" s="251" t="s">
        <v>162</v>
      </c>
      <c r="E326" s="274" t="s">
        <v>1</v>
      </c>
      <c r="F326" s="275" t="s">
        <v>185</v>
      </c>
      <c r="G326" s="273"/>
      <c r="H326" s="274" t="s">
        <v>1</v>
      </c>
      <c r="I326" s="276"/>
      <c r="J326" s="273"/>
      <c r="K326" s="273"/>
      <c r="L326" s="277"/>
      <c r="M326" s="278"/>
      <c r="N326" s="279"/>
      <c r="O326" s="279"/>
      <c r="P326" s="279"/>
      <c r="Q326" s="279"/>
      <c r="R326" s="279"/>
      <c r="S326" s="279"/>
      <c r="T326" s="280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81" t="s">
        <v>162</v>
      </c>
      <c r="AU326" s="281" t="s">
        <v>86</v>
      </c>
      <c r="AV326" s="15" t="s">
        <v>84</v>
      </c>
      <c r="AW326" s="15" t="s">
        <v>32</v>
      </c>
      <c r="AX326" s="15" t="s">
        <v>76</v>
      </c>
      <c r="AY326" s="281" t="s">
        <v>153</v>
      </c>
    </row>
    <row r="327" s="13" customFormat="1">
      <c r="A327" s="13"/>
      <c r="B327" s="249"/>
      <c r="C327" s="250"/>
      <c r="D327" s="251" t="s">
        <v>162</v>
      </c>
      <c r="E327" s="252" t="s">
        <v>1</v>
      </c>
      <c r="F327" s="253" t="s">
        <v>508</v>
      </c>
      <c r="G327" s="250"/>
      <c r="H327" s="254">
        <v>21.048999999999999</v>
      </c>
      <c r="I327" s="255"/>
      <c r="J327" s="250"/>
      <c r="K327" s="250"/>
      <c r="L327" s="256"/>
      <c r="M327" s="257"/>
      <c r="N327" s="258"/>
      <c r="O327" s="258"/>
      <c r="P327" s="258"/>
      <c r="Q327" s="258"/>
      <c r="R327" s="258"/>
      <c r="S327" s="258"/>
      <c r="T327" s="25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0" t="s">
        <v>162</v>
      </c>
      <c r="AU327" s="260" t="s">
        <v>86</v>
      </c>
      <c r="AV327" s="13" t="s">
        <v>86</v>
      </c>
      <c r="AW327" s="13" t="s">
        <v>32</v>
      </c>
      <c r="AX327" s="13" t="s">
        <v>76</v>
      </c>
      <c r="AY327" s="260" t="s">
        <v>153</v>
      </c>
    </row>
    <row r="328" s="16" customFormat="1">
      <c r="A328" s="16"/>
      <c r="B328" s="282"/>
      <c r="C328" s="283"/>
      <c r="D328" s="251" t="s">
        <v>162</v>
      </c>
      <c r="E328" s="284" t="s">
        <v>1</v>
      </c>
      <c r="F328" s="285" t="s">
        <v>215</v>
      </c>
      <c r="G328" s="283"/>
      <c r="H328" s="286">
        <v>21.048999999999999</v>
      </c>
      <c r="I328" s="287"/>
      <c r="J328" s="283"/>
      <c r="K328" s="283"/>
      <c r="L328" s="288"/>
      <c r="M328" s="289"/>
      <c r="N328" s="290"/>
      <c r="O328" s="290"/>
      <c r="P328" s="290"/>
      <c r="Q328" s="290"/>
      <c r="R328" s="290"/>
      <c r="S328" s="290"/>
      <c r="T328" s="291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92" t="s">
        <v>162</v>
      </c>
      <c r="AU328" s="292" t="s">
        <v>86</v>
      </c>
      <c r="AV328" s="16" t="s">
        <v>154</v>
      </c>
      <c r="AW328" s="16" t="s">
        <v>32</v>
      </c>
      <c r="AX328" s="16" t="s">
        <v>76</v>
      </c>
      <c r="AY328" s="292" t="s">
        <v>153</v>
      </c>
    </row>
    <row r="329" s="15" customFormat="1">
      <c r="A329" s="15"/>
      <c r="B329" s="272"/>
      <c r="C329" s="273"/>
      <c r="D329" s="251" t="s">
        <v>162</v>
      </c>
      <c r="E329" s="274" t="s">
        <v>1</v>
      </c>
      <c r="F329" s="275" t="s">
        <v>189</v>
      </c>
      <c r="G329" s="273"/>
      <c r="H329" s="274" t="s">
        <v>1</v>
      </c>
      <c r="I329" s="276"/>
      <c r="J329" s="273"/>
      <c r="K329" s="273"/>
      <c r="L329" s="277"/>
      <c r="M329" s="278"/>
      <c r="N329" s="279"/>
      <c r="O329" s="279"/>
      <c r="P329" s="279"/>
      <c r="Q329" s="279"/>
      <c r="R329" s="279"/>
      <c r="S329" s="279"/>
      <c r="T329" s="280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81" t="s">
        <v>162</v>
      </c>
      <c r="AU329" s="281" t="s">
        <v>86</v>
      </c>
      <c r="AV329" s="15" t="s">
        <v>84</v>
      </c>
      <c r="AW329" s="15" t="s">
        <v>32</v>
      </c>
      <c r="AX329" s="15" t="s">
        <v>76</v>
      </c>
      <c r="AY329" s="281" t="s">
        <v>153</v>
      </c>
    </row>
    <row r="330" s="13" customFormat="1">
      <c r="A330" s="13"/>
      <c r="B330" s="249"/>
      <c r="C330" s="250"/>
      <c r="D330" s="251" t="s">
        <v>162</v>
      </c>
      <c r="E330" s="252" t="s">
        <v>1</v>
      </c>
      <c r="F330" s="253" t="s">
        <v>509</v>
      </c>
      <c r="G330" s="250"/>
      <c r="H330" s="254">
        <v>6.4619999999999997</v>
      </c>
      <c r="I330" s="255"/>
      <c r="J330" s="250"/>
      <c r="K330" s="250"/>
      <c r="L330" s="256"/>
      <c r="M330" s="257"/>
      <c r="N330" s="258"/>
      <c r="O330" s="258"/>
      <c r="P330" s="258"/>
      <c r="Q330" s="258"/>
      <c r="R330" s="258"/>
      <c r="S330" s="258"/>
      <c r="T330" s="25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0" t="s">
        <v>162</v>
      </c>
      <c r="AU330" s="260" t="s">
        <v>86</v>
      </c>
      <c r="AV330" s="13" t="s">
        <v>86</v>
      </c>
      <c r="AW330" s="13" t="s">
        <v>32</v>
      </c>
      <c r="AX330" s="13" t="s">
        <v>76</v>
      </c>
      <c r="AY330" s="260" t="s">
        <v>153</v>
      </c>
    </row>
    <row r="331" s="16" customFormat="1">
      <c r="A331" s="16"/>
      <c r="B331" s="282"/>
      <c r="C331" s="283"/>
      <c r="D331" s="251" t="s">
        <v>162</v>
      </c>
      <c r="E331" s="284" t="s">
        <v>1</v>
      </c>
      <c r="F331" s="285" t="s">
        <v>215</v>
      </c>
      <c r="G331" s="283"/>
      <c r="H331" s="286">
        <v>6.4619999999999997</v>
      </c>
      <c r="I331" s="287"/>
      <c r="J331" s="283"/>
      <c r="K331" s="283"/>
      <c r="L331" s="288"/>
      <c r="M331" s="289"/>
      <c r="N331" s="290"/>
      <c r="O331" s="290"/>
      <c r="P331" s="290"/>
      <c r="Q331" s="290"/>
      <c r="R331" s="290"/>
      <c r="S331" s="290"/>
      <c r="T331" s="291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292" t="s">
        <v>162</v>
      </c>
      <c r="AU331" s="292" t="s">
        <v>86</v>
      </c>
      <c r="AV331" s="16" t="s">
        <v>154</v>
      </c>
      <c r="AW331" s="16" t="s">
        <v>32</v>
      </c>
      <c r="AX331" s="16" t="s">
        <v>76</v>
      </c>
      <c r="AY331" s="292" t="s">
        <v>153</v>
      </c>
    </row>
    <row r="332" s="15" customFormat="1">
      <c r="A332" s="15"/>
      <c r="B332" s="272"/>
      <c r="C332" s="273"/>
      <c r="D332" s="251" t="s">
        <v>162</v>
      </c>
      <c r="E332" s="274" t="s">
        <v>1</v>
      </c>
      <c r="F332" s="275" t="s">
        <v>510</v>
      </c>
      <c r="G332" s="273"/>
      <c r="H332" s="274" t="s">
        <v>1</v>
      </c>
      <c r="I332" s="276"/>
      <c r="J332" s="273"/>
      <c r="K332" s="273"/>
      <c r="L332" s="277"/>
      <c r="M332" s="278"/>
      <c r="N332" s="279"/>
      <c r="O332" s="279"/>
      <c r="P332" s="279"/>
      <c r="Q332" s="279"/>
      <c r="R332" s="279"/>
      <c r="S332" s="279"/>
      <c r="T332" s="280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81" t="s">
        <v>162</v>
      </c>
      <c r="AU332" s="281" t="s">
        <v>86</v>
      </c>
      <c r="AV332" s="15" t="s">
        <v>84</v>
      </c>
      <c r="AW332" s="15" t="s">
        <v>32</v>
      </c>
      <c r="AX332" s="15" t="s">
        <v>76</v>
      </c>
      <c r="AY332" s="281" t="s">
        <v>153</v>
      </c>
    </row>
    <row r="333" s="13" customFormat="1">
      <c r="A333" s="13"/>
      <c r="B333" s="249"/>
      <c r="C333" s="250"/>
      <c r="D333" s="251" t="s">
        <v>162</v>
      </c>
      <c r="E333" s="252" t="s">
        <v>1</v>
      </c>
      <c r="F333" s="253" t="s">
        <v>511</v>
      </c>
      <c r="G333" s="250"/>
      <c r="H333" s="254">
        <v>37.743000000000002</v>
      </c>
      <c r="I333" s="255"/>
      <c r="J333" s="250"/>
      <c r="K333" s="250"/>
      <c r="L333" s="256"/>
      <c r="M333" s="257"/>
      <c r="N333" s="258"/>
      <c r="O333" s="258"/>
      <c r="P333" s="258"/>
      <c r="Q333" s="258"/>
      <c r="R333" s="258"/>
      <c r="S333" s="258"/>
      <c r="T333" s="25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0" t="s">
        <v>162</v>
      </c>
      <c r="AU333" s="260" t="s">
        <v>86</v>
      </c>
      <c r="AV333" s="13" t="s">
        <v>86</v>
      </c>
      <c r="AW333" s="13" t="s">
        <v>32</v>
      </c>
      <c r="AX333" s="13" t="s">
        <v>76</v>
      </c>
      <c r="AY333" s="260" t="s">
        <v>153</v>
      </c>
    </row>
    <row r="334" s="16" customFormat="1">
      <c r="A334" s="16"/>
      <c r="B334" s="282"/>
      <c r="C334" s="283"/>
      <c r="D334" s="251" t="s">
        <v>162</v>
      </c>
      <c r="E334" s="284" t="s">
        <v>1</v>
      </c>
      <c r="F334" s="285" t="s">
        <v>215</v>
      </c>
      <c r="G334" s="283"/>
      <c r="H334" s="286">
        <v>37.743000000000002</v>
      </c>
      <c r="I334" s="287"/>
      <c r="J334" s="283"/>
      <c r="K334" s="283"/>
      <c r="L334" s="288"/>
      <c r="M334" s="289"/>
      <c r="N334" s="290"/>
      <c r="O334" s="290"/>
      <c r="P334" s="290"/>
      <c r="Q334" s="290"/>
      <c r="R334" s="290"/>
      <c r="S334" s="290"/>
      <c r="T334" s="291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292" t="s">
        <v>162</v>
      </c>
      <c r="AU334" s="292" t="s">
        <v>86</v>
      </c>
      <c r="AV334" s="16" t="s">
        <v>154</v>
      </c>
      <c r="AW334" s="16" t="s">
        <v>32</v>
      </c>
      <c r="AX334" s="16" t="s">
        <v>76</v>
      </c>
      <c r="AY334" s="292" t="s">
        <v>153</v>
      </c>
    </row>
    <row r="335" s="15" customFormat="1">
      <c r="A335" s="15"/>
      <c r="B335" s="272"/>
      <c r="C335" s="273"/>
      <c r="D335" s="251" t="s">
        <v>162</v>
      </c>
      <c r="E335" s="274" t="s">
        <v>1</v>
      </c>
      <c r="F335" s="275" t="s">
        <v>512</v>
      </c>
      <c r="G335" s="273"/>
      <c r="H335" s="274" t="s">
        <v>1</v>
      </c>
      <c r="I335" s="276"/>
      <c r="J335" s="273"/>
      <c r="K335" s="273"/>
      <c r="L335" s="277"/>
      <c r="M335" s="278"/>
      <c r="N335" s="279"/>
      <c r="O335" s="279"/>
      <c r="P335" s="279"/>
      <c r="Q335" s="279"/>
      <c r="R335" s="279"/>
      <c r="S335" s="279"/>
      <c r="T335" s="280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81" t="s">
        <v>162</v>
      </c>
      <c r="AU335" s="281" t="s">
        <v>86</v>
      </c>
      <c r="AV335" s="15" t="s">
        <v>84</v>
      </c>
      <c r="AW335" s="15" t="s">
        <v>32</v>
      </c>
      <c r="AX335" s="15" t="s">
        <v>76</v>
      </c>
      <c r="AY335" s="281" t="s">
        <v>153</v>
      </c>
    </row>
    <row r="336" s="13" customFormat="1">
      <c r="A336" s="13"/>
      <c r="B336" s="249"/>
      <c r="C336" s="250"/>
      <c r="D336" s="251" t="s">
        <v>162</v>
      </c>
      <c r="E336" s="252" t="s">
        <v>1</v>
      </c>
      <c r="F336" s="253" t="s">
        <v>513</v>
      </c>
      <c r="G336" s="250"/>
      <c r="H336" s="254">
        <v>7.7999999999999998</v>
      </c>
      <c r="I336" s="255"/>
      <c r="J336" s="250"/>
      <c r="K336" s="250"/>
      <c r="L336" s="256"/>
      <c r="M336" s="257"/>
      <c r="N336" s="258"/>
      <c r="O336" s="258"/>
      <c r="P336" s="258"/>
      <c r="Q336" s="258"/>
      <c r="R336" s="258"/>
      <c r="S336" s="258"/>
      <c r="T336" s="25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0" t="s">
        <v>162</v>
      </c>
      <c r="AU336" s="260" t="s">
        <v>86</v>
      </c>
      <c r="AV336" s="13" t="s">
        <v>86</v>
      </c>
      <c r="AW336" s="13" t="s">
        <v>32</v>
      </c>
      <c r="AX336" s="13" t="s">
        <v>76</v>
      </c>
      <c r="AY336" s="260" t="s">
        <v>153</v>
      </c>
    </row>
    <row r="337" s="16" customFormat="1">
      <c r="A337" s="16"/>
      <c r="B337" s="282"/>
      <c r="C337" s="283"/>
      <c r="D337" s="251" t="s">
        <v>162</v>
      </c>
      <c r="E337" s="284" t="s">
        <v>1</v>
      </c>
      <c r="F337" s="285" t="s">
        <v>215</v>
      </c>
      <c r="G337" s="283"/>
      <c r="H337" s="286">
        <v>7.7999999999999998</v>
      </c>
      <c r="I337" s="287"/>
      <c r="J337" s="283"/>
      <c r="K337" s="283"/>
      <c r="L337" s="288"/>
      <c r="M337" s="289"/>
      <c r="N337" s="290"/>
      <c r="O337" s="290"/>
      <c r="P337" s="290"/>
      <c r="Q337" s="290"/>
      <c r="R337" s="290"/>
      <c r="S337" s="290"/>
      <c r="T337" s="291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T337" s="292" t="s">
        <v>162</v>
      </c>
      <c r="AU337" s="292" t="s">
        <v>86</v>
      </c>
      <c r="AV337" s="16" t="s">
        <v>154</v>
      </c>
      <c r="AW337" s="16" t="s">
        <v>32</v>
      </c>
      <c r="AX337" s="16" t="s">
        <v>76</v>
      </c>
      <c r="AY337" s="292" t="s">
        <v>153</v>
      </c>
    </row>
    <row r="338" s="14" customFormat="1">
      <c r="A338" s="14"/>
      <c r="B338" s="261"/>
      <c r="C338" s="262"/>
      <c r="D338" s="251" t="s">
        <v>162</v>
      </c>
      <c r="E338" s="263" t="s">
        <v>1</v>
      </c>
      <c r="F338" s="264" t="s">
        <v>164</v>
      </c>
      <c r="G338" s="262"/>
      <c r="H338" s="265">
        <v>73.054000000000002</v>
      </c>
      <c r="I338" s="266"/>
      <c r="J338" s="262"/>
      <c r="K338" s="262"/>
      <c r="L338" s="267"/>
      <c r="M338" s="268"/>
      <c r="N338" s="269"/>
      <c r="O338" s="269"/>
      <c r="P338" s="269"/>
      <c r="Q338" s="269"/>
      <c r="R338" s="269"/>
      <c r="S338" s="269"/>
      <c r="T338" s="270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1" t="s">
        <v>162</v>
      </c>
      <c r="AU338" s="271" t="s">
        <v>86</v>
      </c>
      <c r="AV338" s="14" t="s">
        <v>160</v>
      </c>
      <c r="AW338" s="14" t="s">
        <v>32</v>
      </c>
      <c r="AX338" s="14" t="s">
        <v>84</v>
      </c>
      <c r="AY338" s="271" t="s">
        <v>153</v>
      </c>
    </row>
    <row r="339" s="2" customFormat="1" ht="24.15" customHeight="1">
      <c r="A339" s="39"/>
      <c r="B339" s="40"/>
      <c r="C339" s="235" t="s">
        <v>476</v>
      </c>
      <c r="D339" s="235" t="s">
        <v>156</v>
      </c>
      <c r="E339" s="236" t="s">
        <v>515</v>
      </c>
      <c r="F339" s="237" t="s">
        <v>516</v>
      </c>
      <c r="G339" s="238" t="s">
        <v>167</v>
      </c>
      <c r="H339" s="239">
        <v>75.406999999999996</v>
      </c>
      <c r="I339" s="240"/>
      <c r="J339" s="241">
        <f>ROUND(I339*H339,2)</f>
        <v>0</v>
      </c>
      <c r="K339" s="242"/>
      <c r="L339" s="45"/>
      <c r="M339" s="243" t="s">
        <v>1</v>
      </c>
      <c r="N339" s="244" t="s">
        <v>41</v>
      </c>
      <c r="O339" s="92"/>
      <c r="P339" s="245">
        <f>O339*H339</f>
        <v>0</v>
      </c>
      <c r="Q339" s="245">
        <v>0.0051999999999999998</v>
      </c>
      <c r="R339" s="245">
        <f>Q339*H339</f>
        <v>0.39211639999999998</v>
      </c>
      <c r="S339" s="245">
        <v>0</v>
      </c>
      <c r="T339" s="246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7" t="s">
        <v>276</v>
      </c>
      <c r="AT339" s="247" t="s">
        <v>156</v>
      </c>
      <c r="AU339" s="247" t="s">
        <v>86</v>
      </c>
      <c r="AY339" s="18" t="s">
        <v>153</v>
      </c>
      <c r="BE339" s="248">
        <f>IF(N339="základní",J339,0)</f>
        <v>0</v>
      </c>
      <c r="BF339" s="248">
        <f>IF(N339="snížená",J339,0)</f>
        <v>0</v>
      </c>
      <c r="BG339" s="248">
        <f>IF(N339="zákl. přenesená",J339,0)</f>
        <v>0</v>
      </c>
      <c r="BH339" s="248">
        <f>IF(N339="sníž. přenesená",J339,0)</f>
        <v>0</v>
      </c>
      <c r="BI339" s="248">
        <f>IF(N339="nulová",J339,0)</f>
        <v>0</v>
      </c>
      <c r="BJ339" s="18" t="s">
        <v>84</v>
      </c>
      <c r="BK339" s="248">
        <f>ROUND(I339*H339,2)</f>
        <v>0</v>
      </c>
      <c r="BL339" s="18" t="s">
        <v>276</v>
      </c>
      <c r="BM339" s="247" t="s">
        <v>851</v>
      </c>
    </row>
    <row r="340" s="15" customFormat="1">
      <c r="A340" s="15"/>
      <c r="B340" s="272"/>
      <c r="C340" s="273"/>
      <c r="D340" s="251" t="s">
        <v>162</v>
      </c>
      <c r="E340" s="274" t="s">
        <v>1</v>
      </c>
      <c r="F340" s="275" t="s">
        <v>185</v>
      </c>
      <c r="G340" s="273"/>
      <c r="H340" s="274" t="s">
        <v>1</v>
      </c>
      <c r="I340" s="276"/>
      <c r="J340" s="273"/>
      <c r="K340" s="273"/>
      <c r="L340" s="277"/>
      <c r="M340" s="278"/>
      <c r="N340" s="279"/>
      <c r="O340" s="279"/>
      <c r="P340" s="279"/>
      <c r="Q340" s="279"/>
      <c r="R340" s="279"/>
      <c r="S340" s="279"/>
      <c r="T340" s="280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81" t="s">
        <v>162</v>
      </c>
      <c r="AU340" s="281" t="s">
        <v>86</v>
      </c>
      <c r="AV340" s="15" t="s">
        <v>84</v>
      </c>
      <c r="AW340" s="15" t="s">
        <v>32</v>
      </c>
      <c r="AX340" s="15" t="s">
        <v>76</v>
      </c>
      <c r="AY340" s="281" t="s">
        <v>153</v>
      </c>
    </row>
    <row r="341" s="13" customFormat="1">
      <c r="A341" s="13"/>
      <c r="B341" s="249"/>
      <c r="C341" s="250"/>
      <c r="D341" s="251" t="s">
        <v>162</v>
      </c>
      <c r="E341" s="252" t="s">
        <v>1</v>
      </c>
      <c r="F341" s="253" t="s">
        <v>518</v>
      </c>
      <c r="G341" s="250"/>
      <c r="H341" s="254">
        <v>21.718</v>
      </c>
      <c r="I341" s="255"/>
      <c r="J341" s="250"/>
      <c r="K341" s="250"/>
      <c r="L341" s="256"/>
      <c r="M341" s="257"/>
      <c r="N341" s="258"/>
      <c r="O341" s="258"/>
      <c r="P341" s="258"/>
      <c r="Q341" s="258"/>
      <c r="R341" s="258"/>
      <c r="S341" s="258"/>
      <c r="T341" s="25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0" t="s">
        <v>162</v>
      </c>
      <c r="AU341" s="260" t="s">
        <v>86</v>
      </c>
      <c r="AV341" s="13" t="s">
        <v>86</v>
      </c>
      <c r="AW341" s="13" t="s">
        <v>32</v>
      </c>
      <c r="AX341" s="13" t="s">
        <v>76</v>
      </c>
      <c r="AY341" s="260" t="s">
        <v>153</v>
      </c>
    </row>
    <row r="342" s="16" customFormat="1">
      <c r="A342" s="16"/>
      <c r="B342" s="282"/>
      <c r="C342" s="283"/>
      <c r="D342" s="251" t="s">
        <v>162</v>
      </c>
      <c r="E342" s="284" t="s">
        <v>1</v>
      </c>
      <c r="F342" s="285" t="s">
        <v>215</v>
      </c>
      <c r="G342" s="283"/>
      <c r="H342" s="286">
        <v>21.718</v>
      </c>
      <c r="I342" s="287"/>
      <c r="J342" s="283"/>
      <c r="K342" s="283"/>
      <c r="L342" s="288"/>
      <c r="M342" s="289"/>
      <c r="N342" s="290"/>
      <c r="O342" s="290"/>
      <c r="P342" s="290"/>
      <c r="Q342" s="290"/>
      <c r="R342" s="290"/>
      <c r="S342" s="290"/>
      <c r="T342" s="291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T342" s="292" t="s">
        <v>162</v>
      </c>
      <c r="AU342" s="292" t="s">
        <v>86</v>
      </c>
      <c r="AV342" s="16" t="s">
        <v>154</v>
      </c>
      <c r="AW342" s="16" t="s">
        <v>32</v>
      </c>
      <c r="AX342" s="16" t="s">
        <v>76</v>
      </c>
      <c r="AY342" s="292" t="s">
        <v>153</v>
      </c>
    </row>
    <row r="343" s="15" customFormat="1">
      <c r="A343" s="15"/>
      <c r="B343" s="272"/>
      <c r="C343" s="273"/>
      <c r="D343" s="251" t="s">
        <v>162</v>
      </c>
      <c r="E343" s="274" t="s">
        <v>1</v>
      </c>
      <c r="F343" s="275" t="s">
        <v>189</v>
      </c>
      <c r="G343" s="273"/>
      <c r="H343" s="274" t="s">
        <v>1</v>
      </c>
      <c r="I343" s="276"/>
      <c r="J343" s="273"/>
      <c r="K343" s="273"/>
      <c r="L343" s="277"/>
      <c r="M343" s="278"/>
      <c r="N343" s="279"/>
      <c r="O343" s="279"/>
      <c r="P343" s="279"/>
      <c r="Q343" s="279"/>
      <c r="R343" s="279"/>
      <c r="S343" s="279"/>
      <c r="T343" s="280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81" t="s">
        <v>162</v>
      </c>
      <c r="AU343" s="281" t="s">
        <v>86</v>
      </c>
      <c r="AV343" s="15" t="s">
        <v>84</v>
      </c>
      <c r="AW343" s="15" t="s">
        <v>32</v>
      </c>
      <c r="AX343" s="15" t="s">
        <v>76</v>
      </c>
      <c r="AY343" s="281" t="s">
        <v>153</v>
      </c>
    </row>
    <row r="344" s="13" customFormat="1">
      <c r="A344" s="13"/>
      <c r="B344" s="249"/>
      <c r="C344" s="250"/>
      <c r="D344" s="251" t="s">
        <v>162</v>
      </c>
      <c r="E344" s="252" t="s">
        <v>1</v>
      </c>
      <c r="F344" s="253" t="s">
        <v>519</v>
      </c>
      <c r="G344" s="250"/>
      <c r="H344" s="254">
        <v>6.6580000000000004</v>
      </c>
      <c r="I344" s="255"/>
      <c r="J344" s="250"/>
      <c r="K344" s="250"/>
      <c r="L344" s="256"/>
      <c r="M344" s="257"/>
      <c r="N344" s="258"/>
      <c r="O344" s="258"/>
      <c r="P344" s="258"/>
      <c r="Q344" s="258"/>
      <c r="R344" s="258"/>
      <c r="S344" s="258"/>
      <c r="T344" s="25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0" t="s">
        <v>162</v>
      </c>
      <c r="AU344" s="260" t="s">
        <v>86</v>
      </c>
      <c r="AV344" s="13" t="s">
        <v>86</v>
      </c>
      <c r="AW344" s="13" t="s">
        <v>32</v>
      </c>
      <c r="AX344" s="13" t="s">
        <v>76</v>
      </c>
      <c r="AY344" s="260" t="s">
        <v>153</v>
      </c>
    </row>
    <row r="345" s="16" customFormat="1">
      <c r="A345" s="16"/>
      <c r="B345" s="282"/>
      <c r="C345" s="283"/>
      <c r="D345" s="251" t="s">
        <v>162</v>
      </c>
      <c r="E345" s="284" t="s">
        <v>1</v>
      </c>
      <c r="F345" s="285" t="s">
        <v>215</v>
      </c>
      <c r="G345" s="283"/>
      <c r="H345" s="286">
        <v>6.6580000000000004</v>
      </c>
      <c r="I345" s="287"/>
      <c r="J345" s="283"/>
      <c r="K345" s="283"/>
      <c r="L345" s="288"/>
      <c r="M345" s="289"/>
      <c r="N345" s="290"/>
      <c r="O345" s="290"/>
      <c r="P345" s="290"/>
      <c r="Q345" s="290"/>
      <c r="R345" s="290"/>
      <c r="S345" s="290"/>
      <c r="T345" s="291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T345" s="292" t="s">
        <v>162</v>
      </c>
      <c r="AU345" s="292" t="s">
        <v>86</v>
      </c>
      <c r="AV345" s="16" t="s">
        <v>154</v>
      </c>
      <c r="AW345" s="16" t="s">
        <v>32</v>
      </c>
      <c r="AX345" s="16" t="s">
        <v>76</v>
      </c>
      <c r="AY345" s="292" t="s">
        <v>153</v>
      </c>
    </row>
    <row r="346" s="15" customFormat="1">
      <c r="A346" s="15"/>
      <c r="B346" s="272"/>
      <c r="C346" s="273"/>
      <c r="D346" s="251" t="s">
        <v>162</v>
      </c>
      <c r="E346" s="274" t="s">
        <v>1</v>
      </c>
      <c r="F346" s="275" t="s">
        <v>510</v>
      </c>
      <c r="G346" s="273"/>
      <c r="H346" s="274" t="s">
        <v>1</v>
      </c>
      <c r="I346" s="276"/>
      <c r="J346" s="273"/>
      <c r="K346" s="273"/>
      <c r="L346" s="277"/>
      <c r="M346" s="278"/>
      <c r="N346" s="279"/>
      <c r="O346" s="279"/>
      <c r="P346" s="279"/>
      <c r="Q346" s="279"/>
      <c r="R346" s="279"/>
      <c r="S346" s="279"/>
      <c r="T346" s="280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81" t="s">
        <v>162</v>
      </c>
      <c r="AU346" s="281" t="s">
        <v>86</v>
      </c>
      <c r="AV346" s="15" t="s">
        <v>84</v>
      </c>
      <c r="AW346" s="15" t="s">
        <v>32</v>
      </c>
      <c r="AX346" s="15" t="s">
        <v>76</v>
      </c>
      <c r="AY346" s="281" t="s">
        <v>153</v>
      </c>
    </row>
    <row r="347" s="13" customFormat="1">
      <c r="A347" s="13"/>
      <c r="B347" s="249"/>
      <c r="C347" s="250"/>
      <c r="D347" s="251" t="s">
        <v>162</v>
      </c>
      <c r="E347" s="252" t="s">
        <v>1</v>
      </c>
      <c r="F347" s="253" t="s">
        <v>520</v>
      </c>
      <c r="G347" s="250"/>
      <c r="H347" s="254">
        <v>39.030999999999999</v>
      </c>
      <c r="I347" s="255"/>
      <c r="J347" s="250"/>
      <c r="K347" s="250"/>
      <c r="L347" s="256"/>
      <c r="M347" s="257"/>
      <c r="N347" s="258"/>
      <c r="O347" s="258"/>
      <c r="P347" s="258"/>
      <c r="Q347" s="258"/>
      <c r="R347" s="258"/>
      <c r="S347" s="258"/>
      <c r="T347" s="25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0" t="s">
        <v>162</v>
      </c>
      <c r="AU347" s="260" t="s">
        <v>86</v>
      </c>
      <c r="AV347" s="13" t="s">
        <v>86</v>
      </c>
      <c r="AW347" s="13" t="s">
        <v>32</v>
      </c>
      <c r="AX347" s="13" t="s">
        <v>76</v>
      </c>
      <c r="AY347" s="260" t="s">
        <v>153</v>
      </c>
    </row>
    <row r="348" s="16" customFormat="1">
      <c r="A348" s="16"/>
      <c r="B348" s="282"/>
      <c r="C348" s="283"/>
      <c r="D348" s="251" t="s">
        <v>162</v>
      </c>
      <c r="E348" s="284" t="s">
        <v>1</v>
      </c>
      <c r="F348" s="285" t="s">
        <v>215</v>
      </c>
      <c r="G348" s="283"/>
      <c r="H348" s="286">
        <v>39.030999999999999</v>
      </c>
      <c r="I348" s="287"/>
      <c r="J348" s="283"/>
      <c r="K348" s="283"/>
      <c r="L348" s="288"/>
      <c r="M348" s="289"/>
      <c r="N348" s="290"/>
      <c r="O348" s="290"/>
      <c r="P348" s="290"/>
      <c r="Q348" s="290"/>
      <c r="R348" s="290"/>
      <c r="S348" s="290"/>
      <c r="T348" s="291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T348" s="292" t="s">
        <v>162</v>
      </c>
      <c r="AU348" s="292" t="s">
        <v>86</v>
      </c>
      <c r="AV348" s="16" t="s">
        <v>154</v>
      </c>
      <c r="AW348" s="16" t="s">
        <v>32</v>
      </c>
      <c r="AX348" s="16" t="s">
        <v>76</v>
      </c>
      <c r="AY348" s="292" t="s">
        <v>153</v>
      </c>
    </row>
    <row r="349" s="15" customFormat="1">
      <c r="A349" s="15"/>
      <c r="B349" s="272"/>
      <c r="C349" s="273"/>
      <c r="D349" s="251" t="s">
        <v>162</v>
      </c>
      <c r="E349" s="274" t="s">
        <v>1</v>
      </c>
      <c r="F349" s="275" t="s">
        <v>512</v>
      </c>
      <c r="G349" s="273"/>
      <c r="H349" s="274" t="s">
        <v>1</v>
      </c>
      <c r="I349" s="276"/>
      <c r="J349" s="273"/>
      <c r="K349" s="273"/>
      <c r="L349" s="277"/>
      <c r="M349" s="278"/>
      <c r="N349" s="279"/>
      <c r="O349" s="279"/>
      <c r="P349" s="279"/>
      <c r="Q349" s="279"/>
      <c r="R349" s="279"/>
      <c r="S349" s="279"/>
      <c r="T349" s="280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81" t="s">
        <v>162</v>
      </c>
      <c r="AU349" s="281" t="s">
        <v>86</v>
      </c>
      <c r="AV349" s="15" t="s">
        <v>84</v>
      </c>
      <c r="AW349" s="15" t="s">
        <v>32</v>
      </c>
      <c r="AX349" s="15" t="s">
        <v>76</v>
      </c>
      <c r="AY349" s="281" t="s">
        <v>153</v>
      </c>
    </row>
    <row r="350" s="13" customFormat="1">
      <c r="A350" s="13"/>
      <c r="B350" s="249"/>
      <c r="C350" s="250"/>
      <c r="D350" s="251" t="s">
        <v>162</v>
      </c>
      <c r="E350" s="252" t="s">
        <v>1</v>
      </c>
      <c r="F350" s="253" t="s">
        <v>521</v>
      </c>
      <c r="G350" s="250"/>
      <c r="H350" s="254">
        <v>8</v>
      </c>
      <c r="I350" s="255"/>
      <c r="J350" s="250"/>
      <c r="K350" s="250"/>
      <c r="L350" s="256"/>
      <c r="M350" s="257"/>
      <c r="N350" s="258"/>
      <c r="O350" s="258"/>
      <c r="P350" s="258"/>
      <c r="Q350" s="258"/>
      <c r="R350" s="258"/>
      <c r="S350" s="258"/>
      <c r="T350" s="25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0" t="s">
        <v>162</v>
      </c>
      <c r="AU350" s="260" t="s">
        <v>86</v>
      </c>
      <c r="AV350" s="13" t="s">
        <v>86</v>
      </c>
      <c r="AW350" s="13" t="s">
        <v>32</v>
      </c>
      <c r="AX350" s="13" t="s">
        <v>76</v>
      </c>
      <c r="AY350" s="260" t="s">
        <v>153</v>
      </c>
    </row>
    <row r="351" s="16" customFormat="1">
      <c r="A351" s="16"/>
      <c r="B351" s="282"/>
      <c r="C351" s="283"/>
      <c r="D351" s="251" t="s">
        <v>162</v>
      </c>
      <c r="E351" s="284" t="s">
        <v>1</v>
      </c>
      <c r="F351" s="285" t="s">
        <v>215</v>
      </c>
      <c r="G351" s="283"/>
      <c r="H351" s="286">
        <v>8</v>
      </c>
      <c r="I351" s="287"/>
      <c r="J351" s="283"/>
      <c r="K351" s="283"/>
      <c r="L351" s="288"/>
      <c r="M351" s="289"/>
      <c r="N351" s="290"/>
      <c r="O351" s="290"/>
      <c r="P351" s="290"/>
      <c r="Q351" s="290"/>
      <c r="R351" s="290"/>
      <c r="S351" s="290"/>
      <c r="T351" s="291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T351" s="292" t="s">
        <v>162</v>
      </c>
      <c r="AU351" s="292" t="s">
        <v>86</v>
      </c>
      <c r="AV351" s="16" t="s">
        <v>154</v>
      </c>
      <c r="AW351" s="16" t="s">
        <v>32</v>
      </c>
      <c r="AX351" s="16" t="s">
        <v>76</v>
      </c>
      <c r="AY351" s="292" t="s">
        <v>153</v>
      </c>
    </row>
    <row r="352" s="14" customFormat="1">
      <c r="A352" s="14"/>
      <c r="B352" s="261"/>
      <c r="C352" s="262"/>
      <c r="D352" s="251" t="s">
        <v>162</v>
      </c>
      <c r="E352" s="263" t="s">
        <v>1</v>
      </c>
      <c r="F352" s="264" t="s">
        <v>164</v>
      </c>
      <c r="G352" s="262"/>
      <c r="H352" s="265">
        <v>75.406999999999996</v>
      </c>
      <c r="I352" s="266"/>
      <c r="J352" s="262"/>
      <c r="K352" s="262"/>
      <c r="L352" s="267"/>
      <c r="M352" s="268"/>
      <c r="N352" s="269"/>
      <c r="O352" s="269"/>
      <c r="P352" s="269"/>
      <c r="Q352" s="269"/>
      <c r="R352" s="269"/>
      <c r="S352" s="269"/>
      <c r="T352" s="27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71" t="s">
        <v>162</v>
      </c>
      <c r="AU352" s="271" t="s">
        <v>86</v>
      </c>
      <c r="AV352" s="14" t="s">
        <v>160</v>
      </c>
      <c r="AW352" s="14" t="s">
        <v>32</v>
      </c>
      <c r="AX352" s="14" t="s">
        <v>84</v>
      </c>
      <c r="AY352" s="271" t="s">
        <v>153</v>
      </c>
    </row>
    <row r="353" s="2" customFormat="1" ht="37.8" customHeight="1">
      <c r="A353" s="39"/>
      <c r="B353" s="40"/>
      <c r="C353" s="293" t="s">
        <v>745</v>
      </c>
      <c r="D353" s="293" t="s">
        <v>255</v>
      </c>
      <c r="E353" s="294" t="s">
        <v>523</v>
      </c>
      <c r="F353" s="295" t="s">
        <v>524</v>
      </c>
      <c r="G353" s="296" t="s">
        <v>167</v>
      </c>
      <c r="H353" s="297">
        <v>82.947999999999993</v>
      </c>
      <c r="I353" s="298"/>
      <c r="J353" s="299">
        <f>ROUND(I353*H353,2)</f>
        <v>0</v>
      </c>
      <c r="K353" s="300"/>
      <c r="L353" s="301"/>
      <c r="M353" s="302" t="s">
        <v>1</v>
      </c>
      <c r="N353" s="303" t="s">
        <v>41</v>
      </c>
      <c r="O353" s="92"/>
      <c r="P353" s="245">
        <f>O353*H353</f>
        <v>0</v>
      </c>
      <c r="Q353" s="245">
        <v>0.0118</v>
      </c>
      <c r="R353" s="245">
        <f>Q353*H353</f>
        <v>0.97878639999999995</v>
      </c>
      <c r="S353" s="245">
        <v>0</v>
      </c>
      <c r="T353" s="246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7" t="s">
        <v>468</v>
      </c>
      <c r="AT353" s="247" t="s">
        <v>255</v>
      </c>
      <c r="AU353" s="247" t="s">
        <v>86</v>
      </c>
      <c r="AY353" s="18" t="s">
        <v>153</v>
      </c>
      <c r="BE353" s="248">
        <f>IF(N353="základní",J353,0)</f>
        <v>0</v>
      </c>
      <c r="BF353" s="248">
        <f>IF(N353="snížená",J353,0)</f>
        <v>0</v>
      </c>
      <c r="BG353" s="248">
        <f>IF(N353="zákl. přenesená",J353,0)</f>
        <v>0</v>
      </c>
      <c r="BH353" s="248">
        <f>IF(N353="sníž. přenesená",J353,0)</f>
        <v>0</v>
      </c>
      <c r="BI353" s="248">
        <f>IF(N353="nulová",J353,0)</f>
        <v>0</v>
      </c>
      <c r="BJ353" s="18" t="s">
        <v>84</v>
      </c>
      <c r="BK353" s="248">
        <f>ROUND(I353*H353,2)</f>
        <v>0</v>
      </c>
      <c r="BL353" s="18" t="s">
        <v>276</v>
      </c>
      <c r="BM353" s="247" t="s">
        <v>852</v>
      </c>
    </row>
    <row r="354" s="13" customFormat="1">
      <c r="A354" s="13"/>
      <c r="B354" s="249"/>
      <c r="C354" s="250"/>
      <c r="D354" s="251" t="s">
        <v>162</v>
      </c>
      <c r="E354" s="250"/>
      <c r="F354" s="253" t="s">
        <v>526</v>
      </c>
      <c r="G354" s="250"/>
      <c r="H354" s="254">
        <v>82.947999999999993</v>
      </c>
      <c r="I354" s="255"/>
      <c r="J354" s="250"/>
      <c r="K354" s="250"/>
      <c r="L354" s="256"/>
      <c r="M354" s="257"/>
      <c r="N354" s="258"/>
      <c r="O354" s="258"/>
      <c r="P354" s="258"/>
      <c r="Q354" s="258"/>
      <c r="R354" s="258"/>
      <c r="S354" s="258"/>
      <c r="T354" s="25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0" t="s">
        <v>162</v>
      </c>
      <c r="AU354" s="260" t="s">
        <v>86</v>
      </c>
      <c r="AV354" s="13" t="s">
        <v>86</v>
      </c>
      <c r="AW354" s="13" t="s">
        <v>4</v>
      </c>
      <c r="AX354" s="13" t="s">
        <v>84</v>
      </c>
      <c r="AY354" s="260" t="s">
        <v>153</v>
      </c>
    </row>
    <row r="355" s="2" customFormat="1" ht="24.15" customHeight="1">
      <c r="A355" s="39"/>
      <c r="B355" s="40"/>
      <c r="C355" s="235" t="s">
        <v>489</v>
      </c>
      <c r="D355" s="235" t="s">
        <v>156</v>
      </c>
      <c r="E355" s="236" t="s">
        <v>528</v>
      </c>
      <c r="F355" s="237" t="s">
        <v>529</v>
      </c>
      <c r="G355" s="238" t="s">
        <v>167</v>
      </c>
      <c r="H355" s="239">
        <v>37.130000000000003</v>
      </c>
      <c r="I355" s="240"/>
      <c r="J355" s="241">
        <f>ROUND(I355*H355,2)</f>
        <v>0</v>
      </c>
      <c r="K355" s="242"/>
      <c r="L355" s="45"/>
      <c r="M355" s="243" t="s">
        <v>1</v>
      </c>
      <c r="N355" s="244" t="s">
        <v>41</v>
      </c>
      <c r="O355" s="92"/>
      <c r="P355" s="245">
        <f>O355*H355</f>
        <v>0</v>
      </c>
      <c r="Q355" s="245">
        <v>0</v>
      </c>
      <c r="R355" s="245">
        <f>Q355*H355</f>
        <v>0</v>
      </c>
      <c r="S355" s="245">
        <v>0</v>
      </c>
      <c r="T355" s="246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7" t="s">
        <v>276</v>
      </c>
      <c r="AT355" s="247" t="s">
        <v>156</v>
      </c>
      <c r="AU355" s="247" t="s">
        <v>86</v>
      </c>
      <c r="AY355" s="18" t="s">
        <v>153</v>
      </c>
      <c r="BE355" s="248">
        <f>IF(N355="základní",J355,0)</f>
        <v>0</v>
      </c>
      <c r="BF355" s="248">
        <f>IF(N355="snížená",J355,0)</f>
        <v>0</v>
      </c>
      <c r="BG355" s="248">
        <f>IF(N355="zákl. přenesená",J355,0)</f>
        <v>0</v>
      </c>
      <c r="BH355" s="248">
        <f>IF(N355="sníž. přenesená",J355,0)</f>
        <v>0</v>
      </c>
      <c r="BI355" s="248">
        <f>IF(N355="nulová",J355,0)</f>
        <v>0</v>
      </c>
      <c r="BJ355" s="18" t="s">
        <v>84</v>
      </c>
      <c r="BK355" s="248">
        <f>ROUND(I355*H355,2)</f>
        <v>0</v>
      </c>
      <c r="BL355" s="18" t="s">
        <v>276</v>
      </c>
      <c r="BM355" s="247" t="s">
        <v>853</v>
      </c>
    </row>
    <row r="356" s="16" customFormat="1">
      <c r="A356" s="16"/>
      <c r="B356" s="282"/>
      <c r="C356" s="283"/>
      <c r="D356" s="251" t="s">
        <v>162</v>
      </c>
      <c r="E356" s="284" t="s">
        <v>1</v>
      </c>
      <c r="F356" s="285" t="s">
        <v>215</v>
      </c>
      <c r="G356" s="283"/>
      <c r="H356" s="286">
        <v>0</v>
      </c>
      <c r="I356" s="287"/>
      <c r="J356" s="283"/>
      <c r="K356" s="283"/>
      <c r="L356" s="288"/>
      <c r="M356" s="289"/>
      <c r="N356" s="290"/>
      <c r="O356" s="290"/>
      <c r="P356" s="290"/>
      <c r="Q356" s="290"/>
      <c r="R356" s="290"/>
      <c r="S356" s="290"/>
      <c r="T356" s="291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T356" s="292" t="s">
        <v>162</v>
      </c>
      <c r="AU356" s="292" t="s">
        <v>86</v>
      </c>
      <c r="AV356" s="16" t="s">
        <v>154</v>
      </c>
      <c r="AW356" s="16" t="s">
        <v>32</v>
      </c>
      <c r="AX356" s="16" t="s">
        <v>76</v>
      </c>
      <c r="AY356" s="292" t="s">
        <v>153</v>
      </c>
    </row>
    <row r="357" s="15" customFormat="1">
      <c r="A357" s="15"/>
      <c r="B357" s="272"/>
      <c r="C357" s="273"/>
      <c r="D357" s="251" t="s">
        <v>162</v>
      </c>
      <c r="E357" s="274" t="s">
        <v>1</v>
      </c>
      <c r="F357" s="275" t="s">
        <v>189</v>
      </c>
      <c r="G357" s="273"/>
      <c r="H357" s="274" t="s">
        <v>1</v>
      </c>
      <c r="I357" s="276"/>
      <c r="J357" s="273"/>
      <c r="K357" s="273"/>
      <c r="L357" s="277"/>
      <c r="M357" s="278"/>
      <c r="N357" s="279"/>
      <c r="O357" s="279"/>
      <c r="P357" s="279"/>
      <c r="Q357" s="279"/>
      <c r="R357" s="279"/>
      <c r="S357" s="279"/>
      <c r="T357" s="280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81" t="s">
        <v>162</v>
      </c>
      <c r="AU357" s="281" t="s">
        <v>86</v>
      </c>
      <c r="AV357" s="15" t="s">
        <v>84</v>
      </c>
      <c r="AW357" s="15" t="s">
        <v>32</v>
      </c>
      <c r="AX357" s="15" t="s">
        <v>76</v>
      </c>
      <c r="AY357" s="281" t="s">
        <v>153</v>
      </c>
    </row>
    <row r="358" s="13" customFormat="1">
      <c r="A358" s="13"/>
      <c r="B358" s="249"/>
      <c r="C358" s="250"/>
      <c r="D358" s="251" t="s">
        <v>162</v>
      </c>
      <c r="E358" s="252" t="s">
        <v>1</v>
      </c>
      <c r="F358" s="253" t="s">
        <v>519</v>
      </c>
      <c r="G358" s="250"/>
      <c r="H358" s="254">
        <v>6.6580000000000004</v>
      </c>
      <c r="I358" s="255"/>
      <c r="J358" s="250"/>
      <c r="K358" s="250"/>
      <c r="L358" s="256"/>
      <c r="M358" s="257"/>
      <c r="N358" s="258"/>
      <c r="O358" s="258"/>
      <c r="P358" s="258"/>
      <c r="Q358" s="258"/>
      <c r="R358" s="258"/>
      <c r="S358" s="258"/>
      <c r="T358" s="25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0" t="s">
        <v>162</v>
      </c>
      <c r="AU358" s="260" t="s">
        <v>86</v>
      </c>
      <c r="AV358" s="13" t="s">
        <v>86</v>
      </c>
      <c r="AW358" s="13" t="s">
        <v>32</v>
      </c>
      <c r="AX358" s="13" t="s">
        <v>76</v>
      </c>
      <c r="AY358" s="260" t="s">
        <v>153</v>
      </c>
    </row>
    <row r="359" s="16" customFormat="1">
      <c r="A359" s="16"/>
      <c r="B359" s="282"/>
      <c r="C359" s="283"/>
      <c r="D359" s="251" t="s">
        <v>162</v>
      </c>
      <c r="E359" s="284" t="s">
        <v>1</v>
      </c>
      <c r="F359" s="285" t="s">
        <v>215</v>
      </c>
      <c r="G359" s="283"/>
      <c r="H359" s="286">
        <v>6.6580000000000004</v>
      </c>
      <c r="I359" s="287"/>
      <c r="J359" s="283"/>
      <c r="K359" s="283"/>
      <c r="L359" s="288"/>
      <c r="M359" s="289"/>
      <c r="N359" s="290"/>
      <c r="O359" s="290"/>
      <c r="P359" s="290"/>
      <c r="Q359" s="290"/>
      <c r="R359" s="290"/>
      <c r="S359" s="290"/>
      <c r="T359" s="291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T359" s="292" t="s">
        <v>162</v>
      </c>
      <c r="AU359" s="292" t="s">
        <v>86</v>
      </c>
      <c r="AV359" s="16" t="s">
        <v>154</v>
      </c>
      <c r="AW359" s="16" t="s">
        <v>32</v>
      </c>
      <c r="AX359" s="16" t="s">
        <v>76</v>
      </c>
      <c r="AY359" s="292" t="s">
        <v>153</v>
      </c>
    </row>
    <row r="360" s="15" customFormat="1">
      <c r="A360" s="15"/>
      <c r="B360" s="272"/>
      <c r="C360" s="273"/>
      <c r="D360" s="251" t="s">
        <v>162</v>
      </c>
      <c r="E360" s="274" t="s">
        <v>1</v>
      </c>
      <c r="F360" s="275" t="s">
        <v>510</v>
      </c>
      <c r="G360" s="273"/>
      <c r="H360" s="274" t="s">
        <v>1</v>
      </c>
      <c r="I360" s="276"/>
      <c r="J360" s="273"/>
      <c r="K360" s="273"/>
      <c r="L360" s="277"/>
      <c r="M360" s="278"/>
      <c r="N360" s="279"/>
      <c r="O360" s="279"/>
      <c r="P360" s="279"/>
      <c r="Q360" s="279"/>
      <c r="R360" s="279"/>
      <c r="S360" s="279"/>
      <c r="T360" s="280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81" t="s">
        <v>162</v>
      </c>
      <c r="AU360" s="281" t="s">
        <v>86</v>
      </c>
      <c r="AV360" s="15" t="s">
        <v>84</v>
      </c>
      <c r="AW360" s="15" t="s">
        <v>32</v>
      </c>
      <c r="AX360" s="15" t="s">
        <v>76</v>
      </c>
      <c r="AY360" s="281" t="s">
        <v>153</v>
      </c>
    </row>
    <row r="361" s="13" customFormat="1">
      <c r="A361" s="13"/>
      <c r="B361" s="249"/>
      <c r="C361" s="250"/>
      <c r="D361" s="251" t="s">
        <v>162</v>
      </c>
      <c r="E361" s="252" t="s">
        <v>1</v>
      </c>
      <c r="F361" s="253" t="s">
        <v>531</v>
      </c>
      <c r="G361" s="250"/>
      <c r="H361" s="254">
        <v>22.472000000000001</v>
      </c>
      <c r="I361" s="255"/>
      <c r="J361" s="250"/>
      <c r="K361" s="250"/>
      <c r="L361" s="256"/>
      <c r="M361" s="257"/>
      <c r="N361" s="258"/>
      <c r="O361" s="258"/>
      <c r="P361" s="258"/>
      <c r="Q361" s="258"/>
      <c r="R361" s="258"/>
      <c r="S361" s="258"/>
      <c r="T361" s="25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0" t="s">
        <v>162</v>
      </c>
      <c r="AU361" s="260" t="s">
        <v>86</v>
      </c>
      <c r="AV361" s="13" t="s">
        <v>86</v>
      </c>
      <c r="AW361" s="13" t="s">
        <v>32</v>
      </c>
      <c r="AX361" s="13" t="s">
        <v>76</v>
      </c>
      <c r="AY361" s="260" t="s">
        <v>153</v>
      </c>
    </row>
    <row r="362" s="16" customFormat="1">
      <c r="A362" s="16"/>
      <c r="B362" s="282"/>
      <c r="C362" s="283"/>
      <c r="D362" s="251" t="s">
        <v>162</v>
      </c>
      <c r="E362" s="284" t="s">
        <v>1</v>
      </c>
      <c r="F362" s="285" t="s">
        <v>215</v>
      </c>
      <c r="G362" s="283"/>
      <c r="H362" s="286">
        <v>22.472000000000001</v>
      </c>
      <c r="I362" s="287"/>
      <c r="J362" s="283"/>
      <c r="K362" s="283"/>
      <c r="L362" s="288"/>
      <c r="M362" s="289"/>
      <c r="N362" s="290"/>
      <c r="O362" s="290"/>
      <c r="P362" s="290"/>
      <c r="Q362" s="290"/>
      <c r="R362" s="290"/>
      <c r="S362" s="290"/>
      <c r="T362" s="291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T362" s="292" t="s">
        <v>162</v>
      </c>
      <c r="AU362" s="292" t="s">
        <v>86</v>
      </c>
      <c r="AV362" s="16" t="s">
        <v>154</v>
      </c>
      <c r="AW362" s="16" t="s">
        <v>32</v>
      </c>
      <c r="AX362" s="16" t="s">
        <v>76</v>
      </c>
      <c r="AY362" s="292" t="s">
        <v>153</v>
      </c>
    </row>
    <row r="363" s="15" customFormat="1">
      <c r="A363" s="15"/>
      <c r="B363" s="272"/>
      <c r="C363" s="273"/>
      <c r="D363" s="251" t="s">
        <v>162</v>
      </c>
      <c r="E363" s="274" t="s">
        <v>1</v>
      </c>
      <c r="F363" s="275" t="s">
        <v>512</v>
      </c>
      <c r="G363" s="273"/>
      <c r="H363" s="274" t="s">
        <v>1</v>
      </c>
      <c r="I363" s="276"/>
      <c r="J363" s="273"/>
      <c r="K363" s="273"/>
      <c r="L363" s="277"/>
      <c r="M363" s="278"/>
      <c r="N363" s="279"/>
      <c r="O363" s="279"/>
      <c r="P363" s="279"/>
      <c r="Q363" s="279"/>
      <c r="R363" s="279"/>
      <c r="S363" s="279"/>
      <c r="T363" s="280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81" t="s">
        <v>162</v>
      </c>
      <c r="AU363" s="281" t="s">
        <v>86</v>
      </c>
      <c r="AV363" s="15" t="s">
        <v>84</v>
      </c>
      <c r="AW363" s="15" t="s">
        <v>32</v>
      </c>
      <c r="AX363" s="15" t="s">
        <v>76</v>
      </c>
      <c r="AY363" s="281" t="s">
        <v>153</v>
      </c>
    </row>
    <row r="364" s="13" customFormat="1">
      <c r="A364" s="13"/>
      <c r="B364" s="249"/>
      <c r="C364" s="250"/>
      <c r="D364" s="251" t="s">
        <v>162</v>
      </c>
      <c r="E364" s="252" t="s">
        <v>1</v>
      </c>
      <c r="F364" s="253" t="s">
        <v>521</v>
      </c>
      <c r="G364" s="250"/>
      <c r="H364" s="254">
        <v>8</v>
      </c>
      <c r="I364" s="255"/>
      <c r="J364" s="250"/>
      <c r="K364" s="250"/>
      <c r="L364" s="256"/>
      <c r="M364" s="257"/>
      <c r="N364" s="258"/>
      <c r="O364" s="258"/>
      <c r="P364" s="258"/>
      <c r="Q364" s="258"/>
      <c r="R364" s="258"/>
      <c r="S364" s="258"/>
      <c r="T364" s="25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0" t="s">
        <v>162</v>
      </c>
      <c r="AU364" s="260" t="s">
        <v>86</v>
      </c>
      <c r="AV364" s="13" t="s">
        <v>86</v>
      </c>
      <c r="AW364" s="13" t="s">
        <v>32</v>
      </c>
      <c r="AX364" s="13" t="s">
        <v>76</v>
      </c>
      <c r="AY364" s="260" t="s">
        <v>153</v>
      </c>
    </row>
    <row r="365" s="16" customFormat="1">
      <c r="A365" s="16"/>
      <c r="B365" s="282"/>
      <c r="C365" s="283"/>
      <c r="D365" s="251" t="s">
        <v>162</v>
      </c>
      <c r="E365" s="284" t="s">
        <v>1</v>
      </c>
      <c r="F365" s="285" t="s">
        <v>215</v>
      </c>
      <c r="G365" s="283"/>
      <c r="H365" s="286">
        <v>8</v>
      </c>
      <c r="I365" s="287"/>
      <c r="J365" s="283"/>
      <c r="K365" s="283"/>
      <c r="L365" s="288"/>
      <c r="M365" s="289"/>
      <c r="N365" s="290"/>
      <c r="O365" s="290"/>
      <c r="P365" s="290"/>
      <c r="Q365" s="290"/>
      <c r="R365" s="290"/>
      <c r="S365" s="290"/>
      <c r="T365" s="291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T365" s="292" t="s">
        <v>162</v>
      </c>
      <c r="AU365" s="292" t="s">
        <v>86</v>
      </c>
      <c r="AV365" s="16" t="s">
        <v>154</v>
      </c>
      <c r="AW365" s="16" t="s">
        <v>32</v>
      </c>
      <c r="AX365" s="16" t="s">
        <v>76</v>
      </c>
      <c r="AY365" s="292" t="s">
        <v>153</v>
      </c>
    </row>
    <row r="366" s="14" customFormat="1">
      <c r="A366" s="14"/>
      <c r="B366" s="261"/>
      <c r="C366" s="262"/>
      <c r="D366" s="251" t="s">
        <v>162</v>
      </c>
      <c r="E366" s="263" t="s">
        <v>1</v>
      </c>
      <c r="F366" s="264" t="s">
        <v>164</v>
      </c>
      <c r="G366" s="262"/>
      <c r="H366" s="265">
        <v>37.130000000000003</v>
      </c>
      <c r="I366" s="266"/>
      <c r="J366" s="262"/>
      <c r="K366" s="262"/>
      <c r="L366" s="267"/>
      <c r="M366" s="268"/>
      <c r="N366" s="269"/>
      <c r="O366" s="269"/>
      <c r="P366" s="269"/>
      <c r="Q366" s="269"/>
      <c r="R366" s="269"/>
      <c r="S366" s="269"/>
      <c r="T366" s="27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71" t="s">
        <v>162</v>
      </c>
      <c r="AU366" s="271" t="s">
        <v>86</v>
      </c>
      <c r="AV366" s="14" t="s">
        <v>160</v>
      </c>
      <c r="AW366" s="14" t="s">
        <v>32</v>
      </c>
      <c r="AX366" s="14" t="s">
        <v>84</v>
      </c>
      <c r="AY366" s="271" t="s">
        <v>153</v>
      </c>
    </row>
    <row r="367" s="2" customFormat="1" ht="24.15" customHeight="1">
      <c r="A367" s="39"/>
      <c r="B367" s="40"/>
      <c r="C367" s="235" t="s">
        <v>494</v>
      </c>
      <c r="D367" s="235" t="s">
        <v>156</v>
      </c>
      <c r="E367" s="236" t="s">
        <v>533</v>
      </c>
      <c r="F367" s="237" t="s">
        <v>534</v>
      </c>
      <c r="G367" s="238" t="s">
        <v>167</v>
      </c>
      <c r="H367" s="239">
        <v>75.406999999999996</v>
      </c>
      <c r="I367" s="240"/>
      <c r="J367" s="241">
        <f>ROUND(I367*H367,2)</f>
        <v>0</v>
      </c>
      <c r="K367" s="242"/>
      <c r="L367" s="45"/>
      <c r="M367" s="243" t="s">
        <v>1</v>
      </c>
      <c r="N367" s="244" t="s">
        <v>41</v>
      </c>
      <c r="O367" s="92"/>
      <c r="P367" s="245">
        <f>O367*H367</f>
        <v>0</v>
      </c>
      <c r="Q367" s="245">
        <v>0.0080000000000000002</v>
      </c>
      <c r="R367" s="245">
        <f>Q367*H367</f>
        <v>0.60325600000000001</v>
      </c>
      <c r="S367" s="245">
        <v>0</v>
      </c>
      <c r="T367" s="246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47" t="s">
        <v>276</v>
      </c>
      <c r="AT367" s="247" t="s">
        <v>156</v>
      </c>
      <c r="AU367" s="247" t="s">
        <v>86</v>
      </c>
      <c r="AY367" s="18" t="s">
        <v>153</v>
      </c>
      <c r="BE367" s="248">
        <f>IF(N367="základní",J367,0)</f>
        <v>0</v>
      </c>
      <c r="BF367" s="248">
        <f>IF(N367="snížená",J367,0)</f>
        <v>0</v>
      </c>
      <c r="BG367" s="248">
        <f>IF(N367="zákl. přenesená",J367,0)</f>
        <v>0</v>
      </c>
      <c r="BH367" s="248">
        <f>IF(N367="sníž. přenesená",J367,0)</f>
        <v>0</v>
      </c>
      <c r="BI367" s="248">
        <f>IF(N367="nulová",J367,0)</f>
        <v>0</v>
      </c>
      <c r="BJ367" s="18" t="s">
        <v>84</v>
      </c>
      <c r="BK367" s="248">
        <f>ROUND(I367*H367,2)</f>
        <v>0</v>
      </c>
      <c r="BL367" s="18" t="s">
        <v>276</v>
      </c>
      <c r="BM367" s="247" t="s">
        <v>854</v>
      </c>
    </row>
    <row r="368" s="2" customFormat="1" ht="16.5" customHeight="1">
      <c r="A368" s="39"/>
      <c r="B368" s="40"/>
      <c r="C368" s="235" t="s">
        <v>751</v>
      </c>
      <c r="D368" s="235" t="s">
        <v>156</v>
      </c>
      <c r="E368" s="236" t="s">
        <v>537</v>
      </c>
      <c r="F368" s="237" t="s">
        <v>538</v>
      </c>
      <c r="G368" s="238" t="s">
        <v>177</v>
      </c>
      <c r="H368" s="239">
        <v>3</v>
      </c>
      <c r="I368" s="240"/>
      <c r="J368" s="241">
        <f>ROUND(I368*H368,2)</f>
        <v>0</v>
      </c>
      <c r="K368" s="242"/>
      <c r="L368" s="45"/>
      <c r="M368" s="243" t="s">
        <v>1</v>
      </c>
      <c r="N368" s="244" t="s">
        <v>41</v>
      </c>
      <c r="O368" s="92"/>
      <c r="P368" s="245">
        <f>O368*H368</f>
        <v>0</v>
      </c>
      <c r="Q368" s="245">
        <v>0</v>
      </c>
      <c r="R368" s="245">
        <f>Q368*H368</f>
        <v>0</v>
      </c>
      <c r="S368" s="245">
        <v>0</v>
      </c>
      <c r="T368" s="246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47" t="s">
        <v>276</v>
      </c>
      <c r="AT368" s="247" t="s">
        <v>156</v>
      </c>
      <c r="AU368" s="247" t="s">
        <v>86</v>
      </c>
      <c r="AY368" s="18" t="s">
        <v>153</v>
      </c>
      <c r="BE368" s="248">
        <f>IF(N368="základní",J368,0)</f>
        <v>0</v>
      </c>
      <c r="BF368" s="248">
        <f>IF(N368="snížená",J368,0)</f>
        <v>0</v>
      </c>
      <c r="BG368" s="248">
        <f>IF(N368="zákl. přenesená",J368,0)</f>
        <v>0</v>
      </c>
      <c r="BH368" s="248">
        <f>IF(N368="sníž. přenesená",J368,0)</f>
        <v>0</v>
      </c>
      <c r="BI368" s="248">
        <f>IF(N368="nulová",J368,0)</f>
        <v>0</v>
      </c>
      <c r="BJ368" s="18" t="s">
        <v>84</v>
      </c>
      <c r="BK368" s="248">
        <f>ROUND(I368*H368,2)</f>
        <v>0</v>
      </c>
      <c r="BL368" s="18" t="s">
        <v>276</v>
      </c>
      <c r="BM368" s="247" t="s">
        <v>855</v>
      </c>
    </row>
    <row r="369" s="2" customFormat="1" ht="21.75" customHeight="1">
      <c r="A369" s="39"/>
      <c r="B369" s="40"/>
      <c r="C369" s="235" t="s">
        <v>753</v>
      </c>
      <c r="D369" s="235" t="s">
        <v>156</v>
      </c>
      <c r="E369" s="236" t="s">
        <v>541</v>
      </c>
      <c r="F369" s="237" t="s">
        <v>542</v>
      </c>
      <c r="G369" s="238" t="s">
        <v>159</v>
      </c>
      <c r="H369" s="239">
        <v>9.5999999999999996</v>
      </c>
      <c r="I369" s="240"/>
      <c r="J369" s="241">
        <f>ROUND(I369*H369,2)</f>
        <v>0</v>
      </c>
      <c r="K369" s="242"/>
      <c r="L369" s="45"/>
      <c r="M369" s="243" t="s">
        <v>1</v>
      </c>
      <c r="N369" s="244" t="s">
        <v>41</v>
      </c>
      <c r="O369" s="92"/>
      <c r="P369" s="245">
        <f>O369*H369</f>
        <v>0</v>
      </c>
      <c r="Q369" s="245">
        <v>0.00031</v>
      </c>
      <c r="R369" s="245">
        <f>Q369*H369</f>
        <v>0.0029759999999999999</v>
      </c>
      <c r="S369" s="245">
        <v>0</v>
      </c>
      <c r="T369" s="246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7" t="s">
        <v>276</v>
      </c>
      <c r="AT369" s="247" t="s">
        <v>156</v>
      </c>
      <c r="AU369" s="247" t="s">
        <v>86</v>
      </c>
      <c r="AY369" s="18" t="s">
        <v>153</v>
      </c>
      <c r="BE369" s="248">
        <f>IF(N369="základní",J369,0)</f>
        <v>0</v>
      </c>
      <c r="BF369" s="248">
        <f>IF(N369="snížená",J369,0)</f>
        <v>0</v>
      </c>
      <c r="BG369" s="248">
        <f>IF(N369="zákl. přenesená",J369,0)</f>
        <v>0</v>
      </c>
      <c r="BH369" s="248">
        <f>IF(N369="sníž. přenesená",J369,0)</f>
        <v>0</v>
      </c>
      <c r="BI369" s="248">
        <f>IF(N369="nulová",J369,0)</f>
        <v>0</v>
      </c>
      <c r="BJ369" s="18" t="s">
        <v>84</v>
      </c>
      <c r="BK369" s="248">
        <f>ROUND(I369*H369,2)</f>
        <v>0</v>
      </c>
      <c r="BL369" s="18" t="s">
        <v>276</v>
      </c>
      <c r="BM369" s="247" t="s">
        <v>856</v>
      </c>
    </row>
    <row r="370" s="13" customFormat="1">
      <c r="A370" s="13"/>
      <c r="B370" s="249"/>
      <c r="C370" s="250"/>
      <c r="D370" s="251" t="s">
        <v>162</v>
      </c>
      <c r="E370" s="252" t="s">
        <v>1</v>
      </c>
      <c r="F370" s="253" t="s">
        <v>544</v>
      </c>
      <c r="G370" s="250"/>
      <c r="H370" s="254">
        <v>9.5999999999999996</v>
      </c>
      <c r="I370" s="255"/>
      <c r="J370" s="250"/>
      <c r="K370" s="250"/>
      <c r="L370" s="256"/>
      <c r="M370" s="257"/>
      <c r="N370" s="258"/>
      <c r="O370" s="258"/>
      <c r="P370" s="258"/>
      <c r="Q370" s="258"/>
      <c r="R370" s="258"/>
      <c r="S370" s="258"/>
      <c r="T370" s="259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0" t="s">
        <v>162</v>
      </c>
      <c r="AU370" s="260" t="s">
        <v>86</v>
      </c>
      <c r="AV370" s="13" t="s">
        <v>86</v>
      </c>
      <c r="AW370" s="13" t="s">
        <v>32</v>
      </c>
      <c r="AX370" s="13" t="s">
        <v>76</v>
      </c>
      <c r="AY370" s="260" t="s">
        <v>153</v>
      </c>
    </row>
    <row r="371" s="14" customFormat="1">
      <c r="A371" s="14"/>
      <c r="B371" s="261"/>
      <c r="C371" s="262"/>
      <c r="D371" s="251" t="s">
        <v>162</v>
      </c>
      <c r="E371" s="263" t="s">
        <v>1</v>
      </c>
      <c r="F371" s="264" t="s">
        <v>164</v>
      </c>
      <c r="G371" s="262"/>
      <c r="H371" s="265">
        <v>9.5999999999999996</v>
      </c>
      <c r="I371" s="266"/>
      <c r="J371" s="262"/>
      <c r="K371" s="262"/>
      <c r="L371" s="267"/>
      <c r="M371" s="268"/>
      <c r="N371" s="269"/>
      <c r="O371" s="269"/>
      <c r="P371" s="269"/>
      <c r="Q371" s="269"/>
      <c r="R371" s="269"/>
      <c r="S371" s="269"/>
      <c r="T371" s="270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71" t="s">
        <v>162</v>
      </c>
      <c r="AU371" s="271" t="s">
        <v>86</v>
      </c>
      <c r="AV371" s="14" t="s">
        <v>160</v>
      </c>
      <c r="AW371" s="14" t="s">
        <v>32</v>
      </c>
      <c r="AX371" s="14" t="s">
        <v>84</v>
      </c>
      <c r="AY371" s="271" t="s">
        <v>153</v>
      </c>
    </row>
    <row r="372" s="2" customFormat="1" ht="24.15" customHeight="1">
      <c r="A372" s="39"/>
      <c r="B372" s="40"/>
      <c r="C372" s="235" t="s">
        <v>756</v>
      </c>
      <c r="D372" s="235" t="s">
        <v>156</v>
      </c>
      <c r="E372" s="236" t="s">
        <v>546</v>
      </c>
      <c r="F372" s="237" t="s">
        <v>547</v>
      </c>
      <c r="G372" s="238" t="s">
        <v>159</v>
      </c>
      <c r="H372" s="239">
        <v>98.319999999999993</v>
      </c>
      <c r="I372" s="240"/>
      <c r="J372" s="241">
        <f>ROUND(I372*H372,2)</f>
        <v>0</v>
      </c>
      <c r="K372" s="242"/>
      <c r="L372" s="45"/>
      <c r="M372" s="243" t="s">
        <v>1</v>
      </c>
      <c r="N372" s="244" t="s">
        <v>41</v>
      </c>
      <c r="O372" s="92"/>
      <c r="P372" s="245">
        <f>O372*H372</f>
        <v>0</v>
      </c>
      <c r="Q372" s="245">
        <v>0</v>
      </c>
      <c r="R372" s="245">
        <f>Q372*H372</f>
        <v>0</v>
      </c>
      <c r="S372" s="245">
        <v>0</v>
      </c>
      <c r="T372" s="246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7" t="s">
        <v>160</v>
      </c>
      <c r="AT372" s="247" t="s">
        <v>156</v>
      </c>
      <c r="AU372" s="247" t="s">
        <v>86</v>
      </c>
      <c r="AY372" s="18" t="s">
        <v>153</v>
      </c>
      <c r="BE372" s="248">
        <f>IF(N372="základní",J372,0)</f>
        <v>0</v>
      </c>
      <c r="BF372" s="248">
        <f>IF(N372="snížená",J372,0)</f>
        <v>0</v>
      </c>
      <c r="BG372" s="248">
        <f>IF(N372="zákl. přenesená",J372,0)</f>
        <v>0</v>
      </c>
      <c r="BH372" s="248">
        <f>IF(N372="sníž. přenesená",J372,0)</f>
        <v>0</v>
      </c>
      <c r="BI372" s="248">
        <f>IF(N372="nulová",J372,0)</f>
        <v>0</v>
      </c>
      <c r="BJ372" s="18" t="s">
        <v>84</v>
      </c>
      <c r="BK372" s="248">
        <f>ROUND(I372*H372,2)</f>
        <v>0</v>
      </c>
      <c r="BL372" s="18" t="s">
        <v>160</v>
      </c>
      <c r="BM372" s="247" t="s">
        <v>857</v>
      </c>
    </row>
    <row r="373" s="15" customFormat="1">
      <c r="A373" s="15"/>
      <c r="B373" s="272"/>
      <c r="C373" s="273"/>
      <c r="D373" s="251" t="s">
        <v>162</v>
      </c>
      <c r="E373" s="274" t="s">
        <v>1</v>
      </c>
      <c r="F373" s="275" t="s">
        <v>415</v>
      </c>
      <c r="G373" s="273"/>
      <c r="H373" s="274" t="s">
        <v>1</v>
      </c>
      <c r="I373" s="276"/>
      <c r="J373" s="273"/>
      <c r="K373" s="273"/>
      <c r="L373" s="277"/>
      <c r="M373" s="278"/>
      <c r="N373" s="279"/>
      <c r="O373" s="279"/>
      <c r="P373" s="279"/>
      <c r="Q373" s="279"/>
      <c r="R373" s="279"/>
      <c r="S373" s="279"/>
      <c r="T373" s="280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81" t="s">
        <v>162</v>
      </c>
      <c r="AU373" s="281" t="s">
        <v>86</v>
      </c>
      <c r="AV373" s="15" t="s">
        <v>84</v>
      </c>
      <c r="AW373" s="15" t="s">
        <v>32</v>
      </c>
      <c r="AX373" s="15" t="s">
        <v>76</v>
      </c>
      <c r="AY373" s="281" t="s">
        <v>153</v>
      </c>
    </row>
    <row r="374" s="15" customFormat="1">
      <c r="A374" s="15"/>
      <c r="B374" s="272"/>
      <c r="C374" s="273"/>
      <c r="D374" s="251" t="s">
        <v>162</v>
      </c>
      <c r="E374" s="274" t="s">
        <v>1</v>
      </c>
      <c r="F374" s="275" t="s">
        <v>185</v>
      </c>
      <c r="G374" s="273"/>
      <c r="H374" s="274" t="s">
        <v>1</v>
      </c>
      <c r="I374" s="276"/>
      <c r="J374" s="273"/>
      <c r="K374" s="273"/>
      <c r="L374" s="277"/>
      <c r="M374" s="278"/>
      <c r="N374" s="279"/>
      <c r="O374" s="279"/>
      <c r="P374" s="279"/>
      <c r="Q374" s="279"/>
      <c r="R374" s="279"/>
      <c r="S374" s="279"/>
      <c r="T374" s="280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81" t="s">
        <v>162</v>
      </c>
      <c r="AU374" s="281" t="s">
        <v>86</v>
      </c>
      <c r="AV374" s="15" t="s">
        <v>84</v>
      </c>
      <c r="AW374" s="15" t="s">
        <v>32</v>
      </c>
      <c r="AX374" s="15" t="s">
        <v>76</v>
      </c>
      <c r="AY374" s="281" t="s">
        <v>153</v>
      </c>
    </row>
    <row r="375" s="13" customFormat="1">
      <c r="A375" s="13"/>
      <c r="B375" s="249"/>
      <c r="C375" s="250"/>
      <c r="D375" s="251" t="s">
        <v>162</v>
      </c>
      <c r="E375" s="252" t="s">
        <v>1</v>
      </c>
      <c r="F375" s="253" t="s">
        <v>549</v>
      </c>
      <c r="G375" s="250"/>
      <c r="H375" s="254">
        <v>15.92</v>
      </c>
      <c r="I375" s="255"/>
      <c r="J375" s="250"/>
      <c r="K375" s="250"/>
      <c r="L375" s="256"/>
      <c r="M375" s="257"/>
      <c r="N375" s="258"/>
      <c r="O375" s="258"/>
      <c r="P375" s="258"/>
      <c r="Q375" s="258"/>
      <c r="R375" s="258"/>
      <c r="S375" s="258"/>
      <c r="T375" s="25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0" t="s">
        <v>162</v>
      </c>
      <c r="AU375" s="260" t="s">
        <v>86</v>
      </c>
      <c r="AV375" s="13" t="s">
        <v>86</v>
      </c>
      <c r="AW375" s="13" t="s">
        <v>32</v>
      </c>
      <c r="AX375" s="13" t="s">
        <v>76</v>
      </c>
      <c r="AY375" s="260" t="s">
        <v>153</v>
      </c>
    </row>
    <row r="376" s="15" customFormat="1">
      <c r="A376" s="15"/>
      <c r="B376" s="272"/>
      <c r="C376" s="273"/>
      <c r="D376" s="251" t="s">
        <v>162</v>
      </c>
      <c r="E376" s="274" t="s">
        <v>1</v>
      </c>
      <c r="F376" s="275" t="s">
        <v>189</v>
      </c>
      <c r="G376" s="273"/>
      <c r="H376" s="274" t="s">
        <v>1</v>
      </c>
      <c r="I376" s="276"/>
      <c r="J376" s="273"/>
      <c r="K376" s="273"/>
      <c r="L376" s="277"/>
      <c r="M376" s="278"/>
      <c r="N376" s="279"/>
      <c r="O376" s="279"/>
      <c r="P376" s="279"/>
      <c r="Q376" s="279"/>
      <c r="R376" s="279"/>
      <c r="S376" s="279"/>
      <c r="T376" s="280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81" t="s">
        <v>162</v>
      </c>
      <c r="AU376" s="281" t="s">
        <v>86</v>
      </c>
      <c r="AV376" s="15" t="s">
        <v>84</v>
      </c>
      <c r="AW376" s="15" t="s">
        <v>32</v>
      </c>
      <c r="AX376" s="15" t="s">
        <v>76</v>
      </c>
      <c r="AY376" s="281" t="s">
        <v>153</v>
      </c>
    </row>
    <row r="377" s="13" customFormat="1">
      <c r="A377" s="13"/>
      <c r="B377" s="249"/>
      <c r="C377" s="250"/>
      <c r="D377" s="251" t="s">
        <v>162</v>
      </c>
      <c r="E377" s="252" t="s">
        <v>1</v>
      </c>
      <c r="F377" s="253" t="s">
        <v>550</v>
      </c>
      <c r="G377" s="250"/>
      <c r="H377" s="254">
        <v>4.2999999999999998</v>
      </c>
      <c r="I377" s="255"/>
      <c r="J377" s="250"/>
      <c r="K377" s="250"/>
      <c r="L377" s="256"/>
      <c r="M377" s="257"/>
      <c r="N377" s="258"/>
      <c r="O377" s="258"/>
      <c r="P377" s="258"/>
      <c r="Q377" s="258"/>
      <c r="R377" s="258"/>
      <c r="S377" s="258"/>
      <c r="T377" s="25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0" t="s">
        <v>162</v>
      </c>
      <c r="AU377" s="260" t="s">
        <v>86</v>
      </c>
      <c r="AV377" s="13" t="s">
        <v>86</v>
      </c>
      <c r="AW377" s="13" t="s">
        <v>32</v>
      </c>
      <c r="AX377" s="13" t="s">
        <v>76</v>
      </c>
      <c r="AY377" s="260" t="s">
        <v>153</v>
      </c>
    </row>
    <row r="378" s="15" customFormat="1">
      <c r="A378" s="15"/>
      <c r="B378" s="272"/>
      <c r="C378" s="273"/>
      <c r="D378" s="251" t="s">
        <v>162</v>
      </c>
      <c r="E378" s="274" t="s">
        <v>1</v>
      </c>
      <c r="F378" s="275" t="s">
        <v>209</v>
      </c>
      <c r="G378" s="273"/>
      <c r="H378" s="274" t="s">
        <v>1</v>
      </c>
      <c r="I378" s="276"/>
      <c r="J378" s="273"/>
      <c r="K378" s="273"/>
      <c r="L378" s="277"/>
      <c r="M378" s="278"/>
      <c r="N378" s="279"/>
      <c r="O378" s="279"/>
      <c r="P378" s="279"/>
      <c r="Q378" s="279"/>
      <c r="R378" s="279"/>
      <c r="S378" s="279"/>
      <c r="T378" s="280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81" t="s">
        <v>162</v>
      </c>
      <c r="AU378" s="281" t="s">
        <v>86</v>
      </c>
      <c r="AV378" s="15" t="s">
        <v>84</v>
      </c>
      <c r="AW378" s="15" t="s">
        <v>32</v>
      </c>
      <c r="AX378" s="15" t="s">
        <v>76</v>
      </c>
      <c r="AY378" s="281" t="s">
        <v>153</v>
      </c>
    </row>
    <row r="379" s="13" customFormat="1">
      <c r="A379" s="13"/>
      <c r="B379" s="249"/>
      <c r="C379" s="250"/>
      <c r="D379" s="251" t="s">
        <v>162</v>
      </c>
      <c r="E379" s="252" t="s">
        <v>1</v>
      </c>
      <c r="F379" s="253" t="s">
        <v>551</v>
      </c>
      <c r="G379" s="250"/>
      <c r="H379" s="254">
        <v>14.300000000000001</v>
      </c>
      <c r="I379" s="255"/>
      <c r="J379" s="250"/>
      <c r="K379" s="250"/>
      <c r="L379" s="256"/>
      <c r="M379" s="257"/>
      <c r="N379" s="258"/>
      <c r="O379" s="258"/>
      <c r="P379" s="258"/>
      <c r="Q379" s="258"/>
      <c r="R379" s="258"/>
      <c r="S379" s="258"/>
      <c r="T379" s="259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0" t="s">
        <v>162</v>
      </c>
      <c r="AU379" s="260" t="s">
        <v>86</v>
      </c>
      <c r="AV379" s="13" t="s">
        <v>86</v>
      </c>
      <c r="AW379" s="13" t="s">
        <v>32</v>
      </c>
      <c r="AX379" s="13" t="s">
        <v>76</v>
      </c>
      <c r="AY379" s="260" t="s">
        <v>153</v>
      </c>
    </row>
    <row r="380" s="15" customFormat="1">
      <c r="A380" s="15"/>
      <c r="B380" s="272"/>
      <c r="C380" s="273"/>
      <c r="D380" s="251" t="s">
        <v>162</v>
      </c>
      <c r="E380" s="274" t="s">
        <v>1</v>
      </c>
      <c r="F380" s="275" t="s">
        <v>212</v>
      </c>
      <c r="G380" s="273"/>
      <c r="H380" s="274" t="s">
        <v>1</v>
      </c>
      <c r="I380" s="276"/>
      <c r="J380" s="273"/>
      <c r="K380" s="273"/>
      <c r="L380" s="277"/>
      <c r="M380" s="278"/>
      <c r="N380" s="279"/>
      <c r="O380" s="279"/>
      <c r="P380" s="279"/>
      <c r="Q380" s="279"/>
      <c r="R380" s="279"/>
      <c r="S380" s="279"/>
      <c r="T380" s="280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81" t="s">
        <v>162</v>
      </c>
      <c r="AU380" s="281" t="s">
        <v>86</v>
      </c>
      <c r="AV380" s="15" t="s">
        <v>84</v>
      </c>
      <c r="AW380" s="15" t="s">
        <v>32</v>
      </c>
      <c r="AX380" s="15" t="s">
        <v>76</v>
      </c>
      <c r="AY380" s="281" t="s">
        <v>153</v>
      </c>
    </row>
    <row r="381" s="13" customFormat="1">
      <c r="A381" s="13"/>
      <c r="B381" s="249"/>
      <c r="C381" s="250"/>
      <c r="D381" s="251" t="s">
        <v>162</v>
      </c>
      <c r="E381" s="252" t="s">
        <v>1</v>
      </c>
      <c r="F381" s="253" t="s">
        <v>552</v>
      </c>
      <c r="G381" s="250"/>
      <c r="H381" s="254">
        <v>14</v>
      </c>
      <c r="I381" s="255"/>
      <c r="J381" s="250"/>
      <c r="K381" s="250"/>
      <c r="L381" s="256"/>
      <c r="M381" s="257"/>
      <c r="N381" s="258"/>
      <c r="O381" s="258"/>
      <c r="P381" s="258"/>
      <c r="Q381" s="258"/>
      <c r="R381" s="258"/>
      <c r="S381" s="258"/>
      <c r="T381" s="25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0" t="s">
        <v>162</v>
      </c>
      <c r="AU381" s="260" t="s">
        <v>86</v>
      </c>
      <c r="AV381" s="13" t="s">
        <v>86</v>
      </c>
      <c r="AW381" s="13" t="s">
        <v>32</v>
      </c>
      <c r="AX381" s="13" t="s">
        <v>76</v>
      </c>
      <c r="AY381" s="260" t="s">
        <v>153</v>
      </c>
    </row>
    <row r="382" s="15" customFormat="1">
      <c r="A382" s="15"/>
      <c r="B382" s="272"/>
      <c r="C382" s="273"/>
      <c r="D382" s="251" t="s">
        <v>162</v>
      </c>
      <c r="E382" s="274" t="s">
        <v>1</v>
      </c>
      <c r="F382" s="275" t="s">
        <v>191</v>
      </c>
      <c r="G382" s="273"/>
      <c r="H382" s="274" t="s">
        <v>1</v>
      </c>
      <c r="I382" s="276"/>
      <c r="J382" s="273"/>
      <c r="K382" s="273"/>
      <c r="L382" s="277"/>
      <c r="M382" s="278"/>
      <c r="N382" s="279"/>
      <c r="O382" s="279"/>
      <c r="P382" s="279"/>
      <c r="Q382" s="279"/>
      <c r="R382" s="279"/>
      <c r="S382" s="279"/>
      <c r="T382" s="280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81" t="s">
        <v>162</v>
      </c>
      <c r="AU382" s="281" t="s">
        <v>86</v>
      </c>
      <c r="AV382" s="15" t="s">
        <v>84</v>
      </c>
      <c r="AW382" s="15" t="s">
        <v>32</v>
      </c>
      <c r="AX382" s="15" t="s">
        <v>76</v>
      </c>
      <c r="AY382" s="281" t="s">
        <v>153</v>
      </c>
    </row>
    <row r="383" s="13" customFormat="1">
      <c r="A383" s="13"/>
      <c r="B383" s="249"/>
      <c r="C383" s="250"/>
      <c r="D383" s="251" t="s">
        <v>162</v>
      </c>
      <c r="E383" s="252" t="s">
        <v>1</v>
      </c>
      <c r="F383" s="253" t="s">
        <v>553</v>
      </c>
      <c r="G383" s="250"/>
      <c r="H383" s="254">
        <v>5</v>
      </c>
      <c r="I383" s="255"/>
      <c r="J383" s="250"/>
      <c r="K383" s="250"/>
      <c r="L383" s="256"/>
      <c r="M383" s="257"/>
      <c r="N383" s="258"/>
      <c r="O383" s="258"/>
      <c r="P383" s="258"/>
      <c r="Q383" s="258"/>
      <c r="R383" s="258"/>
      <c r="S383" s="258"/>
      <c r="T383" s="25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0" t="s">
        <v>162</v>
      </c>
      <c r="AU383" s="260" t="s">
        <v>86</v>
      </c>
      <c r="AV383" s="13" t="s">
        <v>86</v>
      </c>
      <c r="AW383" s="13" t="s">
        <v>32</v>
      </c>
      <c r="AX383" s="13" t="s">
        <v>76</v>
      </c>
      <c r="AY383" s="260" t="s">
        <v>153</v>
      </c>
    </row>
    <row r="384" s="16" customFormat="1">
      <c r="A384" s="16"/>
      <c r="B384" s="282"/>
      <c r="C384" s="283"/>
      <c r="D384" s="251" t="s">
        <v>162</v>
      </c>
      <c r="E384" s="284" t="s">
        <v>1</v>
      </c>
      <c r="F384" s="285" t="s">
        <v>215</v>
      </c>
      <c r="G384" s="283"/>
      <c r="H384" s="286">
        <v>53.520000000000003</v>
      </c>
      <c r="I384" s="287"/>
      <c r="J384" s="283"/>
      <c r="K384" s="283"/>
      <c r="L384" s="288"/>
      <c r="M384" s="289"/>
      <c r="N384" s="290"/>
      <c r="O384" s="290"/>
      <c r="P384" s="290"/>
      <c r="Q384" s="290"/>
      <c r="R384" s="290"/>
      <c r="S384" s="290"/>
      <c r="T384" s="291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T384" s="292" t="s">
        <v>162</v>
      </c>
      <c r="AU384" s="292" t="s">
        <v>86</v>
      </c>
      <c r="AV384" s="16" t="s">
        <v>154</v>
      </c>
      <c r="AW384" s="16" t="s">
        <v>32</v>
      </c>
      <c r="AX384" s="16" t="s">
        <v>76</v>
      </c>
      <c r="AY384" s="292" t="s">
        <v>153</v>
      </c>
    </row>
    <row r="385" s="15" customFormat="1">
      <c r="A385" s="15"/>
      <c r="B385" s="272"/>
      <c r="C385" s="273"/>
      <c r="D385" s="251" t="s">
        <v>162</v>
      </c>
      <c r="E385" s="274" t="s">
        <v>1</v>
      </c>
      <c r="F385" s="275" t="s">
        <v>554</v>
      </c>
      <c r="G385" s="273"/>
      <c r="H385" s="274" t="s">
        <v>1</v>
      </c>
      <c r="I385" s="276"/>
      <c r="J385" s="273"/>
      <c r="K385" s="273"/>
      <c r="L385" s="277"/>
      <c r="M385" s="278"/>
      <c r="N385" s="279"/>
      <c r="O385" s="279"/>
      <c r="P385" s="279"/>
      <c r="Q385" s="279"/>
      <c r="R385" s="279"/>
      <c r="S385" s="279"/>
      <c r="T385" s="280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81" t="s">
        <v>162</v>
      </c>
      <c r="AU385" s="281" t="s">
        <v>86</v>
      </c>
      <c r="AV385" s="15" t="s">
        <v>84</v>
      </c>
      <c r="AW385" s="15" t="s">
        <v>32</v>
      </c>
      <c r="AX385" s="15" t="s">
        <v>76</v>
      </c>
      <c r="AY385" s="281" t="s">
        <v>153</v>
      </c>
    </row>
    <row r="386" s="13" customFormat="1">
      <c r="A386" s="13"/>
      <c r="B386" s="249"/>
      <c r="C386" s="250"/>
      <c r="D386" s="251" t="s">
        <v>162</v>
      </c>
      <c r="E386" s="252" t="s">
        <v>1</v>
      </c>
      <c r="F386" s="253" t="s">
        <v>555</v>
      </c>
      <c r="G386" s="250"/>
      <c r="H386" s="254">
        <v>44.799999999999997</v>
      </c>
      <c r="I386" s="255"/>
      <c r="J386" s="250"/>
      <c r="K386" s="250"/>
      <c r="L386" s="256"/>
      <c r="M386" s="257"/>
      <c r="N386" s="258"/>
      <c r="O386" s="258"/>
      <c r="P386" s="258"/>
      <c r="Q386" s="258"/>
      <c r="R386" s="258"/>
      <c r="S386" s="258"/>
      <c r="T386" s="25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0" t="s">
        <v>162</v>
      </c>
      <c r="AU386" s="260" t="s">
        <v>86</v>
      </c>
      <c r="AV386" s="13" t="s">
        <v>86</v>
      </c>
      <c r="AW386" s="13" t="s">
        <v>32</v>
      </c>
      <c r="AX386" s="13" t="s">
        <v>76</v>
      </c>
      <c r="AY386" s="260" t="s">
        <v>153</v>
      </c>
    </row>
    <row r="387" s="16" customFormat="1">
      <c r="A387" s="16"/>
      <c r="B387" s="282"/>
      <c r="C387" s="283"/>
      <c r="D387" s="251" t="s">
        <v>162</v>
      </c>
      <c r="E387" s="284" t="s">
        <v>1</v>
      </c>
      <c r="F387" s="285" t="s">
        <v>215</v>
      </c>
      <c r="G387" s="283"/>
      <c r="H387" s="286">
        <v>44.799999999999997</v>
      </c>
      <c r="I387" s="287"/>
      <c r="J387" s="283"/>
      <c r="K387" s="283"/>
      <c r="L387" s="288"/>
      <c r="M387" s="289"/>
      <c r="N387" s="290"/>
      <c r="O387" s="290"/>
      <c r="P387" s="290"/>
      <c r="Q387" s="290"/>
      <c r="R387" s="290"/>
      <c r="S387" s="290"/>
      <c r="T387" s="291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T387" s="292" t="s">
        <v>162</v>
      </c>
      <c r="AU387" s="292" t="s">
        <v>86</v>
      </c>
      <c r="AV387" s="16" t="s">
        <v>154</v>
      </c>
      <c r="AW387" s="16" t="s">
        <v>32</v>
      </c>
      <c r="AX387" s="16" t="s">
        <v>76</v>
      </c>
      <c r="AY387" s="292" t="s">
        <v>153</v>
      </c>
    </row>
    <row r="388" s="14" customFormat="1">
      <c r="A388" s="14"/>
      <c r="B388" s="261"/>
      <c r="C388" s="262"/>
      <c r="D388" s="251" t="s">
        <v>162</v>
      </c>
      <c r="E388" s="263" t="s">
        <v>1</v>
      </c>
      <c r="F388" s="264" t="s">
        <v>164</v>
      </c>
      <c r="G388" s="262"/>
      <c r="H388" s="265">
        <v>98.319999999999993</v>
      </c>
      <c r="I388" s="266"/>
      <c r="J388" s="262"/>
      <c r="K388" s="262"/>
      <c r="L388" s="267"/>
      <c r="M388" s="268"/>
      <c r="N388" s="269"/>
      <c r="O388" s="269"/>
      <c r="P388" s="269"/>
      <c r="Q388" s="269"/>
      <c r="R388" s="269"/>
      <c r="S388" s="269"/>
      <c r="T388" s="270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71" t="s">
        <v>162</v>
      </c>
      <c r="AU388" s="271" t="s">
        <v>86</v>
      </c>
      <c r="AV388" s="14" t="s">
        <v>160</v>
      </c>
      <c r="AW388" s="14" t="s">
        <v>32</v>
      </c>
      <c r="AX388" s="14" t="s">
        <v>84</v>
      </c>
      <c r="AY388" s="271" t="s">
        <v>153</v>
      </c>
    </row>
    <row r="389" s="2" customFormat="1" ht="16.5" customHeight="1">
      <c r="A389" s="39"/>
      <c r="B389" s="40"/>
      <c r="C389" s="235" t="s">
        <v>498</v>
      </c>
      <c r="D389" s="235" t="s">
        <v>156</v>
      </c>
      <c r="E389" s="236" t="s">
        <v>557</v>
      </c>
      <c r="F389" s="237" t="s">
        <v>558</v>
      </c>
      <c r="G389" s="238" t="s">
        <v>159</v>
      </c>
      <c r="H389" s="239">
        <v>12</v>
      </c>
      <c r="I389" s="240"/>
      <c r="J389" s="241">
        <f>ROUND(I389*H389,2)</f>
        <v>0</v>
      </c>
      <c r="K389" s="242"/>
      <c r="L389" s="45"/>
      <c r="M389" s="243" t="s">
        <v>1</v>
      </c>
      <c r="N389" s="244" t="s">
        <v>41</v>
      </c>
      <c r="O389" s="92"/>
      <c r="P389" s="245">
        <f>O389*H389</f>
        <v>0</v>
      </c>
      <c r="Q389" s="245">
        <v>0</v>
      </c>
      <c r="R389" s="245">
        <f>Q389*H389</f>
        <v>0</v>
      </c>
      <c r="S389" s="245">
        <v>0</v>
      </c>
      <c r="T389" s="246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47" t="s">
        <v>160</v>
      </c>
      <c r="AT389" s="247" t="s">
        <v>156</v>
      </c>
      <c r="AU389" s="247" t="s">
        <v>86</v>
      </c>
      <c r="AY389" s="18" t="s">
        <v>153</v>
      </c>
      <c r="BE389" s="248">
        <f>IF(N389="základní",J389,0)</f>
        <v>0</v>
      </c>
      <c r="BF389" s="248">
        <f>IF(N389="snížená",J389,0)</f>
        <v>0</v>
      </c>
      <c r="BG389" s="248">
        <f>IF(N389="zákl. přenesená",J389,0)</f>
        <v>0</v>
      </c>
      <c r="BH389" s="248">
        <f>IF(N389="sníž. přenesená",J389,0)</f>
        <v>0</v>
      </c>
      <c r="BI389" s="248">
        <f>IF(N389="nulová",J389,0)</f>
        <v>0</v>
      </c>
      <c r="BJ389" s="18" t="s">
        <v>84</v>
      </c>
      <c r="BK389" s="248">
        <f>ROUND(I389*H389,2)</f>
        <v>0</v>
      </c>
      <c r="BL389" s="18" t="s">
        <v>160</v>
      </c>
      <c r="BM389" s="247" t="s">
        <v>858</v>
      </c>
    </row>
    <row r="390" s="2" customFormat="1" ht="16.5" customHeight="1">
      <c r="A390" s="39"/>
      <c r="B390" s="40"/>
      <c r="C390" s="235" t="s">
        <v>514</v>
      </c>
      <c r="D390" s="235" t="s">
        <v>156</v>
      </c>
      <c r="E390" s="236" t="s">
        <v>561</v>
      </c>
      <c r="F390" s="237" t="s">
        <v>562</v>
      </c>
      <c r="G390" s="238" t="s">
        <v>167</v>
      </c>
      <c r="H390" s="239">
        <v>75.406999999999996</v>
      </c>
      <c r="I390" s="240"/>
      <c r="J390" s="241">
        <f>ROUND(I390*H390,2)</f>
        <v>0</v>
      </c>
      <c r="K390" s="242"/>
      <c r="L390" s="45"/>
      <c r="M390" s="243" t="s">
        <v>1</v>
      </c>
      <c r="N390" s="244" t="s">
        <v>41</v>
      </c>
      <c r="O390" s="92"/>
      <c r="P390" s="245">
        <f>O390*H390</f>
        <v>0</v>
      </c>
      <c r="Q390" s="245">
        <v>0.00029999999999999997</v>
      </c>
      <c r="R390" s="245">
        <f>Q390*H390</f>
        <v>0.022622099999999996</v>
      </c>
      <c r="S390" s="245">
        <v>0</v>
      </c>
      <c r="T390" s="246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7" t="s">
        <v>276</v>
      </c>
      <c r="AT390" s="247" t="s">
        <v>156</v>
      </c>
      <c r="AU390" s="247" t="s">
        <v>86</v>
      </c>
      <c r="AY390" s="18" t="s">
        <v>153</v>
      </c>
      <c r="BE390" s="248">
        <f>IF(N390="základní",J390,0)</f>
        <v>0</v>
      </c>
      <c r="BF390" s="248">
        <f>IF(N390="snížená",J390,0)</f>
        <v>0</v>
      </c>
      <c r="BG390" s="248">
        <f>IF(N390="zákl. přenesená",J390,0)</f>
        <v>0</v>
      </c>
      <c r="BH390" s="248">
        <f>IF(N390="sníž. přenesená",J390,0)</f>
        <v>0</v>
      </c>
      <c r="BI390" s="248">
        <f>IF(N390="nulová",J390,0)</f>
        <v>0</v>
      </c>
      <c r="BJ390" s="18" t="s">
        <v>84</v>
      </c>
      <c r="BK390" s="248">
        <f>ROUND(I390*H390,2)</f>
        <v>0</v>
      </c>
      <c r="BL390" s="18" t="s">
        <v>276</v>
      </c>
      <c r="BM390" s="247" t="s">
        <v>859</v>
      </c>
    </row>
    <row r="391" s="2" customFormat="1" ht="16.5" customHeight="1">
      <c r="A391" s="39"/>
      <c r="B391" s="40"/>
      <c r="C391" s="235" t="s">
        <v>522</v>
      </c>
      <c r="D391" s="235" t="s">
        <v>156</v>
      </c>
      <c r="E391" s="236" t="s">
        <v>565</v>
      </c>
      <c r="F391" s="237" t="s">
        <v>566</v>
      </c>
      <c r="G391" s="238" t="s">
        <v>159</v>
      </c>
      <c r="H391" s="239">
        <v>57.600000000000001</v>
      </c>
      <c r="I391" s="240"/>
      <c r="J391" s="241">
        <f>ROUND(I391*H391,2)</f>
        <v>0</v>
      </c>
      <c r="K391" s="242"/>
      <c r="L391" s="45"/>
      <c r="M391" s="243" t="s">
        <v>1</v>
      </c>
      <c r="N391" s="244" t="s">
        <v>41</v>
      </c>
      <c r="O391" s="92"/>
      <c r="P391" s="245">
        <f>O391*H391</f>
        <v>0</v>
      </c>
      <c r="Q391" s="245">
        <v>3.0000000000000001E-05</v>
      </c>
      <c r="R391" s="245">
        <f>Q391*H391</f>
        <v>0.0017280000000000002</v>
      </c>
      <c r="S391" s="245">
        <v>0</v>
      </c>
      <c r="T391" s="246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47" t="s">
        <v>276</v>
      </c>
      <c r="AT391" s="247" t="s">
        <v>156</v>
      </c>
      <c r="AU391" s="247" t="s">
        <v>86</v>
      </c>
      <c r="AY391" s="18" t="s">
        <v>153</v>
      </c>
      <c r="BE391" s="248">
        <f>IF(N391="základní",J391,0)</f>
        <v>0</v>
      </c>
      <c r="BF391" s="248">
        <f>IF(N391="snížená",J391,0)</f>
        <v>0</v>
      </c>
      <c r="BG391" s="248">
        <f>IF(N391="zákl. přenesená",J391,0)</f>
        <v>0</v>
      </c>
      <c r="BH391" s="248">
        <f>IF(N391="sníž. přenesená",J391,0)</f>
        <v>0</v>
      </c>
      <c r="BI391" s="248">
        <f>IF(N391="nulová",J391,0)</f>
        <v>0</v>
      </c>
      <c r="BJ391" s="18" t="s">
        <v>84</v>
      </c>
      <c r="BK391" s="248">
        <f>ROUND(I391*H391,2)</f>
        <v>0</v>
      </c>
      <c r="BL391" s="18" t="s">
        <v>276</v>
      </c>
      <c r="BM391" s="247" t="s">
        <v>860</v>
      </c>
    </row>
    <row r="392" s="15" customFormat="1">
      <c r="A392" s="15"/>
      <c r="B392" s="272"/>
      <c r="C392" s="273"/>
      <c r="D392" s="251" t="s">
        <v>162</v>
      </c>
      <c r="E392" s="274" t="s">
        <v>1</v>
      </c>
      <c r="F392" s="275" t="s">
        <v>568</v>
      </c>
      <c r="G392" s="273"/>
      <c r="H392" s="274" t="s">
        <v>1</v>
      </c>
      <c r="I392" s="276"/>
      <c r="J392" s="273"/>
      <c r="K392" s="273"/>
      <c r="L392" s="277"/>
      <c r="M392" s="278"/>
      <c r="N392" s="279"/>
      <c r="O392" s="279"/>
      <c r="P392" s="279"/>
      <c r="Q392" s="279"/>
      <c r="R392" s="279"/>
      <c r="S392" s="279"/>
      <c r="T392" s="280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81" t="s">
        <v>162</v>
      </c>
      <c r="AU392" s="281" t="s">
        <v>86</v>
      </c>
      <c r="AV392" s="15" t="s">
        <v>84</v>
      </c>
      <c r="AW392" s="15" t="s">
        <v>32</v>
      </c>
      <c r="AX392" s="15" t="s">
        <v>76</v>
      </c>
      <c r="AY392" s="281" t="s">
        <v>153</v>
      </c>
    </row>
    <row r="393" s="13" customFormat="1">
      <c r="A393" s="13"/>
      <c r="B393" s="249"/>
      <c r="C393" s="250"/>
      <c r="D393" s="251" t="s">
        <v>162</v>
      </c>
      <c r="E393" s="252" t="s">
        <v>1</v>
      </c>
      <c r="F393" s="253" t="s">
        <v>569</v>
      </c>
      <c r="G393" s="250"/>
      <c r="H393" s="254">
        <v>57.600000000000001</v>
      </c>
      <c r="I393" s="255"/>
      <c r="J393" s="250"/>
      <c r="K393" s="250"/>
      <c r="L393" s="256"/>
      <c r="M393" s="257"/>
      <c r="N393" s="258"/>
      <c r="O393" s="258"/>
      <c r="P393" s="258"/>
      <c r="Q393" s="258"/>
      <c r="R393" s="258"/>
      <c r="S393" s="258"/>
      <c r="T393" s="25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0" t="s">
        <v>162</v>
      </c>
      <c r="AU393" s="260" t="s">
        <v>86</v>
      </c>
      <c r="AV393" s="13" t="s">
        <v>86</v>
      </c>
      <c r="AW393" s="13" t="s">
        <v>32</v>
      </c>
      <c r="AX393" s="13" t="s">
        <v>76</v>
      </c>
      <c r="AY393" s="260" t="s">
        <v>153</v>
      </c>
    </row>
    <row r="394" s="14" customFormat="1">
      <c r="A394" s="14"/>
      <c r="B394" s="261"/>
      <c r="C394" s="262"/>
      <c r="D394" s="251" t="s">
        <v>162</v>
      </c>
      <c r="E394" s="263" t="s">
        <v>1</v>
      </c>
      <c r="F394" s="264" t="s">
        <v>164</v>
      </c>
      <c r="G394" s="262"/>
      <c r="H394" s="265">
        <v>57.600000000000001</v>
      </c>
      <c r="I394" s="266"/>
      <c r="J394" s="262"/>
      <c r="K394" s="262"/>
      <c r="L394" s="267"/>
      <c r="M394" s="268"/>
      <c r="N394" s="269"/>
      <c r="O394" s="269"/>
      <c r="P394" s="269"/>
      <c r="Q394" s="269"/>
      <c r="R394" s="269"/>
      <c r="S394" s="269"/>
      <c r="T394" s="270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71" t="s">
        <v>162</v>
      </c>
      <c r="AU394" s="271" t="s">
        <v>86</v>
      </c>
      <c r="AV394" s="14" t="s">
        <v>160</v>
      </c>
      <c r="AW394" s="14" t="s">
        <v>32</v>
      </c>
      <c r="AX394" s="14" t="s">
        <v>84</v>
      </c>
      <c r="AY394" s="271" t="s">
        <v>153</v>
      </c>
    </row>
    <row r="395" s="2" customFormat="1" ht="24.15" customHeight="1">
      <c r="A395" s="39"/>
      <c r="B395" s="40"/>
      <c r="C395" s="235" t="s">
        <v>504</v>
      </c>
      <c r="D395" s="235" t="s">
        <v>156</v>
      </c>
      <c r="E395" s="236" t="s">
        <v>571</v>
      </c>
      <c r="F395" s="237" t="s">
        <v>572</v>
      </c>
      <c r="G395" s="238" t="s">
        <v>159</v>
      </c>
      <c r="H395" s="239">
        <v>53.520000000000003</v>
      </c>
      <c r="I395" s="240"/>
      <c r="J395" s="241">
        <f>ROUND(I395*H395,2)</f>
        <v>0</v>
      </c>
      <c r="K395" s="242"/>
      <c r="L395" s="45"/>
      <c r="M395" s="243" t="s">
        <v>1</v>
      </c>
      <c r="N395" s="244" t="s">
        <v>41</v>
      </c>
      <c r="O395" s="92"/>
      <c r="P395" s="245">
        <f>O395*H395</f>
        <v>0</v>
      </c>
      <c r="Q395" s="245">
        <v>0.00021000000000000001</v>
      </c>
      <c r="R395" s="245">
        <f>Q395*H395</f>
        <v>0.011239200000000001</v>
      </c>
      <c r="S395" s="245">
        <v>0</v>
      </c>
      <c r="T395" s="246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7" t="s">
        <v>276</v>
      </c>
      <c r="AT395" s="247" t="s">
        <v>156</v>
      </c>
      <c r="AU395" s="247" t="s">
        <v>86</v>
      </c>
      <c r="AY395" s="18" t="s">
        <v>153</v>
      </c>
      <c r="BE395" s="248">
        <f>IF(N395="základní",J395,0)</f>
        <v>0</v>
      </c>
      <c r="BF395" s="248">
        <f>IF(N395="snížená",J395,0)</f>
        <v>0</v>
      </c>
      <c r="BG395" s="248">
        <f>IF(N395="zákl. přenesená",J395,0)</f>
        <v>0</v>
      </c>
      <c r="BH395" s="248">
        <f>IF(N395="sníž. přenesená",J395,0)</f>
        <v>0</v>
      </c>
      <c r="BI395" s="248">
        <f>IF(N395="nulová",J395,0)</f>
        <v>0</v>
      </c>
      <c r="BJ395" s="18" t="s">
        <v>84</v>
      </c>
      <c r="BK395" s="248">
        <f>ROUND(I395*H395,2)</f>
        <v>0</v>
      </c>
      <c r="BL395" s="18" t="s">
        <v>276</v>
      </c>
      <c r="BM395" s="247" t="s">
        <v>861</v>
      </c>
    </row>
    <row r="396" s="15" customFormat="1">
      <c r="A396" s="15"/>
      <c r="B396" s="272"/>
      <c r="C396" s="273"/>
      <c r="D396" s="251" t="s">
        <v>162</v>
      </c>
      <c r="E396" s="274" t="s">
        <v>1</v>
      </c>
      <c r="F396" s="275" t="s">
        <v>415</v>
      </c>
      <c r="G396" s="273"/>
      <c r="H396" s="274" t="s">
        <v>1</v>
      </c>
      <c r="I396" s="276"/>
      <c r="J396" s="273"/>
      <c r="K396" s="273"/>
      <c r="L396" s="277"/>
      <c r="M396" s="278"/>
      <c r="N396" s="279"/>
      <c r="O396" s="279"/>
      <c r="P396" s="279"/>
      <c r="Q396" s="279"/>
      <c r="R396" s="279"/>
      <c r="S396" s="279"/>
      <c r="T396" s="280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81" t="s">
        <v>162</v>
      </c>
      <c r="AU396" s="281" t="s">
        <v>86</v>
      </c>
      <c r="AV396" s="15" t="s">
        <v>84</v>
      </c>
      <c r="AW396" s="15" t="s">
        <v>32</v>
      </c>
      <c r="AX396" s="15" t="s">
        <v>76</v>
      </c>
      <c r="AY396" s="281" t="s">
        <v>153</v>
      </c>
    </row>
    <row r="397" s="15" customFormat="1">
      <c r="A397" s="15"/>
      <c r="B397" s="272"/>
      <c r="C397" s="273"/>
      <c r="D397" s="251" t="s">
        <v>162</v>
      </c>
      <c r="E397" s="274" t="s">
        <v>1</v>
      </c>
      <c r="F397" s="275" t="s">
        <v>185</v>
      </c>
      <c r="G397" s="273"/>
      <c r="H397" s="274" t="s">
        <v>1</v>
      </c>
      <c r="I397" s="276"/>
      <c r="J397" s="273"/>
      <c r="K397" s="273"/>
      <c r="L397" s="277"/>
      <c r="M397" s="278"/>
      <c r="N397" s="279"/>
      <c r="O397" s="279"/>
      <c r="P397" s="279"/>
      <c r="Q397" s="279"/>
      <c r="R397" s="279"/>
      <c r="S397" s="279"/>
      <c r="T397" s="280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81" t="s">
        <v>162</v>
      </c>
      <c r="AU397" s="281" t="s">
        <v>86</v>
      </c>
      <c r="AV397" s="15" t="s">
        <v>84</v>
      </c>
      <c r="AW397" s="15" t="s">
        <v>32</v>
      </c>
      <c r="AX397" s="15" t="s">
        <v>76</v>
      </c>
      <c r="AY397" s="281" t="s">
        <v>153</v>
      </c>
    </row>
    <row r="398" s="13" customFormat="1">
      <c r="A398" s="13"/>
      <c r="B398" s="249"/>
      <c r="C398" s="250"/>
      <c r="D398" s="251" t="s">
        <v>162</v>
      </c>
      <c r="E398" s="252" t="s">
        <v>1</v>
      </c>
      <c r="F398" s="253" t="s">
        <v>549</v>
      </c>
      <c r="G398" s="250"/>
      <c r="H398" s="254">
        <v>15.92</v>
      </c>
      <c r="I398" s="255"/>
      <c r="J398" s="250"/>
      <c r="K398" s="250"/>
      <c r="L398" s="256"/>
      <c r="M398" s="257"/>
      <c r="N398" s="258"/>
      <c r="O398" s="258"/>
      <c r="P398" s="258"/>
      <c r="Q398" s="258"/>
      <c r="R398" s="258"/>
      <c r="S398" s="258"/>
      <c r="T398" s="259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0" t="s">
        <v>162</v>
      </c>
      <c r="AU398" s="260" t="s">
        <v>86</v>
      </c>
      <c r="AV398" s="13" t="s">
        <v>86</v>
      </c>
      <c r="AW398" s="13" t="s">
        <v>32</v>
      </c>
      <c r="AX398" s="13" t="s">
        <v>76</v>
      </c>
      <c r="AY398" s="260" t="s">
        <v>153</v>
      </c>
    </row>
    <row r="399" s="15" customFormat="1">
      <c r="A399" s="15"/>
      <c r="B399" s="272"/>
      <c r="C399" s="273"/>
      <c r="D399" s="251" t="s">
        <v>162</v>
      </c>
      <c r="E399" s="274" t="s">
        <v>1</v>
      </c>
      <c r="F399" s="275" t="s">
        <v>189</v>
      </c>
      <c r="G399" s="273"/>
      <c r="H399" s="274" t="s">
        <v>1</v>
      </c>
      <c r="I399" s="276"/>
      <c r="J399" s="273"/>
      <c r="K399" s="273"/>
      <c r="L399" s="277"/>
      <c r="M399" s="278"/>
      <c r="N399" s="279"/>
      <c r="O399" s="279"/>
      <c r="P399" s="279"/>
      <c r="Q399" s="279"/>
      <c r="R399" s="279"/>
      <c r="S399" s="279"/>
      <c r="T399" s="280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81" t="s">
        <v>162</v>
      </c>
      <c r="AU399" s="281" t="s">
        <v>86</v>
      </c>
      <c r="AV399" s="15" t="s">
        <v>84</v>
      </c>
      <c r="AW399" s="15" t="s">
        <v>32</v>
      </c>
      <c r="AX399" s="15" t="s">
        <v>76</v>
      </c>
      <c r="AY399" s="281" t="s">
        <v>153</v>
      </c>
    </row>
    <row r="400" s="13" customFormat="1">
      <c r="A400" s="13"/>
      <c r="B400" s="249"/>
      <c r="C400" s="250"/>
      <c r="D400" s="251" t="s">
        <v>162</v>
      </c>
      <c r="E400" s="252" t="s">
        <v>1</v>
      </c>
      <c r="F400" s="253" t="s">
        <v>550</v>
      </c>
      <c r="G400" s="250"/>
      <c r="H400" s="254">
        <v>4.2999999999999998</v>
      </c>
      <c r="I400" s="255"/>
      <c r="J400" s="250"/>
      <c r="K400" s="250"/>
      <c r="L400" s="256"/>
      <c r="M400" s="257"/>
      <c r="N400" s="258"/>
      <c r="O400" s="258"/>
      <c r="P400" s="258"/>
      <c r="Q400" s="258"/>
      <c r="R400" s="258"/>
      <c r="S400" s="258"/>
      <c r="T400" s="259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60" t="s">
        <v>162</v>
      </c>
      <c r="AU400" s="260" t="s">
        <v>86</v>
      </c>
      <c r="AV400" s="13" t="s">
        <v>86</v>
      </c>
      <c r="AW400" s="13" t="s">
        <v>32</v>
      </c>
      <c r="AX400" s="13" t="s">
        <v>76</v>
      </c>
      <c r="AY400" s="260" t="s">
        <v>153</v>
      </c>
    </row>
    <row r="401" s="15" customFormat="1">
      <c r="A401" s="15"/>
      <c r="B401" s="272"/>
      <c r="C401" s="273"/>
      <c r="D401" s="251" t="s">
        <v>162</v>
      </c>
      <c r="E401" s="274" t="s">
        <v>1</v>
      </c>
      <c r="F401" s="275" t="s">
        <v>209</v>
      </c>
      <c r="G401" s="273"/>
      <c r="H401" s="274" t="s">
        <v>1</v>
      </c>
      <c r="I401" s="276"/>
      <c r="J401" s="273"/>
      <c r="K401" s="273"/>
      <c r="L401" s="277"/>
      <c r="M401" s="278"/>
      <c r="N401" s="279"/>
      <c r="O401" s="279"/>
      <c r="P401" s="279"/>
      <c r="Q401" s="279"/>
      <c r="R401" s="279"/>
      <c r="S401" s="279"/>
      <c r="T401" s="280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81" t="s">
        <v>162</v>
      </c>
      <c r="AU401" s="281" t="s">
        <v>86</v>
      </c>
      <c r="AV401" s="15" t="s">
        <v>84</v>
      </c>
      <c r="AW401" s="15" t="s">
        <v>32</v>
      </c>
      <c r="AX401" s="15" t="s">
        <v>76</v>
      </c>
      <c r="AY401" s="281" t="s">
        <v>153</v>
      </c>
    </row>
    <row r="402" s="13" customFormat="1">
      <c r="A402" s="13"/>
      <c r="B402" s="249"/>
      <c r="C402" s="250"/>
      <c r="D402" s="251" t="s">
        <v>162</v>
      </c>
      <c r="E402" s="252" t="s">
        <v>1</v>
      </c>
      <c r="F402" s="253" t="s">
        <v>551</v>
      </c>
      <c r="G402" s="250"/>
      <c r="H402" s="254">
        <v>14.300000000000001</v>
      </c>
      <c r="I402" s="255"/>
      <c r="J402" s="250"/>
      <c r="K402" s="250"/>
      <c r="L402" s="256"/>
      <c r="M402" s="257"/>
      <c r="N402" s="258"/>
      <c r="O402" s="258"/>
      <c r="P402" s="258"/>
      <c r="Q402" s="258"/>
      <c r="R402" s="258"/>
      <c r="S402" s="258"/>
      <c r="T402" s="259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0" t="s">
        <v>162</v>
      </c>
      <c r="AU402" s="260" t="s">
        <v>86</v>
      </c>
      <c r="AV402" s="13" t="s">
        <v>86</v>
      </c>
      <c r="AW402" s="13" t="s">
        <v>32</v>
      </c>
      <c r="AX402" s="13" t="s">
        <v>76</v>
      </c>
      <c r="AY402" s="260" t="s">
        <v>153</v>
      </c>
    </row>
    <row r="403" s="15" customFormat="1">
      <c r="A403" s="15"/>
      <c r="B403" s="272"/>
      <c r="C403" s="273"/>
      <c r="D403" s="251" t="s">
        <v>162</v>
      </c>
      <c r="E403" s="274" t="s">
        <v>1</v>
      </c>
      <c r="F403" s="275" t="s">
        <v>212</v>
      </c>
      <c r="G403" s="273"/>
      <c r="H403" s="274" t="s">
        <v>1</v>
      </c>
      <c r="I403" s="276"/>
      <c r="J403" s="273"/>
      <c r="K403" s="273"/>
      <c r="L403" s="277"/>
      <c r="M403" s="278"/>
      <c r="N403" s="279"/>
      <c r="O403" s="279"/>
      <c r="P403" s="279"/>
      <c r="Q403" s="279"/>
      <c r="R403" s="279"/>
      <c r="S403" s="279"/>
      <c r="T403" s="280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81" t="s">
        <v>162</v>
      </c>
      <c r="AU403" s="281" t="s">
        <v>86</v>
      </c>
      <c r="AV403" s="15" t="s">
        <v>84</v>
      </c>
      <c r="AW403" s="15" t="s">
        <v>32</v>
      </c>
      <c r="AX403" s="15" t="s">
        <v>76</v>
      </c>
      <c r="AY403" s="281" t="s">
        <v>153</v>
      </c>
    </row>
    <row r="404" s="13" customFormat="1">
      <c r="A404" s="13"/>
      <c r="B404" s="249"/>
      <c r="C404" s="250"/>
      <c r="D404" s="251" t="s">
        <v>162</v>
      </c>
      <c r="E404" s="252" t="s">
        <v>1</v>
      </c>
      <c r="F404" s="253" t="s">
        <v>552</v>
      </c>
      <c r="G404" s="250"/>
      <c r="H404" s="254">
        <v>14</v>
      </c>
      <c r="I404" s="255"/>
      <c r="J404" s="250"/>
      <c r="K404" s="250"/>
      <c r="L404" s="256"/>
      <c r="M404" s="257"/>
      <c r="N404" s="258"/>
      <c r="O404" s="258"/>
      <c r="P404" s="258"/>
      <c r="Q404" s="258"/>
      <c r="R404" s="258"/>
      <c r="S404" s="258"/>
      <c r="T404" s="259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0" t="s">
        <v>162</v>
      </c>
      <c r="AU404" s="260" t="s">
        <v>86</v>
      </c>
      <c r="AV404" s="13" t="s">
        <v>86</v>
      </c>
      <c r="AW404" s="13" t="s">
        <v>32</v>
      </c>
      <c r="AX404" s="13" t="s">
        <v>76</v>
      </c>
      <c r="AY404" s="260" t="s">
        <v>153</v>
      </c>
    </row>
    <row r="405" s="15" customFormat="1">
      <c r="A405" s="15"/>
      <c r="B405" s="272"/>
      <c r="C405" s="273"/>
      <c r="D405" s="251" t="s">
        <v>162</v>
      </c>
      <c r="E405" s="274" t="s">
        <v>1</v>
      </c>
      <c r="F405" s="275" t="s">
        <v>191</v>
      </c>
      <c r="G405" s="273"/>
      <c r="H405" s="274" t="s">
        <v>1</v>
      </c>
      <c r="I405" s="276"/>
      <c r="J405" s="273"/>
      <c r="K405" s="273"/>
      <c r="L405" s="277"/>
      <c r="M405" s="278"/>
      <c r="N405" s="279"/>
      <c r="O405" s="279"/>
      <c r="P405" s="279"/>
      <c r="Q405" s="279"/>
      <c r="R405" s="279"/>
      <c r="S405" s="279"/>
      <c r="T405" s="280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81" t="s">
        <v>162</v>
      </c>
      <c r="AU405" s="281" t="s">
        <v>86</v>
      </c>
      <c r="AV405" s="15" t="s">
        <v>84</v>
      </c>
      <c r="AW405" s="15" t="s">
        <v>32</v>
      </c>
      <c r="AX405" s="15" t="s">
        <v>76</v>
      </c>
      <c r="AY405" s="281" t="s">
        <v>153</v>
      </c>
    </row>
    <row r="406" s="13" customFormat="1">
      <c r="A406" s="13"/>
      <c r="B406" s="249"/>
      <c r="C406" s="250"/>
      <c r="D406" s="251" t="s">
        <v>162</v>
      </c>
      <c r="E406" s="252" t="s">
        <v>1</v>
      </c>
      <c r="F406" s="253" t="s">
        <v>553</v>
      </c>
      <c r="G406" s="250"/>
      <c r="H406" s="254">
        <v>5</v>
      </c>
      <c r="I406" s="255"/>
      <c r="J406" s="250"/>
      <c r="K406" s="250"/>
      <c r="L406" s="256"/>
      <c r="M406" s="257"/>
      <c r="N406" s="258"/>
      <c r="O406" s="258"/>
      <c r="P406" s="258"/>
      <c r="Q406" s="258"/>
      <c r="R406" s="258"/>
      <c r="S406" s="258"/>
      <c r="T406" s="259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0" t="s">
        <v>162</v>
      </c>
      <c r="AU406" s="260" t="s">
        <v>86</v>
      </c>
      <c r="AV406" s="13" t="s">
        <v>86</v>
      </c>
      <c r="AW406" s="13" t="s">
        <v>32</v>
      </c>
      <c r="AX406" s="13" t="s">
        <v>76</v>
      </c>
      <c r="AY406" s="260" t="s">
        <v>153</v>
      </c>
    </row>
    <row r="407" s="16" customFormat="1">
      <c r="A407" s="16"/>
      <c r="B407" s="282"/>
      <c r="C407" s="283"/>
      <c r="D407" s="251" t="s">
        <v>162</v>
      </c>
      <c r="E407" s="284" t="s">
        <v>1</v>
      </c>
      <c r="F407" s="285" t="s">
        <v>215</v>
      </c>
      <c r="G407" s="283"/>
      <c r="H407" s="286">
        <v>53.520000000000003</v>
      </c>
      <c r="I407" s="287"/>
      <c r="J407" s="283"/>
      <c r="K407" s="283"/>
      <c r="L407" s="288"/>
      <c r="M407" s="289"/>
      <c r="N407" s="290"/>
      <c r="O407" s="290"/>
      <c r="P407" s="290"/>
      <c r="Q407" s="290"/>
      <c r="R407" s="290"/>
      <c r="S407" s="290"/>
      <c r="T407" s="291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T407" s="292" t="s">
        <v>162</v>
      </c>
      <c r="AU407" s="292" t="s">
        <v>86</v>
      </c>
      <c r="AV407" s="16" t="s">
        <v>154</v>
      </c>
      <c r="AW407" s="16" t="s">
        <v>32</v>
      </c>
      <c r="AX407" s="16" t="s">
        <v>76</v>
      </c>
      <c r="AY407" s="292" t="s">
        <v>153</v>
      </c>
    </row>
    <row r="408" s="14" customFormat="1">
      <c r="A408" s="14"/>
      <c r="B408" s="261"/>
      <c r="C408" s="262"/>
      <c r="D408" s="251" t="s">
        <v>162</v>
      </c>
      <c r="E408" s="263" t="s">
        <v>1</v>
      </c>
      <c r="F408" s="264" t="s">
        <v>164</v>
      </c>
      <c r="G408" s="262"/>
      <c r="H408" s="265">
        <v>53.520000000000003</v>
      </c>
      <c r="I408" s="266"/>
      <c r="J408" s="262"/>
      <c r="K408" s="262"/>
      <c r="L408" s="267"/>
      <c r="M408" s="268"/>
      <c r="N408" s="269"/>
      <c r="O408" s="269"/>
      <c r="P408" s="269"/>
      <c r="Q408" s="269"/>
      <c r="R408" s="269"/>
      <c r="S408" s="269"/>
      <c r="T408" s="270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71" t="s">
        <v>162</v>
      </c>
      <c r="AU408" s="271" t="s">
        <v>86</v>
      </c>
      <c r="AV408" s="14" t="s">
        <v>160</v>
      </c>
      <c r="AW408" s="14" t="s">
        <v>32</v>
      </c>
      <c r="AX408" s="14" t="s">
        <v>84</v>
      </c>
      <c r="AY408" s="271" t="s">
        <v>153</v>
      </c>
    </row>
    <row r="409" s="2" customFormat="1" ht="16.5" customHeight="1">
      <c r="A409" s="39"/>
      <c r="B409" s="40"/>
      <c r="C409" s="235" t="s">
        <v>527</v>
      </c>
      <c r="D409" s="235" t="s">
        <v>156</v>
      </c>
      <c r="E409" s="236" t="s">
        <v>575</v>
      </c>
      <c r="F409" s="237" t="s">
        <v>576</v>
      </c>
      <c r="G409" s="238" t="s">
        <v>177</v>
      </c>
      <c r="H409" s="239">
        <v>32</v>
      </c>
      <c r="I409" s="240"/>
      <c r="J409" s="241">
        <f>ROUND(I409*H409,2)</f>
        <v>0</v>
      </c>
      <c r="K409" s="242"/>
      <c r="L409" s="45"/>
      <c r="M409" s="243" t="s">
        <v>1</v>
      </c>
      <c r="N409" s="244" t="s">
        <v>41</v>
      </c>
      <c r="O409" s="92"/>
      <c r="P409" s="245">
        <f>O409*H409</f>
        <v>0</v>
      </c>
      <c r="Q409" s="245">
        <v>0</v>
      </c>
      <c r="R409" s="245">
        <f>Q409*H409</f>
        <v>0</v>
      </c>
      <c r="S409" s="245">
        <v>0</v>
      </c>
      <c r="T409" s="246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7" t="s">
        <v>276</v>
      </c>
      <c r="AT409" s="247" t="s">
        <v>156</v>
      </c>
      <c r="AU409" s="247" t="s">
        <v>86</v>
      </c>
      <c r="AY409" s="18" t="s">
        <v>153</v>
      </c>
      <c r="BE409" s="248">
        <f>IF(N409="základní",J409,0)</f>
        <v>0</v>
      </c>
      <c r="BF409" s="248">
        <f>IF(N409="snížená",J409,0)</f>
        <v>0</v>
      </c>
      <c r="BG409" s="248">
        <f>IF(N409="zákl. přenesená",J409,0)</f>
        <v>0</v>
      </c>
      <c r="BH409" s="248">
        <f>IF(N409="sníž. přenesená",J409,0)</f>
        <v>0</v>
      </c>
      <c r="BI409" s="248">
        <f>IF(N409="nulová",J409,0)</f>
        <v>0</v>
      </c>
      <c r="BJ409" s="18" t="s">
        <v>84</v>
      </c>
      <c r="BK409" s="248">
        <f>ROUND(I409*H409,2)</f>
        <v>0</v>
      </c>
      <c r="BL409" s="18" t="s">
        <v>276</v>
      </c>
      <c r="BM409" s="247" t="s">
        <v>862</v>
      </c>
    </row>
    <row r="410" s="2" customFormat="1" ht="24.15" customHeight="1">
      <c r="A410" s="39"/>
      <c r="B410" s="40"/>
      <c r="C410" s="235" t="s">
        <v>532</v>
      </c>
      <c r="D410" s="235" t="s">
        <v>156</v>
      </c>
      <c r="E410" s="236" t="s">
        <v>579</v>
      </c>
      <c r="F410" s="237" t="s">
        <v>580</v>
      </c>
      <c r="G410" s="238" t="s">
        <v>230</v>
      </c>
      <c r="H410" s="239">
        <v>2.0129999999999999</v>
      </c>
      <c r="I410" s="240"/>
      <c r="J410" s="241">
        <f>ROUND(I410*H410,2)</f>
        <v>0</v>
      </c>
      <c r="K410" s="242"/>
      <c r="L410" s="45"/>
      <c r="M410" s="243" t="s">
        <v>1</v>
      </c>
      <c r="N410" s="244" t="s">
        <v>41</v>
      </c>
      <c r="O410" s="92"/>
      <c r="P410" s="245">
        <f>O410*H410</f>
        <v>0</v>
      </c>
      <c r="Q410" s="245">
        <v>0</v>
      </c>
      <c r="R410" s="245">
        <f>Q410*H410</f>
        <v>0</v>
      </c>
      <c r="S410" s="245">
        <v>0</v>
      </c>
      <c r="T410" s="246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47" t="s">
        <v>276</v>
      </c>
      <c r="AT410" s="247" t="s">
        <v>156</v>
      </c>
      <c r="AU410" s="247" t="s">
        <v>86</v>
      </c>
      <c r="AY410" s="18" t="s">
        <v>153</v>
      </c>
      <c r="BE410" s="248">
        <f>IF(N410="základní",J410,0)</f>
        <v>0</v>
      </c>
      <c r="BF410" s="248">
        <f>IF(N410="snížená",J410,0)</f>
        <v>0</v>
      </c>
      <c r="BG410" s="248">
        <f>IF(N410="zákl. přenesená",J410,0)</f>
        <v>0</v>
      </c>
      <c r="BH410" s="248">
        <f>IF(N410="sníž. přenesená",J410,0)</f>
        <v>0</v>
      </c>
      <c r="BI410" s="248">
        <f>IF(N410="nulová",J410,0)</f>
        <v>0</v>
      </c>
      <c r="BJ410" s="18" t="s">
        <v>84</v>
      </c>
      <c r="BK410" s="248">
        <f>ROUND(I410*H410,2)</f>
        <v>0</v>
      </c>
      <c r="BL410" s="18" t="s">
        <v>276</v>
      </c>
      <c r="BM410" s="247" t="s">
        <v>863</v>
      </c>
    </row>
    <row r="411" s="12" customFormat="1" ht="22.8" customHeight="1">
      <c r="A411" s="12"/>
      <c r="B411" s="219"/>
      <c r="C411" s="220"/>
      <c r="D411" s="221" t="s">
        <v>75</v>
      </c>
      <c r="E411" s="233" t="s">
        <v>582</v>
      </c>
      <c r="F411" s="233" t="s">
        <v>583</v>
      </c>
      <c r="G411" s="220"/>
      <c r="H411" s="220"/>
      <c r="I411" s="223"/>
      <c r="J411" s="234">
        <f>BK411</f>
        <v>0</v>
      </c>
      <c r="K411" s="220"/>
      <c r="L411" s="225"/>
      <c r="M411" s="226"/>
      <c r="N411" s="227"/>
      <c r="O411" s="227"/>
      <c r="P411" s="228">
        <f>SUM(P412:P413)</f>
        <v>0</v>
      </c>
      <c r="Q411" s="227"/>
      <c r="R411" s="228">
        <f>SUM(R412:R413)</f>
        <v>0.0085599999999999999</v>
      </c>
      <c r="S411" s="227"/>
      <c r="T411" s="229">
        <f>SUM(T412:T413)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30" t="s">
        <v>86</v>
      </c>
      <c r="AT411" s="231" t="s">
        <v>75</v>
      </c>
      <c r="AU411" s="231" t="s">
        <v>84</v>
      </c>
      <c r="AY411" s="230" t="s">
        <v>153</v>
      </c>
      <c r="BK411" s="232">
        <f>SUM(BK412:BK413)</f>
        <v>0</v>
      </c>
    </row>
    <row r="412" s="2" customFormat="1" ht="16.5" customHeight="1">
      <c r="A412" s="39"/>
      <c r="B412" s="40"/>
      <c r="C412" s="235" t="s">
        <v>536</v>
      </c>
      <c r="D412" s="235" t="s">
        <v>156</v>
      </c>
      <c r="E412" s="236" t="s">
        <v>585</v>
      </c>
      <c r="F412" s="237" t="s">
        <v>586</v>
      </c>
      <c r="G412" s="238" t="s">
        <v>288</v>
      </c>
      <c r="H412" s="239">
        <v>8</v>
      </c>
      <c r="I412" s="240"/>
      <c r="J412" s="241">
        <f>ROUND(I412*H412,2)</f>
        <v>0</v>
      </c>
      <c r="K412" s="242"/>
      <c r="L412" s="45"/>
      <c r="M412" s="243" t="s">
        <v>1</v>
      </c>
      <c r="N412" s="244" t="s">
        <v>41</v>
      </c>
      <c r="O412" s="92"/>
      <c r="P412" s="245">
        <f>O412*H412</f>
        <v>0</v>
      </c>
      <c r="Q412" s="245">
        <v>0.00107</v>
      </c>
      <c r="R412" s="245">
        <f>Q412*H412</f>
        <v>0.0085599999999999999</v>
      </c>
      <c r="S412" s="245">
        <v>0</v>
      </c>
      <c r="T412" s="246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47" t="s">
        <v>276</v>
      </c>
      <c r="AT412" s="247" t="s">
        <v>156</v>
      </c>
      <c r="AU412" s="247" t="s">
        <v>86</v>
      </c>
      <c r="AY412" s="18" t="s">
        <v>153</v>
      </c>
      <c r="BE412" s="248">
        <f>IF(N412="základní",J412,0)</f>
        <v>0</v>
      </c>
      <c r="BF412" s="248">
        <f>IF(N412="snížená",J412,0)</f>
        <v>0</v>
      </c>
      <c r="BG412" s="248">
        <f>IF(N412="zákl. přenesená",J412,0)</f>
        <v>0</v>
      </c>
      <c r="BH412" s="248">
        <f>IF(N412="sníž. přenesená",J412,0)</f>
        <v>0</v>
      </c>
      <c r="BI412" s="248">
        <f>IF(N412="nulová",J412,0)</f>
        <v>0</v>
      </c>
      <c r="BJ412" s="18" t="s">
        <v>84</v>
      </c>
      <c r="BK412" s="248">
        <f>ROUND(I412*H412,2)</f>
        <v>0</v>
      </c>
      <c r="BL412" s="18" t="s">
        <v>276</v>
      </c>
      <c r="BM412" s="247" t="s">
        <v>864</v>
      </c>
    </row>
    <row r="413" s="2" customFormat="1" ht="16.5" customHeight="1">
      <c r="A413" s="39"/>
      <c r="B413" s="40"/>
      <c r="C413" s="235" t="s">
        <v>540</v>
      </c>
      <c r="D413" s="235" t="s">
        <v>156</v>
      </c>
      <c r="E413" s="236" t="s">
        <v>589</v>
      </c>
      <c r="F413" s="237" t="s">
        <v>771</v>
      </c>
      <c r="G413" s="238" t="s">
        <v>159</v>
      </c>
      <c r="H413" s="239">
        <v>42.100000000000001</v>
      </c>
      <c r="I413" s="240"/>
      <c r="J413" s="241">
        <f>ROUND(I413*H413,2)</f>
        <v>0</v>
      </c>
      <c r="K413" s="242"/>
      <c r="L413" s="45"/>
      <c r="M413" s="243" t="s">
        <v>1</v>
      </c>
      <c r="N413" s="244" t="s">
        <v>41</v>
      </c>
      <c r="O413" s="92"/>
      <c r="P413" s="245">
        <f>O413*H413</f>
        <v>0</v>
      </c>
      <c r="Q413" s="245">
        <v>0</v>
      </c>
      <c r="R413" s="245">
        <f>Q413*H413</f>
        <v>0</v>
      </c>
      <c r="S413" s="245">
        <v>0</v>
      </c>
      <c r="T413" s="246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47" t="s">
        <v>276</v>
      </c>
      <c r="AT413" s="247" t="s">
        <v>156</v>
      </c>
      <c r="AU413" s="247" t="s">
        <v>86</v>
      </c>
      <c r="AY413" s="18" t="s">
        <v>153</v>
      </c>
      <c r="BE413" s="248">
        <f>IF(N413="základní",J413,0)</f>
        <v>0</v>
      </c>
      <c r="BF413" s="248">
        <f>IF(N413="snížená",J413,0)</f>
        <v>0</v>
      </c>
      <c r="BG413" s="248">
        <f>IF(N413="zákl. přenesená",J413,0)</f>
        <v>0</v>
      </c>
      <c r="BH413" s="248">
        <f>IF(N413="sníž. přenesená",J413,0)</f>
        <v>0</v>
      </c>
      <c r="BI413" s="248">
        <f>IF(N413="nulová",J413,0)</f>
        <v>0</v>
      </c>
      <c r="BJ413" s="18" t="s">
        <v>84</v>
      </c>
      <c r="BK413" s="248">
        <f>ROUND(I413*H413,2)</f>
        <v>0</v>
      </c>
      <c r="BL413" s="18" t="s">
        <v>276</v>
      </c>
      <c r="BM413" s="247" t="s">
        <v>865</v>
      </c>
    </row>
    <row r="414" s="12" customFormat="1" ht="22.8" customHeight="1">
      <c r="A414" s="12"/>
      <c r="B414" s="219"/>
      <c r="C414" s="220"/>
      <c r="D414" s="221" t="s">
        <v>75</v>
      </c>
      <c r="E414" s="233" t="s">
        <v>592</v>
      </c>
      <c r="F414" s="233" t="s">
        <v>593</v>
      </c>
      <c r="G414" s="220"/>
      <c r="H414" s="220"/>
      <c r="I414" s="223"/>
      <c r="J414" s="234">
        <f>BK414</f>
        <v>0</v>
      </c>
      <c r="K414" s="220"/>
      <c r="L414" s="225"/>
      <c r="M414" s="226"/>
      <c r="N414" s="227"/>
      <c r="O414" s="227"/>
      <c r="P414" s="228">
        <f>SUM(P415:P451)</f>
        <v>0</v>
      </c>
      <c r="Q414" s="227"/>
      <c r="R414" s="228">
        <f>SUM(R415:R451)</f>
        <v>0.17267167</v>
      </c>
      <c r="S414" s="227"/>
      <c r="T414" s="229">
        <f>SUM(T415:T451)</f>
        <v>0.033703509999999999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30" t="s">
        <v>86</v>
      </c>
      <c r="AT414" s="231" t="s">
        <v>75</v>
      </c>
      <c r="AU414" s="231" t="s">
        <v>84</v>
      </c>
      <c r="AY414" s="230" t="s">
        <v>153</v>
      </c>
      <c r="BK414" s="232">
        <f>SUM(BK415:BK451)</f>
        <v>0</v>
      </c>
    </row>
    <row r="415" s="2" customFormat="1" ht="16.5" customHeight="1">
      <c r="A415" s="39"/>
      <c r="B415" s="40"/>
      <c r="C415" s="235" t="s">
        <v>545</v>
      </c>
      <c r="D415" s="235" t="s">
        <v>156</v>
      </c>
      <c r="E415" s="236" t="s">
        <v>595</v>
      </c>
      <c r="F415" s="237" t="s">
        <v>596</v>
      </c>
      <c r="G415" s="238" t="s">
        <v>167</v>
      </c>
      <c r="H415" s="239">
        <v>108.721</v>
      </c>
      <c r="I415" s="240"/>
      <c r="J415" s="241">
        <f>ROUND(I415*H415,2)</f>
        <v>0</v>
      </c>
      <c r="K415" s="242"/>
      <c r="L415" s="45"/>
      <c r="M415" s="243" t="s">
        <v>1</v>
      </c>
      <c r="N415" s="244" t="s">
        <v>41</v>
      </c>
      <c r="O415" s="92"/>
      <c r="P415" s="245">
        <f>O415*H415</f>
        <v>0</v>
      </c>
      <c r="Q415" s="245">
        <v>0.001</v>
      </c>
      <c r="R415" s="245">
        <f>Q415*H415</f>
        <v>0.10872100000000001</v>
      </c>
      <c r="S415" s="245">
        <v>0.00031</v>
      </c>
      <c r="T415" s="246">
        <f>S415*H415</f>
        <v>0.033703509999999999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47" t="s">
        <v>276</v>
      </c>
      <c r="AT415" s="247" t="s">
        <v>156</v>
      </c>
      <c r="AU415" s="247" t="s">
        <v>86</v>
      </c>
      <c r="AY415" s="18" t="s">
        <v>153</v>
      </c>
      <c r="BE415" s="248">
        <f>IF(N415="základní",J415,0)</f>
        <v>0</v>
      </c>
      <c r="BF415" s="248">
        <f>IF(N415="snížená",J415,0)</f>
        <v>0</v>
      </c>
      <c r="BG415" s="248">
        <f>IF(N415="zákl. přenesená",J415,0)</f>
        <v>0</v>
      </c>
      <c r="BH415" s="248">
        <f>IF(N415="sníž. přenesená",J415,0)</f>
        <v>0</v>
      </c>
      <c r="BI415" s="248">
        <f>IF(N415="nulová",J415,0)</f>
        <v>0</v>
      </c>
      <c r="BJ415" s="18" t="s">
        <v>84</v>
      </c>
      <c r="BK415" s="248">
        <f>ROUND(I415*H415,2)</f>
        <v>0</v>
      </c>
      <c r="BL415" s="18" t="s">
        <v>276</v>
      </c>
      <c r="BM415" s="247" t="s">
        <v>866</v>
      </c>
    </row>
    <row r="416" s="15" customFormat="1">
      <c r="A416" s="15"/>
      <c r="B416" s="272"/>
      <c r="C416" s="273"/>
      <c r="D416" s="251" t="s">
        <v>162</v>
      </c>
      <c r="E416" s="274" t="s">
        <v>1</v>
      </c>
      <c r="F416" s="275" t="s">
        <v>185</v>
      </c>
      <c r="G416" s="273"/>
      <c r="H416" s="274" t="s">
        <v>1</v>
      </c>
      <c r="I416" s="276"/>
      <c r="J416" s="273"/>
      <c r="K416" s="273"/>
      <c r="L416" s="277"/>
      <c r="M416" s="278"/>
      <c r="N416" s="279"/>
      <c r="O416" s="279"/>
      <c r="P416" s="279"/>
      <c r="Q416" s="279"/>
      <c r="R416" s="279"/>
      <c r="S416" s="279"/>
      <c r="T416" s="280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81" t="s">
        <v>162</v>
      </c>
      <c r="AU416" s="281" t="s">
        <v>86</v>
      </c>
      <c r="AV416" s="15" t="s">
        <v>84</v>
      </c>
      <c r="AW416" s="15" t="s">
        <v>32</v>
      </c>
      <c r="AX416" s="15" t="s">
        <v>76</v>
      </c>
      <c r="AY416" s="281" t="s">
        <v>153</v>
      </c>
    </row>
    <row r="417" s="13" customFormat="1">
      <c r="A417" s="13"/>
      <c r="B417" s="249"/>
      <c r="C417" s="250"/>
      <c r="D417" s="251" t="s">
        <v>162</v>
      </c>
      <c r="E417" s="252" t="s">
        <v>1</v>
      </c>
      <c r="F417" s="253" t="s">
        <v>598</v>
      </c>
      <c r="G417" s="250"/>
      <c r="H417" s="254">
        <v>41.57</v>
      </c>
      <c r="I417" s="255"/>
      <c r="J417" s="250"/>
      <c r="K417" s="250"/>
      <c r="L417" s="256"/>
      <c r="M417" s="257"/>
      <c r="N417" s="258"/>
      <c r="O417" s="258"/>
      <c r="P417" s="258"/>
      <c r="Q417" s="258"/>
      <c r="R417" s="258"/>
      <c r="S417" s="258"/>
      <c r="T417" s="259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0" t="s">
        <v>162</v>
      </c>
      <c r="AU417" s="260" t="s">
        <v>86</v>
      </c>
      <c r="AV417" s="13" t="s">
        <v>86</v>
      </c>
      <c r="AW417" s="13" t="s">
        <v>32</v>
      </c>
      <c r="AX417" s="13" t="s">
        <v>76</v>
      </c>
      <c r="AY417" s="260" t="s">
        <v>153</v>
      </c>
    </row>
    <row r="418" s="13" customFormat="1">
      <c r="A418" s="13"/>
      <c r="B418" s="249"/>
      <c r="C418" s="250"/>
      <c r="D418" s="251" t="s">
        <v>162</v>
      </c>
      <c r="E418" s="252" t="s">
        <v>1</v>
      </c>
      <c r="F418" s="253" t="s">
        <v>207</v>
      </c>
      <c r="G418" s="250"/>
      <c r="H418" s="254">
        <v>-1.7</v>
      </c>
      <c r="I418" s="255"/>
      <c r="J418" s="250"/>
      <c r="K418" s="250"/>
      <c r="L418" s="256"/>
      <c r="M418" s="257"/>
      <c r="N418" s="258"/>
      <c r="O418" s="258"/>
      <c r="P418" s="258"/>
      <c r="Q418" s="258"/>
      <c r="R418" s="258"/>
      <c r="S418" s="258"/>
      <c r="T418" s="259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0" t="s">
        <v>162</v>
      </c>
      <c r="AU418" s="260" t="s">
        <v>86</v>
      </c>
      <c r="AV418" s="13" t="s">
        <v>86</v>
      </c>
      <c r="AW418" s="13" t="s">
        <v>32</v>
      </c>
      <c r="AX418" s="13" t="s">
        <v>76</v>
      </c>
      <c r="AY418" s="260" t="s">
        <v>153</v>
      </c>
    </row>
    <row r="419" s="15" customFormat="1">
      <c r="A419" s="15"/>
      <c r="B419" s="272"/>
      <c r="C419" s="273"/>
      <c r="D419" s="251" t="s">
        <v>162</v>
      </c>
      <c r="E419" s="274" t="s">
        <v>1</v>
      </c>
      <c r="F419" s="275" t="s">
        <v>189</v>
      </c>
      <c r="G419" s="273"/>
      <c r="H419" s="274" t="s">
        <v>1</v>
      </c>
      <c r="I419" s="276"/>
      <c r="J419" s="273"/>
      <c r="K419" s="273"/>
      <c r="L419" s="277"/>
      <c r="M419" s="278"/>
      <c r="N419" s="279"/>
      <c r="O419" s="279"/>
      <c r="P419" s="279"/>
      <c r="Q419" s="279"/>
      <c r="R419" s="279"/>
      <c r="S419" s="279"/>
      <c r="T419" s="280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81" t="s">
        <v>162</v>
      </c>
      <c r="AU419" s="281" t="s">
        <v>86</v>
      </c>
      <c r="AV419" s="15" t="s">
        <v>84</v>
      </c>
      <c r="AW419" s="15" t="s">
        <v>32</v>
      </c>
      <c r="AX419" s="15" t="s">
        <v>76</v>
      </c>
      <c r="AY419" s="281" t="s">
        <v>153</v>
      </c>
    </row>
    <row r="420" s="13" customFormat="1">
      <c r="A420" s="13"/>
      <c r="B420" s="249"/>
      <c r="C420" s="250"/>
      <c r="D420" s="251" t="s">
        <v>162</v>
      </c>
      <c r="E420" s="252" t="s">
        <v>1</v>
      </c>
      <c r="F420" s="253" t="s">
        <v>599</v>
      </c>
      <c r="G420" s="250"/>
      <c r="H420" s="254">
        <v>9.8300000000000001</v>
      </c>
      <c r="I420" s="255"/>
      <c r="J420" s="250"/>
      <c r="K420" s="250"/>
      <c r="L420" s="256"/>
      <c r="M420" s="257"/>
      <c r="N420" s="258"/>
      <c r="O420" s="258"/>
      <c r="P420" s="258"/>
      <c r="Q420" s="258"/>
      <c r="R420" s="258"/>
      <c r="S420" s="258"/>
      <c r="T420" s="25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0" t="s">
        <v>162</v>
      </c>
      <c r="AU420" s="260" t="s">
        <v>86</v>
      </c>
      <c r="AV420" s="13" t="s">
        <v>86</v>
      </c>
      <c r="AW420" s="13" t="s">
        <v>32</v>
      </c>
      <c r="AX420" s="13" t="s">
        <v>76</v>
      </c>
      <c r="AY420" s="260" t="s">
        <v>153</v>
      </c>
    </row>
    <row r="421" s="15" customFormat="1">
      <c r="A421" s="15"/>
      <c r="B421" s="272"/>
      <c r="C421" s="273"/>
      <c r="D421" s="251" t="s">
        <v>162</v>
      </c>
      <c r="E421" s="274" t="s">
        <v>1</v>
      </c>
      <c r="F421" s="275" t="s">
        <v>209</v>
      </c>
      <c r="G421" s="273"/>
      <c r="H421" s="274" t="s">
        <v>1</v>
      </c>
      <c r="I421" s="276"/>
      <c r="J421" s="273"/>
      <c r="K421" s="273"/>
      <c r="L421" s="277"/>
      <c r="M421" s="278"/>
      <c r="N421" s="279"/>
      <c r="O421" s="279"/>
      <c r="P421" s="279"/>
      <c r="Q421" s="279"/>
      <c r="R421" s="279"/>
      <c r="S421" s="279"/>
      <c r="T421" s="280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81" t="s">
        <v>162</v>
      </c>
      <c r="AU421" s="281" t="s">
        <v>86</v>
      </c>
      <c r="AV421" s="15" t="s">
        <v>84</v>
      </c>
      <c r="AW421" s="15" t="s">
        <v>32</v>
      </c>
      <c r="AX421" s="15" t="s">
        <v>76</v>
      </c>
      <c r="AY421" s="281" t="s">
        <v>153</v>
      </c>
    </row>
    <row r="422" s="13" customFormat="1">
      <c r="A422" s="13"/>
      <c r="B422" s="249"/>
      <c r="C422" s="250"/>
      <c r="D422" s="251" t="s">
        <v>162</v>
      </c>
      <c r="E422" s="252" t="s">
        <v>1</v>
      </c>
      <c r="F422" s="253" t="s">
        <v>600</v>
      </c>
      <c r="G422" s="250"/>
      <c r="H422" s="254">
        <v>39.378</v>
      </c>
      <c r="I422" s="255"/>
      <c r="J422" s="250"/>
      <c r="K422" s="250"/>
      <c r="L422" s="256"/>
      <c r="M422" s="257"/>
      <c r="N422" s="258"/>
      <c r="O422" s="258"/>
      <c r="P422" s="258"/>
      <c r="Q422" s="258"/>
      <c r="R422" s="258"/>
      <c r="S422" s="258"/>
      <c r="T422" s="25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0" t="s">
        <v>162</v>
      </c>
      <c r="AU422" s="260" t="s">
        <v>86</v>
      </c>
      <c r="AV422" s="13" t="s">
        <v>86</v>
      </c>
      <c r="AW422" s="13" t="s">
        <v>32</v>
      </c>
      <c r="AX422" s="13" t="s">
        <v>76</v>
      </c>
      <c r="AY422" s="260" t="s">
        <v>153</v>
      </c>
    </row>
    <row r="423" s="13" customFormat="1">
      <c r="A423" s="13"/>
      <c r="B423" s="249"/>
      <c r="C423" s="250"/>
      <c r="D423" s="251" t="s">
        <v>162</v>
      </c>
      <c r="E423" s="252" t="s">
        <v>1</v>
      </c>
      <c r="F423" s="253" t="s">
        <v>211</v>
      </c>
      <c r="G423" s="250"/>
      <c r="H423" s="254">
        <v>-3.0600000000000001</v>
      </c>
      <c r="I423" s="255"/>
      <c r="J423" s="250"/>
      <c r="K423" s="250"/>
      <c r="L423" s="256"/>
      <c r="M423" s="257"/>
      <c r="N423" s="258"/>
      <c r="O423" s="258"/>
      <c r="P423" s="258"/>
      <c r="Q423" s="258"/>
      <c r="R423" s="258"/>
      <c r="S423" s="258"/>
      <c r="T423" s="25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60" t="s">
        <v>162</v>
      </c>
      <c r="AU423" s="260" t="s">
        <v>86</v>
      </c>
      <c r="AV423" s="13" t="s">
        <v>86</v>
      </c>
      <c r="AW423" s="13" t="s">
        <v>32</v>
      </c>
      <c r="AX423" s="13" t="s">
        <v>76</v>
      </c>
      <c r="AY423" s="260" t="s">
        <v>153</v>
      </c>
    </row>
    <row r="424" s="15" customFormat="1">
      <c r="A424" s="15"/>
      <c r="B424" s="272"/>
      <c r="C424" s="273"/>
      <c r="D424" s="251" t="s">
        <v>162</v>
      </c>
      <c r="E424" s="274" t="s">
        <v>1</v>
      </c>
      <c r="F424" s="275" t="s">
        <v>212</v>
      </c>
      <c r="G424" s="273"/>
      <c r="H424" s="274" t="s">
        <v>1</v>
      </c>
      <c r="I424" s="276"/>
      <c r="J424" s="273"/>
      <c r="K424" s="273"/>
      <c r="L424" s="277"/>
      <c r="M424" s="278"/>
      <c r="N424" s="279"/>
      <c r="O424" s="279"/>
      <c r="P424" s="279"/>
      <c r="Q424" s="279"/>
      <c r="R424" s="279"/>
      <c r="S424" s="279"/>
      <c r="T424" s="280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81" t="s">
        <v>162</v>
      </c>
      <c r="AU424" s="281" t="s">
        <v>86</v>
      </c>
      <c r="AV424" s="15" t="s">
        <v>84</v>
      </c>
      <c r="AW424" s="15" t="s">
        <v>32</v>
      </c>
      <c r="AX424" s="15" t="s">
        <v>76</v>
      </c>
      <c r="AY424" s="281" t="s">
        <v>153</v>
      </c>
    </row>
    <row r="425" s="13" customFormat="1">
      <c r="A425" s="13"/>
      <c r="B425" s="249"/>
      <c r="C425" s="250"/>
      <c r="D425" s="251" t="s">
        <v>162</v>
      </c>
      <c r="E425" s="252" t="s">
        <v>1</v>
      </c>
      <c r="F425" s="253" t="s">
        <v>601</v>
      </c>
      <c r="G425" s="250"/>
      <c r="H425" s="254">
        <v>12.640000000000001</v>
      </c>
      <c r="I425" s="255"/>
      <c r="J425" s="250"/>
      <c r="K425" s="250"/>
      <c r="L425" s="256"/>
      <c r="M425" s="257"/>
      <c r="N425" s="258"/>
      <c r="O425" s="258"/>
      <c r="P425" s="258"/>
      <c r="Q425" s="258"/>
      <c r="R425" s="258"/>
      <c r="S425" s="258"/>
      <c r="T425" s="259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0" t="s">
        <v>162</v>
      </c>
      <c r="AU425" s="260" t="s">
        <v>86</v>
      </c>
      <c r="AV425" s="13" t="s">
        <v>86</v>
      </c>
      <c r="AW425" s="13" t="s">
        <v>32</v>
      </c>
      <c r="AX425" s="13" t="s">
        <v>76</v>
      </c>
      <c r="AY425" s="260" t="s">
        <v>153</v>
      </c>
    </row>
    <row r="426" s="15" customFormat="1">
      <c r="A426" s="15"/>
      <c r="B426" s="272"/>
      <c r="C426" s="273"/>
      <c r="D426" s="251" t="s">
        <v>162</v>
      </c>
      <c r="E426" s="274" t="s">
        <v>1</v>
      </c>
      <c r="F426" s="275" t="s">
        <v>191</v>
      </c>
      <c r="G426" s="273"/>
      <c r="H426" s="274" t="s">
        <v>1</v>
      </c>
      <c r="I426" s="276"/>
      <c r="J426" s="273"/>
      <c r="K426" s="273"/>
      <c r="L426" s="277"/>
      <c r="M426" s="278"/>
      <c r="N426" s="279"/>
      <c r="O426" s="279"/>
      <c r="P426" s="279"/>
      <c r="Q426" s="279"/>
      <c r="R426" s="279"/>
      <c r="S426" s="279"/>
      <c r="T426" s="280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81" t="s">
        <v>162</v>
      </c>
      <c r="AU426" s="281" t="s">
        <v>86</v>
      </c>
      <c r="AV426" s="15" t="s">
        <v>84</v>
      </c>
      <c r="AW426" s="15" t="s">
        <v>32</v>
      </c>
      <c r="AX426" s="15" t="s">
        <v>76</v>
      </c>
      <c r="AY426" s="281" t="s">
        <v>153</v>
      </c>
    </row>
    <row r="427" s="13" customFormat="1">
      <c r="A427" s="13"/>
      <c r="B427" s="249"/>
      <c r="C427" s="250"/>
      <c r="D427" s="251" t="s">
        <v>162</v>
      </c>
      <c r="E427" s="252" t="s">
        <v>1</v>
      </c>
      <c r="F427" s="253" t="s">
        <v>602</v>
      </c>
      <c r="G427" s="250"/>
      <c r="H427" s="254">
        <v>10.063000000000001</v>
      </c>
      <c r="I427" s="255"/>
      <c r="J427" s="250"/>
      <c r="K427" s="250"/>
      <c r="L427" s="256"/>
      <c r="M427" s="257"/>
      <c r="N427" s="258"/>
      <c r="O427" s="258"/>
      <c r="P427" s="258"/>
      <c r="Q427" s="258"/>
      <c r="R427" s="258"/>
      <c r="S427" s="258"/>
      <c r="T427" s="25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60" t="s">
        <v>162</v>
      </c>
      <c r="AU427" s="260" t="s">
        <v>86</v>
      </c>
      <c r="AV427" s="13" t="s">
        <v>86</v>
      </c>
      <c r="AW427" s="13" t="s">
        <v>32</v>
      </c>
      <c r="AX427" s="13" t="s">
        <v>76</v>
      </c>
      <c r="AY427" s="260" t="s">
        <v>153</v>
      </c>
    </row>
    <row r="428" s="16" customFormat="1">
      <c r="A428" s="16"/>
      <c r="B428" s="282"/>
      <c r="C428" s="283"/>
      <c r="D428" s="251" t="s">
        <v>162</v>
      </c>
      <c r="E428" s="284" t="s">
        <v>1</v>
      </c>
      <c r="F428" s="285" t="s">
        <v>215</v>
      </c>
      <c r="G428" s="283"/>
      <c r="H428" s="286">
        <v>108.721</v>
      </c>
      <c r="I428" s="287"/>
      <c r="J428" s="283"/>
      <c r="K428" s="283"/>
      <c r="L428" s="288"/>
      <c r="M428" s="289"/>
      <c r="N428" s="290"/>
      <c r="O428" s="290"/>
      <c r="P428" s="290"/>
      <c r="Q428" s="290"/>
      <c r="R428" s="290"/>
      <c r="S428" s="290"/>
      <c r="T428" s="291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T428" s="292" t="s">
        <v>162</v>
      </c>
      <c r="AU428" s="292" t="s">
        <v>86</v>
      </c>
      <c r="AV428" s="16" t="s">
        <v>154</v>
      </c>
      <c r="AW428" s="16" t="s">
        <v>32</v>
      </c>
      <c r="AX428" s="16" t="s">
        <v>76</v>
      </c>
      <c r="AY428" s="292" t="s">
        <v>153</v>
      </c>
    </row>
    <row r="429" s="14" customFormat="1">
      <c r="A429" s="14"/>
      <c r="B429" s="261"/>
      <c r="C429" s="262"/>
      <c r="D429" s="251" t="s">
        <v>162</v>
      </c>
      <c r="E429" s="263" t="s">
        <v>1</v>
      </c>
      <c r="F429" s="264" t="s">
        <v>164</v>
      </c>
      <c r="G429" s="262"/>
      <c r="H429" s="265">
        <v>108.721</v>
      </c>
      <c r="I429" s="266"/>
      <c r="J429" s="262"/>
      <c r="K429" s="262"/>
      <c r="L429" s="267"/>
      <c r="M429" s="268"/>
      <c r="N429" s="269"/>
      <c r="O429" s="269"/>
      <c r="P429" s="269"/>
      <c r="Q429" s="269"/>
      <c r="R429" s="269"/>
      <c r="S429" s="269"/>
      <c r="T429" s="270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71" t="s">
        <v>162</v>
      </c>
      <c r="AU429" s="271" t="s">
        <v>86</v>
      </c>
      <c r="AV429" s="14" t="s">
        <v>160</v>
      </c>
      <c r="AW429" s="14" t="s">
        <v>32</v>
      </c>
      <c r="AX429" s="14" t="s">
        <v>84</v>
      </c>
      <c r="AY429" s="271" t="s">
        <v>153</v>
      </c>
    </row>
    <row r="430" s="2" customFormat="1" ht="21.75" customHeight="1">
      <c r="A430" s="39"/>
      <c r="B430" s="40"/>
      <c r="C430" s="235" t="s">
        <v>556</v>
      </c>
      <c r="D430" s="235" t="s">
        <v>156</v>
      </c>
      <c r="E430" s="236" t="s">
        <v>604</v>
      </c>
      <c r="F430" s="237" t="s">
        <v>605</v>
      </c>
      <c r="G430" s="238" t="s">
        <v>167</v>
      </c>
      <c r="H430" s="239">
        <v>108.721</v>
      </c>
      <c r="I430" s="240"/>
      <c r="J430" s="241">
        <f>ROUND(I430*H430,2)</f>
        <v>0</v>
      </c>
      <c r="K430" s="242"/>
      <c r="L430" s="45"/>
      <c r="M430" s="243" t="s">
        <v>1</v>
      </c>
      <c r="N430" s="244" t="s">
        <v>41</v>
      </c>
      <c r="O430" s="92"/>
      <c r="P430" s="245">
        <f>O430*H430</f>
        <v>0</v>
      </c>
      <c r="Q430" s="245">
        <v>3.0000000000000001E-05</v>
      </c>
      <c r="R430" s="245">
        <f>Q430*H430</f>
        <v>0.0032616300000000002</v>
      </c>
      <c r="S430" s="245">
        <v>0</v>
      </c>
      <c r="T430" s="246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47" t="s">
        <v>276</v>
      </c>
      <c r="AT430" s="247" t="s">
        <v>156</v>
      </c>
      <c r="AU430" s="247" t="s">
        <v>86</v>
      </c>
      <c r="AY430" s="18" t="s">
        <v>153</v>
      </c>
      <c r="BE430" s="248">
        <f>IF(N430="základní",J430,0)</f>
        <v>0</v>
      </c>
      <c r="BF430" s="248">
        <f>IF(N430="snížená",J430,0)</f>
        <v>0</v>
      </c>
      <c r="BG430" s="248">
        <f>IF(N430="zákl. přenesená",J430,0)</f>
        <v>0</v>
      </c>
      <c r="BH430" s="248">
        <f>IF(N430="sníž. přenesená",J430,0)</f>
        <v>0</v>
      </c>
      <c r="BI430" s="248">
        <f>IF(N430="nulová",J430,0)</f>
        <v>0</v>
      </c>
      <c r="BJ430" s="18" t="s">
        <v>84</v>
      </c>
      <c r="BK430" s="248">
        <f>ROUND(I430*H430,2)</f>
        <v>0</v>
      </c>
      <c r="BL430" s="18" t="s">
        <v>276</v>
      </c>
      <c r="BM430" s="247" t="s">
        <v>867</v>
      </c>
    </row>
    <row r="431" s="2" customFormat="1" ht="24.15" customHeight="1">
      <c r="A431" s="39"/>
      <c r="B431" s="40"/>
      <c r="C431" s="235" t="s">
        <v>560</v>
      </c>
      <c r="D431" s="235" t="s">
        <v>156</v>
      </c>
      <c r="E431" s="236" t="s">
        <v>608</v>
      </c>
      <c r="F431" s="237" t="s">
        <v>609</v>
      </c>
      <c r="G431" s="238" t="s">
        <v>167</v>
      </c>
      <c r="H431" s="239">
        <v>8.6750000000000007</v>
      </c>
      <c r="I431" s="240"/>
      <c r="J431" s="241">
        <f>ROUND(I431*H431,2)</f>
        <v>0</v>
      </c>
      <c r="K431" s="242"/>
      <c r="L431" s="45"/>
      <c r="M431" s="243" t="s">
        <v>1</v>
      </c>
      <c r="N431" s="244" t="s">
        <v>41</v>
      </c>
      <c r="O431" s="92"/>
      <c r="P431" s="245">
        <f>O431*H431</f>
        <v>0</v>
      </c>
      <c r="Q431" s="245">
        <v>0.00029</v>
      </c>
      <c r="R431" s="245">
        <f>Q431*H431</f>
        <v>0.0025157500000000002</v>
      </c>
      <c r="S431" s="245">
        <v>0</v>
      </c>
      <c r="T431" s="246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47" t="s">
        <v>276</v>
      </c>
      <c r="AT431" s="247" t="s">
        <v>156</v>
      </c>
      <c r="AU431" s="247" t="s">
        <v>86</v>
      </c>
      <c r="AY431" s="18" t="s">
        <v>153</v>
      </c>
      <c r="BE431" s="248">
        <f>IF(N431="základní",J431,0)</f>
        <v>0</v>
      </c>
      <c r="BF431" s="248">
        <f>IF(N431="snížená",J431,0)</f>
        <v>0</v>
      </c>
      <c r="BG431" s="248">
        <f>IF(N431="zákl. přenesená",J431,0)</f>
        <v>0</v>
      </c>
      <c r="BH431" s="248">
        <f>IF(N431="sníž. přenesená",J431,0)</f>
        <v>0</v>
      </c>
      <c r="BI431" s="248">
        <f>IF(N431="nulová",J431,0)</f>
        <v>0</v>
      </c>
      <c r="BJ431" s="18" t="s">
        <v>84</v>
      </c>
      <c r="BK431" s="248">
        <f>ROUND(I431*H431,2)</f>
        <v>0</v>
      </c>
      <c r="BL431" s="18" t="s">
        <v>276</v>
      </c>
      <c r="BM431" s="247" t="s">
        <v>868</v>
      </c>
    </row>
    <row r="432" s="13" customFormat="1">
      <c r="A432" s="13"/>
      <c r="B432" s="249"/>
      <c r="C432" s="250"/>
      <c r="D432" s="251" t="s">
        <v>162</v>
      </c>
      <c r="E432" s="252" t="s">
        <v>1</v>
      </c>
      <c r="F432" s="253" t="s">
        <v>611</v>
      </c>
      <c r="G432" s="250"/>
      <c r="H432" s="254">
        <v>8.6750000000000007</v>
      </c>
      <c r="I432" s="255"/>
      <c r="J432" s="250"/>
      <c r="K432" s="250"/>
      <c r="L432" s="256"/>
      <c r="M432" s="257"/>
      <c r="N432" s="258"/>
      <c r="O432" s="258"/>
      <c r="P432" s="258"/>
      <c r="Q432" s="258"/>
      <c r="R432" s="258"/>
      <c r="S432" s="258"/>
      <c r="T432" s="25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60" t="s">
        <v>162</v>
      </c>
      <c r="AU432" s="260" t="s">
        <v>86</v>
      </c>
      <c r="AV432" s="13" t="s">
        <v>86</v>
      </c>
      <c r="AW432" s="13" t="s">
        <v>32</v>
      </c>
      <c r="AX432" s="13" t="s">
        <v>76</v>
      </c>
      <c r="AY432" s="260" t="s">
        <v>153</v>
      </c>
    </row>
    <row r="433" s="14" customFormat="1">
      <c r="A433" s="14"/>
      <c r="B433" s="261"/>
      <c r="C433" s="262"/>
      <c r="D433" s="251" t="s">
        <v>162</v>
      </c>
      <c r="E433" s="263" t="s">
        <v>1</v>
      </c>
      <c r="F433" s="264" t="s">
        <v>164</v>
      </c>
      <c r="G433" s="262"/>
      <c r="H433" s="265">
        <v>8.6750000000000007</v>
      </c>
      <c r="I433" s="266"/>
      <c r="J433" s="262"/>
      <c r="K433" s="262"/>
      <c r="L433" s="267"/>
      <c r="M433" s="268"/>
      <c r="N433" s="269"/>
      <c r="O433" s="269"/>
      <c r="P433" s="269"/>
      <c r="Q433" s="269"/>
      <c r="R433" s="269"/>
      <c r="S433" s="269"/>
      <c r="T433" s="270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71" t="s">
        <v>162</v>
      </c>
      <c r="AU433" s="271" t="s">
        <v>86</v>
      </c>
      <c r="AV433" s="14" t="s">
        <v>160</v>
      </c>
      <c r="AW433" s="14" t="s">
        <v>32</v>
      </c>
      <c r="AX433" s="14" t="s">
        <v>84</v>
      </c>
      <c r="AY433" s="271" t="s">
        <v>153</v>
      </c>
    </row>
    <row r="434" s="2" customFormat="1" ht="24.15" customHeight="1">
      <c r="A434" s="39"/>
      <c r="B434" s="40"/>
      <c r="C434" s="235" t="s">
        <v>564</v>
      </c>
      <c r="D434" s="235" t="s">
        <v>156</v>
      </c>
      <c r="E434" s="236" t="s">
        <v>613</v>
      </c>
      <c r="F434" s="237" t="s">
        <v>614</v>
      </c>
      <c r="G434" s="238" t="s">
        <v>167</v>
      </c>
      <c r="H434" s="239">
        <v>118.721</v>
      </c>
      <c r="I434" s="240"/>
      <c r="J434" s="241">
        <f>ROUND(I434*H434,2)</f>
        <v>0</v>
      </c>
      <c r="K434" s="242"/>
      <c r="L434" s="45"/>
      <c r="M434" s="243" t="s">
        <v>1</v>
      </c>
      <c r="N434" s="244" t="s">
        <v>41</v>
      </c>
      <c r="O434" s="92"/>
      <c r="P434" s="245">
        <f>O434*H434</f>
        <v>0</v>
      </c>
      <c r="Q434" s="245">
        <v>0.00020000000000000001</v>
      </c>
      <c r="R434" s="245">
        <f>Q434*H434</f>
        <v>0.023744200000000003</v>
      </c>
      <c r="S434" s="245">
        <v>0</v>
      </c>
      <c r="T434" s="246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47" t="s">
        <v>276</v>
      </c>
      <c r="AT434" s="247" t="s">
        <v>156</v>
      </c>
      <c r="AU434" s="247" t="s">
        <v>86</v>
      </c>
      <c r="AY434" s="18" t="s">
        <v>153</v>
      </c>
      <c r="BE434" s="248">
        <f>IF(N434="základní",J434,0)</f>
        <v>0</v>
      </c>
      <c r="BF434" s="248">
        <f>IF(N434="snížená",J434,0)</f>
        <v>0</v>
      </c>
      <c r="BG434" s="248">
        <f>IF(N434="zákl. přenesená",J434,0)</f>
        <v>0</v>
      </c>
      <c r="BH434" s="248">
        <f>IF(N434="sníž. přenesená",J434,0)</f>
        <v>0</v>
      </c>
      <c r="BI434" s="248">
        <f>IF(N434="nulová",J434,0)</f>
        <v>0</v>
      </c>
      <c r="BJ434" s="18" t="s">
        <v>84</v>
      </c>
      <c r="BK434" s="248">
        <f>ROUND(I434*H434,2)</f>
        <v>0</v>
      </c>
      <c r="BL434" s="18" t="s">
        <v>276</v>
      </c>
      <c r="BM434" s="247" t="s">
        <v>869</v>
      </c>
    </row>
    <row r="435" s="15" customFormat="1">
      <c r="A435" s="15"/>
      <c r="B435" s="272"/>
      <c r="C435" s="273"/>
      <c r="D435" s="251" t="s">
        <v>162</v>
      </c>
      <c r="E435" s="274" t="s">
        <v>1</v>
      </c>
      <c r="F435" s="275" t="s">
        <v>185</v>
      </c>
      <c r="G435" s="273"/>
      <c r="H435" s="274" t="s">
        <v>1</v>
      </c>
      <c r="I435" s="276"/>
      <c r="J435" s="273"/>
      <c r="K435" s="273"/>
      <c r="L435" s="277"/>
      <c r="M435" s="278"/>
      <c r="N435" s="279"/>
      <c r="O435" s="279"/>
      <c r="P435" s="279"/>
      <c r="Q435" s="279"/>
      <c r="R435" s="279"/>
      <c r="S435" s="279"/>
      <c r="T435" s="280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81" t="s">
        <v>162</v>
      </c>
      <c r="AU435" s="281" t="s">
        <v>86</v>
      </c>
      <c r="AV435" s="15" t="s">
        <v>84</v>
      </c>
      <c r="AW435" s="15" t="s">
        <v>32</v>
      </c>
      <c r="AX435" s="15" t="s">
        <v>76</v>
      </c>
      <c r="AY435" s="281" t="s">
        <v>153</v>
      </c>
    </row>
    <row r="436" s="13" customFormat="1">
      <c r="A436" s="13"/>
      <c r="B436" s="249"/>
      <c r="C436" s="250"/>
      <c r="D436" s="251" t="s">
        <v>162</v>
      </c>
      <c r="E436" s="252" t="s">
        <v>1</v>
      </c>
      <c r="F436" s="253" t="s">
        <v>598</v>
      </c>
      <c r="G436" s="250"/>
      <c r="H436" s="254">
        <v>41.57</v>
      </c>
      <c r="I436" s="255"/>
      <c r="J436" s="250"/>
      <c r="K436" s="250"/>
      <c r="L436" s="256"/>
      <c r="M436" s="257"/>
      <c r="N436" s="258"/>
      <c r="O436" s="258"/>
      <c r="P436" s="258"/>
      <c r="Q436" s="258"/>
      <c r="R436" s="258"/>
      <c r="S436" s="258"/>
      <c r="T436" s="25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0" t="s">
        <v>162</v>
      </c>
      <c r="AU436" s="260" t="s">
        <v>86</v>
      </c>
      <c r="AV436" s="13" t="s">
        <v>86</v>
      </c>
      <c r="AW436" s="13" t="s">
        <v>32</v>
      </c>
      <c r="AX436" s="13" t="s">
        <v>76</v>
      </c>
      <c r="AY436" s="260" t="s">
        <v>153</v>
      </c>
    </row>
    <row r="437" s="13" customFormat="1">
      <c r="A437" s="13"/>
      <c r="B437" s="249"/>
      <c r="C437" s="250"/>
      <c r="D437" s="251" t="s">
        <v>162</v>
      </c>
      <c r="E437" s="252" t="s">
        <v>1</v>
      </c>
      <c r="F437" s="253" t="s">
        <v>207</v>
      </c>
      <c r="G437" s="250"/>
      <c r="H437" s="254">
        <v>-1.7</v>
      </c>
      <c r="I437" s="255"/>
      <c r="J437" s="250"/>
      <c r="K437" s="250"/>
      <c r="L437" s="256"/>
      <c r="M437" s="257"/>
      <c r="N437" s="258"/>
      <c r="O437" s="258"/>
      <c r="P437" s="258"/>
      <c r="Q437" s="258"/>
      <c r="R437" s="258"/>
      <c r="S437" s="258"/>
      <c r="T437" s="259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0" t="s">
        <v>162</v>
      </c>
      <c r="AU437" s="260" t="s">
        <v>86</v>
      </c>
      <c r="AV437" s="13" t="s">
        <v>86</v>
      </c>
      <c r="AW437" s="13" t="s">
        <v>32</v>
      </c>
      <c r="AX437" s="13" t="s">
        <v>76</v>
      </c>
      <c r="AY437" s="260" t="s">
        <v>153</v>
      </c>
    </row>
    <row r="438" s="15" customFormat="1">
      <c r="A438" s="15"/>
      <c r="B438" s="272"/>
      <c r="C438" s="273"/>
      <c r="D438" s="251" t="s">
        <v>162</v>
      </c>
      <c r="E438" s="274" t="s">
        <v>1</v>
      </c>
      <c r="F438" s="275" t="s">
        <v>189</v>
      </c>
      <c r="G438" s="273"/>
      <c r="H438" s="274" t="s">
        <v>1</v>
      </c>
      <c r="I438" s="276"/>
      <c r="J438" s="273"/>
      <c r="K438" s="273"/>
      <c r="L438" s="277"/>
      <c r="M438" s="278"/>
      <c r="N438" s="279"/>
      <c r="O438" s="279"/>
      <c r="P438" s="279"/>
      <c r="Q438" s="279"/>
      <c r="R438" s="279"/>
      <c r="S438" s="279"/>
      <c r="T438" s="280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81" t="s">
        <v>162</v>
      </c>
      <c r="AU438" s="281" t="s">
        <v>86</v>
      </c>
      <c r="AV438" s="15" t="s">
        <v>84</v>
      </c>
      <c r="AW438" s="15" t="s">
        <v>32</v>
      </c>
      <c r="AX438" s="15" t="s">
        <v>76</v>
      </c>
      <c r="AY438" s="281" t="s">
        <v>153</v>
      </c>
    </row>
    <row r="439" s="13" customFormat="1">
      <c r="A439" s="13"/>
      <c r="B439" s="249"/>
      <c r="C439" s="250"/>
      <c r="D439" s="251" t="s">
        <v>162</v>
      </c>
      <c r="E439" s="252" t="s">
        <v>1</v>
      </c>
      <c r="F439" s="253" t="s">
        <v>599</v>
      </c>
      <c r="G439" s="250"/>
      <c r="H439" s="254">
        <v>9.8300000000000001</v>
      </c>
      <c r="I439" s="255"/>
      <c r="J439" s="250"/>
      <c r="K439" s="250"/>
      <c r="L439" s="256"/>
      <c r="M439" s="257"/>
      <c r="N439" s="258"/>
      <c r="O439" s="258"/>
      <c r="P439" s="258"/>
      <c r="Q439" s="258"/>
      <c r="R439" s="258"/>
      <c r="S439" s="258"/>
      <c r="T439" s="259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0" t="s">
        <v>162</v>
      </c>
      <c r="AU439" s="260" t="s">
        <v>86</v>
      </c>
      <c r="AV439" s="13" t="s">
        <v>86</v>
      </c>
      <c r="AW439" s="13" t="s">
        <v>32</v>
      </c>
      <c r="AX439" s="13" t="s">
        <v>76</v>
      </c>
      <c r="AY439" s="260" t="s">
        <v>153</v>
      </c>
    </row>
    <row r="440" s="15" customFormat="1">
      <c r="A440" s="15"/>
      <c r="B440" s="272"/>
      <c r="C440" s="273"/>
      <c r="D440" s="251" t="s">
        <v>162</v>
      </c>
      <c r="E440" s="274" t="s">
        <v>1</v>
      </c>
      <c r="F440" s="275" t="s">
        <v>209</v>
      </c>
      <c r="G440" s="273"/>
      <c r="H440" s="274" t="s">
        <v>1</v>
      </c>
      <c r="I440" s="276"/>
      <c r="J440" s="273"/>
      <c r="K440" s="273"/>
      <c r="L440" s="277"/>
      <c r="M440" s="278"/>
      <c r="N440" s="279"/>
      <c r="O440" s="279"/>
      <c r="P440" s="279"/>
      <c r="Q440" s="279"/>
      <c r="R440" s="279"/>
      <c r="S440" s="279"/>
      <c r="T440" s="280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81" t="s">
        <v>162</v>
      </c>
      <c r="AU440" s="281" t="s">
        <v>86</v>
      </c>
      <c r="AV440" s="15" t="s">
        <v>84</v>
      </c>
      <c r="AW440" s="15" t="s">
        <v>32</v>
      </c>
      <c r="AX440" s="15" t="s">
        <v>76</v>
      </c>
      <c r="AY440" s="281" t="s">
        <v>153</v>
      </c>
    </row>
    <row r="441" s="13" customFormat="1">
      <c r="A441" s="13"/>
      <c r="B441" s="249"/>
      <c r="C441" s="250"/>
      <c r="D441" s="251" t="s">
        <v>162</v>
      </c>
      <c r="E441" s="252" t="s">
        <v>1</v>
      </c>
      <c r="F441" s="253" t="s">
        <v>600</v>
      </c>
      <c r="G441" s="250"/>
      <c r="H441" s="254">
        <v>39.378</v>
      </c>
      <c r="I441" s="255"/>
      <c r="J441" s="250"/>
      <c r="K441" s="250"/>
      <c r="L441" s="256"/>
      <c r="M441" s="257"/>
      <c r="N441" s="258"/>
      <c r="O441" s="258"/>
      <c r="P441" s="258"/>
      <c r="Q441" s="258"/>
      <c r="R441" s="258"/>
      <c r="S441" s="258"/>
      <c r="T441" s="25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0" t="s">
        <v>162</v>
      </c>
      <c r="AU441" s="260" t="s">
        <v>86</v>
      </c>
      <c r="AV441" s="13" t="s">
        <v>86</v>
      </c>
      <c r="AW441" s="13" t="s">
        <v>32</v>
      </c>
      <c r="AX441" s="13" t="s">
        <v>76</v>
      </c>
      <c r="AY441" s="260" t="s">
        <v>153</v>
      </c>
    </row>
    <row r="442" s="13" customFormat="1">
      <c r="A442" s="13"/>
      <c r="B442" s="249"/>
      <c r="C442" s="250"/>
      <c r="D442" s="251" t="s">
        <v>162</v>
      </c>
      <c r="E442" s="252" t="s">
        <v>1</v>
      </c>
      <c r="F442" s="253" t="s">
        <v>211</v>
      </c>
      <c r="G442" s="250"/>
      <c r="H442" s="254">
        <v>-3.0600000000000001</v>
      </c>
      <c r="I442" s="255"/>
      <c r="J442" s="250"/>
      <c r="K442" s="250"/>
      <c r="L442" s="256"/>
      <c r="M442" s="257"/>
      <c r="N442" s="258"/>
      <c r="O442" s="258"/>
      <c r="P442" s="258"/>
      <c r="Q442" s="258"/>
      <c r="R442" s="258"/>
      <c r="S442" s="258"/>
      <c r="T442" s="25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60" t="s">
        <v>162</v>
      </c>
      <c r="AU442" s="260" t="s">
        <v>86</v>
      </c>
      <c r="AV442" s="13" t="s">
        <v>86</v>
      </c>
      <c r="AW442" s="13" t="s">
        <v>32</v>
      </c>
      <c r="AX442" s="13" t="s">
        <v>76</v>
      </c>
      <c r="AY442" s="260" t="s">
        <v>153</v>
      </c>
    </row>
    <row r="443" s="15" customFormat="1">
      <c r="A443" s="15"/>
      <c r="B443" s="272"/>
      <c r="C443" s="273"/>
      <c r="D443" s="251" t="s">
        <v>162</v>
      </c>
      <c r="E443" s="274" t="s">
        <v>1</v>
      </c>
      <c r="F443" s="275" t="s">
        <v>212</v>
      </c>
      <c r="G443" s="273"/>
      <c r="H443" s="274" t="s">
        <v>1</v>
      </c>
      <c r="I443" s="276"/>
      <c r="J443" s="273"/>
      <c r="K443" s="273"/>
      <c r="L443" s="277"/>
      <c r="M443" s="278"/>
      <c r="N443" s="279"/>
      <c r="O443" s="279"/>
      <c r="P443" s="279"/>
      <c r="Q443" s="279"/>
      <c r="R443" s="279"/>
      <c r="S443" s="279"/>
      <c r="T443" s="280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81" t="s">
        <v>162</v>
      </c>
      <c r="AU443" s="281" t="s">
        <v>86</v>
      </c>
      <c r="AV443" s="15" t="s">
        <v>84</v>
      </c>
      <c r="AW443" s="15" t="s">
        <v>32</v>
      </c>
      <c r="AX443" s="15" t="s">
        <v>76</v>
      </c>
      <c r="AY443" s="281" t="s">
        <v>153</v>
      </c>
    </row>
    <row r="444" s="13" customFormat="1">
      <c r="A444" s="13"/>
      <c r="B444" s="249"/>
      <c r="C444" s="250"/>
      <c r="D444" s="251" t="s">
        <v>162</v>
      </c>
      <c r="E444" s="252" t="s">
        <v>1</v>
      </c>
      <c r="F444" s="253" t="s">
        <v>601</v>
      </c>
      <c r="G444" s="250"/>
      <c r="H444" s="254">
        <v>12.640000000000001</v>
      </c>
      <c r="I444" s="255"/>
      <c r="J444" s="250"/>
      <c r="K444" s="250"/>
      <c r="L444" s="256"/>
      <c r="M444" s="257"/>
      <c r="N444" s="258"/>
      <c r="O444" s="258"/>
      <c r="P444" s="258"/>
      <c r="Q444" s="258"/>
      <c r="R444" s="258"/>
      <c r="S444" s="258"/>
      <c r="T444" s="259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60" t="s">
        <v>162</v>
      </c>
      <c r="AU444" s="260" t="s">
        <v>86</v>
      </c>
      <c r="AV444" s="13" t="s">
        <v>86</v>
      </c>
      <c r="AW444" s="13" t="s">
        <v>32</v>
      </c>
      <c r="AX444" s="13" t="s">
        <v>76</v>
      </c>
      <c r="AY444" s="260" t="s">
        <v>153</v>
      </c>
    </row>
    <row r="445" s="15" customFormat="1">
      <c r="A445" s="15"/>
      <c r="B445" s="272"/>
      <c r="C445" s="273"/>
      <c r="D445" s="251" t="s">
        <v>162</v>
      </c>
      <c r="E445" s="274" t="s">
        <v>1</v>
      </c>
      <c r="F445" s="275" t="s">
        <v>191</v>
      </c>
      <c r="G445" s="273"/>
      <c r="H445" s="274" t="s">
        <v>1</v>
      </c>
      <c r="I445" s="276"/>
      <c r="J445" s="273"/>
      <c r="K445" s="273"/>
      <c r="L445" s="277"/>
      <c r="M445" s="278"/>
      <c r="N445" s="279"/>
      <c r="O445" s="279"/>
      <c r="P445" s="279"/>
      <c r="Q445" s="279"/>
      <c r="R445" s="279"/>
      <c r="S445" s="279"/>
      <c r="T445" s="280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81" t="s">
        <v>162</v>
      </c>
      <c r="AU445" s="281" t="s">
        <v>86</v>
      </c>
      <c r="AV445" s="15" t="s">
        <v>84</v>
      </c>
      <c r="AW445" s="15" t="s">
        <v>32</v>
      </c>
      <c r="AX445" s="15" t="s">
        <v>76</v>
      </c>
      <c r="AY445" s="281" t="s">
        <v>153</v>
      </c>
    </row>
    <row r="446" s="13" customFormat="1">
      <c r="A446" s="13"/>
      <c r="B446" s="249"/>
      <c r="C446" s="250"/>
      <c r="D446" s="251" t="s">
        <v>162</v>
      </c>
      <c r="E446" s="252" t="s">
        <v>1</v>
      </c>
      <c r="F446" s="253" t="s">
        <v>602</v>
      </c>
      <c r="G446" s="250"/>
      <c r="H446" s="254">
        <v>10.063000000000001</v>
      </c>
      <c r="I446" s="255"/>
      <c r="J446" s="250"/>
      <c r="K446" s="250"/>
      <c r="L446" s="256"/>
      <c r="M446" s="257"/>
      <c r="N446" s="258"/>
      <c r="O446" s="258"/>
      <c r="P446" s="258"/>
      <c r="Q446" s="258"/>
      <c r="R446" s="258"/>
      <c r="S446" s="258"/>
      <c r="T446" s="259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0" t="s">
        <v>162</v>
      </c>
      <c r="AU446" s="260" t="s">
        <v>86</v>
      </c>
      <c r="AV446" s="13" t="s">
        <v>86</v>
      </c>
      <c r="AW446" s="13" t="s">
        <v>32</v>
      </c>
      <c r="AX446" s="13" t="s">
        <v>76</v>
      </c>
      <c r="AY446" s="260" t="s">
        <v>153</v>
      </c>
    </row>
    <row r="447" s="16" customFormat="1">
      <c r="A447" s="16"/>
      <c r="B447" s="282"/>
      <c r="C447" s="283"/>
      <c r="D447" s="251" t="s">
        <v>162</v>
      </c>
      <c r="E447" s="284" t="s">
        <v>1</v>
      </c>
      <c r="F447" s="285" t="s">
        <v>215</v>
      </c>
      <c r="G447" s="283"/>
      <c r="H447" s="286">
        <v>108.721</v>
      </c>
      <c r="I447" s="287"/>
      <c r="J447" s="283"/>
      <c r="K447" s="283"/>
      <c r="L447" s="288"/>
      <c r="M447" s="289"/>
      <c r="N447" s="290"/>
      <c r="O447" s="290"/>
      <c r="P447" s="290"/>
      <c r="Q447" s="290"/>
      <c r="R447" s="290"/>
      <c r="S447" s="290"/>
      <c r="T447" s="291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T447" s="292" t="s">
        <v>162</v>
      </c>
      <c r="AU447" s="292" t="s">
        <v>86</v>
      </c>
      <c r="AV447" s="16" t="s">
        <v>154</v>
      </c>
      <c r="AW447" s="16" t="s">
        <v>32</v>
      </c>
      <c r="AX447" s="16" t="s">
        <v>76</v>
      </c>
      <c r="AY447" s="292" t="s">
        <v>153</v>
      </c>
    </row>
    <row r="448" s="13" customFormat="1">
      <c r="A448" s="13"/>
      <c r="B448" s="249"/>
      <c r="C448" s="250"/>
      <c r="D448" s="251" t="s">
        <v>162</v>
      </c>
      <c r="E448" s="252" t="s">
        <v>1</v>
      </c>
      <c r="F448" s="253" t="s">
        <v>616</v>
      </c>
      <c r="G448" s="250"/>
      <c r="H448" s="254">
        <v>10</v>
      </c>
      <c r="I448" s="255"/>
      <c r="J448" s="250"/>
      <c r="K448" s="250"/>
      <c r="L448" s="256"/>
      <c r="M448" s="257"/>
      <c r="N448" s="258"/>
      <c r="O448" s="258"/>
      <c r="P448" s="258"/>
      <c r="Q448" s="258"/>
      <c r="R448" s="258"/>
      <c r="S448" s="258"/>
      <c r="T448" s="259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60" t="s">
        <v>162</v>
      </c>
      <c r="AU448" s="260" t="s">
        <v>86</v>
      </c>
      <c r="AV448" s="13" t="s">
        <v>86</v>
      </c>
      <c r="AW448" s="13" t="s">
        <v>32</v>
      </c>
      <c r="AX448" s="13" t="s">
        <v>76</v>
      </c>
      <c r="AY448" s="260" t="s">
        <v>153</v>
      </c>
    </row>
    <row r="449" s="16" customFormat="1">
      <c r="A449" s="16"/>
      <c r="B449" s="282"/>
      <c r="C449" s="283"/>
      <c r="D449" s="251" t="s">
        <v>162</v>
      </c>
      <c r="E449" s="284" t="s">
        <v>1</v>
      </c>
      <c r="F449" s="285" t="s">
        <v>215</v>
      </c>
      <c r="G449" s="283"/>
      <c r="H449" s="286">
        <v>10</v>
      </c>
      <c r="I449" s="287"/>
      <c r="J449" s="283"/>
      <c r="K449" s="283"/>
      <c r="L449" s="288"/>
      <c r="M449" s="289"/>
      <c r="N449" s="290"/>
      <c r="O449" s="290"/>
      <c r="P449" s="290"/>
      <c r="Q449" s="290"/>
      <c r="R449" s="290"/>
      <c r="S449" s="290"/>
      <c r="T449" s="291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T449" s="292" t="s">
        <v>162</v>
      </c>
      <c r="AU449" s="292" t="s">
        <v>86</v>
      </c>
      <c r="AV449" s="16" t="s">
        <v>154</v>
      </c>
      <c r="AW449" s="16" t="s">
        <v>32</v>
      </c>
      <c r="AX449" s="16" t="s">
        <v>76</v>
      </c>
      <c r="AY449" s="292" t="s">
        <v>153</v>
      </c>
    </row>
    <row r="450" s="14" customFormat="1">
      <c r="A450" s="14"/>
      <c r="B450" s="261"/>
      <c r="C450" s="262"/>
      <c r="D450" s="251" t="s">
        <v>162</v>
      </c>
      <c r="E450" s="263" t="s">
        <v>1</v>
      </c>
      <c r="F450" s="264" t="s">
        <v>164</v>
      </c>
      <c r="G450" s="262"/>
      <c r="H450" s="265">
        <v>118.721</v>
      </c>
      <c r="I450" s="266"/>
      <c r="J450" s="262"/>
      <c r="K450" s="262"/>
      <c r="L450" s="267"/>
      <c r="M450" s="268"/>
      <c r="N450" s="269"/>
      <c r="O450" s="269"/>
      <c r="P450" s="269"/>
      <c r="Q450" s="269"/>
      <c r="R450" s="269"/>
      <c r="S450" s="269"/>
      <c r="T450" s="270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71" t="s">
        <v>162</v>
      </c>
      <c r="AU450" s="271" t="s">
        <v>86</v>
      </c>
      <c r="AV450" s="14" t="s">
        <v>160</v>
      </c>
      <c r="AW450" s="14" t="s">
        <v>32</v>
      </c>
      <c r="AX450" s="14" t="s">
        <v>84</v>
      </c>
      <c r="AY450" s="271" t="s">
        <v>153</v>
      </c>
    </row>
    <row r="451" s="2" customFormat="1" ht="24.15" customHeight="1">
      <c r="A451" s="39"/>
      <c r="B451" s="40"/>
      <c r="C451" s="235" t="s">
        <v>570</v>
      </c>
      <c r="D451" s="235" t="s">
        <v>156</v>
      </c>
      <c r="E451" s="236" t="s">
        <v>618</v>
      </c>
      <c r="F451" s="237" t="s">
        <v>619</v>
      </c>
      <c r="G451" s="238" t="s">
        <v>167</v>
      </c>
      <c r="H451" s="239">
        <v>118.721</v>
      </c>
      <c r="I451" s="240"/>
      <c r="J451" s="241">
        <f>ROUND(I451*H451,2)</f>
        <v>0</v>
      </c>
      <c r="K451" s="242"/>
      <c r="L451" s="45"/>
      <c r="M451" s="304" t="s">
        <v>1</v>
      </c>
      <c r="N451" s="305" t="s">
        <v>41</v>
      </c>
      <c r="O451" s="306"/>
      <c r="P451" s="307">
        <f>O451*H451</f>
        <v>0</v>
      </c>
      <c r="Q451" s="307">
        <v>0.00029</v>
      </c>
      <c r="R451" s="307">
        <f>Q451*H451</f>
        <v>0.034429090000000002</v>
      </c>
      <c r="S451" s="307">
        <v>0</v>
      </c>
      <c r="T451" s="308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47" t="s">
        <v>276</v>
      </c>
      <c r="AT451" s="247" t="s">
        <v>156</v>
      </c>
      <c r="AU451" s="247" t="s">
        <v>86</v>
      </c>
      <c r="AY451" s="18" t="s">
        <v>153</v>
      </c>
      <c r="BE451" s="248">
        <f>IF(N451="základní",J451,0)</f>
        <v>0</v>
      </c>
      <c r="BF451" s="248">
        <f>IF(N451="snížená",J451,0)</f>
        <v>0</v>
      </c>
      <c r="BG451" s="248">
        <f>IF(N451="zákl. přenesená",J451,0)</f>
        <v>0</v>
      </c>
      <c r="BH451" s="248">
        <f>IF(N451="sníž. přenesená",J451,0)</f>
        <v>0</v>
      </c>
      <c r="BI451" s="248">
        <f>IF(N451="nulová",J451,0)</f>
        <v>0</v>
      </c>
      <c r="BJ451" s="18" t="s">
        <v>84</v>
      </c>
      <c r="BK451" s="248">
        <f>ROUND(I451*H451,2)</f>
        <v>0</v>
      </c>
      <c r="BL451" s="18" t="s">
        <v>276</v>
      </c>
      <c r="BM451" s="247" t="s">
        <v>870</v>
      </c>
    </row>
    <row r="452" s="2" customFormat="1" ht="6.96" customHeight="1">
      <c r="A452" s="39"/>
      <c r="B452" s="67"/>
      <c r="C452" s="68"/>
      <c r="D452" s="68"/>
      <c r="E452" s="68"/>
      <c r="F452" s="68"/>
      <c r="G452" s="68"/>
      <c r="H452" s="68"/>
      <c r="I452" s="68"/>
      <c r="J452" s="68"/>
      <c r="K452" s="68"/>
      <c r="L452" s="45"/>
      <c r="M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</row>
  </sheetData>
  <sheetProtection sheet="1" autoFilter="0" formatColumns="0" formatRows="0" objects="1" scenarios="1" spinCount="100000" saltValue="n4McOm6IrPEf0yDv1qgdUesJIiGXxLAugjYsR3RKl9+F/p2RpuhSPO6uOcbg10hnSOnToo/0YYq26RHs2IeEaw==" hashValue="6W+UQIQfW3/yQ1LuY87IOfL+oG9+sBuIbwLJLi0f8mqc2bPu0MsUwd8BZjSEUEyKU4eBLofKFlIlX2R/XGu5eA==" algorithmName="SHA-512" password="CC35"/>
  <autoFilter ref="C141:K451"/>
  <mergeCells count="14">
    <mergeCell ref="E7:H7"/>
    <mergeCell ref="E9:H9"/>
    <mergeCell ref="E18:H18"/>
    <mergeCell ref="E27:H27"/>
    <mergeCell ref="E85:H85"/>
    <mergeCell ref="E87:H87"/>
    <mergeCell ref="D116:F116"/>
    <mergeCell ref="D117:F117"/>
    <mergeCell ref="D118:F118"/>
    <mergeCell ref="D119:F119"/>
    <mergeCell ref="D120:F120"/>
    <mergeCell ref="E132:H132"/>
    <mergeCell ref="E134:H13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102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ZŠ R. Frimla, Trutnov - Oprava havarijního stavu sociálního zázemí I. stupeň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871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26. 3. 2024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105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106</v>
      </c>
      <c r="E31" s="39"/>
      <c r="F31" s="39"/>
      <c r="G31" s="39"/>
      <c r="H31" s="39"/>
      <c r="I31" s="39"/>
      <c r="J31" s="151">
        <f>J115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36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38</v>
      </c>
      <c r="G34" s="39"/>
      <c r="H34" s="39"/>
      <c r="I34" s="155" t="s">
        <v>37</v>
      </c>
      <c r="J34" s="15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40</v>
      </c>
      <c r="E35" s="141" t="s">
        <v>41</v>
      </c>
      <c r="F35" s="157">
        <f>ROUND((SUM(BE115:BE122) + SUM(BE142:BE335)),  2)</f>
        <v>0</v>
      </c>
      <c r="G35" s="39"/>
      <c r="H35" s="39"/>
      <c r="I35" s="158">
        <v>0.20999999999999999</v>
      </c>
      <c r="J35" s="157">
        <f>ROUND(((SUM(BE115:BE122) + SUM(BE142:BE335))*I35),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42</v>
      </c>
      <c r="F36" s="157">
        <f>ROUND((SUM(BF115:BF122) + SUM(BF142:BF335)),  2)</f>
        <v>0</v>
      </c>
      <c r="G36" s="39"/>
      <c r="H36" s="39"/>
      <c r="I36" s="158">
        <v>0.14999999999999999</v>
      </c>
      <c r="J36" s="157">
        <f>ROUND(((SUM(BF115:BF122) + SUM(BF142:BF335))*I36),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43</v>
      </c>
      <c r="F37" s="157">
        <f>ROUND((SUM(BG115:BG122) + SUM(BG142:BG335)),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44</v>
      </c>
      <c r="F38" s="157">
        <f>ROUND((SUM(BH115:BH122) + SUM(BH142:BH335)),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45</v>
      </c>
      <c r="F39" s="157">
        <f>ROUND((SUM(BI115:BI122) + SUM(BI142:BI335)),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7" t="str">
        <f>E7</f>
        <v>ZŠ R. Frimla, Trutnov - Oprava havarijního stavu sociálního zázemí I. stupeň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SO02B - 1NP - sociálky chlapci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Trutnov</v>
      </c>
      <c r="G89" s="41"/>
      <c r="H89" s="41"/>
      <c r="I89" s="33" t="s">
        <v>22</v>
      </c>
      <c r="J89" s="80" t="str">
        <f>IF(J12="","",J12)</f>
        <v>26. 3. 2024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Základní škola Trutnov, R. Frima 816</v>
      </c>
      <c r="G91" s="41"/>
      <c r="H91" s="41"/>
      <c r="I91" s="33" t="s">
        <v>30</v>
      </c>
      <c r="J91" s="37" t="str">
        <f>E21</f>
        <v xml:space="preserve">dle požadavku -  výkaz výměr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8" t="s">
        <v>108</v>
      </c>
      <c r="D94" s="179"/>
      <c r="E94" s="179"/>
      <c r="F94" s="179"/>
      <c r="G94" s="179"/>
      <c r="H94" s="179"/>
      <c r="I94" s="179"/>
      <c r="J94" s="180" t="s">
        <v>109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1" t="s">
        <v>110</v>
      </c>
      <c r="D96" s="41"/>
      <c r="E96" s="41"/>
      <c r="F96" s="41"/>
      <c r="G96" s="41"/>
      <c r="H96" s="41"/>
      <c r="I96" s="41"/>
      <c r="J96" s="111">
        <f>J142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111</v>
      </c>
    </row>
    <row r="97" s="9" customFormat="1" ht="24.96" customHeight="1">
      <c r="A97" s="9"/>
      <c r="B97" s="182"/>
      <c r="C97" s="183"/>
      <c r="D97" s="184" t="s">
        <v>112</v>
      </c>
      <c r="E97" s="185"/>
      <c r="F97" s="185"/>
      <c r="G97" s="185"/>
      <c r="H97" s="185"/>
      <c r="I97" s="185"/>
      <c r="J97" s="186">
        <f>J143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8"/>
      <c r="C98" s="189"/>
      <c r="D98" s="190" t="s">
        <v>113</v>
      </c>
      <c r="E98" s="191"/>
      <c r="F98" s="191"/>
      <c r="G98" s="191"/>
      <c r="H98" s="191"/>
      <c r="I98" s="191"/>
      <c r="J98" s="192">
        <f>J144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8"/>
      <c r="C99" s="189"/>
      <c r="D99" s="190" t="s">
        <v>114</v>
      </c>
      <c r="E99" s="191"/>
      <c r="F99" s="191"/>
      <c r="G99" s="191"/>
      <c r="H99" s="191"/>
      <c r="I99" s="191"/>
      <c r="J99" s="192">
        <f>J150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8"/>
      <c r="C100" s="189"/>
      <c r="D100" s="190" t="s">
        <v>115</v>
      </c>
      <c r="E100" s="191"/>
      <c r="F100" s="191"/>
      <c r="G100" s="191"/>
      <c r="H100" s="191"/>
      <c r="I100" s="191"/>
      <c r="J100" s="192">
        <f>J152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8"/>
      <c r="C101" s="189"/>
      <c r="D101" s="190" t="s">
        <v>116</v>
      </c>
      <c r="E101" s="191"/>
      <c r="F101" s="191"/>
      <c r="G101" s="191"/>
      <c r="H101" s="191"/>
      <c r="I101" s="191"/>
      <c r="J101" s="192">
        <f>J192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8"/>
      <c r="C102" s="189"/>
      <c r="D102" s="190" t="s">
        <v>117</v>
      </c>
      <c r="E102" s="191"/>
      <c r="F102" s="191"/>
      <c r="G102" s="191"/>
      <c r="H102" s="191"/>
      <c r="I102" s="191"/>
      <c r="J102" s="192">
        <f>J209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8"/>
      <c r="C103" s="189"/>
      <c r="D103" s="190" t="s">
        <v>118</v>
      </c>
      <c r="E103" s="191"/>
      <c r="F103" s="191"/>
      <c r="G103" s="191"/>
      <c r="H103" s="191"/>
      <c r="I103" s="191"/>
      <c r="J103" s="192">
        <f>J216</f>
        <v>0</v>
      </c>
      <c r="K103" s="189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2"/>
      <c r="C104" s="183"/>
      <c r="D104" s="184" t="s">
        <v>119</v>
      </c>
      <c r="E104" s="185"/>
      <c r="F104" s="185"/>
      <c r="G104" s="185"/>
      <c r="H104" s="185"/>
      <c r="I104" s="185"/>
      <c r="J104" s="186">
        <f>J218</f>
        <v>0</v>
      </c>
      <c r="K104" s="183"/>
      <c r="L104" s="18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8"/>
      <c r="C105" s="189"/>
      <c r="D105" s="190" t="s">
        <v>120</v>
      </c>
      <c r="E105" s="191"/>
      <c r="F105" s="191"/>
      <c r="G105" s="191"/>
      <c r="H105" s="191"/>
      <c r="I105" s="191"/>
      <c r="J105" s="192">
        <f>J219</f>
        <v>0</v>
      </c>
      <c r="K105" s="189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8"/>
      <c r="C106" s="189"/>
      <c r="D106" s="190" t="s">
        <v>121</v>
      </c>
      <c r="E106" s="191"/>
      <c r="F106" s="191"/>
      <c r="G106" s="191"/>
      <c r="H106" s="191"/>
      <c r="I106" s="191"/>
      <c r="J106" s="192">
        <f>J235</f>
        <v>0</v>
      </c>
      <c r="K106" s="189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8"/>
      <c r="C107" s="189"/>
      <c r="D107" s="190" t="s">
        <v>122</v>
      </c>
      <c r="E107" s="191"/>
      <c r="F107" s="191"/>
      <c r="G107" s="191"/>
      <c r="H107" s="191"/>
      <c r="I107" s="191"/>
      <c r="J107" s="192">
        <f>J245</f>
        <v>0</v>
      </c>
      <c r="K107" s="189"/>
      <c r="L107" s="19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8"/>
      <c r="C108" s="189"/>
      <c r="D108" s="190" t="s">
        <v>123</v>
      </c>
      <c r="E108" s="191"/>
      <c r="F108" s="191"/>
      <c r="G108" s="191"/>
      <c r="H108" s="191"/>
      <c r="I108" s="191"/>
      <c r="J108" s="192">
        <f>J250</f>
        <v>0</v>
      </c>
      <c r="K108" s="189"/>
      <c r="L108" s="19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8"/>
      <c r="C109" s="189"/>
      <c r="D109" s="190" t="s">
        <v>124</v>
      </c>
      <c r="E109" s="191"/>
      <c r="F109" s="191"/>
      <c r="G109" s="191"/>
      <c r="H109" s="191"/>
      <c r="I109" s="191"/>
      <c r="J109" s="192">
        <f>J258</f>
        <v>0</v>
      </c>
      <c r="K109" s="189"/>
      <c r="L109" s="19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8"/>
      <c r="C110" s="189"/>
      <c r="D110" s="190" t="s">
        <v>125</v>
      </c>
      <c r="E110" s="191"/>
      <c r="F110" s="191"/>
      <c r="G110" s="191"/>
      <c r="H110" s="191"/>
      <c r="I110" s="191"/>
      <c r="J110" s="192">
        <f>J272</f>
        <v>0</v>
      </c>
      <c r="K110" s="189"/>
      <c r="L110" s="19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8"/>
      <c r="C111" s="189"/>
      <c r="D111" s="190" t="s">
        <v>126</v>
      </c>
      <c r="E111" s="191"/>
      <c r="F111" s="191"/>
      <c r="G111" s="191"/>
      <c r="H111" s="191"/>
      <c r="I111" s="191"/>
      <c r="J111" s="192">
        <f>J314</f>
        <v>0</v>
      </c>
      <c r="K111" s="189"/>
      <c r="L111" s="19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8"/>
      <c r="C112" s="189"/>
      <c r="D112" s="190" t="s">
        <v>127</v>
      </c>
      <c r="E112" s="191"/>
      <c r="F112" s="191"/>
      <c r="G112" s="191"/>
      <c r="H112" s="191"/>
      <c r="I112" s="191"/>
      <c r="J112" s="192">
        <f>J317</f>
        <v>0</v>
      </c>
      <c r="K112" s="189"/>
      <c r="L112" s="19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9.28" customHeight="1">
      <c r="A115" s="39"/>
      <c r="B115" s="40"/>
      <c r="C115" s="181" t="s">
        <v>128</v>
      </c>
      <c r="D115" s="41"/>
      <c r="E115" s="41"/>
      <c r="F115" s="41"/>
      <c r="G115" s="41"/>
      <c r="H115" s="41"/>
      <c r="I115" s="41"/>
      <c r="J115" s="194">
        <f>ROUND(J116 + J117 + J118 + J119 + J120 + J121,2)</f>
        <v>0</v>
      </c>
      <c r="K115" s="41"/>
      <c r="L115" s="64"/>
      <c r="N115" s="195" t="s">
        <v>40</v>
      </c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8" customHeight="1">
      <c r="A116" s="39"/>
      <c r="B116" s="40"/>
      <c r="C116" s="41"/>
      <c r="D116" s="196" t="s">
        <v>129</v>
      </c>
      <c r="E116" s="197"/>
      <c r="F116" s="197"/>
      <c r="G116" s="41"/>
      <c r="H116" s="41"/>
      <c r="I116" s="41"/>
      <c r="J116" s="198">
        <v>0</v>
      </c>
      <c r="K116" s="41"/>
      <c r="L116" s="199"/>
      <c r="M116" s="200"/>
      <c r="N116" s="201" t="s">
        <v>41</v>
      </c>
      <c r="O116" s="200"/>
      <c r="P116" s="200"/>
      <c r="Q116" s="200"/>
      <c r="R116" s="200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0"/>
      <c r="AG116" s="200"/>
      <c r="AH116" s="200"/>
      <c r="AI116" s="200"/>
      <c r="AJ116" s="200"/>
      <c r="AK116" s="200"/>
      <c r="AL116" s="200"/>
      <c r="AM116" s="200"/>
      <c r="AN116" s="200"/>
      <c r="AO116" s="200"/>
      <c r="AP116" s="200"/>
      <c r="AQ116" s="200"/>
      <c r="AR116" s="200"/>
      <c r="AS116" s="200"/>
      <c r="AT116" s="200"/>
      <c r="AU116" s="200"/>
      <c r="AV116" s="200"/>
      <c r="AW116" s="200"/>
      <c r="AX116" s="200"/>
      <c r="AY116" s="203" t="s">
        <v>130</v>
      </c>
      <c r="AZ116" s="200"/>
      <c r="BA116" s="200"/>
      <c r="BB116" s="200"/>
      <c r="BC116" s="200"/>
      <c r="BD116" s="200"/>
      <c r="BE116" s="204">
        <f>IF(N116="základní",J116,0)</f>
        <v>0</v>
      </c>
      <c r="BF116" s="204">
        <f>IF(N116="snížená",J116,0)</f>
        <v>0</v>
      </c>
      <c r="BG116" s="204">
        <f>IF(N116="zákl. přenesená",J116,0)</f>
        <v>0</v>
      </c>
      <c r="BH116" s="204">
        <f>IF(N116="sníž. přenesená",J116,0)</f>
        <v>0</v>
      </c>
      <c r="BI116" s="204">
        <f>IF(N116="nulová",J116,0)</f>
        <v>0</v>
      </c>
      <c r="BJ116" s="203" t="s">
        <v>84</v>
      </c>
      <c r="BK116" s="200"/>
      <c r="BL116" s="200"/>
      <c r="BM116" s="200"/>
    </row>
    <row r="117" s="2" customFormat="1" ht="18" customHeight="1">
      <c r="A117" s="39"/>
      <c r="B117" s="40"/>
      <c r="C117" s="41"/>
      <c r="D117" s="196" t="s">
        <v>131</v>
      </c>
      <c r="E117" s="197"/>
      <c r="F117" s="197"/>
      <c r="G117" s="41"/>
      <c r="H117" s="41"/>
      <c r="I117" s="41"/>
      <c r="J117" s="198">
        <v>0</v>
      </c>
      <c r="K117" s="41"/>
      <c r="L117" s="199"/>
      <c r="M117" s="200"/>
      <c r="N117" s="201" t="s">
        <v>41</v>
      </c>
      <c r="O117" s="200"/>
      <c r="P117" s="200"/>
      <c r="Q117" s="200"/>
      <c r="R117" s="200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200"/>
      <c r="AT117" s="200"/>
      <c r="AU117" s="200"/>
      <c r="AV117" s="200"/>
      <c r="AW117" s="200"/>
      <c r="AX117" s="200"/>
      <c r="AY117" s="203" t="s">
        <v>130</v>
      </c>
      <c r="AZ117" s="200"/>
      <c r="BA117" s="200"/>
      <c r="BB117" s="200"/>
      <c r="BC117" s="200"/>
      <c r="BD117" s="200"/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203" t="s">
        <v>84</v>
      </c>
      <c r="BK117" s="200"/>
      <c r="BL117" s="200"/>
      <c r="BM117" s="200"/>
    </row>
    <row r="118" s="2" customFormat="1" ht="18" customHeight="1">
      <c r="A118" s="39"/>
      <c r="B118" s="40"/>
      <c r="C118" s="41"/>
      <c r="D118" s="196" t="s">
        <v>132</v>
      </c>
      <c r="E118" s="197"/>
      <c r="F118" s="197"/>
      <c r="G118" s="41"/>
      <c r="H118" s="41"/>
      <c r="I118" s="41"/>
      <c r="J118" s="198">
        <v>0</v>
      </c>
      <c r="K118" s="41"/>
      <c r="L118" s="199"/>
      <c r="M118" s="200"/>
      <c r="N118" s="201" t="s">
        <v>41</v>
      </c>
      <c r="O118" s="200"/>
      <c r="P118" s="200"/>
      <c r="Q118" s="200"/>
      <c r="R118" s="200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3" t="s">
        <v>130</v>
      </c>
      <c r="AZ118" s="200"/>
      <c r="BA118" s="200"/>
      <c r="BB118" s="200"/>
      <c r="BC118" s="200"/>
      <c r="BD118" s="200"/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203" t="s">
        <v>84</v>
      </c>
      <c r="BK118" s="200"/>
      <c r="BL118" s="200"/>
      <c r="BM118" s="200"/>
    </row>
    <row r="119" s="2" customFormat="1" ht="18" customHeight="1">
      <c r="A119" s="39"/>
      <c r="B119" s="40"/>
      <c r="C119" s="41"/>
      <c r="D119" s="196" t="s">
        <v>133</v>
      </c>
      <c r="E119" s="197"/>
      <c r="F119" s="197"/>
      <c r="G119" s="41"/>
      <c r="H119" s="41"/>
      <c r="I119" s="41"/>
      <c r="J119" s="198">
        <v>0</v>
      </c>
      <c r="K119" s="41"/>
      <c r="L119" s="199"/>
      <c r="M119" s="200"/>
      <c r="N119" s="201" t="s">
        <v>41</v>
      </c>
      <c r="O119" s="200"/>
      <c r="P119" s="200"/>
      <c r="Q119" s="200"/>
      <c r="R119" s="200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200"/>
      <c r="AV119" s="200"/>
      <c r="AW119" s="200"/>
      <c r="AX119" s="200"/>
      <c r="AY119" s="203" t="s">
        <v>130</v>
      </c>
      <c r="AZ119" s="200"/>
      <c r="BA119" s="200"/>
      <c r="BB119" s="200"/>
      <c r="BC119" s="200"/>
      <c r="BD119" s="200"/>
      <c r="BE119" s="204">
        <f>IF(N119="základní",J119,0)</f>
        <v>0</v>
      </c>
      <c r="BF119" s="204">
        <f>IF(N119="snížená",J119,0)</f>
        <v>0</v>
      </c>
      <c r="BG119" s="204">
        <f>IF(N119="zákl. přenesená",J119,0)</f>
        <v>0</v>
      </c>
      <c r="BH119" s="204">
        <f>IF(N119="sníž. přenesená",J119,0)</f>
        <v>0</v>
      </c>
      <c r="BI119" s="204">
        <f>IF(N119="nulová",J119,0)</f>
        <v>0</v>
      </c>
      <c r="BJ119" s="203" t="s">
        <v>84</v>
      </c>
      <c r="BK119" s="200"/>
      <c r="BL119" s="200"/>
      <c r="BM119" s="200"/>
    </row>
    <row r="120" s="2" customFormat="1" ht="18" customHeight="1">
      <c r="A120" s="39"/>
      <c r="B120" s="40"/>
      <c r="C120" s="41"/>
      <c r="D120" s="196" t="s">
        <v>134</v>
      </c>
      <c r="E120" s="197"/>
      <c r="F120" s="197"/>
      <c r="G120" s="41"/>
      <c r="H120" s="41"/>
      <c r="I120" s="41"/>
      <c r="J120" s="198">
        <v>0</v>
      </c>
      <c r="K120" s="41"/>
      <c r="L120" s="199"/>
      <c r="M120" s="200"/>
      <c r="N120" s="201" t="s">
        <v>41</v>
      </c>
      <c r="O120" s="200"/>
      <c r="P120" s="200"/>
      <c r="Q120" s="200"/>
      <c r="R120" s="200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200"/>
      <c r="AV120" s="200"/>
      <c r="AW120" s="200"/>
      <c r="AX120" s="200"/>
      <c r="AY120" s="203" t="s">
        <v>130</v>
      </c>
      <c r="AZ120" s="200"/>
      <c r="BA120" s="200"/>
      <c r="BB120" s="200"/>
      <c r="BC120" s="200"/>
      <c r="BD120" s="200"/>
      <c r="BE120" s="204">
        <f>IF(N120="základní",J120,0)</f>
        <v>0</v>
      </c>
      <c r="BF120" s="204">
        <f>IF(N120="snížená",J120,0)</f>
        <v>0</v>
      </c>
      <c r="BG120" s="204">
        <f>IF(N120="zákl. přenesená",J120,0)</f>
        <v>0</v>
      </c>
      <c r="BH120" s="204">
        <f>IF(N120="sníž. přenesená",J120,0)</f>
        <v>0</v>
      </c>
      <c r="BI120" s="204">
        <f>IF(N120="nulová",J120,0)</f>
        <v>0</v>
      </c>
      <c r="BJ120" s="203" t="s">
        <v>84</v>
      </c>
      <c r="BK120" s="200"/>
      <c r="BL120" s="200"/>
      <c r="BM120" s="200"/>
    </row>
    <row r="121" s="2" customFormat="1" ht="18" customHeight="1">
      <c r="A121" s="39"/>
      <c r="B121" s="40"/>
      <c r="C121" s="41"/>
      <c r="D121" s="197" t="s">
        <v>135</v>
      </c>
      <c r="E121" s="41"/>
      <c r="F121" s="41"/>
      <c r="G121" s="41"/>
      <c r="H121" s="41"/>
      <c r="I121" s="41"/>
      <c r="J121" s="198">
        <f>ROUND(J30*T121,2)</f>
        <v>0</v>
      </c>
      <c r="K121" s="41"/>
      <c r="L121" s="199"/>
      <c r="M121" s="200"/>
      <c r="N121" s="201" t="s">
        <v>41</v>
      </c>
      <c r="O121" s="200"/>
      <c r="P121" s="200"/>
      <c r="Q121" s="200"/>
      <c r="R121" s="200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200"/>
      <c r="AV121" s="200"/>
      <c r="AW121" s="200"/>
      <c r="AX121" s="200"/>
      <c r="AY121" s="203" t="s">
        <v>136</v>
      </c>
      <c r="AZ121" s="200"/>
      <c r="BA121" s="200"/>
      <c r="BB121" s="200"/>
      <c r="BC121" s="200"/>
      <c r="BD121" s="200"/>
      <c r="BE121" s="204">
        <f>IF(N121="základní",J121,0)</f>
        <v>0</v>
      </c>
      <c r="BF121" s="204">
        <f>IF(N121="snížená",J121,0)</f>
        <v>0</v>
      </c>
      <c r="BG121" s="204">
        <f>IF(N121="zákl. přenesená",J121,0)</f>
        <v>0</v>
      </c>
      <c r="BH121" s="204">
        <f>IF(N121="sníž. přenesená",J121,0)</f>
        <v>0</v>
      </c>
      <c r="BI121" s="204">
        <f>IF(N121="nulová",J121,0)</f>
        <v>0</v>
      </c>
      <c r="BJ121" s="203" t="s">
        <v>84</v>
      </c>
      <c r="BK121" s="200"/>
      <c r="BL121" s="200"/>
      <c r="BM121" s="200"/>
    </row>
    <row r="122" s="2" customForma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9.28" customHeight="1">
      <c r="A123" s="39"/>
      <c r="B123" s="40"/>
      <c r="C123" s="205" t="s">
        <v>137</v>
      </c>
      <c r="D123" s="179"/>
      <c r="E123" s="179"/>
      <c r="F123" s="179"/>
      <c r="G123" s="179"/>
      <c r="H123" s="179"/>
      <c r="I123" s="179"/>
      <c r="J123" s="206">
        <f>ROUND(J96+J115,2)</f>
        <v>0</v>
      </c>
      <c r="K123" s="179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67"/>
      <c r="C124" s="68"/>
      <c r="D124" s="68"/>
      <c r="E124" s="68"/>
      <c r="F124" s="68"/>
      <c r="G124" s="68"/>
      <c r="H124" s="68"/>
      <c r="I124" s="68"/>
      <c r="J124" s="68"/>
      <c r="K124" s="68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8" s="2" customFormat="1" ht="6.96" customHeight="1">
      <c r="A128" s="39"/>
      <c r="B128" s="69"/>
      <c r="C128" s="70"/>
      <c r="D128" s="70"/>
      <c r="E128" s="70"/>
      <c r="F128" s="70"/>
      <c r="G128" s="70"/>
      <c r="H128" s="70"/>
      <c r="I128" s="70"/>
      <c r="J128" s="70"/>
      <c r="K128" s="70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4.96" customHeight="1">
      <c r="A129" s="39"/>
      <c r="B129" s="40"/>
      <c r="C129" s="24" t="s">
        <v>138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16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6.25" customHeight="1">
      <c r="A132" s="39"/>
      <c r="B132" s="40"/>
      <c r="C132" s="41"/>
      <c r="D132" s="41"/>
      <c r="E132" s="177" t="str">
        <f>E7</f>
        <v>ZŠ R. Frimla, Trutnov - Oprava havarijního stavu sociálního zázemí I. stupeň</v>
      </c>
      <c r="F132" s="33"/>
      <c r="G132" s="33"/>
      <c r="H132" s="33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103</v>
      </c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6.5" customHeight="1">
      <c r="A134" s="39"/>
      <c r="B134" s="40"/>
      <c r="C134" s="41"/>
      <c r="D134" s="41"/>
      <c r="E134" s="77" t="str">
        <f>E9</f>
        <v>SO02B - 1NP - sociálky chlapci</v>
      </c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2" customHeight="1">
      <c r="A136" s="39"/>
      <c r="B136" s="40"/>
      <c r="C136" s="33" t="s">
        <v>20</v>
      </c>
      <c r="D136" s="41"/>
      <c r="E136" s="41"/>
      <c r="F136" s="28" t="str">
        <f>F12</f>
        <v>Trutnov</v>
      </c>
      <c r="G136" s="41"/>
      <c r="H136" s="41"/>
      <c r="I136" s="33" t="s">
        <v>22</v>
      </c>
      <c r="J136" s="80" t="str">
        <f>IF(J12="","",J12)</f>
        <v>26. 3. 2024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6.96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25.65" customHeight="1">
      <c r="A138" s="39"/>
      <c r="B138" s="40"/>
      <c r="C138" s="33" t="s">
        <v>24</v>
      </c>
      <c r="D138" s="41"/>
      <c r="E138" s="41"/>
      <c r="F138" s="28" t="str">
        <f>E15</f>
        <v>Základní škola Trutnov, R. Frima 816</v>
      </c>
      <c r="G138" s="41"/>
      <c r="H138" s="41"/>
      <c r="I138" s="33" t="s">
        <v>30</v>
      </c>
      <c r="J138" s="37" t="str">
        <f>E21</f>
        <v xml:space="preserve">dle požadavku -  výkaz výměr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5.15" customHeight="1">
      <c r="A139" s="39"/>
      <c r="B139" s="40"/>
      <c r="C139" s="33" t="s">
        <v>28</v>
      </c>
      <c r="D139" s="41"/>
      <c r="E139" s="41"/>
      <c r="F139" s="28" t="str">
        <f>IF(E18="","",E18)</f>
        <v>Vyplň údaj</v>
      </c>
      <c r="G139" s="41"/>
      <c r="H139" s="41"/>
      <c r="I139" s="33" t="s">
        <v>33</v>
      </c>
      <c r="J139" s="37" t="str">
        <f>E24</f>
        <v xml:space="preserve"> 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0.32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11" customFormat="1" ht="29.28" customHeight="1">
      <c r="A141" s="207"/>
      <c r="B141" s="208"/>
      <c r="C141" s="209" t="s">
        <v>139</v>
      </c>
      <c r="D141" s="210" t="s">
        <v>61</v>
      </c>
      <c r="E141" s="210" t="s">
        <v>57</v>
      </c>
      <c r="F141" s="210" t="s">
        <v>58</v>
      </c>
      <c r="G141" s="210" t="s">
        <v>140</v>
      </c>
      <c r="H141" s="210" t="s">
        <v>141</v>
      </c>
      <c r="I141" s="210" t="s">
        <v>142</v>
      </c>
      <c r="J141" s="211" t="s">
        <v>109</v>
      </c>
      <c r="K141" s="212" t="s">
        <v>143</v>
      </c>
      <c r="L141" s="213"/>
      <c r="M141" s="101" t="s">
        <v>1</v>
      </c>
      <c r="N141" s="102" t="s">
        <v>40</v>
      </c>
      <c r="O141" s="102" t="s">
        <v>144</v>
      </c>
      <c r="P141" s="102" t="s">
        <v>145</v>
      </c>
      <c r="Q141" s="102" t="s">
        <v>146</v>
      </c>
      <c r="R141" s="102" t="s">
        <v>147</v>
      </c>
      <c r="S141" s="102" t="s">
        <v>148</v>
      </c>
      <c r="T141" s="103" t="s">
        <v>149</v>
      </c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</row>
    <row r="142" s="2" customFormat="1" ht="22.8" customHeight="1">
      <c r="A142" s="39"/>
      <c r="B142" s="40"/>
      <c r="C142" s="108" t="s">
        <v>150</v>
      </c>
      <c r="D142" s="41"/>
      <c r="E142" s="41"/>
      <c r="F142" s="41"/>
      <c r="G142" s="41"/>
      <c r="H142" s="41"/>
      <c r="I142" s="41"/>
      <c r="J142" s="214">
        <f>BK142</f>
        <v>0</v>
      </c>
      <c r="K142" s="41"/>
      <c r="L142" s="45"/>
      <c r="M142" s="104"/>
      <c r="N142" s="215"/>
      <c r="O142" s="105"/>
      <c r="P142" s="216">
        <f>P143+P218</f>
        <v>0</v>
      </c>
      <c r="Q142" s="105"/>
      <c r="R142" s="216">
        <f>R143+R218</f>
        <v>15.9296641</v>
      </c>
      <c r="S142" s="105"/>
      <c r="T142" s="217">
        <f>T143+T218</f>
        <v>11.36839977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75</v>
      </c>
      <c r="AU142" s="18" t="s">
        <v>111</v>
      </c>
      <c r="BK142" s="218">
        <f>BK143+BK218</f>
        <v>0</v>
      </c>
    </row>
    <row r="143" s="12" customFormat="1" ht="25.92" customHeight="1">
      <c r="A143" s="12"/>
      <c r="B143" s="219"/>
      <c r="C143" s="220"/>
      <c r="D143" s="221" t="s">
        <v>75</v>
      </c>
      <c r="E143" s="222" t="s">
        <v>151</v>
      </c>
      <c r="F143" s="222" t="s">
        <v>152</v>
      </c>
      <c r="G143" s="220"/>
      <c r="H143" s="220"/>
      <c r="I143" s="223"/>
      <c r="J143" s="224">
        <f>BK143</f>
        <v>0</v>
      </c>
      <c r="K143" s="220"/>
      <c r="L143" s="225"/>
      <c r="M143" s="226"/>
      <c r="N143" s="227"/>
      <c r="O143" s="227"/>
      <c r="P143" s="228">
        <f>P144+P150+P152+P192+P209+P216</f>
        <v>0</v>
      </c>
      <c r="Q143" s="227"/>
      <c r="R143" s="228">
        <f>R144+R150+R152+R192+R209+R216</f>
        <v>12.589183480000001</v>
      </c>
      <c r="S143" s="227"/>
      <c r="T143" s="229">
        <f>T144+T150+T152+T192+T209+T216</f>
        <v>4.0184000000000006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0" t="s">
        <v>84</v>
      </c>
      <c r="AT143" s="231" t="s">
        <v>75</v>
      </c>
      <c r="AU143" s="231" t="s">
        <v>76</v>
      </c>
      <c r="AY143" s="230" t="s">
        <v>153</v>
      </c>
      <c r="BK143" s="232">
        <f>BK144+BK150+BK152+BK192+BK209+BK216</f>
        <v>0</v>
      </c>
    </row>
    <row r="144" s="12" customFormat="1" ht="22.8" customHeight="1">
      <c r="A144" s="12"/>
      <c r="B144" s="219"/>
      <c r="C144" s="220"/>
      <c r="D144" s="221" t="s">
        <v>75</v>
      </c>
      <c r="E144" s="233" t="s">
        <v>154</v>
      </c>
      <c r="F144" s="233" t="s">
        <v>155</v>
      </c>
      <c r="G144" s="220"/>
      <c r="H144" s="220"/>
      <c r="I144" s="223"/>
      <c r="J144" s="234">
        <f>BK144</f>
        <v>0</v>
      </c>
      <c r="K144" s="220"/>
      <c r="L144" s="225"/>
      <c r="M144" s="226"/>
      <c r="N144" s="227"/>
      <c r="O144" s="227"/>
      <c r="P144" s="228">
        <f>SUM(P145:P149)</f>
        <v>0</v>
      </c>
      <c r="Q144" s="227"/>
      <c r="R144" s="228">
        <f>SUM(R145:R149)</f>
        <v>0.1125075</v>
      </c>
      <c r="S144" s="227"/>
      <c r="T144" s="229">
        <f>SUM(T145:T149)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0" t="s">
        <v>84</v>
      </c>
      <c r="AT144" s="231" t="s">
        <v>75</v>
      </c>
      <c r="AU144" s="231" t="s">
        <v>84</v>
      </c>
      <c r="AY144" s="230" t="s">
        <v>153</v>
      </c>
      <c r="BK144" s="232">
        <f>SUM(BK145:BK149)</f>
        <v>0</v>
      </c>
    </row>
    <row r="145" s="2" customFormat="1" ht="24.15" customHeight="1">
      <c r="A145" s="39"/>
      <c r="B145" s="40"/>
      <c r="C145" s="235" t="s">
        <v>84</v>
      </c>
      <c r="D145" s="235" t="s">
        <v>156</v>
      </c>
      <c r="E145" s="236" t="s">
        <v>157</v>
      </c>
      <c r="F145" s="237" t="s">
        <v>158</v>
      </c>
      <c r="G145" s="238" t="s">
        <v>159</v>
      </c>
      <c r="H145" s="239">
        <v>3</v>
      </c>
      <c r="I145" s="240"/>
      <c r="J145" s="241">
        <f>ROUND(I145*H145,2)</f>
        <v>0</v>
      </c>
      <c r="K145" s="242"/>
      <c r="L145" s="45"/>
      <c r="M145" s="243" t="s">
        <v>1</v>
      </c>
      <c r="N145" s="244" t="s">
        <v>41</v>
      </c>
      <c r="O145" s="92"/>
      <c r="P145" s="245">
        <f>O145*H145</f>
        <v>0</v>
      </c>
      <c r="Q145" s="245">
        <v>0.00013999999999999999</v>
      </c>
      <c r="R145" s="245">
        <f>Q145*H145</f>
        <v>0.00041999999999999996</v>
      </c>
      <c r="S145" s="245">
        <v>0</v>
      </c>
      <c r="T145" s="24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7" t="s">
        <v>160</v>
      </c>
      <c r="AT145" s="247" t="s">
        <v>156</v>
      </c>
      <c r="AU145" s="247" t="s">
        <v>86</v>
      </c>
      <c r="AY145" s="18" t="s">
        <v>153</v>
      </c>
      <c r="BE145" s="248">
        <f>IF(N145="základní",J145,0)</f>
        <v>0</v>
      </c>
      <c r="BF145" s="248">
        <f>IF(N145="snížená",J145,0)</f>
        <v>0</v>
      </c>
      <c r="BG145" s="248">
        <f>IF(N145="zákl. přenesená",J145,0)</f>
        <v>0</v>
      </c>
      <c r="BH145" s="248">
        <f>IF(N145="sníž. přenesená",J145,0)</f>
        <v>0</v>
      </c>
      <c r="BI145" s="248">
        <f>IF(N145="nulová",J145,0)</f>
        <v>0</v>
      </c>
      <c r="BJ145" s="18" t="s">
        <v>84</v>
      </c>
      <c r="BK145" s="248">
        <f>ROUND(I145*H145,2)</f>
        <v>0</v>
      </c>
      <c r="BL145" s="18" t="s">
        <v>160</v>
      </c>
      <c r="BM145" s="247" t="s">
        <v>872</v>
      </c>
    </row>
    <row r="146" s="2" customFormat="1" ht="37.8" customHeight="1">
      <c r="A146" s="39"/>
      <c r="B146" s="40"/>
      <c r="C146" s="235" t="s">
        <v>86</v>
      </c>
      <c r="D146" s="235" t="s">
        <v>156</v>
      </c>
      <c r="E146" s="236" t="s">
        <v>165</v>
      </c>
      <c r="F146" s="237" t="s">
        <v>166</v>
      </c>
      <c r="G146" s="238" t="s">
        <v>167</v>
      </c>
      <c r="H146" s="239">
        <v>1.75</v>
      </c>
      <c r="I146" s="240"/>
      <c r="J146" s="241">
        <f>ROUND(I146*H146,2)</f>
        <v>0</v>
      </c>
      <c r="K146" s="242"/>
      <c r="L146" s="45"/>
      <c r="M146" s="243" t="s">
        <v>1</v>
      </c>
      <c r="N146" s="244" t="s">
        <v>41</v>
      </c>
      <c r="O146" s="92"/>
      <c r="P146" s="245">
        <f>O146*H146</f>
        <v>0</v>
      </c>
      <c r="Q146" s="245">
        <v>0.064049999999999996</v>
      </c>
      <c r="R146" s="245">
        <f>Q146*H146</f>
        <v>0.11208749999999999</v>
      </c>
      <c r="S146" s="245">
        <v>0</v>
      </c>
      <c r="T146" s="24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7" t="s">
        <v>160</v>
      </c>
      <c r="AT146" s="247" t="s">
        <v>156</v>
      </c>
      <c r="AU146" s="247" t="s">
        <v>86</v>
      </c>
      <c r="AY146" s="18" t="s">
        <v>153</v>
      </c>
      <c r="BE146" s="248">
        <f>IF(N146="základní",J146,0)</f>
        <v>0</v>
      </c>
      <c r="BF146" s="248">
        <f>IF(N146="snížená",J146,0)</f>
        <v>0</v>
      </c>
      <c r="BG146" s="248">
        <f>IF(N146="zákl. přenesená",J146,0)</f>
        <v>0</v>
      </c>
      <c r="BH146" s="248">
        <f>IF(N146="sníž. přenesená",J146,0)</f>
        <v>0</v>
      </c>
      <c r="BI146" s="248">
        <f>IF(N146="nulová",J146,0)</f>
        <v>0</v>
      </c>
      <c r="BJ146" s="18" t="s">
        <v>84</v>
      </c>
      <c r="BK146" s="248">
        <f>ROUND(I146*H146,2)</f>
        <v>0</v>
      </c>
      <c r="BL146" s="18" t="s">
        <v>160</v>
      </c>
      <c r="BM146" s="247" t="s">
        <v>873</v>
      </c>
    </row>
    <row r="147" s="13" customFormat="1">
      <c r="A147" s="13"/>
      <c r="B147" s="249"/>
      <c r="C147" s="250"/>
      <c r="D147" s="251" t="s">
        <v>162</v>
      </c>
      <c r="E147" s="252" t="s">
        <v>1</v>
      </c>
      <c r="F147" s="253" t="s">
        <v>624</v>
      </c>
      <c r="G147" s="250"/>
      <c r="H147" s="254">
        <v>1.75</v>
      </c>
      <c r="I147" s="255"/>
      <c r="J147" s="250"/>
      <c r="K147" s="250"/>
      <c r="L147" s="256"/>
      <c r="M147" s="257"/>
      <c r="N147" s="258"/>
      <c r="O147" s="258"/>
      <c r="P147" s="258"/>
      <c r="Q147" s="258"/>
      <c r="R147" s="258"/>
      <c r="S147" s="258"/>
      <c r="T147" s="25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162</v>
      </c>
      <c r="AU147" s="260" t="s">
        <v>86</v>
      </c>
      <c r="AV147" s="13" t="s">
        <v>86</v>
      </c>
      <c r="AW147" s="13" t="s">
        <v>32</v>
      </c>
      <c r="AX147" s="13" t="s">
        <v>76</v>
      </c>
      <c r="AY147" s="260" t="s">
        <v>153</v>
      </c>
    </row>
    <row r="148" s="14" customFormat="1">
      <c r="A148" s="14"/>
      <c r="B148" s="261"/>
      <c r="C148" s="262"/>
      <c r="D148" s="251" t="s">
        <v>162</v>
      </c>
      <c r="E148" s="263" t="s">
        <v>1</v>
      </c>
      <c r="F148" s="264" t="s">
        <v>164</v>
      </c>
      <c r="G148" s="262"/>
      <c r="H148" s="265">
        <v>1.75</v>
      </c>
      <c r="I148" s="266"/>
      <c r="J148" s="262"/>
      <c r="K148" s="262"/>
      <c r="L148" s="267"/>
      <c r="M148" s="268"/>
      <c r="N148" s="269"/>
      <c r="O148" s="269"/>
      <c r="P148" s="269"/>
      <c r="Q148" s="269"/>
      <c r="R148" s="269"/>
      <c r="S148" s="269"/>
      <c r="T148" s="27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1" t="s">
        <v>162</v>
      </c>
      <c r="AU148" s="271" t="s">
        <v>86</v>
      </c>
      <c r="AV148" s="14" t="s">
        <v>160</v>
      </c>
      <c r="AW148" s="14" t="s">
        <v>32</v>
      </c>
      <c r="AX148" s="14" t="s">
        <v>84</v>
      </c>
      <c r="AY148" s="271" t="s">
        <v>153</v>
      </c>
    </row>
    <row r="149" s="2" customFormat="1" ht="16.5" customHeight="1">
      <c r="A149" s="39"/>
      <c r="B149" s="40"/>
      <c r="C149" s="235" t="s">
        <v>154</v>
      </c>
      <c r="D149" s="235" t="s">
        <v>156</v>
      </c>
      <c r="E149" s="236" t="s">
        <v>170</v>
      </c>
      <c r="F149" s="237" t="s">
        <v>874</v>
      </c>
      <c r="G149" s="238" t="s">
        <v>172</v>
      </c>
      <c r="H149" s="239">
        <v>2</v>
      </c>
      <c r="I149" s="240"/>
      <c r="J149" s="241">
        <f>ROUND(I149*H149,2)</f>
        <v>0</v>
      </c>
      <c r="K149" s="242"/>
      <c r="L149" s="45"/>
      <c r="M149" s="243" t="s">
        <v>1</v>
      </c>
      <c r="N149" s="244" t="s">
        <v>41</v>
      </c>
      <c r="O149" s="92"/>
      <c r="P149" s="245">
        <f>O149*H149</f>
        <v>0</v>
      </c>
      <c r="Q149" s="245">
        <v>0</v>
      </c>
      <c r="R149" s="245">
        <f>Q149*H149</f>
        <v>0</v>
      </c>
      <c r="S149" s="245">
        <v>0</v>
      </c>
      <c r="T149" s="24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7" t="s">
        <v>160</v>
      </c>
      <c r="AT149" s="247" t="s">
        <v>156</v>
      </c>
      <c r="AU149" s="247" t="s">
        <v>86</v>
      </c>
      <c r="AY149" s="18" t="s">
        <v>153</v>
      </c>
      <c r="BE149" s="248">
        <f>IF(N149="základní",J149,0)</f>
        <v>0</v>
      </c>
      <c r="BF149" s="248">
        <f>IF(N149="snížená",J149,0)</f>
        <v>0</v>
      </c>
      <c r="BG149" s="248">
        <f>IF(N149="zákl. přenesená",J149,0)</f>
        <v>0</v>
      </c>
      <c r="BH149" s="248">
        <f>IF(N149="sníž. přenesená",J149,0)</f>
        <v>0</v>
      </c>
      <c r="BI149" s="248">
        <f>IF(N149="nulová",J149,0)</f>
        <v>0</v>
      </c>
      <c r="BJ149" s="18" t="s">
        <v>84</v>
      </c>
      <c r="BK149" s="248">
        <f>ROUND(I149*H149,2)</f>
        <v>0</v>
      </c>
      <c r="BL149" s="18" t="s">
        <v>160</v>
      </c>
      <c r="BM149" s="247" t="s">
        <v>875</v>
      </c>
    </row>
    <row r="150" s="12" customFormat="1" ht="22.8" customHeight="1">
      <c r="A150" s="12"/>
      <c r="B150" s="219"/>
      <c r="C150" s="220"/>
      <c r="D150" s="221" t="s">
        <v>75</v>
      </c>
      <c r="E150" s="233" t="s">
        <v>160</v>
      </c>
      <c r="F150" s="233" t="s">
        <v>174</v>
      </c>
      <c r="G150" s="220"/>
      <c r="H150" s="220"/>
      <c r="I150" s="223"/>
      <c r="J150" s="234">
        <f>BK150</f>
        <v>0</v>
      </c>
      <c r="K150" s="220"/>
      <c r="L150" s="225"/>
      <c r="M150" s="226"/>
      <c r="N150" s="227"/>
      <c r="O150" s="227"/>
      <c r="P150" s="228">
        <f>P151</f>
        <v>0</v>
      </c>
      <c r="Q150" s="227"/>
      <c r="R150" s="228">
        <f>R151</f>
        <v>0.15984000000000001</v>
      </c>
      <c r="S150" s="227"/>
      <c r="T150" s="229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30" t="s">
        <v>84</v>
      </c>
      <c r="AT150" s="231" t="s">
        <v>75</v>
      </c>
      <c r="AU150" s="231" t="s">
        <v>84</v>
      </c>
      <c r="AY150" s="230" t="s">
        <v>153</v>
      </c>
      <c r="BK150" s="232">
        <f>BK151</f>
        <v>0</v>
      </c>
    </row>
    <row r="151" s="2" customFormat="1" ht="24.15" customHeight="1">
      <c r="A151" s="39"/>
      <c r="B151" s="40"/>
      <c r="C151" s="235" t="s">
        <v>160</v>
      </c>
      <c r="D151" s="235" t="s">
        <v>156</v>
      </c>
      <c r="E151" s="236" t="s">
        <v>175</v>
      </c>
      <c r="F151" s="237" t="s">
        <v>176</v>
      </c>
      <c r="G151" s="238" t="s">
        <v>177</v>
      </c>
      <c r="H151" s="239">
        <v>3</v>
      </c>
      <c r="I151" s="240"/>
      <c r="J151" s="241">
        <f>ROUND(I151*H151,2)</f>
        <v>0</v>
      </c>
      <c r="K151" s="242"/>
      <c r="L151" s="45"/>
      <c r="M151" s="243" t="s">
        <v>1</v>
      </c>
      <c r="N151" s="244" t="s">
        <v>41</v>
      </c>
      <c r="O151" s="92"/>
      <c r="P151" s="245">
        <f>O151*H151</f>
        <v>0</v>
      </c>
      <c r="Q151" s="245">
        <v>0.053280000000000001</v>
      </c>
      <c r="R151" s="245">
        <f>Q151*H151</f>
        <v>0.15984000000000001</v>
      </c>
      <c r="S151" s="245">
        <v>0</v>
      </c>
      <c r="T151" s="24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7" t="s">
        <v>160</v>
      </c>
      <c r="AT151" s="247" t="s">
        <v>156</v>
      </c>
      <c r="AU151" s="247" t="s">
        <v>86</v>
      </c>
      <c r="AY151" s="18" t="s">
        <v>153</v>
      </c>
      <c r="BE151" s="248">
        <f>IF(N151="základní",J151,0)</f>
        <v>0</v>
      </c>
      <c r="BF151" s="248">
        <f>IF(N151="snížená",J151,0)</f>
        <v>0</v>
      </c>
      <c r="BG151" s="248">
        <f>IF(N151="zákl. přenesená",J151,0)</f>
        <v>0</v>
      </c>
      <c r="BH151" s="248">
        <f>IF(N151="sníž. přenesená",J151,0)</f>
        <v>0</v>
      </c>
      <c r="BI151" s="248">
        <f>IF(N151="nulová",J151,0)</f>
        <v>0</v>
      </c>
      <c r="BJ151" s="18" t="s">
        <v>84</v>
      </c>
      <c r="BK151" s="248">
        <f>ROUND(I151*H151,2)</f>
        <v>0</v>
      </c>
      <c r="BL151" s="18" t="s">
        <v>160</v>
      </c>
      <c r="BM151" s="247" t="s">
        <v>876</v>
      </c>
    </row>
    <row r="152" s="12" customFormat="1" ht="22.8" customHeight="1">
      <c r="A152" s="12"/>
      <c r="B152" s="219"/>
      <c r="C152" s="220"/>
      <c r="D152" s="221" t="s">
        <v>75</v>
      </c>
      <c r="E152" s="233" t="s">
        <v>179</v>
      </c>
      <c r="F152" s="233" t="s">
        <v>180</v>
      </c>
      <c r="G152" s="220"/>
      <c r="H152" s="220"/>
      <c r="I152" s="223"/>
      <c r="J152" s="234">
        <f>BK152</f>
        <v>0</v>
      </c>
      <c r="K152" s="220"/>
      <c r="L152" s="225"/>
      <c r="M152" s="226"/>
      <c r="N152" s="227"/>
      <c r="O152" s="227"/>
      <c r="P152" s="228">
        <f>SUM(P153:P191)</f>
        <v>0</v>
      </c>
      <c r="Q152" s="227"/>
      <c r="R152" s="228">
        <f>SUM(R153:R191)</f>
        <v>12.29611798</v>
      </c>
      <c r="S152" s="227"/>
      <c r="T152" s="229">
        <f>SUM(T153:T191)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30" t="s">
        <v>84</v>
      </c>
      <c r="AT152" s="231" t="s">
        <v>75</v>
      </c>
      <c r="AU152" s="231" t="s">
        <v>84</v>
      </c>
      <c r="AY152" s="230" t="s">
        <v>153</v>
      </c>
      <c r="BK152" s="232">
        <f>SUM(BK153:BK191)</f>
        <v>0</v>
      </c>
    </row>
    <row r="153" s="2" customFormat="1" ht="21.75" customHeight="1">
      <c r="A153" s="39"/>
      <c r="B153" s="40"/>
      <c r="C153" s="235" t="s">
        <v>693</v>
      </c>
      <c r="D153" s="235" t="s">
        <v>156</v>
      </c>
      <c r="E153" s="236" t="s">
        <v>182</v>
      </c>
      <c r="F153" s="237" t="s">
        <v>183</v>
      </c>
      <c r="G153" s="238" t="s">
        <v>167</v>
      </c>
      <c r="H153" s="239">
        <v>24.523</v>
      </c>
      <c r="I153" s="240"/>
      <c r="J153" s="241">
        <f>ROUND(I153*H153,2)</f>
        <v>0</v>
      </c>
      <c r="K153" s="242"/>
      <c r="L153" s="45"/>
      <c r="M153" s="243" t="s">
        <v>1</v>
      </c>
      <c r="N153" s="244" t="s">
        <v>41</v>
      </c>
      <c r="O153" s="92"/>
      <c r="P153" s="245">
        <f>O153*H153</f>
        <v>0</v>
      </c>
      <c r="Q153" s="245">
        <v>0.0043800000000000002</v>
      </c>
      <c r="R153" s="245">
        <f>Q153*H153</f>
        <v>0.10741074000000001</v>
      </c>
      <c r="S153" s="245">
        <v>0</v>
      </c>
      <c r="T153" s="24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7" t="s">
        <v>160</v>
      </c>
      <c r="AT153" s="247" t="s">
        <v>156</v>
      </c>
      <c r="AU153" s="247" t="s">
        <v>86</v>
      </c>
      <c r="AY153" s="18" t="s">
        <v>153</v>
      </c>
      <c r="BE153" s="248">
        <f>IF(N153="základní",J153,0)</f>
        <v>0</v>
      </c>
      <c r="BF153" s="248">
        <f>IF(N153="snížená",J153,0)</f>
        <v>0</v>
      </c>
      <c r="BG153" s="248">
        <f>IF(N153="zákl. přenesená",J153,0)</f>
        <v>0</v>
      </c>
      <c r="BH153" s="248">
        <f>IF(N153="sníž. přenesená",J153,0)</f>
        <v>0</v>
      </c>
      <c r="BI153" s="248">
        <f>IF(N153="nulová",J153,0)</f>
        <v>0</v>
      </c>
      <c r="BJ153" s="18" t="s">
        <v>84</v>
      </c>
      <c r="BK153" s="248">
        <f>ROUND(I153*H153,2)</f>
        <v>0</v>
      </c>
      <c r="BL153" s="18" t="s">
        <v>160</v>
      </c>
      <c r="BM153" s="247" t="s">
        <v>877</v>
      </c>
    </row>
    <row r="154" s="15" customFormat="1">
      <c r="A154" s="15"/>
      <c r="B154" s="272"/>
      <c r="C154" s="273"/>
      <c r="D154" s="251" t="s">
        <v>162</v>
      </c>
      <c r="E154" s="274" t="s">
        <v>1</v>
      </c>
      <c r="F154" s="275" t="s">
        <v>185</v>
      </c>
      <c r="G154" s="273"/>
      <c r="H154" s="274" t="s">
        <v>1</v>
      </c>
      <c r="I154" s="276"/>
      <c r="J154" s="273"/>
      <c r="K154" s="273"/>
      <c r="L154" s="277"/>
      <c r="M154" s="278"/>
      <c r="N154" s="279"/>
      <c r="O154" s="279"/>
      <c r="P154" s="279"/>
      <c r="Q154" s="279"/>
      <c r="R154" s="279"/>
      <c r="S154" s="279"/>
      <c r="T154" s="28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1" t="s">
        <v>162</v>
      </c>
      <c r="AU154" s="281" t="s">
        <v>86</v>
      </c>
      <c r="AV154" s="15" t="s">
        <v>84</v>
      </c>
      <c r="AW154" s="15" t="s">
        <v>32</v>
      </c>
      <c r="AX154" s="15" t="s">
        <v>76</v>
      </c>
      <c r="AY154" s="281" t="s">
        <v>153</v>
      </c>
    </row>
    <row r="155" s="13" customFormat="1">
      <c r="A155" s="13"/>
      <c r="B155" s="249"/>
      <c r="C155" s="250"/>
      <c r="D155" s="251" t="s">
        <v>162</v>
      </c>
      <c r="E155" s="252" t="s">
        <v>1</v>
      </c>
      <c r="F155" s="253" t="s">
        <v>629</v>
      </c>
      <c r="G155" s="250"/>
      <c r="H155" s="254">
        <v>11.193</v>
      </c>
      <c r="I155" s="255"/>
      <c r="J155" s="250"/>
      <c r="K155" s="250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162</v>
      </c>
      <c r="AU155" s="260" t="s">
        <v>86</v>
      </c>
      <c r="AV155" s="13" t="s">
        <v>86</v>
      </c>
      <c r="AW155" s="13" t="s">
        <v>32</v>
      </c>
      <c r="AX155" s="13" t="s">
        <v>76</v>
      </c>
      <c r="AY155" s="260" t="s">
        <v>153</v>
      </c>
    </row>
    <row r="156" s="13" customFormat="1">
      <c r="A156" s="13"/>
      <c r="B156" s="249"/>
      <c r="C156" s="250"/>
      <c r="D156" s="251" t="s">
        <v>162</v>
      </c>
      <c r="E156" s="252" t="s">
        <v>1</v>
      </c>
      <c r="F156" s="253" t="s">
        <v>630</v>
      </c>
      <c r="G156" s="250"/>
      <c r="H156" s="254">
        <v>13.33</v>
      </c>
      <c r="I156" s="255"/>
      <c r="J156" s="250"/>
      <c r="K156" s="250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162</v>
      </c>
      <c r="AU156" s="260" t="s">
        <v>86</v>
      </c>
      <c r="AV156" s="13" t="s">
        <v>86</v>
      </c>
      <c r="AW156" s="13" t="s">
        <v>32</v>
      </c>
      <c r="AX156" s="13" t="s">
        <v>76</v>
      </c>
      <c r="AY156" s="260" t="s">
        <v>153</v>
      </c>
    </row>
    <row r="157" s="14" customFormat="1">
      <c r="A157" s="14"/>
      <c r="B157" s="261"/>
      <c r="C157" s="262"/>
      <c r="D157" s="251" t="s">
        <v>162</v>
      </c>
      <c r="E157" s="263" t="s">
        <v>1</v>
      </c>
      <c r="F157" s="264" t="s">
        <v>164</v>
      </c>
      <c r="G157" s="262"/>
      <c r="H157" s="265">
        <v>24.523</v>
      </c>
      <c r="I157" s="266"/>
      <c r="J157" s="262"/>
      <c r="K157" s="262"/>
      <c r="L157" s="267"/>
      <c r="M157" s="268"/>
      <c r="N157" s="269"/>
      <c r="O157" s="269"/>
      <c r="P157" s="269"/>
      <c r="Q157" s="269"/>
      <c r="R157" s="269"/>
      <c r="S157" s="269"/>
      <c r="T157" s="27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1" t="s">
        <v>162</v>
      </c>
      <c r="AU157" s="271" t="s">
        <v>86</v>
      </c>
      <c r="AV157" s="14" t="s">
        <v>160</v>
      </c>
      <c r="AW157" s="14" t="s">
        <v>32</v>
      </c>
      <c r="AX157" s="14" t="s">
        <v>84</v>
      </c>
      <c r="AY157" s="271" t="s">
        <v>153</v>
      </c>
    </row>
    <row r="158" s="2" customFormat="1" ht="21.75" customHeight="1">
      <c r="A158" s="39"/>
      <c r="B158" s="40"/>
      <c r="C158" s="235" t="s">
        <v>660</v>
      </c>
      <c r="D158" s="235" t="s">
        <v>156</v>
      </c>
      <c r="E158" s="236" t="s">
        <v>194</v>
      </c>
      <c r="F158" s="237" t="s">
        <v>195</v>
      </c>
      <c r="G158" s="238" t="s">
        <v>167</v>
      </c>
      <c r="H158" s="239">
        <v>24.253</v>
      </c>
      <c r="I158" s="240"/>
      <c r="J158" s="241">
        <f>ROUND(I158*H158,2)</f>
        <v>0</v>
      </c>
      <c r="K158" s="242"/>
      <c r="L158" s="45"/>
      <c r="M158" s="243" t="s">
        <v>1</v>
      </c>
      <c r="N158" s="244" t="s">
        <v>41</v>
      </c>
      <c r="O158" s="92"/>
      <c r="P158" s="245">
        <f>O158*H158</f>
        <v>0</v>
      </c>
      <c r="Q158" s="245">
        <v>0.0040000000000000001</v>
      </c>
      <c r="R158" s="245">
        <f>Q158*H158</f>
        <v>0.097012000000000001</v>
      </c>
      <c r="S158" s="245">
        <v>0</v>
      </c>
      <c r="T158" s="24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7" t="s">
        <v>160</v>
      </c>
      <c r="AT158" s="247" t="s">
        <v>156</v>
      </c>
      <c r="AU158" s="247" t="s">
        <v>86</v>
      </c>
      <c r="AY158" s="18" t="s">
        <v>153</v>
      </c>
      <c r="BE158" s="248">
        <f>IF(N158="základní",J158,0)</f>
        <v>0</v>
      </c>
      <c r="BF158" s="248">
        <f>IF(N158="snížená",J158,0)</f>
        <v>0</v>
      </c>
      <c r="BG158" s="248">
        <f>IF(N158="zákl. přenesená",J158,0)</f>
        <v>0</v>
      </c>
      <c r="BH158" s="248">
        <f>IF(N158="sníž. přenesená",J158,0)</f>
        <v>0</v>
      </c>
      <c r="BI158" s="248">
        <f>IF(N158="nulová",J158,0)</f>
        <v>0</v>
      </c>
      <c r="BJ158" s="18" t="s">
        <v>84</v>
      </c>
      <c r="BK158" s="248">
        <f>ROUND(I158*H158,2)</f>
        <v>0</v>
      </c>
      <c r="BL158" s="18" t="s">
        <v>160</v>
      </c>
      <c r="BM158" s="247" t="s">
        <v>878</v>
      </c>
    </row>
    <row r="159" s="2" customFormat="1" ht="24.15" customHeight="1">
      <c r="A159" s="39"/>
      <c r="B159" s="40"/>
      <c r="C159" s="235" t="s">
        <v>197</v>
      </c>
      <c r="D159" s="235" t="s">
        <v>156</v>
      </c>
      <c r="E159" s="236" t="s">
        <v>633</v>
      </c>
      <c r="F159" s="237" t="s">
        <v>634</v>
      </c>
      <c r="G159" s="238" t="s">
        <v>167</v>
      </c>
      <c r="H159" s="239">
        <v>24.523</v>
      </c>
      <c r="I159" s="240"/>
      <c r="J159" s="241">
        <f>ROUND(I159*H159,2)</f>
        <v>0</v>
      </c>
      <c r="K159" s="242"/>
      <c r="L159" s="45"/>
      <c r="M159" s="243" t="s">
        <v>1</v>
      </c>
      <c r="N159" s="244" t="s">
        <v>41</v>
      </c>
      <c r="O159" s="92"/>
      <c r="P159" s="245">
        <f>O159*H159</f>
        <v>0</v>
      </c>
      <c r="Q159" s="245">
        <v>0.028400000000000002</v>
      </c>
      <c r="R159" s="245">
        <f>Q159*H159</f>
        <v>0.69645319999999999</v>
      </c>
      <c r="S159" s="245">
        <v>0</v>
      </c>
      <c r="T159" s="24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7" t="s">
        <v>160</v>
      </c>
      <c r="AT159" s="247" t="s">
        <v>156</v>
      </c>
      <c r="AU159" s="247" t="s">
        <v>86</v>
      </c>
      <c r="AY159" s="18" t="s">
        <v>153</v>
      </c>
      <c r="BE159" s="248">
        <f>IF(N159="základní",J159,0)</f>
        <v>0</v>
      </c>
      <c r="BF159" s="248">
        <f>IF(N159="snížená",J159,0)</f>
        <v>0</v>
      </c>
      <c r="BG159" s="248">
        <f>IF(N159="zákl. přenesená",J159,0)</f>
        <v>0</v>
      </c>
      <c r="BH159" s="248">
        <f>IF(N159="sníž. přenesená",J159,0)</f>
        <v>0</v>
      </c>
      <c r="BI159" s="248">
        <f>IF(N159="nulová",J159,0)</f>
        <v>0</v>
      </c>
      <c r="BJ159" s="18" t="s">
        <v>84</v>
      </c>
      <c r="BK159" s="248">
        <f>ROUND(I159*H159,2)</f>
        <v>0</v>
      </c>
      <c r="BL159" s="18" t="s">
        <v>160</v>
      </c>
      <c r="BM159" s="247" t="s">
        <v>879</v>
      </c>
    </row>
    <row r="160" s="15" customFormat="1">
      <c r="A160" s="15"/>
      <c r="B160" s="272"/>
      <c r="C160" s="273"/>
      <c r="D160" s="251" t="s">
        <v>162</v>
      </c>
      <c r="E160" s="274" t="s">
        <v>1</v>
      </c>
      <c r="F160" s="275" t="s">
        <v>185</v>
      </c>
      <c r="G160" s="273"/>
      <c r="H160" s="274" t="s">
        <v>1</v>
      </c>
      <c r="I160" s="276"/>
      <c r="J160" s="273"/>
      <c r="K160" s="273"/>
      <c r="L160" s="277"/>
      <c r="M160" s="278"/>
      <c r="N160" s="279"/>
      <c r="O160" s="279"/>
      <c r="P160" s="279"/>
      <c r="Q160" s="279"/>
      <c r="R160" s="279"/>
      <c r="S160" s="279"/>
      <c r="T160" s="28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1" t="s">
        <v>162</v>
      </c>
      <c r="AU160" s="281" t="s">
        <v>86</v>
      </c>
      <c r="AV160" s="15" t="s">
        <v>84</v>
      </c>
      <c r="AW160" s="15" t="s">
        <v>32</v>
      </c>
      <c r="AX160" s="15" t="s">
        <v>76</v>
      </c>
      <c r="AY160" s="281" t="s">
        <v>153</v>
      </c>
    </row>
    <row r="161" s="13" customFormat="1">
      <c r="A161" s="13"/>
      <c r="B161" s="249"/>
      <c r="C161" s="250"/>
      <c r="D161" s="251" t="s">
        <v>162</v>
      </c>
      <c r="E161" s="252" t="s">
        <v>1</v>
      </c>
      <c r="F161" s="253" t="s">
        <v>629</v>
      </c>
      <c r="G161" s="250"/>
      <c r="H161" s="254">
        <v>11.193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162</v>
      </c>
      <c r="AU161" s="260" t="s">
        <v>86</v>
      </c>
      <c r="AV161" s="13" t="s">
        <v>86</v>
      </c>
      <c r="AW161" s="13" t="s">
        <v>32</v>
      </c>
      <c r="AX161" s="13" t="s">
        <v>76</v>
      </c>
      <c r="AY161" s="260" t="s">
        <v>153</v>
      </c>
    </row>
    <row r="162" s="13" customFormat="1">
      <c r="A162" s="13"/>
      <c r="B162" s="249"/>
      <c r="C162" s="250"/>
      <c r="D162" s="251" t="s">
        <v>162</v>
      </c>
      <c r="E162" s="252" t="s">
        <v>1</v>
      </c>
      <c r="F162" s="253" t="s">
        <v>630</v>
      </c>
      <c r="G162" s="250"/>
      <c r="H162" s="254">
        <v>13.33</v>
      </c>
      <c r="I162" s="255"/>
      <c r="J162" s="250"/>
      <c r="K162" s="250"/>
      <c r="L162" s="256"/>
      <c r="M162" s="257"/>
      <c r="N162" s="258"/>
      <c r="O162" s="258"/>
      <c r="P162" s="258"/>
      <c r="Q162" s="258"/>
      <c r="R162" s="258"/>
      <c r="S162" s="258"/>
      <c r="T162" s="25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0" t="s">
        <v>162</v>
      </c>
      <c r="AU162" s="260" t="s">
        <v>86</v>
      </c>
      <c r="AV162" s="13" t="s">
        <v>86</v>
      </c>
      <c r="AW162" s="13" t="s">
        <v>32</v>
      </c>
      <c r="AX162" s="13" t="s">
        <v>76</v>
      </c>
      <c r="AY162" s="260" t="s">
        <v>153</v>
      </c>
    </row>
    <row r="163" s="14" customFormat="1">
      <c r="A163" s="14"/>
      <c r="B163" s="261"/>
      <c r="C163" s="262"/>
      <c r="D163" s="251" t="s">
        <v>162</v>
      </c>
      <c r="E163" s="263" t="s">
        <v>1</v>
      </c>
      <c r="F163" s="264" t="s">
        <v>164</v>
      </c>
      <c r="G163" s="262"/>
      <c r="H163" s="265">
        <v>24.523</v>
      </c>
      <c r="I163" s="266"/>
      <c r="J163" s="262"/>
      <c r="K163" s="262"/>
      <c r="L163" s="267"/>
      <c r="M163" s="268"/>
      <c r="N163" s="269"/>
      <c r="O163" s="269"/>
      <c r="P163" s="269"/>
      <c r="Q163" s="269"/>
      <c r="R163" s="269"/>
      <c r="S163" s="269"/>
      <c r="T163" s="27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1" t="s">
        <v>162</v>
      </c>
      <c r="AU163" s="271" t="s">
        <v>86</v>
      </c>
      <c r="AV163" s="14" t="s">
        <v>160</v>
      </c>
      <c r="AW163" s="14" t="s">
        <v>32</v>
      </c>
      <c r="AX163" s="14" t="s">
        <v>84</v>
      </c>
      <c r="AY163" s="271" t="s">
        <v>153</v>
      </c>
    </row>
    <row r="164" s="2" customFormat="1" ht="24.15" customHeight="1">
      <c r="A164" s="39"/>
      <c r="B164" s="40"/>
      <c r="C164" s="235" t="s">
        <v>627</v>
      </c>
      <c r="D164" s="235" t="s">
        <v>156</v>
      </c>
      <c r="E164" s="236" t="s">
        <v>203</v>
      </c>
      <c r="F164" s="237" t="s">
        <v>204</v>
      </c>
      <c r="G164" s="238" t="s">
        <v>167</v>
      </c>
      <c r="H164" s="239">
        <v>58.959000000000003</v>
      </c>
      <c r="I164" s="240"/>
      <c r="J164" s="241">
        <f>ROUND(I164*H164,2)</f>
        <v>0</v>
      </c>
      <c r="K164" s="242"/>
      <c r="L164" s="45"/>
      <c r="M164" s="243" t="s">
        <v>1</v>
      </c>
      <c r="N164" s="244" t="s">
        <v>41</v>
      </c>
      <c r="O164" s="92"/>
      <c r="P164" s="245">
        <f>O164*H164</f>
        <v>0</v>
      </c>
      <c r="Q164" s="245">
        <v>0.020480000000000002</v>
      </c>
      <c r="R164" s="245">
        <f>Q164*H164</f>
        <v>1.2074803200000002</v>
      </c>
      <c r="S164" s="245">
        <v>0</v>
      </c>
      <c r="T164" s="24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7" t="s">
        <v>160</v>
      </c>
      <c r="AT164" s="247" t="s">
        <v>156</v>
      </c>
      <c r="AU164" s="247" t="s">
        <v>86</v>
      </c>
      <c r="AY164" s="18" t="s">
        <v>153</v>
      </c>
      <c r="BE164" s="248">
        <f>IF(N164="základní",J164,0)</f>
        <v>0</v>
      </c>
      <c r="BF164" s="248">
        <f>IF(N164="snížená",J164,0)</f>
        <v>0</v>
      </c>
      <c r="BG164" s="248">
        <f>IF(N164="zákl. přenesená",J164,0)</f>
        <v>0</v>
      </c>
      <c r="BH164" s="248">
        <f>IF(N164="sníž. přenesená",J164,0)</f>
        <v>0</v>
      </c>
      <c r="BI164" s="248">
        <f>IF(N164="nulová",J164,0)</f>
        <v>0</v>
      </c>
      <c r="BJ164" s="18" t="s">
        <v>84</v>
      </c>
      <c r="BK164" s="248">
        <f>ROUND(I164*H164,2)</f>
        <v>0</v>
      </c>
      <c r="BL164" s="18" t="s">
        <v>160</v>
      </c>
      <c r="BM164" s="247" t="s">
        <v>880</v>
      </c>
    </row>
    <row r="165" s="15" customFormat="1">
      <c r="A165" s="15"/>
      <c r="B165" s="272"/>
      <c r="C165" s="273"/>
      <c r="D165" s="251" t="s">
        <v>162</v>
      </c>
      <c r="E165" s="274" t="s">
        <v>1</v>
      </c>
      <c r="F165" s="275" t="s">
        <v>185</v>
      </c>
      <c r="G165" s="273"/>
      <c r="H165" s="274" t="s">
        <v>1</v>
      </c>
      <c r="I165" s="276"/>
      <c r="J165" s="273"/>
      <c r="K165" s="273"/>
      <c r="L165" s="277"/>
      <c r="M165" s="278"/>
      <c r="N165" s="279"/>
      <c r="O165" s="279"/>
      <c r="P165" s="279"/>
      <c r="Q165" s="279"/>
      <c r="R165" s="279"/>
      <c r="S165" s="279"/>
      <c r="T165" s="28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1" t="s">
        <v>162</v>
      </c>
      <c r="AU165" s="281" t="s">
        <v>86</v>
      </c>
      <c r="AV165" s="15" t="s">
        <v>84</v>
      </c>
      <c r="AW165" s="15" t="s">
        <v>32</v>
      </c>
      <c r="AX165" s="15" t="s">
        <v>76</v>
      </c>
      <c r="AY165" s="281" t="s">
        <v>153</v>
      </c>
    </row>
    <row r="166" s="13" customFormat="1">
      <c r="A166" s="13"/>
      <c r="B166" s="249"/>
      <c r="C166" s="250"/>
      <c r="D166" s="251" t="s">
        <v>162</v>
      </c>
      <c r="E166" s="252" t="s">
        <v>1</v>
      </c>
      <c r="F166" s="253" t="s">
        <v>638</v>
      </c>
      <c r="G166" s="250"/>
      <c r="H166" s="254">
        <v>27.097999999999999</v>
      </c>
      <c r="I166" s="255"/>
      <c r="J166" s="250"/>
      <c r="K166" s="250"/>
      <c r="L166" s="256"/>
      <c r="M166" s="257"/>
      <c r="N166" s="258"/>
      <c r="O166" s="258"/>
      <c r="P166" s="258"/>
      <c r="Q166" s="258"/>
      <c r="R166" s="258"/>
      <c r="S166" s="258"/>
      <c r="T166" s="25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0" t="s">
        <v>162</v>
      </c>
      <c r="AU166" s="260" t="s">
        <v>86</v>
      </c>
      <c r="AV166" s="13" t="s">
        <v>86</v>
      </c>
      <c r="AW166" s="13" t="s">
        <v>32</v>
      </c>
      <c r="AX166" s="13" t="s">
        <v>76</v>
      </c>
      <c r="AY166" s="260" t="s">
        <v>153</v>
      </c>
    </row>
    <row r="167" s="15" customFormat="1">
      <c r="A167" s="15"/>
      <c r="B167" s="272"/>
      <c r="C167" s="273"/>
      <c r="D167" s="251" t="s">
        <v>162</v>
      </c>
      <c r="E167" s="274" t="s">
        <v>1</v>
      </c>
      <c r="F167" s="275" t="s">
        <v>639</v>
      </c>
      <c r="G167" s="273"/>
      <c r="H167" s="274" t="s">
        <v>1</v>
      </c>
      <c r="I167" s="276"/>
      <c r="J167" s="273"/>
      <c r="K167" s="273"/>
      <c r="L167" s="277"/>
      <c r="M167" s="278"/>
      <c r="N167" s="279"/>
      <c r="O167" s="279"/>
      <c r="P167" s="279"/>
      <c r="Q167" s="279"/>
      <c r="R167" s="279"/>
      <c r="S167" s="279"/>
      <c r="T167" s="280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1" t="s">
        <v>162</v>
      </c>
      <c r="AU167" s="281" t="s">
        <v>86</v>
      </c>
      <c r="AV167" s="15" t="s">
        <v>84</v>
      </c>
      <c r="AW167" s="15" t="s">
        <v>32</v>
      </c>
      <c r="AX167" s="15" t="s">
        <v>76</v>
      </c>
      <c r="AY167" s="281" t="s">
        <v>153</v>
      </c>
    </row>
    <row r="168" s="13" customFormat="1">
      <c r="A168" s="13"/>
      <c r="B168" s="249"/>
      <c r="C168" s="250"/>
      <c r="D168" s="251" t="s">
        <v>162</v>
      </c>
      <c r="E168" s="252" t="s">
        <v>1</v>
      </c>
      <c r="F168" s="253" t="s">
        <v>640</v>
      </c>
      <c r="G168" s="250"/>
      <c r="H168" s="254">
        <v>31.861000000000001</v>
      </c>
      <c r="I168" s="255"/>
      <c r="J168" s="250"/>
      <c r="K168" s="250"/>
      <c r="L168" s="256"/>
      <c r="M168" s="257"/>
      <c r="N168" s="258"/>
      <c r="O168" s="258"/>
      <c r="P168" s="258"/>
      <c r="Q168" s="258"/>
      <c r="R168" s="258"/>
      <c r="S168" s="258"/>
      <c r="T168" s="25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0" t="s">
        <v>162</v>
      </c>
      <c r="AU168" s="260" t="s">
        <v>86</v>
      </c>
      <c r="AV168" s="13" t="s">
        <v>86</v>
      </c>
      <c r="AW168" s="13" t="s">
        <v>32</v>
      </c>
      <c r="AX168" s="13" t="s">
        <v>76</v>
      </c>
      <c r="AY168" s="260" t="s">
        <v>153</v>
      </c>
    </row>
    <row r="169" s="14" customFormat="1">
      <c r="A169" s="14"/>
      <c r="B169" s="261"/>
      <c r="C169" s="262"/>
      <c r="D169" s="251" t="s">
        <v>162</v>
      </c>
      <c r="E169" s="263" t="s">
        <v>1</v>
      </c>
      <c r="F169" s="264" t="s">
        <v>164</v>
      </c>
      <c r="G169" s="262"/>
      <c r="H169" s="265">
        <v>58.959000000000003</v>
      </c>
      <c r="I169" s="266"/>
      <c r="J169" s="262"/>
      <c r="K169" s="262"/>
      <c r="L169" s="267"/>
      <c r="M169" s="268"/>
      <c r="N169" s="269"/>
      <c r="O169" s="269"/>
      <c r="P169" s="269"/>
      <c r="Q169" s="269"/>
      <c r="R169" s="269"/>
      <c r="S169" s="269"/>
      <c r="T169" s="27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1" t="s">
        <v>162</v>
      </c>
      <c r="AU169" s="271" t="s">
        <v>86</v>
      </c>
      <c r="AV169" s="14" t="s">
        <v>160</v>
      </c>
      <c r="AW169" s="14" t="s">
        <v>32</v>
      </c>
      <c r="AX169" s="14" t="s">
        <v>84</v>
      </c>
      <c r="AY169" s="271" t="s">
        <v>153</v>
      </c>
    </row>
    <row r="170" s="2" customFormat="1" ht="21.75" customHeight="1">
      <c r="A170" s="39"/>
      <c r="B170" s="40"/>
      <c r="C170" s="235" t="s">
        <v>631</v>
      </c>
      <c r="D170" s="235" t="s">
        <v>156</v>
      </c>
      <c r="E170" s="236" t="s">
        <v>217</v>
      </c>
      <c r="F170" s="237" t="s">
        <v>218</v>
      </c>
      <c r="G170" s="238" t="s">
        <v>167</v>
      </c>
      <c r="H170" s="239">
        <v>58.959000000000003</v>
      </c>
      <c r="I170" s="240"/>
      <c r="J170" s="241">
        <f>ROUND(I170*H170,2)</f>
        <v>0</v>
      </c>
      <c r="K170" s="242"/>
      <c r="L170" s="45"/>
      <c r="M170" s="243" t="s">
        <v>1</v>
      </c>
      <c r="N170" s="244" t="s">
        <v>41</v>
      </c>
      <c r="O170" s="92"/>
      <c r="P170" s="245">
        <f>O170*H170</f>
        <v>0</v>
      </c>
      <c r="Q170" s="245">
        <v>0.0043800000000000002</v>
      </c>
      <c r="R170" s="245">
        <f>Q170*H170</f>
        <v>0.25824042000000003</v>
      </c>
      <c r="S170" s="245">
        <v>0</v>
      </c>
      <c r="T170" s="24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7" t="s">
        <v>160</v>
      </c>
      <c r="AT170" s="247" t="s">
        <v>156</v>
      </c>
      <c r="AU170" s="247" t="s">
        <v>86</v>
      </c>
      <c r="AY170" s="18" t="s">
        <v>153</v>
      </c>
      <c r="BE170" s="248">
        <f>IF(N170="základní",J170,0)</f>
        <v>0</v>
      </c>
      <c r="BF170" s="248">
        <f>IF(N170="snížená",J170,0)</f>
        <v>0</v>
      </c>
      <c r="BG170" s="248">
        <f>IF(N170="zákl. přenesená",J170,0)</f>
        <v>0</v>
      </c>
      <c r="BH170" s="248">
        <f>IF(N170="sníž. přenesená",J170,0)</f>
        <v>0</v>
      </c>
      <c r="BI170" s="248">
        <f>IF(N170="nulová",J170,0)</f>
        <v>0</v>
      </c>
      <c r="BJ170" s="18" t="s">
        <v>84</v>
      </c>
      <c r="BK170" s="248">
        <f>ROUND(I170*H170,2)</f>
        <v>0</v>
      </c>
      <c r="BL170" s="18" t="s">
        <v>160</v>
      </c>
      <c r="BM170" s="247" t="s">
        <v>881</v>
      </c>
    </row>
    <row r="171" s="2" customFormat="1" ht="16.5" customHeight="1">
      <c r="A171" s="39"/>
      <c r="B171" s="40"/>
      <c r="C171" s="235" t="s">
        <v>636</v>
      </c>
      <c r="D171" s="235" t="s">
        <v>156</v>
      </c>
      <c r="E171" s="236" t="s">
        <v>221</v>
      </c>
      <c r="F171" s="237" t="s">
        <v>222</v>
      </c>
      <c r="G171" s="238" t="s">
        <v>167</v>
      </c>
      <c r="H171" s="239">
        <v>58.959000000000003</v>
      </c>
      <c r="I171" s="240"/>
      <c r="J171" s="241">
        <f>ROUND(I171*H171,2)</f>
        <v>0</v>
      </c>
      <c r="K171" s="242"/>
      <c r="L171" s="45"/>
      <c r="M171" s="243" t="s">
        <v>1</v>
      </c>
      <c r="N171" s="244" t="s">
        <v>41</v>
      </c>
      <c r="O171" s="92"/>
      <c r="P171" s="245">
        <f>O171*H171</f>
        <v>0</v>
      </c>
      <c r="Q171" s="245">
        <v>0.0040000000000000001</v>
      </c>
      <c r="R171" s="245">
        <f>Q171*H171</f>
        <v>0.23583600000000002</v>
      </c>
      <c r="S171" s="245">
        <v>0</v>
      </c>
      <c r="T171" s="24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7" t="s">
        <v>160</v>
      </c>
      <c r="AT171" s="247" t="s">
        <v>156</v>
      </c>
      <c r="AU171" s="247" t="s">
        <v>86</v>
      </c>
      <c r="AY171" s="18" t="s">
        <v>153</v>
      </c>
      <c r="BE171" s="248">
        <f>IF(N171="základní",J171,0)</f>
        <v>0</v>
      </c>
      <c r="BF171" s="248">
        <f>IF(N171="snížená",J171,0)</f>
        <v>0</v>
      </c>
      <c r="BG171" s="248">
        <f>IF(N171="zákl. přenesená",J171,0)</f>
        <v>0</v>
      </c>
      <c r="BH171" s="248">
        <f>IF(N171="sníž. přenesená",J171,0)</f>
        <v>0</v>
      </c>
      <c r="BI171" s="248">
        <f>IF(N171="nulová",J171,0)</f>
        <v>0</v>
      </c>
      <c r="BJ171" s="18" t="s">
        <v>84</v>
      </c>
      <c r="BK171" s="248">
        <f>ROUND(I171*H171,2)</f>
        <v>0</v>
      </c>
      <c r="BL171" s="18" t="s">
        <v>160</v>
      </c>
      <c r="BM171" s="247" t="s">
        <v>882</v>
      </c>
    </row>
    <row r="172" s="2" customFormat="1" ht="24.15" customHeight="1">
      <c r="A172" s="39"/>
      <c r="B172" s="40"/>
      <c r="C172" s="235" t="s">
        <v>179</v>
      </c>
      <c r="D172" s="235" t="s">
        <v>156</v>
      </c>
      <c r="E172" s="236" t="s">
        <v>224</v>
      </c>
      <c r="F172" s="237" t="s">
        <v>225</v>
      </c>
      <c r="G172" s="238" t="s">
        <v>167</v>
      </c>
      <c r="H172" s="239">
        <v>58.959000000000003</v>
      </c>
      <c r="I172" s="240"/>
      <c r="J172" s="241">
        <f>ROUND(I172*H172,2)</f>
        <v>0</v>
      </c>
      <c r="K172" s="242"/>
      <c r="L172" s="45"/>
      <c r="M172" s="243" t="s">
        <v>1</v>
      </c>
      <c r="N172" s="244" t="s">
        <v>41</v>
      </c>
      <c r="O172" s="92"/>
      <c r="P172" s="245">
        <f>O172*H172</f>
        <v>0</v>
      </c>
      <c r="Q172" s="245">
        <v>0.028400000000000002</v>
      </c>
      <c r="R172" s="245">
        <f>Q172*H172</f>
        <v>1.6744356000000003</v>
      </c>
      <c r="S172" s="245">
        <v>0</v>
      </c>
      <c r="T172" s="24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7" t="s">
        <v>160</v>
      </c>
      <c r="AT172" s="247" t="s">
        <v>156</v>
      </c>
      <c r="AU172" s="247" t="s">
        <v>86</v>
      </c>
      <c r="AY172" s="18" t="s">
        <v>153</v>
      </c>
      <c r="BE172" s="248">
        <f>IF(N172="základní",J172,0)</f>
        <v>0</v>
      </c>
      <c r="BF172" s="248">
        <f>IF(N172="snížená",J172,0)</f>
        <v>0</v>
      </c>
      <c r="BG172" s="248">
        <f>IF(N172="zákl. přenesená",J172,0)</f>
        <v>0</v>
      </c>
      <c r="BH172" s="248">
        <f>IF(N172="sníž. přenesená",J172,0)</f>
        <v>0</v>
      </c>
      <c r="BI172" s="248">
        <f>IF(N172="nulová",J172,0)</f>
        <v>0</v>
      </c>
      <c r="BJ172" s="18" t="s">
        <v>84</v>
      </c>
      <c r="BK172" s="248">
        <f>ROUND(I172*H172,2)</f>
        <v>0</v>
      </c>
      <c r="BL172" s="18" t="s">
        <v>160</v>
      </c>
      <c r="BM172" s="247" t="s">
        <v>883</v>
      </c>
    </row>
    <row r="173" s="15" customFormat="1">
      <c r="A173" s="15"/>
      <c r="B173" s="272"/>
      <c r="C173" s="273"/>
      <c r="D173" s="251" t="s">
        <v>162</v>
      </c>
      <c r="E173" s="274" t="s">
        <v>1</v>
      </c>
      <c r="F173" s="275" t="s">
        <v>185</v>
      </c>
      <c r="G173" s="273"/>
      <c r="H173" s="274" t="s">
        <v>1</v>
      </c>
      <c r="I173" s="276"/>
      <c r="J173" s="273"/>
      <c r="K173" s="273"/>
      <c r="L173" s="277"/>
      <c r="M173" s="278"/>
      <c r="N173" s="279"/>
      <c r="O173" s="279"/>
      <c r="P173" s="279"/>
      <c r="Q173" s="279"/>
      <c r="R173" s="279"/>
      <c r="S173" s="279"/>
      <c r="T173" s="280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1" t="s">
        <v>162</v>
      </c>
      <c r="AU173" s="281" t="s">
        <v>86</v>
      </c>
      <c r="AV173" s="15" t="s">
        <v>84</v>
      </c>
      <c r="AW173" s="15" t="s">
        <v>32</v>
      </c>
      <c r="AX173" s="15" t="s">
        <v>76</v>
      </c>
      <c r="AY173" s="281" t="s">
        <v>153</v>
      </c>
    </row>
    <row r="174" s="13" customFormat="1">
      <c r="A174" s="13"/>
      <c r="B174" s="249"/>
      <c r="C174" s="250"/>
      <c r="D174" s="251" t="s">
        <v>162</v>
      </c>
      <c r="E174" s="252" t="s">
        <v>1</v>
      </c>
      <c r="F174" s="253" t="s">
        <v>638</v>
      </c>
      <c r="G174" s="250"/>
      <c r="H174" s="254">
        <v>27.097999999999999</v>
      </c>
      <c r="I174" s="255"/>
      <c r="J174" s="250"/>
      <c r="K174" s="250"/>
      <c r="L174" s="256"/>
      <c r="M174" s="257"/>
      <c r="N174" s="258"/>
      <c r="O174" s="258"/>
      <c r="P174" s="258"/>
      <c r="Q174" s="258"/>
      <c r="R174" s="258"/>
      <c r="S174" s="258"/>
      <c r="T174" s="25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0" t="s">
        <v>162</v>
      </c>
      <c r="AU174" s="260" t="s">
        <v>86</v>
      </c>
      <c r="AV174" s="13" t="s">
        <v>86</v>
      </c>
      <c r="AW174" s="13" t="s">
        <v>32</v>
      </c>
      <c r="AX174" s="13" t="s">
        <v>76</v>
      </c>
      <c r="AY174" s="260" t="s">
        <v>153</v>
      </c>
    </row>
    <row r="175" s="15" customFormat="1">
      <c r="A175" s="15"/>
      <c r="B175" s="272"/>
      <c r="C175" s="273"/>
      <c r="D175" s="251" t="s">
        <v>162</v>
      </c>
      <c r="E175" s="274" t="s">
        <v>1</v>
      </c>
      <c r="F175" s="275" t="s">
        <v>639</v>
      </c>
      <c r="G175" s="273"/>
      <c r="H175" s="274" t="s">
        <v>1</v>
      </c>
      <c r="I175" s="276"/>
      <c r="J175" s="273"/>
      <c r="K175" s="273"/>
      <c r="L175" s="277"/>
      <c r="M175" s="278"/>
      <c r="N175" s="279"/>
      <c r="O175" s="279"/>
      <c r="P175" s="279"/>
      <c r="Q175" s="279"/>
      <c r="R175" s="279"/>
      <c r="S175" s="279"/>
      <c r="T175" s="280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1" t="s">
        <v>162</v>
      </c>
      <c r="AU175" s="281" t="s">
        <v>86</v>
      </c>
      <c r="AV175" s="15" t="s">
        <v>84</v>
      </c>
      <c r="AW175" s="15" t="s">
        <v>32</v>
      </c>
      <c r="AX175" s="15" t="s">
        <v>76</v>
      </c>
      <c r="AY175" s="281" t="s">
        <v>153</v>
      </c>
    </row>
    <row r="176" s="13" customFormat="1">
      <c r="A176" s="13"/>
      <c r="B176" s="249"/>
      <c r="C176" s="250"/>
      <c r="D176" s="251" t="s">
        <v>162</v>
      </c>
      <c r="E176" s="252" t="s">
        <v>1</v>
      </c>
      <c r="F176" s="253" t="s">
        <v>640</v>
      </c>
      <c r="G176" s="250"/>
      <c r="H176" s="254">
        <v>31.861000000000001</v>
      </c>
      <c r="I176" s="255"/>
      <c r="J176" s="250"/>
      <c r="K176" s="250"/>
      <c r="L176" s="256"/>
      <c r="M176" s="257"/>
      <c r="N176" s="258"/>
      <c r="O176" s="258"/>
      <c r="P176" s="258"/>
      <c r="Q176" s="258"/>
      <c r="R176" s="258"/>
      <c r="S176" s="258"/>
      <c r="T176" s="25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0" t="s">
        <v>162</v>
      </c>
      <c r="AU176" s="260" t="s">
        <v>86</v>
      </c>
      <c r="AV176" s="13" t="s">
        <v>86</v>
      </c>
      <c r="AW176" s="13" t="s">
        <v>32</v>
      </c>
      <c r="AX176" s="13" t="s">
        <v>76</v>
      </c>
      <c r="AY176" s="260" t="s">
        <v>153</v>
      </c>
    </row>
    <row r="177" s="14" customFormat="1">
      <c r="A177" s="14"/>
      <c r="B177" s="261"/>
      <c r="C177" s="262"/>
      <c r="D177" s="251" t="s">
        <v>162</v>
      </c>
      <c r="E177" s="263" t="s">
        <v>1</v>
      </c>
      <c r="F177" s="264" t="s">
        <v>164</v>
      </c>
      <c r="G177" s="262"/>
      <c r="H177" s="265">
        <v>58.959000000000003</v>
      </c>
      <c r="I177" s="266"/>
      <c r="J177" s="262"/>
      <c r="K177" s="262"/>
      <c r="L177" s="267"/>
      <c r="M177" s="268"/>
      <c r="N177" s="269"/>
      <c r="O177" s="269"/>
      <c r="P177" s="269"/>
      <c r="Q177" s="269"/>
      <c r="R177" s="269"/>
      <c r="S177" s="269"/>
      <c r="T177" s="27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1" t="s">
        <v>162</v>
      </c>
      <c r="AU177" s="271" t="s">
        <v>86</v>
      </c>
      <c r="AV177" s="14" t="s">
        <v>160</v>
      </c>
      <c r="AW177" s="14" t="s">
        <v>32</v>
      </c>
      <c r="AX177" s="14" t="s">
        <v>84</v>
      </c>
      <c r="AY177" s="271" t="s">
        <v>153</v>
      </c>
    </row>
    <row r="178" s="2" customFormat="1" ht="24.15" customHeight="1">
      <c r="A178" s="39"/>
      <c r="B178" s="40"/>
      <c r="C178" s="235" t="s">
        <v>646</v>
      </c>
      <c r="D178" s="235" t="s">
        <v>156</v>
      </c>
      <c r="E178" s="236" t="s">
        <v>242</v>
      </c>
      <c r="F178" s="237" t="s">
        <v>243</v>
      </c>
      <c r="G178" s="238" t="s">
        <v>244</v>
      </c>
      <c r="H178" s="239">
        <v>2.452</v>
      </c>
      <c r="I178" s="240"/>
      <c r="J178" s="241">
        <f>ROUND(I178*H178,2)</f>
        <v>0</v>
      </c>
      <c r="K178" s="242"/>
      <c r="L178" s="45"/>
      <c r="M178" s="243" t="s">
        <v>1</v>
      </c>
      <c r="N178" s="244" t="s">
        <v>41</v>
      </c>
      <c r="O178" s="92"/>
      <c r="P178" s="245">
        <f>O178*H178</f>
        <v>0</v>
      </c>
      <c r="Q178" s="245">
        <v>0</v>
      </c>
      <c r="R178" s="245">
        <f>Q178*H178</f>
        <v>0</v>
      </c>
      <c r="S178" s="245">
        <v>0</v>
      </c>
      <c r="T178" s="24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7" t="s">
        <v>160</v>
      </c>
      <c r="AT178" s="247" t="s">
        <v>156</v>
      </c>
      <c r="AU178" s="247" t="s">
        <v>86</v>
      </c>
      <c r="AY178" s="18" t="s">
        <v>153</v>
      </c>
      <c r="BE178" s="248">
        <f>IF(N178="základní",J178,0)</f>
        <v>0</v>
      </c>
      <c r="BF178" s="248">
        <f>IF(N178="snížená",J178,0)</f>
        <v>0</v>
      </c>
      <c r="BG178" s="248">
        <f>IF(N178="zákl. přenesená",J178,0)</f>
        <v>0</v>
      </c>
      <c r="BH178" s="248">
        <f>IF(N178="sníž. přenesená",J178,0)</f>
        <v>0</v>
      </c>
      <c r="BI178" s="248">
        <f>IF(N178="nulová",J178,0)</f>
        <v>0</v>
      </c>
      <c r="BJ178" s="18" t="s">
        <v>84</v>
      </c>
      <c r="BK178" s="248">
        <f>ROUND(I178*H178,2)</f>
        <v>0</v>
      </c>
      <c r="BL178" s="18" t="s">
        <v>160</v>
      </c>
      <c r="BM178" s="247" t="s">
        <v>884</v>
      </c>
    </row>
    <row r="179" s="2" customFormat="1" ht="33" customHeight="1">
      <c r="A179" s="39"/>
      <c r="B179" s="40"/>
      <c r="C179" s="235" t="s">
        <v>450</v>
      </c>
      <c r="D179" s="235" t="s">
        <v>156</v>
      </c>
      <c r="E179" s="236" t="s">
        <v>247</v>
      </c>
      <c r="F179" s="237" t="s">
        <v>248</v>
      </c>
      <c r="G179" s="238" t="s">
        <v>244</v>
      </c>
      <c r="H179" s="239">
        <v>2.452</v>
      </c>
      <c r="I179" s="240"/>
      <c r="J179" s="241">
        <f>ROUND(I179*H179,2)</f>
        <v>0</v>
      </c>
      <c r="K179" s="242"/>
      <c r="L179" s="45"/>
      <c r="M179" s="243" t="s">
        <v>1</v>
      </c>
      <c r="N179" s="244" t="s">
        <v>41</v>
      </c>
      <c r="O179" s="92"/>
      <c r="P179" s="245">
        <f>O179*H179</f>
        <v>0</v>
      </c>
      <c r="Q179" s="245">
        <v>0</v>
      </c>
      <c r="R179" s="245">
        <f>Q179*H179</f>
        <v>0</v>
      </c>
      <c r="S179" s="245">
        <v>0</v>
      </c>
      <c r="T179" s="24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7" t="s">
        <v>160</v>
      </c>
      <c r="AT179" s="247" t="s">
        <v>156</v>
      </c>
      <c r="AU179" s="247" t="s">
        <v>86</v>
      </c>
      <c r="AY179" s="18" t="s">
        <v>153</v>
      </c>
      <c r="BE179" s="248">
        <f>IF(N179="základní",J179,0)</f>
        <v>0</v>
      </c>
      <c r="BF179" s="248">
        <f>IF(N179="snížená",J179,0)</f>
        <v>0</v>
      </c>
      <c r="BG179" s="248">
        <f>IF(N179="zákl. přenesená",J179,0)</f>
        <v>0</v>
      </c>
      <c r="BH179" s="248">
        <f>IF(N179="sníž. přenesená",J179,0)</f>
        <v>0</v>
      </c>
      <c r="BI179" s="248">
        <f>IF(N179="nulová",J179,0)</f>
        <v>0</v>
      </c>
      <c r="BJ179" s="18" t="s">
        <v>84</v>
      </c>
      <c r="BK179" s="248">
        <f>ROUND(I179*H179,2)</f>
        <v>0</v>
      </c>
      <c r="BL179" s="18" t="s">
        <v>160</v>
      </c>
      <c r="BM179" s="247" t="s">
        <v>885</v>
      </c>
    </row>
    <row r="180" s="2" customFormat="1" ht="16.5" customHeight="1">
      <c r="A180" s="39"/>
      <c r="B180" s="40"/>
      <c r="C180" s="235" t="s">
        <v>460</v>
      </c>
      <c r="D180" s="235" t="s">
        <v>156</v>
      </c>
      <c r="E180" s="236" t="s">
        <v>228</v>
      </c>
      <c r="F180" s="237" t="s">
        <v>229</v>
      </c>
      <c r="G180" s="238" t="s">
        <v>288</v>
      </c>
      <c r="H180" s="239">
        <v>0.245</v>
      </c>
      <c r="I180" s="240"/>
      <c r="J180" s="241">
        <f>ROUND(I180*H180,2)</f>
        <v>0</v>
      </c>
      <c r="K180" s="242"/>
      <c r="L180" s="45"/>
      <c r="M180" s="243" t="s">
        <v>1</v>
      </c>
      <c r="N180" s="244" t="s">
        <v>41</v>
      </c>
      <c r="O180" s="92"/>
      <c r="P180" s="245">
        <f>O180*H180</f>
        <v>0</v>
      </c>
      <c r="Q180" s="245">
        <v>1.0530600000000001</v>
      </c>
      <c r="R180" s="245">
        <f>Q180*H180</f>
        <v>0.2579997</v>
      </c>
      <c r="S180" s="245">
        <v>0</v>
      </c>
      <c r="T180" s="24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7" t="s">
        <v>160</v>
      </c>
      <c r="AT180" s="247" t="s">
        <v>156</v>
      </c>
      <c r="AU180" s="247" t="s">
        <v>86</v>
      </c>
      <c r="AY180" s="18" t="s">
        <v>153</v>
      </c>
      <c r="BE180" s="248">
        <f>IF(N180="základní",J180,0)</f>
        <v>0</v>
      </c>
      <c r="BF180" s="248">
        <f>IF(N180="snížená",J180,0)</f>
        <v>0</v>
      </c>
      <c r="BG180" s="248">
        <f>IF(N180="zákl. přenesená",J180,0)</f>
        <v>0</v>
      </c>
      <c r="BH180" s="248">
        <f>IF(N180="sníž. přenesená",J180,0)</f>
        <v>0</v>
      </c>
      <c r="BI180" s="248">
        <f>IF(N180="nulová",J180,0)</f>
        <v>0</v>
      </c>
      <c r="BJ180" s="18" t="s">
        <v>84</v>
      </c>
      <c r="BK180" s="248">
        <f>ROUND(I180*H180,2)</f>
        <v>0</v>
      </c>
      <c r="BL180" s="18" t="s">
        <v>160</v>
      </c>
      <c r="BM180" s="247" t="s">
        <v>886</v>
      </c>
    </row>
    <row r="181" s="2" customFormat="1" ht="24.15" customHeight="1">
      <c r="A181" s="39"/>
      <c r="B181" s="40"/>
      <c r="C181" s="235" t="s">
        <v>641</v>
      </c>
      <c r="D181" s="235" t="s">
        <v>156</v>
      </c>
      <c r="E181" s="236" t="s">
        <v>233</v>
      </c>
      <c r="F181" s="237" t="s">
        <v>234</v>
      </c>
      <c r="G181" s="238" t="s">
        <v>167</v>
      </c>
      <c r="H181" s="239">
        <v>24.523</v>
      </c>
      <c r="I181" s="240"/>
      <c r="J181" s="241">
        <f>ROUND(I181*H181,2)</f>
        <v>0</v>
      </c>
      <c r="K181" s="242"/>
      <c r="L181" s="45"/>
      <c r="M181" s="243" t="s">
        <v>1</v>
      </c>
      <c r="N181" s="244" t="s">
        <v>41</v>
      </c>
      <c r="O181" s="92"/>
      <c r="P181" s="245">
        <f>O181*H181</f>
        <v>0</v>
      </c>
      <c r="Q181" s="245">
        <v>0.10000000000000001</v>
      </c>
      <c r="R181" s="245">
        <f>Q181*H181</f>
        <v>2.4523000000000001</v>
      </c>
      <c r="S181" s="245">
        <v>0</v>
      </c>
      <c r="T181" s="24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7" t="s">
        <v>160</v>
      </c>
      <c r="AT181" s="247" t="s">
        <v>156</v>
      </c>
      <c r="AU181" s="247" t="s">
        <v>86</v>
      </c>
      <c r="AY181" s="18" t="s">
        <v>153</v>
      </c>
      <c r="BE181" s="248">
        <f>IF(N181="základní",J181,0)</f>
        <v>0</v>
      </c>
      <c r="BF181" s="248">
        <f>IF(N181="snížená",J181,0)</f>
        <v>0</v>
      </c>
      <c r="BG181" s="248">
        <f>IF(N181="zákl. přenesená",J181,0)</f>
        <v>0</v>
      </c>
      <c r="BH181" s="248">
        <f>IF(N181="sníž. přenesená",J181,0)</f>
        <v>0</v>
      </c>
      <c r="BI181" s="248">
        <f>IF(N181="nulová",J181,0)</f>
        <v>0</v>
      </c>
      <c r="BJ181" s="18" t="s">
        <v>84</v>
      </c>
      <c r="BK181" s="248">
        <f>ROUND(I181*H181,2)</f>
        <v>0</v>
      </c>
      <c r="BL181" s="18" t="s">
        <v>160</v>
      </c>
      <c r="BM181" s="247" t="s">
        <v>887</v>
      </c>
    </row>
    <row r="182" s="15" customFormat="1">
      <c r="A182" s="15"/>
      <c r="B182" s="272"/>
      <c r="C182" s="273"/>
      <c r="D182" s="251" t="s">
        <v>162</v>
      </c>
      <c r="E182" s="274" t="s">
        <v>1</v>
      </c>
      <c r="F182" s="275" t="s">
        <v>185</v>
      </c>
      <c r="G182" s="273"/>
      <c r="H182" s="274" t="s">
        <v>1</v>
      </c>
      <c r="I182" s="276"/>
      <c r="J182" s="273"/>
      <c r="K182" s="273"/>
      <c r="L182" s="277"/>
      <c r="M182" s="278"/>
      <c r="N182" s="279"/>
      <c r="O182" s="279"/>
      <c r="P182" s="279"/>
      <c r="Q182" s="279"/>
      <c r="R182" s="279"/>
      <c r="S182" s="279"/>
      <c r="T182" s="280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1" t="s">
        <v>162</v>
      </c>
      <c r="AU182" s="281" t="s">
        <v>86</v>
      </c>
      <c r="AV182" s="15" t="s">
        <v>84</v>
      </c>
      <c r="AW182" s="15" t="s">
        <v>32</v>
      </c>
      <c r="AX182" s="15" t="s">
        <v>76</v>
      </c>
      <c r="AY182" s="281" t="s">
        <v>153</v>
      </c>
    </row>
    <row r="183" s="13" customFormat="1">
      <c r="A183" s="13"/>
      <c r="B183" s="249"/>
      <c r="C183" s="250"/>
      <c r="D183" s="251" t="s">
        <v>162</v>
      </c>
      <c r="E183" s="252" t="s">
        <v>1</v>
      </c>
      <c r="F183" s="253" t="s">
        <v>629</v>
      </c>
      <c r="G183" s="250"/>
      <c r="H183" s="254">
        <v>11.193</v>
      </c>
      <c r="I183" s="255"/>
      <c r="J183" s="250"/>
      <c r="K183" s="250"/>
      <c r="L183" s="256"/>
      <c r="M183" s="257"/>
      <c r="N183" s="258"/>
      <c r="O183" s="258"/>
      <c r="P183" s="258"/>
      <c r="Q183" s="258"/>
      <c r="R183" s="258"/>
      <c r="S183" s="258"/>
      <c r="T183" s="25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0" t="s">
        <v>162</v>
      </c>
      <c r="AU183" s="260" t="s">
        <v>86</v>
      </c>
      <c r="AV183" s="13" t="s">
        <v>86</v>
      </c>
      <c r="AW183" s="13" t="s">
        <v>32</v>
      </c>
      <c r="AX183" s="13" t="s">
        <v>76</v>
      </c>
      <c r="AY183" s="260" t="s">
        <v>153</v>
      </c>
    </row>
    <row r="184" s="13" customFormat="1">
      <c r="A184" s="13"/>
      <c r="B184" s="249"/>
      <c r="C184" s="250"/>
      <c r="D184" s="251" t="s">
        <v>162</v>
      </c>
      <c r="E184" s="252" t="s">
        <v>1</v>
      </c>
      <c r="F184" s="253" t="s">
        <v>630</v>
      </c>
      <c r="G184" s="250"/>
      <c r="H184" s="254">
        <v>13.33</v>
      </c>
      <c r="I184" s="255"/>
      <c r="J184" s="250"/>
      <c r="K184" s="250"/>
      <c r="L184" s="256"/>
      <c r="M184" s="257"/>
      <c r="N184" s="258"/>
      <c r="O184" s="258"/>
      <c r="P184" s="258"/>
      <c r="Q184" s="258"/>
      <c r="R184" s="258"/>
      <c r="S184" s="258"/>
      <c r="T184" s="25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0" t="s">
        <v>162</v>
      </c>
      <c r="AU184" s="260" t="s">
        <v>86</v>
      </c>
      <c r="AV184" s="13" t="s">
        <v>86</v>
      </c>
      <c r="AW184" s="13" t="s">
        <v>32</v>
      </c>
      <c r="AX184" s="13" t="s">
        <v>76</v>
      </c>
      <c r="AY184" s="260" t="s">
        <v>153</v>
      </c>
    </row>
    <row r="185" s="14" customFormat="1">
      <c r="A185" s="14"/>
      <c r="B185" s="261"/>
      <c r="C185" s="262"/>
      <c r="D185" s="251" t="s">
        <v>162</v>
      </c>
      <c r="E185" s="263" t="s">
        <v>1</v>
      </c>
      <c r="F185" s="264" t="s">
        <v>164</v>
      </c>
      <c r="G185" s="262"/>
      <c r="H185" s="265">
        <v>24.523</v>
      </c>
      <c r="I185" s="266"/>
      <c r="J185" s="262"/>
      <c r="K185" s="262"/>
      <c r="L185" s="267"/>
      <c r="M185" s="268"/>
      <c r="N185" s="269"/>
      <c r="O185" s="269"/>
      <c r="P185" s="269"/>
      <c r="Q185" s="269"/>
      <c r="R185" s="269"/>
      <c r="S185" s="269"/>
      <c r="T185" s="27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1" t="s">
        <v>162</v>
      </c>
      <c r="AU185" s="271" t="s">
        <v>86</v>
      </c>
      <c r="AV185" s="14" t="s">
        <v>160</v>
      </c>
      <c r="AW185" s="14" t="s">
        <v>32</v>
      </c>
      <c r="AX185" s="14" t="s">
        <v>84</v>
      </c>
      <c r="AY185" s="271" t="s">
        <v>153</v>
      </c>
    </row>
    <row r="186" s="2" customFormat="1" ht="24.15" customHeight="1">
      <c r="A186" s="39"/>
      <c r="B186" s="40"/>
      <c r="C186" s="235" t="s">
        <v>643</v>
      </c>
      <c r="D186" s="235" t="s">
        <v>156</v>
      </c>
      <c r="E186" s="236" t="s">
        <v>237</v>
      </c>
      <c r="F186" s="237" t="s">
        <v>238</v>
      </c>
      <c r="G186" s="238" t="s">
        <v>167</v>
      </c>
      <c r="H186" s="239">
        <v>196.184</v>
      </c>
      <c r="I186" s="240"/>
      <c r="J186" s="241">
        <f>ROUND(I186*H186,2)</f>
        <v>0</v>
      </c>
      <c r="K186" s="242"/>
      <c r="L186" s="45"/>
      <c r="M186" s="243" t="s">
        <v>1</v>
      </c>
      <c r="N186" s="244" t="s">
        <v>41</v>
      </c>
      <c r="O186" s="92"/>
      <c r="P186" s="245">
        <f>O186*H186</f>
        <v>0</v>
      </c>
      <c r="Q186" s="245">
        <v>0.02</v>
      </c>
      <c r="R186" s="245">
        <f>Q186*H186</f>
        <v>3.9236800000000001</v>
      </c>
      <c r="S186" s="245">
        <v>0</v>
      </c>
      <c r="T186" s="24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7" t="s">
        <v>160</v>
      </c>
      <c r="AT186" s="247" t="s">
        <v>156</v>
      </c>
      <c r="AU186" s="247" t="s">
        <v>86</v>
      </c>
      <c r="AY186" s="18" t="s">
        <v>153</v>
      </c>
      <c r="BE186" s="248">
        <f>IF(N186="základní",J186,0)</f>
        <v>0</v>
      </c>
      <c r="BF186" s="248">
        <f>IF(N186="snížená",J186,0)</f>
        <v>0</v>
      </c>
      <c r="BG186" s="248">
        <f>IF(N186="zákl. přenesená",J186,0)</f>
        <v>0</v>
      </c>
      <c r="BH186" s="248">
        <f>IF(N186="sníž. přenesená",J186,0)</f>
        <v>0</v>
      </c>
      <c r="BI186" s="248">
        <f>IF(N186="nulová",J186,0)</f>
        <v>0</v>
      </c>
      <c r="BJ186" s="18" t="s">
        <v>84</v>
      </c>
      <c r="BK186" s="248">
        <f>ROUND(I186*H186,2)</f>
        <v>0</v>
      </c>
      <c r="BL186" s="18" t="s">
        <v>160</v>
      </c>
      <c r="BM186" s="247" t="s">
        <v>888</v>
      </c>
    </row>
    <row r="187" s="13" customFormat="1">
      <c r="A187" s="13"/>
      <c r="B187" s="249"/>
      <c r="C187" s="250"/>
      <c r="D187" s="251" t="s">
        <v>162</v>
      </c>
      <c r="E187" s="252" t="s">
        <v>1</v>
      </c>
      <c r="F187" s="253" t="s">
        <v>649</v>
      </c>
      <c r="G187" s="250"/>
      <c r="H187" s="254">
        <v>196.184</v>
      </c>
      <c r="I187" s="255"/>
      <c r="J187" s="250"/>
      <c r="K187" s="250"/>
      <c r="L187" s="256"/>
      <c r="M187" s="257"/>
      <c r="N187" s="258"/>
      <c r="O187" s="258"/>
      <c r="P187" s="258"/>
      <c r="Q187" s="258"/>
      <c r="R187" s="258"/>
      <c r="S187" s="258"/>
      <c r="T187" s="25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0" t="s">
        <v>162</v>
      </c>
      <c r="AU187" s="260" t="s">
        <v>86</v>
      </c>
      <c r="AV187" s="13" t="s">
        <v>86</v>
      </c>
      <c r="AW187" s="13" t="s">
        <v>32</v>
      </c>
      <c r="AX187" s="13" t="s">
        <v>84</v>
      </c>
      <c r="AY187" s="260" t="s">
        <v>153</v>
      </c>
    </row>
    <row r="188" s="2" customFormat="1" ht="33" customHeight="1">
      <c r="A188" s="39"/>
      <c r="B188" s="40"/>
      <c r="C188" s="235" t="s">
        <v>654</v>
      </c>
      <c r="D188" s="235" t="s">
        <v>156</v>
      </c>
      <c r="E188" s="236" t="s">
        <v>251</v>
      </c>
      <c r="F188" s="237" t="s">
        <v>252</v>
      </c>
      <c r="G188" s="238" t="s">
        <v>177</v>
      </c>
      <c r="H188" s="239">
        <v>3</v>
      </c>
      <c r="I188" s="240"/>
      <c r="J188" s="241">
        <f>ROUND(I188*H188,2)</f>
        <v>0</v>
      </c>
      <c r="K188" s="242"/>
      <c r="L188" s="45"/>
      <c r="M188" s="243" t="s">
        <v>1</v>
      </c>
      <c r="N188" s="244" t="s">
        <v>41</v>
      </c>
      <c r="O188" s="92"/>
      <c r="P188" s="245">
        <f>O188*H188</f>
        <v>0</v>
      </c>
      <c r="Q188" s="245">
        <v>0.44169999999999998</v>
      </c>
      <c r="R188" s="245">
        <f>Q188*H188</f>
        <v>1.3250999999999999</v>
      </c>
      <c r="S188" s="245">
        <v>0</v>
      </c>
      <c r="T188" s="24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7" t="s">
        <v>160</v>
      </c>
      <c r="AT188" s="247" t="s">
        <v>156</v>
      </c>
      <c r="AU188" s="247" t="s">
        <v>86</v>
      </c>
      <c r="AY188" s="18" t="s">
        <v>153</v>
      </c>
      <c r="BE188" s="248">
        <f>IF(N188="základní",J188,0)</f>
        <v>0</v>
      </c>
      <c r="BF188" s="248">
        <f>IF(N188="snížená",J188,0)</f>
        <v>0</v>
      </c>
      <c r="BG188" s="248">
        <f>IF(N188="zákl. přenesená",J188,0)</f>
        <v>0</v>
      </c>
      <c r="BH188" s="248">
        <f>IF(N188="sníž. přenesená",J188,0)</f>
        <v>0</v>
      </c>
      <c r="BI188" s="248">
        <f>IF(N188="nulová",J188,0)</f>
        <v>0</v>
      </c>
      <c r="BJ188" s="18" t="s">
        <v>84</v>
      </c>
      <c r="BK188" s="248">
        <f>ROUND(I188*H188,2)</f>
        <v>0</v>
      </c>
      <c r="BL188" s="18" t="s">
        <v>160</v>
      </c>
      <c r="BM188" s="247" t="s">
        <v>889</v>
      </c>
    </row>
    <row r="189" s="2" customFormat="1" ht="24.15" customHeight="1">
      <c r="A189" s="39"/>
      <c r="B189" s="40"/>
      <c r="C189" s="293" t="s">
        <v>250</v>
      </c>
      <c r="D189" s="293" t="s">
        <v>255</v>
      </c>
      <c r="E189" s="294" t="s">
        <v>256</v>
      </c>
      <c r="F189" s="295" t="s">
        <v>257</v>
      </c>
      <c r="G189" s="296" t="s">
        <v>177</v>
      </c>
      <c r="H189" s="297">
        <v>1</v>
      </c>
      <c r="I189" s="298"/>
      <c r="J189" s="299">
        <f>ROUND(I189*H189,2)</f>
        <v>0</v>
      </c>
      <c r="K189" s="300"/>
      <c r="L189" s="301"/>
      <c r="M189" s="302" t="s">
        <v>1</v>
      </c>
      <c r="N189" s="303" t="s">
        <v>41</v>
      </c>
      <c r="O189" s="92"/>
      <c r="P189" s="245">
        <f>O189*H189</f>
        <v>0</v>
      </c>
      <c r="Q189" s="245">
        <v>0.02265</v>
      </c>
      <c r="R189" s="245">
        <f>Q189*H189</f>
        <v>0.02265</v>
      </c>
      <c r="S189" s="245">
        <v>0</v>
      </c>
      <c r="T189" s="246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7" t="s">
        <v>241</v>
      </c>
      <c r="AT189" s="247" t="s">
        <v>255</v>
      </c>
      <c r="AU189" s="247" t="s">
        <v>86</v>
      </c>
      <c r="AY189" s="18" t="s">
        <v>153</v>
      </c>
      <c r="BE189" s="248">
        <f>IF(N189="základní",J189,0)</f>
        <v>0</v>
      </c>
      <c r="BF189" s="248">
        <f>IF(N189="snížená",J189,0)</f>
        <v>0</v>
      </c>
      <c r="BG189" s="248">
        <f>IF(N189="zákl. přenesená",J189,0)</f>
        <v>0</v>
      </c>
      <c r="BH189" s="248">
        <f>IF(N189="sníž. přenesená",J189,0)</f>
        <v>0</v>
      </c>
      <c r="BI189" s="248">
        <f>IF(N189="nulová",J189,0)</f>
        <v>0</v>
      </c>
      <c r="BJ189" s="18" t="s">
        <v>84</v>
      </c>
      <c r="BK189" s="248">
        <f>ROUND(I189*H189,2)</f>
        <v>0</v>
      </c>
      <c r="BL189" s="18" t="s">
        <v>160</v>
      </c>
      <c r="BM189" s="247" t="s">
        <v>890</v>
      </c>
    </row>
    <row r="190" s="2" customFormat="1" ht="24.15" customHeight="1">
      <c r="A190" s="39"/>
      <c r="B190" s="40"/>
      <c r="C190" s="293" t="s">
        <v>254</v>
      </c>
      <c r="D190" s="293" t="s">
        <v>255</v>
      </c>
      <c r="E190" s="294" t="s">
        <v>259</v>
      </c>
      <c r="F190" s="295" t="s">
        <v>260</v>
      </c>
      <c r="G190" s="296" t="s">
        <v>177</v>
      </c>
      <c r="H190" s="297">
        <v>1</v>
      </c>
      <c r="I190" s="298"/>
      <c r="J190" s="299">
        <f>ROUND(I190*H190,2)</f>
        <v>0</v>
      </c>
      <c r="K190" s="300"/>
      <c r="L190" s="301"/>
      <c r="M190" s="302" t="s">
        <v>1</v>
      </c>
      <c r="N190" s="303" t="s">
        <v>41</v>
      </c>
      <c r="O190" s="92"/>
      <c r="P190" s="245">
        <f>O190*H190</f>
        <v>0</v>
      </c>
      <c r="Q190" s="245">
        <v>0.018759999999999999</v>
      </c>
      <c r="R190" s="245">
        <f>Q190*H190</f>
        <v>0.018759999999999999</v>
      </c>
      <c r="S190" s="245">
        <v>0</v>
      </c>
      <c r="T190" s="246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7" t="s">
        <v>241</v>
      </c>
      <c r="AT190" s="247" t="s">
        <v>255</v>
      </c>
      <c r="AU190" s="247" t="s">
        <v>86</v>
      </c>
      <c r="AY190" s="18" t="s">
        <v>153</v>
      </c>
      <c r="BE190" s="248">
        <f>IF(N190="základní",J190,0)</f>
        <v>0</v>
      </c>
      <c r="BF190" s="248">
        <f>IF(N190="snížená",J190,0)</f>
        <v>0</v>
      </c>
      <c r="BG190" s="248">
        <f>IF(N190="zákl. přenesená",J190,0)</f>
        <v>0</v>
      </c>
      <c r="BH190" s="248">
        <f>IF(N190="sníž. přenesená",J190,0)</f>
        <v>0</v>
      </c>
      <c r="BI190" s="248">
        <f>IF(N190="nulová",J190,0)</f>
        <v>0</v>
      </c>
      <c r="BJ190" s="18" t="s">
        <v>84</v>
      </c>
      <c r="BK190" s="248">
        <f>ROUND(I190*H190,2)</f>
        <v>0</v>
      </c>
      <c r="BL190" s="18" t="s">
        <v>160</v>
      </c>
      <c r="BM190" s="247" t="s">
        <v>891</v>
      </c>
    </row>
    <row r="191" s="2" customFormat="1" ht="24.15" customHeight="1">
      <c r="A191" s="39"/>
      <c r="B191" s="40"/>
      <c r="C191" s="293" t="s">
        <v>8</v>
      </c>
      <c r="D191" s="293" t="s">
        <v>255</v>
      </c>
      <c r="E191" s="294" t="s">
        <v>263</v>
      </c>
      <c r="F191" s="295" t="s">
        <v>264</v>
      </c>
      <c r="G191" s="296" t="s">
        <v>177</v>
      </c>
      <c r="H191" s="297">
        <v>1</v>
      </c>
      <c r="I191" s="298"/>
      <c r="J191" s="299">
        <f>ROUND(I191*H191,2)</f>
        <v>0</v>
      </c>
      <c r="K191" s="300"/>
      <c r="L191" s="301"/>
      <c r="M191" s="302" t="s">
        <v>1</v>
      </c>
      <c r="N191" s="303" t="s">
        <v>41</v>
      </c>
      <c r="O191" s="92"/>
      <c r="P191" s="245">
        <f>O191*H191</f>
        <v>0</v>
      </c>
      <c r="Q191" s="245">
        <v>0.018759999999999999</v>
      </c>
      <c r="R191" s="245">
        <f>Q191*H191</f>
        <v>0.018759999999999999</v>
      </c>
      <c r="S191" s="245">
        <v>0</v>
      </c>
      <c r="T191" s="246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7" t="s">
        <v>241</v>
      </c>
      <c r="AT191" s="247" t="s">
        <v>255</v>
      </c>
      <c r="AU191" s="247" t="s">
        <v>86</v>
      </c>
      <c r="AY191" s="18" t="s">
        <v>153</v>
      </c>
      <c r="BE191" s="248">
        <f>IF(N191="základní",J191,0)</f>
        <v>0</v>
      </c>
      <c r="BF191" s="248">
        <f>IF(N191="snížená",J191,0)</f>
        <v>0</v>
      </c>
      <c r="BG191" s="248">
        <f>IF(N191="zákl. přenesená",J191,0)</f>
        <v>0</v>
      </c>
      <c r="BH191" s="248">
        <f>IF(N191="sníž. přenesená",J191,0)</f>
        <v>0</v>
      </c>
      <c r="BI191" s="248">
        <f>IF(N191="nulová",J191,0)</f>
        <v>0</v>
      </c>
      <c r="BJ191" s="18" t="s">
        <v>84</v>
      </c>
      <c r="BK191" s="248">
        <f>ROUND(I191*H191,2)</f>
        <v>0</v>
      </c>
      <c r="BL191" s="18" t="s">
        <v>160</v>
      </c>
      <c r="BM191" s="247" t="s">
        <v>892</v>
      </c>
    </row>
    <row r="192" s="12" customFormat="1" ht="22.8" customHeight="1">
      <c r="A192" s="12"/>
      <c r="B192" s="219"/>
      <c r="C192" s="220"/>
      <c r="D192" s="221" t="s">
        <v>75</v>
      </c>
      <c r="E192" s="233" t="s">
        <v>246</v>
      </c>
      <c r="F192" s="233" t="s">
        <v>266</v>
      </c>
      <c r="G192" s="220"/>
      <c r="H192" s="220"/>
      <c r="I192" s="223"/>
      <c r="J192" s="234">
        <f>BK192</f>
        <v>0</v>
      </c>
      <c r="K192" s="220"/>
      <c r="L192" s="225"/>
      <c r="M192" s="226"/>
      <c r="N192" s="227"/>
      <c r="O192" s="227"/>
      <c r="P192" s="228">
        <f>SUM(P193:P208)</f>
        <v>0</v>
      </c>
      <c r="Q192" s="227"/>
      <c r="R192" s="228">
        <f>SUM(R193:R208)</f>
        <v>0.020718</v>
      </c>
      <c r="S192" s="227"/>
      <c r="T192" s="229">
        <f>SUM(T193:T208)</f>
        <v>4.0184000000000006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30" t="s">
        <v>84</v>
      </c>
      <c r="AT192" s="231" t="s">
        <v>75</v>
      </c>
      <c r="AU192" s="231" t="s">
        <v>84</v>
      </c>
      <c r="AY192" s="230" t="s">
        <v>153</v>
      </c>
      <c r="BK192" s="232">
        <f>SUM(BK193:BK208)</f>
        <v>0</v>
      </c>
    </row>
    <row r="193" s="2" customFormat="1" ht="16.5" customHeight="1">
      <c r="A193" s="39"/>
      <c r="B193" s="40"/>
      <c r="C193" s="235" t="s">
        <v>718</v>
      </c>
      <c r="D193" s="235" t="s">
        <v>156</v>
      </c>
      <c r="E193" s="236" t="s">
        <v>273</v>
      </c>
      <c r="F193" s="237" t="s">
        <v>274</v>
      </c>
      <c r="G193" s="238" t="s">
        <v>275</v>
      </c>
      <c r="H193" s="239">
        <v>20</v>
      </c>
      <c r="I193" s="240"/>
      <c r="J193" s="241">
        <f>ROUND(I193*H193,2)</f>
        <v>0</v>
      </c>
      <c r="K193" s="242"/>
      <c r="L193" s="45"/>
      <c r="M193" s="243" t="s">
        <v>1</v>
      </c>
      <c r="N193" s="244" t="s">
        <v>41</v>
      </c>
      <c r="O193" s="92"/>
      <c r="P193" s="245">
        <f>O193*H193</f>
        <v>0</v>
      </c>
      <c r="Q193" s="245">
        <v>0</v>
      </c>
      <c r="R193" s="245">
        <f>Q193*H193</f>
        <v>0</v>
      </c>
      <c r="S193" s="245">
        <v>0</v>
      </c>
      <c r="T193" s="24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7" t="s">
        <v>276</v>
      </c>
      <c r="AT193" s="247" t="s">
        <v>156</v>
      </c>
      <c r="AU193" s="247" t="s">
        <v>86</v>
      </c>
      <c r="AY193" s="18" t="s">
        <v>153</v>
      </c>
      <c r="BE193" s="248">
        <f>IF(N193="základní",J193,0)</f>
        <v>0</v>
      </c>
      <c r="BF193" s="248">
        <f>IF(N193="snížená",J193,0)</f>
        <v>0</v>
      </c>
      <c r="BG193" s="248">
        <f>IF(N193="zákl. přenesená",J193,0)</f>
        <v>0</v>
      </c>
      <c r="BH193" s="248">
        <f>IF(N193="sníž. přenesená",J193,0)</f>
        <v>0</v>
      </c>
      <c r="BI193" s="248">
        <f>IF(N193="nulová",J193,0)</f>
        <v>0</v>
      </c>
      <c r="BJ193" s="18" t="s">
        <v>84</v>
      </c>
      <c r="BK193" s="248">
        <f>ROUND(I193*H193,2)</f>
        <v>0</v>
      </c>
      <c r="BL193" s="18" t="s">
        <v>276</v>
      </c>
      <c r="BM193" s="247" t="s">
        <v>893</v>
      </c>
    </row>
    <row r="194" s="2" customFormat="1" ht="33" customHeight="1">
      <c r="A194" s="39"/>
      <c r="B194" s="40"/>
      <c r="C194" s="235" t="s">
        <v>276</v>
      </c>
      <c r="D194" s="235" t="s">
        <v>156</v>
      </c>
      <c r="E194" s="236" t="s">
        <v>278</v>
      </c>
      <c r="F194" s="237" t="s">
        <v>279</v>
      </c>
      <c r="G194" s="238" t="s">
        <v>167</v>
      </c>
      <c r="H194" s="239">
        <v>30</v>
      </c>
      <c r="I194" s="240"/>
      <c r="J194" s="241">
        <f>ROUND(I194*H194,2)</f>
        <v>0</v>
      </c>
      <c r="K194" s="242"/>
      <c r="L194" s="45"/>
      <c r="M194" s="243" t="s">
        <v>1</v>
      </c>
      <c r="N194" s="244" t="s">
        <v>41</v>
      </c>
      <c r="O194" s="92"/>
      <c r="P194" s="245">
        <f>O194*H194</f>
        <v>0</v>
      </c>
      <c r="Q194" s="245">
        <v>0</v>
      </c>
      <c r="R194" s="245">
        <f>Q194*H194</f>
        <v>0</v>
      </c>
      <c r="S194" s="245">
        <v>0</v>
      </c>
      <c r="T194" s="24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7" t="s">
        <v>160</v>
      </c>
      <c r="AT194" s="247" t="s">
        <v>156</v>
      </c>
      <c r="AU194" s="247" t="s">
        <v>86</v>
      </c>
      <c r="AY194" s="18" t="s">
        <v>153</v>
      </c>
      <c r="BE194" s="248">
        <f>IF(N194="základní",J194,0)</f>
        <v>0</v>
      </c>
      <c r="BF194" s="248">
        <f>IF(N194="snížená",J194,0)</f>
        <v>0</v>
      </c>
      <c r="BG194" s="248">
        <f>IF(N194="zákl. přenesená",J194,0)</f>
        <v>0</v>
      </c>
      <c r="BH194" s="248">
        <f>IF(N194="sníž. přenesená",J194,0)</f>
        <v>0</v>
      </c>
      <c r="BI194" s="248">
        <f>IF(N194="nulová",J194,0)</f>
        <v>0</v>
      </c>
      <c r="BJ194" s="18" t="s">
        <v>84</v>
      </c>
      <c r="BK194" s="248">
        <f>ROUND(I194*H194,2)</f>
        <v>0</v>
      </c>
      <c r="BL194" s="18" t="s">
        <v>160</v>
      </c>
      <c r="BM194" s="247" t="s">
        <v>894</v>
      </c>
    </row>
    <row r="195" s="2" customFormat="1" ht="24.15" customHeight="1">
      <c r="A195" s="39"/>
      <c r="B195" s="40"/>
      <c r="C195" s="235" t="s">
        <v>281</v>
      </c>
      <c r="D195" s="235" t="s">
        <v>156</v>
      </c>
      <c r="E195" s="236" t="s">
        <v>282</v>
      </c>
      <c r="F195" s="237" t="s">
        <v>283</v>
      </c>
      <c r="G195" s="238" t="s">
        <v>167</v>
      </c>
      <c r="H195" s="239">
        <v>120</v>
      </c>
      <c r="I195" s="240"/>
      <c r="J195" s="241">
        <f>ROUND(I195*H195,2)</f>
        <v>0</v>
      </c>
      <c r="K195" s="242"/>
      <c r="L195" s="45"/>
      <c r="M195" s="243" t="s">
        <v>1</v>
      </c>
      <c r="N195" s="244" t="s">
        <v>41</v>
      </c>
      <c r="O195" s="92"/>
      <c r="P195" s="245">
        <f>O195*H195</f>
        <v>0</v>
      </c>
      <c r="Q195" s="245">
        <v>0</v>
      </c>
      <c r="R195" s="245">
        <f>Q195*H195</f>
        <v>0</v>
      </c>
      <c r="S195" s="245">
        <v>0</v>
      </c>
      <c r="T195" s="246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7" t="s">
        <v>160</v>
      </c>
      <c r="AT195" s="247" t="s">
        <v>156</v>
      </c>
      <c r="AU195" s="247" t="s">
        <v>86</v>
      </c>
      <c r="AY195" s="18" t="s">
        <v>153</v>
      </c>
      <c r="BE195" s="248">
        <f>IF(N195="základní",J195,0)</f>
        <v>0</v>
      </c>
      <c r="BF195" s="248">
        <f>IF(N195="snížená",J195,0)</f>
        <v>0</v>
      </c>
      <c r="BG195" s="248">
        <f>IF(N195="zákl. přenesená",J195,0)</f>
        <v>0</v>
      </c>
      <c r="BH195" s="248">
        <f>IF(N195="sníž. přenesená",J195,0)</f>
        <v>0</v>
      </c>
      <c r="BI195" s="248">
        <f>IF(N195="nulová",J195,0)</f>
        <v>0</v>
      </c>
      <c r="BJ195" s="18" t="s">
        <v>84</v>
      </c>
      <c r="BK195" s="248">
        <f>ROUND(I195*H195,2)</f>
        <v>0</v>
      </c>
      <c r="BL195" s="18" t="s">
        <v>160</v>
      </c>
      <c r="BM195" s="247" t="s">
        <v>895</v>
      </c>
    </row>
    <row r="196" s="2" customFormat="1" ht="16.5" customHeight="1">
      <c r="A196" s="39"/>
      <c r="B196" s="40"/>
      <c r="C196" s="235" t="s">
        <v>285</v>
      </c>
      <c r="D196" s="235" t="s">
        <v>156</v>
      </c>
      <c r="E196" s="236" t="s">
        <v>286</v>
      </c>
      <c r="F196" s="237" t="s">
        <v>896</v>
      </c>
      <c r="G196" s="238" t="s">
        <v>288</v>
      </c>
      <c r="H196" s="239">
        <v>2</v>
      </c>
      <c r="I196" s="240"/>
      <c r="J196" s="241">
        <f>ROUND(I196*H196,2)</f>
        <v>0</v>
      </c>
      <c r="K196" s="242"/>
      <c r="L196" s="45"/>
      <c r="M196" s="243" t="s">
        <v>1</v>
      </c>
      <c r="N196" s="244" t="s">
        <v>41</v>
      </c>
      <c r="O196" s="92"/>
      <c r="P196" s="245">
        <f>O196*H196</f>
        <v>0</v>
      </c>
      <c r="Q196" s="245">
        <v>0</v>
      </c>
      <c r="R196" s="245">
        <f>Q196*H196</f>
        <v>0</v>
      </c>
      <c r="S196" s="245">
        <v>0.051999999999999998</v>
      </c>
      <c r="T196" s="246">
        <f>S196*H196</f>
        <v>0.104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7" t="s">
        <v>160</v>
      </c>
      <c r="AT196" s="247" t="s">
        <v>156</v>
      </c>
      <c r="AU196" s="247" t="s">
        <v>86</v>
      </c>
      <c r="AY196" s="18" t="s">
        <v>153</v>
      </c>
      <c r="BE196" s="248">
        <f>IF(N196="základní",J196,0)</f>
        <v>0</v>
      </c>
      <c r="BF196" s="248">
        <f>IF(N196="snížená",J196,0)</f>
        <v>0</v>
      </c>
      <c r="BG196" s="248">
        <f>IF(N196="zákl. přenesená",J196,0)</f>
        <v>0</v>
      </c>
      <c r="BH196" s="248">
        <f>IF(N196="sníž. přenesená",J196,0)</f>
        <v>0</v>
      </c>
      <c r="BI196" s="248">
        <f>IF(N196="nulová",J196,0)</f>
        <v>0</v>
      </c>
      <c r="BJ196" s="18" t="s">
        <v>84</v>
      </c>
      <c r="BK196" s="248">
        <f>ROUND(I196*H196,2)</f>
        <v>0</v>
      </c>
      <c r="BL196" s="18" t="s">
        <v>160</v>
      </c>
      <c r="BM196" s="247" t="s">
        <v>897</v>
      </c>
    </row>
    <row r="197" s="2" customFormat="1" ht="16.5" customHeight="1">
      <c r="A197" s="39"/>
      <c r="B197" s="40"/>
      <c r="C197" s="235" t="s">
        <v>290</v>
      </c>
      <c r="D197" s="235" t="s">
        <v>156</v>
      </c>
      <c r="E197" s="236" t="s">
        <v>291</v>
      </c>
      <c r="F197" s="237" t="s">
        <v>665</v>
      </c>
      <c r="G197" s="238" t="s">
        <v>172</v>
      </c>
      <c r="H197" s="239">
        <v>2</v>
      </c>
      <c r="I197" s="240"/>
      <c r="J197" s="241">
        <f>ROUND(I197*H197,2)</f>
        <v>0</v>
      </c>
      <c r="K197" s="242"/>
      <c r="L197" s="45"/>
      <c r="M197" s="243" t="s">
        <v>1</v>
      </c>
      <c r="N197" s="244" t="s">
        <v>41</v>
      </c>
      <c r="O197" s="92"/>
      <c r="P197" s="245">
        <f>O197*H197</f>
        <v>0</v>
      </c>
      <c r="Q197" s="245">
        <v>0</v>
      </c>
      <c r="R197" s="245">
        <f>Q197*H197</f>
        <v>0</v>
      </c>
      <c r="S197" s="245">
        <v>0.43230000000000002</v>
      </c>
      <c r="T197" s="246">
        <f>S197*H197</f>
        <v>0.86460000000000004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7" t="s">
        <v>160</v>
      </c>
      <c r="AT197" s="247" t="s">
        <v>156</v>
      </c>
      <c r="AU197" s="247" t="s">
        <v>86</v>
      </c>
      <c r="AY197" s="18" t="s">
        <v>153</v>
      </c>
      <c r="BE197" s="248">
        <f>IF(N197="základní",J197,0)</f>
        <v>0</v>
      </c>
      <c r="BF197" s="248">
        <f>IF(N197="snížená",J197,0)</f>
        <v>0</v>
      </c>
      <c r="BG197" s="248">
        <f>IF(N197="zákl. přenesená",J197,0)</f>
        <v>0</v>
      </c>
      <c r="BH197" s="248">
        <f>IF(N197="sníž. přenesená",J197,0)</f>
        <v>0</v>
      </c>
      <c r="BI197" s="248">
        <f>IF(N197="nulová",J197,0)</f>
        <v>0</v>
      </c>
      <c r="BJ197" s="18" t="s">
        <v>84</v>
      </c>
      <c r="BK197" s="248">
        <f>ROUND(I197*H197,2)</f>
        <v>0</v>
      </c>
      <c r="BL197" s="18" t="s">
        <v>160</v>
      </c>
      <c r="BM197" s="247" t="s">
        <v>898</v>
      </c>
    </row>
    <row r="198" s="2" customFormat="1" ht="37.8" customHeight="1">
      <c r="A198" s="39"/>
      <c r="B198" s="40"/>
      <c r="C198" s="235" t="s">
        <v>667</v>
      </c>
      <c r="D198" s="235" t="s">
        <v>156</v>
      </c>
      <c r="E198" s="236" t="s">
        <v>295</v>
      </c>
      <c r="F198" s="237" t="s">
        <v>296</v>
      </c>
      <c r="G198" s="238" t="s">
        <v>244</v>
      </c>
      <c r="H198" s="239">
        <v>1.2190000000000001</v>
      </c>
      <c r="I198" s="240"/>
      <c r="J198" s="241">
        <f>ROUND(I198*H198,2)</f>
        <v>0</v>
      </c>
      <c r="K198" s="242"/>
      <c r="L198" s="45"/>
      <c r="M198" s="243" t="s">
        <v>1</v>
      </c>
      <c r="N198" s="244" t="s">
        <v>41</v>
      </c>
      <c r="O198" s="92"/>
      <c r="P198" s="245">
        <f>O198*H198</f>
        <v>0</v>
      </c>
      <c r="Q198" s="245">
        <v>0</v>
      </c>
      <c r="R198" s="245">
        <f>Q198*H198</f>
        <v>0</v>
      </c>
      <c r="S198" s="245">
        <v>2.2000000000000002</v>
      </c>
      <c r="T198" s="246">
        <f>S198*H198</f>
        <v>2.6818000000000004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7" t="s">
        <v>160</v>
      </c>
      <c r="AT198" s="247" t="s">
        <v>156</v>
      </c>
      <c r="AU198" s="247" t="s">
        <v>86</v>
      </c>
      <c r="AY198" s="18" t="s">
        <v>153</v>
      </c>
      <c r="BE198" s="248">
        <f>IF(N198="základní",J198,0)</f>
        <v>0</v>
      </c>
      <c r="BF198" s="248">
        <f>IF(N198="snížená",J198,0)</f>
        <v>0</v>
      </c>
      <c r="BG198" s="248">
        <f>IF(N198="zákl. přenesená",J198,0)</f>
        <v>0</v>
      </c>
      <c r="BH198" s="248">
        <f>IF(N198="sníž. přenesená",J198,0)</f>
        <v>0</v>
      </c>
      <c r="BI198" s="248">
        <f>IF(N198="nulová",J198,0)</f>
        <v>0</v>
      </c>
      <c r="BJ198" s="18" t="s">
        <v>84</v>
      </c>
      <c r="BK198" s="248">
        <f>ROUND(I198*H198,2)</f>
        <v>0</v>
      </c>
      <c r="BL198" s="18" t="s">
        <v>160</v>
      </c>
      <c r="BM198" s="247" t="s">
        <v>899</v>
      </c>
    </row>
    <row r="199" s="13" customFormat="1">
      <c r="A199" s="13"/>
      <c r="B199" s="249"/>
      <c r="C199" s="250"/>
      <c r="D199" s="251" t="s">
        <v>162</v>
      </c>
      <c r="E199" s="252" t="s">
        <v>1</v>
      </c>
      <c r="F199" s="253" t="s">
        <v>669</v>
      </c>
      <c r="G199" s="250"/>
      <c r="H199" s="254">
        <v>0.32400000000000001</v>
      </c>
      <c r="I199" s="255"/>
      <c r="J199" s="250"/>
      <c r="K199" s="250"/>
      <c r="L199" s="256"/>
      <c r="M199" s="257"/>
      <c r="N199" s="258"/>
      <c r="O199" s="258"/>
      <c r="P199" s="258"/>
      <c r="Q199" s="258"/>
      <c r="R199" s="258"/>
      <c r="S199" s="258"/>
      <c r="T199" s="25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0" t="s">
        <v>162</v>
      </c>
      <c r="AU199" s="260" t="s">
        <v>86</v>
      </c>
      <c r="AV199" s="13" t="s">
        <v>86</v>
      </c>
      <c r="AW199" s="13" t="s">
        <v>32</v>
      </c>
      <c r="AX199" s="13" t="s">
        <v>76</v>
      </c>
      <c r="AY199" s="260" t="s">
        <v>153</v>
      </c>
    </row>
    <row r="200" s="15" customFormat="1">
      <c r="A200" s="15"/>
      <c r="B200" s="272"/>
      <c r="C200" s="273"/>
      <c r="D200" s="251" t="s">
        <v>162</v>
      </c>
      <c r="E200" s="274" t="s">
        <v>1</v>
      </c>
      <c r="F200" s="275" t="s">
        <v>185</v>
      </c>
      <c r="G200" s="273"/>
      <c r="H200" s="274" t="s">
        <v>1</v>
      </c>
      <c r="I200" s="276"/>
      <c r="J200" s="273"/>
      <c r="K200" s="273"/>
      <c r="L200" s="277"/>
      <c r="M200" s="278"/>
      <c r="N200" s="279"/>
      <c r="O200" s="279"/>
      <c r="P200" s="279"/>
      <c r="Q200" s="279"/>
      <c r="R200" s="279"/>
      <c r="S200" s="279"/>
      <c r="T200" s="280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1" t="s">
        <v>162</v>
      </c>
      <c r="AU200" s="281" t="s">
        <v>86</v>
      </c>
      <c r="AV200" s="15" t="s">
        <v>84</v>
      </c>
      <c r="AW200" s="15" t="s">
        <v>32</v>
      </c>
      <c r="AX200" s="15" t="s">
        <v>76</v>
      </c>
      <c r="AY200" s="281" t="s">
        <v>153</v>
      </c>
    </row>
    <row r="201" s="13" customFormat="1">
      <c r="A201" s="13"/>
      <c r="B201" s="249"/>
      <c r="C201" s="250"/>
      <c r="D201" s="251" t="s">
        <v>162</v>
      </c>
      <c r="E201" s="252" t="s">
        <v>1</v>
      </c>
      <c r="F201" s="253" t="s">
        <v>670</v>
      </c>
      <c r="G201" s="250"/>
      <c r="H201" s="254">
        <v>0.89500000000000002</v>
      </c>
      <c r="I201" s="255"/>
      <c r="J201" s="250"/>
      <c r="K201" s="250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162</v>
      </c>
      <c r="AU201" s="260" t="s">
        <v>86</v>
      </c>
      <c r="AV201" s="13" t="s">
        <v>86</v>
      </c>
      <c r="AW201" s="13" t="s">
        <v>32</v>
      </c>
      <c r="AX201" s="13" t="s">
        <v>76</v>
      </c>
      <c r="AY201" s="260" t="s">
        <v>153</v>
      </c>
    </row>
    <row r="202" s="15" customFormat="1">
      <c r="A202" s="15"/>
      <c r="B202" s="272"/>
      <c r="C202" s="273"/>
      <c r="D202" s="251" t="s">
        <v>162</v>
      </c>
      <c r="E202" s="274" t="s">
        <v>1</v>
      </c>
      <c r="F202" s="275" t="s">
        <v>900</v>
      </c>
      <c r="G202" s="273"/>
      <c r="H202" s="274" t="s">
        <v>1</v>
      </c>
      <c r="I202" s="276"/>
      <c r="J202" s="273"/>
      <c r="K202" s="273"/>
      <c r="L202" s="277"/>
      <c r="M202" s="278"/>
      <c r="N202" s="279"/>
      <c r="O202" s="279"/>
      <c r="P202" s="279"/>
      <c r="Q202" s="279"/>
      <c r="R202" s="279"/>
      <c r="S202" s="279"/>
      <c r="T202" s="280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1" t="s">
        <v>162</v>
      </c>
      <c r="AU202" s="281" t="s">
        <v>86</v>
      </c>
      <c r="AV202" s="15" t="s">
        <v>84</v>
      </c>
      <c r="AW202" s="15" t="s">
        <v>32</v>
      </c>
      <c r="AX202" s="15" t="s">
        <v>76</v>
      </c>
      <c r="AY202" s="281" t="s">
        <v>153</v>
      </c>
    </row>
    <row r="203" s="14" customFormat="1">
      <c r="A203" s="14"/>
      <c r="B203" s="261"/>
      <c r="C203" s="262"/>
      <c r="D203" s="251" t="s">
        <v>162</v>
      </c>
      <c r="E203" s="263" t="s">
        <v>1</v>
      </c>
      <c r="F203" s="264" t="s">
        <v>164</v>
      </c>
      <c r="G203" s="262"/>
      <c r="H203" s="265">
        <v>1.2190000000000001</v>
      </c>
      <c r="I203" s="266"/>
      <c r="J203" s="262"/>
      <c r="K203" s="262"/>
      <c r="L203" s="267"/>
      <c r="M203" s="268"/>
      <c r="N203" s="269"/>
      <c r="O203" s="269"/>
      <c r="P203" s="269"/>
      <c r="Q203" s="269"/>
      <c r="R203" s="269"/>
      <c r="S203" s="269"/>
      <c r="T203" s="27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1" t="s">
        <v>162</v>
      </c>
      <c r="AU203" s="271" t="s">
        <v>86</v>
      </c>
      <c r="AV203" s="14" t="s">
        <v>160</v>
      </c>
      <c r="AW203" s="14" t="s">
        <v>32</v>
      </c>
      <c r="AX203" s="14" t="s">
        <v>84</v>
      </c>
      <c r="AY203" s="271" t="s">
        <v>153</v>
      </c>
    </row>
    <row r="204" s="2" customFormat="1" ht="21.75" customHeight="1">
      <c r="A204" s="39"/>
      <c r="B204" s="40"/>
      <c r="C204" s="235" t="s">
        <v>7</v>
      </c>
      <c r="D204" s="235" t="s">
        <v>156</v>
      </c>
      <c r="E204" s="236" t="s">
        <v>302</v>
      </c>
      <c r="F204" s="237" t="s">
        <v>303</v>
      </c>
      <c r="G204" s="238" t="s">
        <v>167</v>
      </c>
      <c r="H204" s="239">
        <v>4</v>
      </c>
      <c r="I204" s="240"/>
      <c r="J204" s="241">
        <f>ROUND(I204*H204,2)</f>
        <v>0</v>
      </c>
      <c r="K204" s="242"/>
      <c r="L204" s="45"/>
      <c r="M204" s="243" t="s">
        <v>1</v>
      </c>
      <c r="N204" s="244" t="s">
        <v>41</v>
      </c>
      <c r="O204" s="92"/>
      <c r="P204" s="245">
        <f>O204*H204</f>
        <v>0</v>
      </c>
      <c r="Q204" s="245">
        <v>0</v>
      </c>
      <c r="R204" s="245">
        <f>Q204*H204</f>
        <v>0</v>
      </c>
      <c r="S204" s="245">
        <v>0.075999999999999998</v>
      </c>
      <c r="T204" s="246">
        <f>S204*H204</f>
        <v>0.30399999999999999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7" t="s">
        <v>160</v>
      </c>
      <c r="AT204" s="247" t="s">
        <v>156</v>
      </c>
      <c r="AU204" s="247" t="s">
        <v>86</v>
      </c>
      <c r="AY204" s="18" t="s">
        <v>153</v>
      </c>
      <c r="BE204" s="248">
        <f>IF(N204="základní",J204,0)</f>
        <v>0</v>
      </c>
      <c r="BF204" s="248">
        <f>IF(N204="snížená",J204,0)</f>
        <v>0</v>
      </c>
      <c r="BG204" s="248">
        <f>IF(N204="zákl. přenesená",J204,0)</f>
        <v>0</v>
      </c>
      <c r="BH204" s="248">
        <f>IF(N204="sníž. přenesená",J204,0)</f>
        <v>0</v>
      </c>
      <c r="BI204" s="248">
        <f>IF(N204="nulová",J204,0)</f>
        <v>0</v>
      </c>
      <c r="BJ204" s="18" t="s">
        <v>84</v>
      </c>
      <c r="BK204" s="248">
        <f>ROUND(I204*H204,2)</f>
        <v>0</v>
      </c>
      <c r="BL204" s="18" t="s">
        <v>160</v>
      </c>
      <c r="BM204" s="247" t="s">
        <v>901</v>
      </c>
    </row>
    <row r="205" s="13" customFormat="1">
      <c r="A205" s="13"/>
      <c r="B205" s="249"/>
      <c r="C205" s="250"/>
      <c r="D205" s="251" t="s">
        <v>162</v>
      </c>
      <c r="E205" s="252" t="s">
        <v>1</v>
      </c>
      <c r="F205" s="253" t="s">
        <v>673</v>
      </c>
      <c r="G205" s="250"/>
      <c r="H205" s="254">
        <v>4</v>
      </c>
      <c r="I205" s="255"/>
      <c r="J205" s="250"/>
      <c r="K205" s="250"/>
      <c r="L205" s="256"/>
      <c r="M205" s="257"/>
      <c r="N205" s="258"/>
      <c r="O205" s="258"/>
      <c r="P205" s="258"/>
      <c r="Q205" s="258"/>
      <c r="R205" s="258"/>
      <c r="S205" s="258"/>
      <c r="T205" s="25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0" t="s">
        <v>162</v>
      </c>
      <c r="AU205" s="260" t="s">
        <v>86</v>
      </c>
      <c r="AV205" s="13" t="s">
        <v>86</v>
      </c>
      <c r="AW205" s="13" t="s">
        <v>32</v>
      </c>
      <c r="AX205" s="13" t="s">
        <v>84</v>
      </c>
      <c r="AY205" s="260" t="s">
        <v>153</v>
      </c>
    </row>
    <row r="206" s="2" customFormat="1" ht="24.15" customHeight="1">
      <c r="A206" s="39"/>
      <c r="B206" s="40"/>
      <c r="C206" s="235" t="s">
        <v>306</v>
      </c>
      <c r="D206" s="235" t="s">
        <v>156</v>
      </c>
      <c r="E206" s="236" t="s">
        <v>307</v>
      </c>
      <c r="F206" s="237" t="s">
        <v>308</v>
      </c>
      <c r="G206" s="238" t="s">
        <v>177</v>
      </c>
      <c r="H206" s="239">
        <v>2</v>
      </c>
      <c r="I206" s="240"/>
      <c r="J206" s="241">
        <f>ROUND(I206*H206,2)</f>
        <v>0</v>
      </c>
      <c r="K206" s="242"/>
      <c r="L206" s="45"/>
      <c r="M206" s="243" t="s">
        <v>1</v>
      </c>
      <c r="N206" s="244" t="s">
        <v>41</v>
      </c>
      <c r="O206" s="92"/>
      <c r="P206" s="245">
        <f>O206*H206</f>
        <v>0</v>
      </c>
      <c r="Q206" s="245">
        <v>0</v>
      </c>
      <c r="R206" s="245">
        <f>Q206*H206</f>
        <v>0</v>
      </c>
      <c r="S206" s="245">
        <v>0.032000000000000001</v>
      </c>
      <c r="T206" s="246">
        <f>S206*H206</f>
        <v>0.064000000000000001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7" t="s">
        <v>160</v>
      </c>
      <c r="AT206" s="247" t="s">
        <v>156</v>
      </c>
      <c r="AU206" s="247" t="s">
        <v>86</v>
      </c>
      <c r="AY206" s="18" t="s">
        <v>153</v>
      </c>
      <c r="BE206" s="248">
        <f>IF(N206="základní",J206,0)</f>
        <v>0</v>
      </c>
      <c r="BF206" s="248">
        <f>IF(N206="snížená",J206,0)</f>
        <v>0</v>
      </c>
      <c r="BG206" s="248">
        <f>IF(N206="zákl. přenesená",J206,0)</f>
        <v>0</v>
      </c>
      <c r="BH206" s="248">
        <f>IF(N206="sníž. přenesená",J206,0)</f>
        <v>0</v>
      </c>
      <c r="BI206" s="248">
        <f>IF(N206="nulová",J206,0)</f>
        <v>0</v>
      </c>
      <c r="BJ206" s="18" t="s">
        <v>84</v>
      </c>
      <c r="BK206" s="248">
        <f>ROUND(I206*H206,2)</f>
        <v>0</v>
      </c>
      <c r="BL206" s="18" t="s">
        <v>160</v>
      </c>
      <c r="BM206" s="247" t="s">
        <v>902</v>
      </c>
    </row>
    <row r="207" s="2" customFormat="1" ht="24.15" customHeight="1">
      <c r="A207" s="39"/>
      <c r="B207" s="40"/>
      <c r="C207" s="235" t="s">
        <v>584</v>
      </c>
      <c r="D207" s="235" t="s">
        <v>156</v>
      </c>
      <c r="E207" s="236" t="s">
        <v>311</v>
      </c>
      <c r="F207" s="237" t="s">
        <v>312</v>
      </c>
      <c r="G207" s="238" t="s">
        <v>159</v>
      </c>
      <c r="H207" s="239">
        <v>11.800000000000001</v>
      </c>
      <c r="I207" s="240"/>
      <c r="J207" s="241">
        <f>ROUND(I207*H207,2)</f>
        <v>0</v>
      </c>
      <c r="K207" s="242"/>
      <c r="L207" s="45"/>
      <c r="M207" s="243" t="s">
        <v>1</v>
      </c>
      <c r="N207" s="244" t="s">
        <v>41</v>
      </c>
      <c r="O207" s="92"/>
      <c r="P207" s="245">
        <f>O207*H207</f>
        <v>0</v>
      </c>
      <c r="Q207" s="245">
        <v>0.00093000000000000005</v>
      </c>
      <c r="R207" s="245">
        <f>Q207*H207</f>
        <v>0.010974000000000001</v>
      </c>
      <c r="S207" s="245">
        <v>0</v>
      </c>
      <c r="T207" s="246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7" t="s">
        <v>160</v>
      </c>
      <c r="AT207" s="247" t="s">
        <v>156</v>
      </c>
      <c r="AU207" s="247" t="s">
        <v>86</v>
      </c>
      <c r="AY207" s="18" t="s">
        <v>153</v>
      </c>
      <c r="BE207" s="248">
        <f>IF(N207="základní",J207,0)</f>
        <v>0</v>
      </c>
      <c r="BF207" s="248">
        <f>IF(N207="snížená",J207,0)</f>
        <v>0</v>
      </c>
      <c r="BG207" s="248">
        <f>IF(N207="zákl. přenesená",J207,0)</f>
        <v>0</v>
      </c>
      <c r="BH207" s="248">
        <f>IF(N207="sníž. přenesená",J207,0)</f>
        <v>0</v>
      </c>
      <c r="BI207" s="248">
        <f>IF(N207="nulová",J207,0)</f>
        <v>0</v>
      </c>
      <c r="BJ207" s="18" t="s">
        <v>84</v>
      </c>
      <c r="BK207" s="248">
        <f>ROUND(I207*H207,2)</f>
        <v>0</v>
      </c>
      <c r="BL207" s="18" t="s">
        <v>160</v>
      </c>
      <c r="BM207" s="247" t="s">
        <v>903</v>
      </c>
    </row>
    <row r="208" s="2" customFormat="1" ht="24.15" customHeight="1">
      <c r="A208" s="39"/>
      <c r="B208" s="40"/>
      <c r="C208" s="235" t="s">
        <v>588</v>
      </c>
      <c r="D208" s="235" t="s">
        <v>156</v>
      </c>
      <c r="E208" s="236" t="s">
        <v>315</v>
      </c>
      <c r="F208" s="237" t="s">
        <v>316</v>
      </c>
      <c r="G208" s="238" t="s">
        <v>159</v>
      </c>
      <c r="H208" s="239">
        <v>20.300000000000001</v>
      </c>
      <c r="I208" s="240"/>
      <c r="J208" s="241">
        <f>ROUND(I208*H208,2)</f>
        <v>0</v>
      </c>
      <c r="K208" s="242"/>
      <c r="L208" s="45"/>
      <c r="M208" s="243" t="s">
        <v>1</v>
      </c>
      <c r="N208" s="244" t="s">
        <v>41</v>
      </c>
      <c r="O208" s="92"/>
      <c r="P208" s="245">
        <f>O208*H208</f>
        <v>0</v>
      </c>
      <c r="Q208" s="245">
        <v>0.00048000000000000001</v>
      </c>
      <c r="R208" s="245">
        <f>Q208*H208</f>
        <v>0.0097440000000000009</v>
      </c>
      <c r="S208" s="245">
        <v>0</v>
      </c>
      <c r="T208" s="246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7" t="s">
        <v>160</v>
      </c>
      <c r="AT208" s="247" t="s">
        <v>156</v>
      </c>
      <c r="AU208" s="247" t="s">
        <v>86</v>
      </c>
      <c r="AY208" s="18" t="s">
        <v>153</v>
      </c>
      <c r="BE208" s="248">
        <f>IF(N208="základní",J208,0)</f>
        <v>0</v>
      </c>
      <c r="BF208" s="248">
        <f>IF(N208="snížená",J208,0)</f>
        <v>0</v>
      </c>
      <c r="BG208" s="248">
        <f>IF(N208="zákl. přenesená",J208,0)</f>
        <v>0</v>
      </c>
      <c r="BH208" s="248">
        <f>IF(N208="sníž. přenesená",J208,0)</f>
        <v>0</v>
      </c>
      <c r="BI208" s="248">
        <f>IF(N208="nulová",J208,0)</f>
        <v>0</v>
      </c>
      <c r="BJ208" s="18" t="s">
        <v>84</v>
      </c>
      <c r="BK208" s="248">
        <f>ROUND(I208*H208,2)</f>
        <v>0</v>
      </c>
      <c r="BL208" s="18" t="s">
        <v>160</v>
      </c>
      <c r="BM208" s="247" t="s">
        <v>904</v>
      </c>
    </row>
    <row r="209" s="12" customFormat="1" ht="22.8" customHeight="1">
      <c r="A209" s="12"/>
      <c r="B209" s="219"/>
      <c r="C209" s="220"/>
      <c r="D209" s="221" t="s">
        <v>75</v>
      </c>
      <c r="E209" s="233" t="s">
        <v>318</v>
      </c>
      <c r="F209" s="233" t="s">
        <v>319</v>
      </c>
      <c r="G209" s="220"/>
      <c r="H209" s="220"/>
      <c r="I209" s="223"/>
      <c r="J209" s="234">
        <f>BK209</f>
        <v>0</v>
      </c>
      <c r="K209" s="220"/>
      <c r="L209" s="225"/>
      <c r="M209" s="226"/>
      <c r="N209" s="227"/>
      <c r="O209" s="227"/>
      <c r="P209" s="228">
        <f>SUM(P210:P215)</f>
        <v>0</v>
      </c>
      <c r="Q209" s="227"/>
      <c r="R209" s="228">
        <f>SUM(R210:R215)</f>
        <v>0</v>
      </c>
      <c r="S209" s="227"/>
      <c r="T209" s="229">
        <f>SUM(T210:T215)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30" t="s">
        <v>84</v>
      </c>
      <c r="AT209" s="231" t="s">
        <v>75</v>
      </c>
      <c r="AU209" s="231" t="s">
        <v>84</v>
      </c>
      <c r="AY209" s="230" t="s">
        <v>153</v>
      </c>
      <c r="BK209" s="232">
        <f>SUM(BK210:BK215)</f>
        <v>0</v>
      </c>
    </row>
    <row r="210" s="2" customFormat="1" ht="24.15" customHeight="1">
      <c r="A210" s="39"/>
      <c r="B210" s="40"/>
      <c r="C210" s="235" t="s">
        <v>320</v>
      </c>
      <c r="D210" s="235" t="s">
        <v>156</v>
      </c>
      <c r="E210" s="236" t="s">
        <v>321</v>
      </c>
      <c r="F210" s="237" t="s">
        <v>322</v>
      </c>
      <c r="G210" s="238" t="s">
        <v>230</v>
      </c>
      <c r="H210" s="239">
        <v>11.368</v>
      </c>
      <c r="I210" s="240"/>
      <c r="J210" s="241">
        <f>ROUND(I210*H210,2)</f>
        <v>0</v>
      </c>
      <c r="K210" s="242"/>
      <c r="L210" s="45"/>
      <c r="M210" s="243" t="s">
        <v>1</v>
      </c>
      <c r="N210" s="244" t="s">
        <v>41</v>
      </c>
      <c r="O210" s="92"/>
      <c r="P210" s="245">
        <f>O210*H210</f>
        <v>0</v>
      </c>
      <c r="Q210" s="245">
        <v>0</v>
      </c>
      <c r="R210" s="245">
        <f>Q210*H210</f>
        <v>0</v>
      </c>
      <c r="S210" s="245">
        <v>0</v>
      </c>
      <c r="T210" s="246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7" t="s">
        <v>160</v>
      </c>
      <c r="AT210" s="247" t="s">
        <v>156</v>
      </c>
      <c r="AU210" s="247" t="s">
        <v>86</v>
      </c>
      <c r="AY210" s="18" t="s">
        <v>153</v>
      </c>
      <c r="BE210" s="248">
        <f>IF(N210="základní",J210,0)</f>
        <v>0</v>
      </c>
      <c r="BF210" s="248">
        <f>IF(N210="snížená",J210,0)</f>
        <v>0</v>
      </c>
      <c r="BG210" s="248">
        <f>IF(N210="zákl. přenesená",J210,0)</f>
        <v>0</v>
      </c>
      <c r="BH210" s="248">
        <f>IF(N210="sníž. přenesená",J210,0)</f>
        <v>0</v>
      </c>
      <c r="BI210" s="248">
        <f>IF(N210="nulová",J210,0)</f>
        <v>0</v>
      </c>
      <c r="BJ210" s="18" t="s">
        <v>84</v>
      </c>
      <c r="BK210" s="248">
        <f>ROUND(I210*H210,2)</f>
        <v>0</v>
      </c>
      <c r="BL210" s="18" t="s">
        <v>160</v>
      </c>
      <c r="BM210" s="247" t="s">
        <v>905</v>
      </c>
    </row>
    <row r="211" s="2" customFormat="1" ht="33" customHeight="1">
      <c r="A211" s="39"/>
      <c r="B211" s="40"/>
      <c r="C211" s="235" t="s">
        <v>328</v>
      </c>
      <c r="D211" s="235" t="s">
        <v>156</v>
      </c>
      <c r="E211" s="236" t="s">
        <v>325</v>
      </c>
      <c r="F211" s="237" t="s">
        <v>326</v>
      </c>
      <c r="G211" s="238" t="s">
        <v>230</v>
      </c>
      <c r="H211" s="239">
        <v>11.368</v>
      </c>
      <c r="I211" s="240"/>
      <c r="J211" s="241">
        <f>ROUND(I211*H211,2)</f>
        <v>0</v>
      </c>
      <c r="K211" s="242"/>
      <c r="L211" s="45"/>
      <c r="M211" s="243" t="s">
        <v>1</v>
      </c>
      <c r="N211" s="244" t="s">
        <v>41</v>
      </c>
      <c r="O211" s="92"/>
      <c r="P211" s="245">
        <f>O211*H211</f>
        <v>0</v>
      </c>
      <c r="Q211" s="245">
        <v>0</v>
      </c>
      <c r="R211" s="245">
        <f>Q211*H211</f>
        <v>0</v>
      </c>
      <c r="S211" s="245">
        <v>0</v>
      </c>
      <c r="T211" s="246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7" t="s">
        <v>160</v>
      </c>
      <c r="AT211" s="247" t="s">
        <v>156</v>
      </c>
      <c r="AU211" s="247" t="s">
        <v>86</v>
      </c>
      <c r="AY211" s="18" t="s">
        <v>153</v>
      </c>
      <c r="BE211" s="248">
        <f>IF(N211="základní",J211,0)</f>
        <v>0</v>
      </c>
      <c r="BF211" s="248">
        <f>IF(N211="snížená",J211,0)</f>
        <v>0</v>
      </c>
      <c r="BG211" s="248">
        <f>IF(N211="zákl. přenesená",J211,0)</f>
        <v>0</v>
      </c>
      <c r="BH211" s="248">
        <f>IF(N211="sníž. přenesená",J211,0)</f>
        <v>0</v>
      </c>
      <c r="BI211" s="248">
        <f>IF(N211="nulová",J211,0)</f>
        <v>0</v>
      </c>
      <c r="BJ211" s="18" t="s">
        <v>84</v>
      </c>
      <c r="BK211" s="248">
        <f>ROUND(I211*H211,2)</f>
        <v>0</v>
      </c>
      <c r="BL211" s="18" t="s">
        <v>160</v>
      </c>
      <c r="BM211" s="247" t="s">
        <v>906</v>
      </c>
    </row>
    <row r="212" s="2" customFormat="1" ht="24.15" customHeight="1">
      <c r="A212" s="39"/>
      <c r="B212" s="40"/>
      <c r="C212" s="235" t="s">
        <v>324</v>
      </c>
      <c r="D212" s="235" t="s">
        <v>156</v>
      </c>
      <c r="E212" s="236" t="s">
        <v>329</v>
      </c>
      <c r="F212" s="237" t="s">
        <v>330</v>
      </c>
      <c r="G212" s="238" t="s">
        <v>230</v>
      </c>
      <c r="H212" s="239">
        <v>113.68000000000001</v>
      </c>
      <c r="I212" s="240"/>
      <c r="J212" s="241">
        <f>ROUND(I212*H212,2)</f>
        <v>0</v>
      </c>
      <c r="K212" s="242"/>
      <c r="L212" s="45"/>
      <c r="M212" s="243" t="s">
        <v>1</v>
      </c>
      <c r="N212" s="244" t="s">
        <v>41</v>
      </c>
      <c r="O212" s="92"/>
      <c r="P212" s="245">
        <f>O212*H212</f>
        <v>0</v>
      </c>
      <c r="Q212" s="245">
        <v>0</v>
      </c>
      <c r="R212" s="245">
        <f>Q212*H212</f>
        <v>0</v>
      </c>
      <c r="S212" s="245">
        <v>0</v>
      </c>
      <c r="T212" s="246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7" t="s">
        <v>160</v>
      </c>
      <c r="AT212" s="247" t="s">
        <v>156</v>
      </c>
      <c r="AU212" s="247" t="s">
        <v>86</v>
      </c>
      <c r="AY212" s="18" t="s">
        <v>153</v>
      </c>
      <c r="BE212" s="248">
        <f>IF(N212="základní",J212,0)</f>
        <v>0</v>
      </c>
      <c r="BF212" s="248">
        <f>IF(N212="snížená",J212,0)</f>
        <v>0</v>
      </c>
      <c r="BG212" s="248">
        <f>IF(N212="zákl. přenesená",J212,0)</f>
        <v>0</v>
      </c>
      <c r="BH212" s="248">
        <f>IF(N212="sníž. přenesená",J212,0)</f>
        <v>0</v>
      </c>
      <c r="BI212" s="248">
        <f>IF(N212="nulová",J212,0)</f>
        <v>0</v>
      </c>
      <c r="BJ212" s="18" t="s">
        <v>84</v>
      </c>
      <c r="BK212" s="248">
        <f>ROUND(I212*H212,2)</f>
        <v>0</v>
      </c>
      <c r="BL212" s="18" t="s">
        <v>160</v>
      </c>
      <c r="BM212" s="247" t="s">
        <v>907</v>
      </c>
    </row>
    <row r="213" s="13" customFormat="1">
      <c r="A213" s="13"/>
      <c r="B213" s="249"/>
      <c r="C213" s="250"/>
      <c r="D213" s="251" t="s">
        <v>162</v>
      </c>
      <c r="E213" s="250"/>
      <c r="F213" s="253" t="s">
        <v>908</v>
      </c>
      <c r="G213" s="250"/>
      <c r="H213" s="254">
        <v>113.68000000000001</v>
      </c>
      <c r="I213" s="255"/>
      <c r="J213" s="250"/>
      <c r="K213" s="250"/>
      <c r="L213" s="256"/>
      <c r="M213" s="257"/>
      <c r="N213" s="258"/>
      <c r="O213" s="258"/>
      <c r="P213" s="258"/>
      <c r="Q213" s="258"/>
      <c r="R213" s="258"/>
      <c r="S213" s="258"/>
      <c r="T213" s="25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0" t="s">
        <v>162</v>
      </c>
      <c r="AU213" s="260" t="s">
        <v>86</v>
      </c>
      <c r="AV213" s="13" t="s">
        <v>86</v>
      </c>
      <c r="AW213" s="13" t="s">
        <v>4</v>
      </c>
      <c r="AX213" s="13" t="s">
        <v>84</v>
      </c>
      <c r="AY213" s="260" t="s">
        <v>153</v>
      </c>
    </row>
    <row r="214" s="2" customFormat="1" ht="33" customHeight="1">
      <c r="A214" s="39"/>
      <c r="B214" s="40"/>
      <c r="C214" s="235" t="s">
        <v>333</v>
      </c>
      <c r="D214" s="235" t="s">
        <v>156</v>
      </c>
      <c r="E214" s="236" t="s">
        <v>334</v>
      </c>
      <c r="F214" s="237" t="s">
        <v>335</v>
      </c>
      <c r="G214" s="238" t="s">
        <v>230</v>
      </c>
      <c r="H214" s="239">
        <v>11.368</v>
      </c>
      <c r="I214" s="240"/>
      <c r="J214" s="241">
        <f>ROUND(I214*H214,2)</f>
        <v>0</v>
      </c>
      <c r="K214" s="242"/>
      <c r="L214" s="45"/>
      <c r="M214" s="243" t="s">
        <v>1</v>
      </c>
      <c r="N214" s="244" t="s">
        <v>41</v>
      </c>
      <c r="O214" s="92"/>
      <c r="P214" s="245">
        <f>O214*H214</f>
        <v>0</v>
      </c>
      <c r="Q214" s="245">
        <v>0</v>
      </c>
      <c r="R214" s="245">
        <f>Q214*H214</f>
        <v>0</v>
      </c>
      <c r="S214" s="245">
        <v>0</v>
      </c>
      <c r="T214" s="246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7" t="s">
        <v>160</v>
      </c>
      <c r="AT214" s="247" t="s">
        <v>156</v>
      </c>
      <c r="AU214" s="247" t="s">
        <v>86</v>
      </c>
      <c r="AY214" s="18" t="s">
        <v>153</v>
      </c>
      <c r="BE214" s="248">
        <f>IF(N214="základní",J214,0)</f>
        <v>0</v>
      </c>
      <c r="BF214" s="248">
        <f>IF(N214="snížená",J214,0)</f>
        <v>0</v>
      </c>
      <c r="BG214" s="248">
        <f>IF(N214="zákl. přenesená",J214,0)</f>
        <v>0</v>
      </c>
      <c r="BH214" s="248">
        <f>IF(N214="sníž. přenesená",J214,0)</f>
        <v>0</v>
      </c>
      <c r="BI214" s="248">
        <f>IF(N214="nulová",J214,0)</f>
        <v>0</v>
      </c>
      <c r="BJ214" s="18" t="s">
        <v>84</v>
      </c>
      <c r="BK214" s="248">
        <f>ROUND(I214*H214,2)</f>
        <v>0</v>
      </c>
      <c r="BL214" s="18" t="s">
        <v>160</v>
      </c>
      <c r="BM214" s="247" t="s">
        <v>909</v>
      </c>
    </row>
    <row r="215" s="2" customFormat="1" ht="16.5" customHeight="1">
      <c r="A215" s="39"/>
      <c r="B215" s="40"/>
      <c r="C215" s="235" t="s">
        <v>337</v>
      </c>
      <c r="D215" s="235" t="s">
        <v>156</v>
      </c>
      <c r="E215" s="236" t="s">
        <v>338</v>
      </c>
      <c r="F215" s="237" t="s">
        <v>339</v>
      </c>
      <c r="G215" s="238" t="s">
        <v>230</v>
      </c>
      <c r="H215" s="239">
        <v>11.368</v>
      </c>
      <c r="I215" s="240"/>
      <c r="J215" s="241">
        <f>ROUND(I215*H215,2)</f>
        <v>0</v>
      </c>
      <c r="K215" s="242"/>
      <c r="L215" s="45"/>
      <c r="M215" s="243" t="s">
        <v>1</v>
      </c>
      <c r="N215" s="244" t="s">
        <v>41</v>
      </c>
      <c r="O215" s="92"/>
      <c r="P215" s="245">
        <f>O215*H215</f>
        <v>0</v>
      </c>
      <c r="Q215" s="245">
        <v>0</v>
      </c>
      <c r="R215" s="245">
        <f>Q215*H215</f>
        <v>0</v>
      </c>
      <c r="S215" s="245">
        <v>0</v>
      </c>
      <c r="T215" s="246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7" t="s">
        <v>160</v>
      </c>
      <c r="AT215" s="247" t="s">
        <v>156</v>
      </c>
      <c r="AU215" s="247" t="s">
        <v>86</v>
      </c>
      <c r="AY215" s="18" t="s">
        <v>153</v>
      </c>
      <c r="BE215" s="248">
        <f>IF(N215="základní",J215,0)</f>
        <v>0</v>
      </c>
      <c r="BF215" s="248">
        <f>IF(N215="snížená",J215,0)</f>
        <v>0</v>
      </c>
      <c r="BG215" s="248">
        <f>IF(N215="zákl. přenesená",J215,0)</f>
        <v>0</v>
      </c>
      <c r="BH215" s="248">
        <f>IF(N215="sníž. přenesená",J215,0)</f>
        <v>0</v>
      </c>
      <c r="BI215" s="248">
        <f>IF(N215="nulová",J215,0)</f>
        <v>0</v>
      </c>
      <c r="BJ215" s="18" t="s">
        <v>84</v>
      </c>
      <c r="BK215" s="248">
        <f>ROUND(I215*H215,2)</f>
        <v>0</v>
      </c>
      <c r="BL215" s="18" t="s">
        <v>160</v>
      </c>
      <c r="BM215" s="247" t="s">
        <v>910</v>
      </c>
    </row>
    <row r="216" s="12" customFormat="1" ht="22.8" customHeight="1">
      <c r="A216" s="12"/>
      <c r="B216" s="219"/>
      <c r="C216" s="220"/>
      <c r="D216" s="221" t="s">
        <v>75</v>
      </c>
      <c r="E216" s="233" t="s">
        <v>341</v>
      </c>
      <c r="F216" s="233" t="s">
        <v>342</v>
      </c>
      <c r="G216" s="220"/>
      <c r="H216" s="220"/>
      <c r="I216" s="223"/>
      <c r="J216" s="234">
        <f>BK216</f>
        <v>0</v>
      </c>
      <c r="K216" s="220"/>
      <c r="L216" s="225"/>
      <c r="M216" s="226"/>
      <c r="N216" s="227"/>
      <c r="O216" s="227"/>
      <c r="P216" s="228">
        <f>P217</f>
        <v>0</v>
      </c>
      <c r="Q216" s="227"/>
      <c r="R216" s="228">
        <f>R217</f>
        <v>0</v>
      </c>
      <c r="S216" s="227"/>
      <c r="T216" s="229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30" t="s">
        <v>84</v>
      </c>
      <c r="AT216" s="231" t="s">
        <v>75</v>
      </c>
      <c r="AU216" s="231" t="s">
        <v>84</v>
      </c>
      <c r="AY216" s="230" t="s">
        <v>153</v>
      </c>
      <c r="BK216" s="232">
        <f>BK217</f>
        <v>0</v>
      </c>
    </row>
    <row r="217" s="2" customFormat="1" ht="24.15" customHeight="1">
      <c r="A217" s="39"/>
      <c r="B217" s="40"/>
      <c r="C217" s="235" t="s">
        <v>343</v>
      </c>
      <c r="D217" s="235" t="s">
        <v>156</v>
      </c>
      <c r="E217" s="236" t="s">
        <v>911</v>
      </c>
      <c r="F217" s="237" t="s">
        <v>912</v>
      </c>
      <c r="G217" s="238" t="s">
        <v>230</v>
      </c>
      <c r="H217" s="239">
        <v>12.593999999999999</v>
      </c>
      <c r="I217" s="240"/>
      <c r="J217" s="241">
        <f>ROUND(I217*H217,2)</f>
        <v>0</v>
      </c>
      <c r="K217" s="242"/>
      <c r="L217" s="45"/>
      <c r="M217" s="243" t="s">
        <v>1</v>
      </c>
      <c r="N217" s="244" t="s">
        <v>41</v>
      </c>
      <c r="O217" s="92"/>
      <c r="P217" s="245">
        <f>O217*H217</f>
        <v>0</v>
      </c>
      <c r="Q217" s="245">
        <v>0</v>
      </c>
      <c r="R217" s="245">
        <f>Q217*H217</f>
        <v>0</v>
      </c>
      <c r="S217" s="245">
        <v>0</v>
      </c>
      <c r="T217" s="246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7" t="s">
        <v>160</v>
      </c>
      <c r="AT217" s="247" t="s">
        <v>156</v>
      </c>
      <c r="AU217" s="247" t="s">
        <v>86</v>
      </c>
      <c r="AY217" s="18" t="s">
        <v>153</v>
      </c>
      <c r="BE217" s="248">
        <f>IF(N217="základní",J217,0)</f>
        <v>0</v>
      </c>
      <c r="BF217" s="248">
        <f>IF(N217="snížená",J217,0)</f>
        <v>0</v>
      </c>
      <c r="BG217" s="248">
        <f>IF(N217="zákl. přenesená",J217,0)</f>
        <v>0</v>
      </c>
      <c r="BH217" s="248">
        <f>IF(N217="sníž. přenesená",J217,0)</f>
        <v>0</v>
      </c>
      <c r="BI217" s="248">
        <f>IF(N217="nulová",J217,0)</f>
        <v>0</v>
      </c>
      <c r="BJ217" s="18" t="s">
        <v>84</v>
      </c>
      <c r="BK217" s="248">
        <f>ROUND(I217*H217,2)</f>
        <v>0</v>
      </c>
      <c r="BL217" s="18" t="s">
        <v>160</v>
      </c>
      <c r="BM217" s="247" t="s">
        <v>913</v>
      </c>
    </row>
    <row r="218" s="12" customFormat="1" ht="25.92" customHeight="1">
      <c r="A218" s="12"/>
      <c r="B218" s="219"/>
      <c r="C218" s="220"/>
      <c r="D218" s="221" t="s">
        <v>75</v>
      </c>
      <c r="E218" s="222" t="s">
        <v>347</v>
      </c>
      <c r="F218" s="222" t="s">
        <v>348</v>
      </c>
      <c r="G218" s="220"/>
      <c r="H218" s="220"/>
      <c r="I218" s="223"/>
      <c r="J218" s="224">
        <f>BK218</f>
        <v>0</v>
      </c>
      <c r="K218" s="220"/>
      <c r="L218" s="225"/>
      <c r="M218" s="226"/>
      <c r="N218" s="227"/>
      <c r="O218" s="227"/>
      <c r="P218" s="228">
        <f>P219+P235+P245+P250+P258+P272+P314+P317</f>
        <v>0</v>
      </c>
      <c r="Q218" s="227"/>
      <c r="R218" s="228">
        <f>R219+R235+R245+R250+R258+R272+R314+R317</f>
        <v>3.3404806200000001</v>
      </c>
      <c r="S218" s="227"/>
      <c r="T218" s="229">
        <f>T219+T235+T245+T250+T258+T272+T314+T317</f>
        <v>7.3499997699999993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30" t="s">
        <v>84</v>
      </c>
      <c r="AT218" s="231" t="s">
        <v>75</v>
      </c>
      <c r="AU218" s="231" t="s">
        <v>76</v>
      </c>
      <c r="AY218" s="230" t="s">
        <v>153</v>
      </c>
      <c r="BK218" s="232">
        <f>BK219+BK235+BK245+BK250+BK258+BK272+BK314+BK317</f>
        <v>0</v>
      </c>
    </row>
    <row r="219" s="12" customFormat="1" ht="22.8" customHeight="1">
      <c r="A219" s="12"/>
      <c r="B219" s="219"/>
      <c r="C219" s="220"/>
      <c r="D219" s="221" t="s">
        <v>75</v>
      </c>
      <c r="E219" s="233" t="s">
        <v>349</v>
      </c>
      <c r="F219" s="233" t="s">
        <v>350</v>
      </c>
      <c r="G219" s="220"/>
      <c r="H219" s="220"/>
      <c r="I219" s="223"/>
      <c r="J219" s="234">
        <f>BK219</f>
        <v>0</v>
      </c>
      <c r="K219" s="220"/>
      <c r="L219" s="225"/>
      <c r="M219" s="226"/>
      <c r="N219" s="227"/>
      <c r="O219" s="227"/>
      <c r="P219" s="228">
        <f>SUM(P220:P234)</f>
        <v>0</v>
      </c>
      <c r="Q219" s="227"/>
      <c r="R219" s="228">
        <f>SUM(R220:R234)</f>
        <v>0.0047000000000000002</v>
      </c>
      <c r="S219" s="227"/>
      <c r="T219" s="229">
        <f>SUM(T220:T234)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30" t="s">
        <v>84</v>
      </c>
      <c r="AT219" s="231" t="s">
        <v>75</v>
      </c>
      <c r="AU219" s="231" t="s">
        <v>84</v>
      </c>
      <c r="AY219" s="230" t="s">
        <v>153</v>
      </c>
      <c r="BK219" s="232">
        <f>SUM(BK220:BK234)</f>
        <v>0</v>
      </c>
    </row>
    <row r="220" s="2" customFormat="1" ht="33" customHeight="1">
      <c r="A220" s="39"/>
      <c r="B220" s="40"/>
      <c r="C220" s="235" t="s">
        <v>684</v>
      </c>
      <c r="D220" s="235" t="s">
        <v>156</v>
      </c>
      <c r="E220" s="236" t="s">
        <v>352</v>
      </c>
      <c r="F220" s="237" t="s">
        <v>353</v>
      </c>
      <c r="G220" s="238" t="s">
        <v>177</v>
      </c>
      <c r="H220" s="239">
        <v>2</v>
      </c>
      <c r="I220" s="240"/>
      <c r="J220" s="241">
        <f>ROUND(I220*H220,2)</f>
        <v>0</v>
      </c>
      <c r="K220" s="242"/>
      <c r="L220" s="45"/>
      <c r="M220" s="243" t="s">
        <v>1</v>
      </c>
      <c r="N220" s="244" t="s">
        <v>41</v>
      </c>
      <c r="O220" s="92"/>
      <c r="P220" s="245">
        <f>O220*H220</f>
        <v>0</v>
      </c>
      <c r="Q220" s="245">
        <v>0</v>
      </c>
      <c r="R220" s="245">
        <f>Q220*H220</f>
        <v>0</v>
      </c>
      <c r="S220" s="245">
        <v>0</v>
      </c>
      <c r="T220" s="246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7" t="s">
        <v>160</v>
      </c>
      <c r="AT220" s="247" t="s">
        <v>156</v>
      </c>
      <c r="AU220" s="247" t="s">
        <v>86</v>
      </c>
      <c r="AY220" s="18" t="s">
        <v>153</v>
      </c>
      <c r="BE220" s="248">
        <f>IF(N220="základní",J220,0)</f>
        <v>0</v>
      </c>
      <c r="BF220" s="248">
        <f>IF(N220="snížená",J220,0)</f>
        <v>0</v>
      </c>
      <c r="BG220" s="248">
        <f>IF(N220="zákl. přenesená",J220,0)</f>
        <v>0</v>
      </c>
      <c r="BH220" s="248">
        <f>IF(N220="sníž. přenesená",J220,0)</f>
        <v>0</v>
      </c>
      <c r="BI220" s="248">
        <f>IF(N220="nulová",J220,0)</f>
        <v>0</v>
      </c>
      <c r="BJ220" s="18" t="s">
        <v>84</v>
      </c>
      <c r="BK220" s="248">
        <f>ROUND(I220*H220,2)</f>
        <v>0</v>
      </c>
      <c r="BL220" s="18" t="s">
        <v>160</v>
      </c>
      <c r="BM220" s="247" t="s">
        <v>914</v>
      </c>
    </row>
    <row r="221" s="2" customFormat="1" ht="24.15" customHeight="1">
      <c r="A221" s="39"/>
      <c r="B221" s="40"/>
      <c r="C221" s="235" t="s">
        <v>686</v>
      </c>
      <c r="D221" s="235" t="s">
        <v>156</v>
      </c>
      <c r="E221" s="236" t="s">
        <v>356</v>
      </c>
      <c r="F221" s="237" t="s">
        <v>357</v>
      </c>
      <c r="G221" s="238" t="s">
        <v>177</v>
      </c>
      <c r="H221" s="239">
        <v>3</v>
      </c>
      <c r="I221" s="240"/>
      <c r="J221" s="241">
        <f>ROUND(I221*H221,2)</f>
        <v>0</v>
      </c>
      <c r="K221" s="242"/>
      <c r="L221" s="45"/>
      <c r="M221" s="243" t="s">
        <v>1</v>
      </c>
      <c r="N221" s="244" t="s">
        <v>41</v>
      </c>
      <c r="O221" s="92"/>
      <c r="P221" s="245">
        <f>O221*H221</f>
        <v>0</v>
      </c>
      <c r="Q221" s="245">
        <v>0</v>
      </c>
      <c r="R221" s="245">
        <f>Q221*H221</f>
        <v>0</v>
      </c>
      <c r="S221" s="245">
        <v>0</v>
      </c>
      <c r="T221" s="246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7" t="s">
        <v>160</v>
      </c>
      <c r="AT221" s="247" t="s">
        <v>156</v>
      </c>
      <c r="AU221" s="247" t="s">
        <v>86</v>
      </c>
      <c r="AY221" s="18" t="s">
        <v>153</v>
      </c>
      <c r="BE221" s="248">
        <f>IF(N221="základní",J221,0)</f>
        <v>0</v>
      </c>
      <c r="BF221" s="248">
        <f>IF(N221="snížená",J221,0)</f>
        <v>0</v>
      </c>
      <c r="BG221" s="248">
        <f>IF(N221="zákl. přenesená",J221,0)</f>
        <v>0</v>
      </c>
      <c r="BH221" s="248">
        <f>IF(N221="sníž. přenesená",J221,0)</f>
        <v>0</v>
      </c>
      <c r="BI221" s="248">
        <f>IF(N221="nulová",J221,0)</f>
        <v>0</v>
      </c>
      <c r="BJ221" s="18" t="s">
        <v>84</v>
      </c>
      <c r="BK221" s="248">
        <f>ROUND(I221*H221,2)</f>
        <v>0</v>
      </c>
      <c r="BL221" s="18" t="s">
        <v>160</v>
      </c>
      <c r="BM221" s="247" t="s">
        <v>915</v>
      </c>
    </row>
    <row r="222" s="13" customFormat="1">
      <c r="A222" s="13"/>
      <c r="B222" s="249"/>
      <c r="C222" s="250"/>
      <c r="D222" s="251" t="s">
        <v>162</v>
      </c>
      <c r="E222" s="252" t="s">
        <v>1</v>
      </c>
      <c r="F222" s="253" t="s">
        <v>916</v>
      </c>
      <c r="G222" s="250"/>
      <c r="H222" s="254">
        <v>2</v>
      </c>
      <c r="I222" s="255"/>
      <c r="J222" s="250"/>
      <c r="K222" s="250"/>
      <c r="L222" s="256"/>
      <c r="M222" s="257"/>
      <c r="N222" s="258"/>
      <c r="O222" s="258"/>
      <c r="P222" s="258"/>
      <c r="Q222" s="258"/>
      <c r="R222" s="258"/>
      <c r="S222" s="258"/>
      <c r="T222" s="25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0" t="s">
        <v>162</v>
      </c>
      <c r="AU222" s="260" t="s">
        <v>86</v>
      </c>
      <c r="AV222" s="13" t="s">
        <v>86</v>
      </c>
      <c r="AW222" s="13" t="s">
        <v>32</v>
      </c>
      <c r="AX222" s="13" t="s">
        <v>76</v>
      </c>
      <c r="AY222" s="260" t="s">
        <v>153</v>
      </c>
    </row>
    <row r="223" s="13" customFormat="1">
      <c r="A223" s="13"/>
      <c r="B223" s="249"/>
      <c r="C223" s="250"/>
      <c r="D223" s="251" t="s">
        <v>162</v>
      </c>
      <c r="E223" s="252" t="s">
        <v>1</v>
      </c>
      <c r="F223" s="253" t="s">
        <v>917</v>
      </c>
      <c r="G223" s="250"/>
      <c r="H223" s="254">
        <v>1</v>
      </c>
      <c r="I223" s="255"/>
      <c r="J223" s="250"/>
      <c r="K223" s="250"/>
      <c r="L223" s="256"/>
      <c r="M223" s="257"/>
      <c r="N223" s="258"/>
      <c r="O223" s="258"/>
      <c r="P223" s="258"/>
      <c r="Q223" s="258"/>
      <c r="R223" s="258"/>
      <c r="S223" s="258"/>
      <c r="T223" s="25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0" t="s">
        <v>162</v>
      </c>
      <c r="AU223" s="260" t="s">
        <v>86</v>
      </c>
      <c r="AV223" s="13" t="s">
        <v>86</v>
      </c>
      <c r="AW223" s="13" t="s">
        <v>32</v>
      </c>
      <c r="AX223" s="13" t="s">
        <v>76</v>
      </c>
      <c r="AY223" s="260" t="s">
        <v>153</v>
      </c>
    </row>
    <row r="224" s="14" customFormat="1">
      <c r="A224" s="14"/>
      <c r="B224" s="261"/>
      <c r="C224" s="262"/>
      <c r="D224" s="251" t="s">
        <v>162</v>
      </c>
      <c r="E224" s="263" t="s">
        <v>1</v>
      </c>
      <c r="F224" s="264" t="s">
        <v>164</v>
      </c>
      <c r="G224" s="262"/>
      <c r="H224" s="265">
        <v>3</v>
      </c>
      <c r="I224" s="266"/>
      <c r="J224" s="262"/>
      <c r="K224" s="262"/>
      <c r="L224" s="267"/>
      <c r="M224" s="268"/>
      <c r="N224" s="269"/>
      <c r="O224" s="269"/>
      <c r="P224" s="269"/>
      <c r="Q224" s="269"/>
      <c r="R224" s="269"/>
      <c r="S224" s="269"/>
      <c r="T224" s="27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1" t="s">
        <v>162</v>
      </c>
      <c r="AU224" s="271" t="s">
        <v>86</v>
      </c>
      <c r="AV224" s="14" t="s">
        <v>160</v>
      </c>
      <c r="AW224" s="14" t="s">
        <v>32</v>
      </c>
      <c r="AX224" s="14" t="s">
        <v>84</v>
      </c>
      <c r="AY224" s="271" t="s">
        <v>153</v>
      </c>
    </row>
    <row r="225" s="2" customFormat="1" ht="21.75" customHeight="1">
      <c r="A225" s="39"/>
      <c r="B225" s="40"/>
      <c r="C225" s="293" t="s">
        <v>468</v>
      </c>
      <c r="D225" s="293" t="s">
        <v>255</v>
      </c>
      <c r="E225" s="294" t="s">
        <v>362</v>
      </c>
      <c r="F225" s="295" t="s">
        <v>690</v>
      </c>
      <c r="G225" s="296" t="s">
        <v>177</v>
      </c>
      <c r="H225" s="297">
        <v>1</v>
      </c>
      <c r="I225" s="298"/>
      <c r="J225" s="299">
        <f>ROUND(I225*H225,2)</f>
        <v>0</v>
      </c>
      <c r="K225" s="300"/>
      <c r="L225" s="301"/>
      <c r="M225" s="302" t="s">
        <v>1</v>
      </c>
      <c r="N225" s="303" t="s">
        <v>41</v>
      </c>
      <c r="O225" s="92"/>
      <c r="P225" s="245">
        <f>O225*H225</f>
        <v>0</v>
      </c>
      <c r="Q225" s="245">
        <v>0</v>
      </c>
      <c r="R225" s="245">
        <f>Q225*H225</f>
        <v>0</v>
      </c>
      <c r="S225" s="245">
        <v>0</v>
      </c>
      <c r="T225" s="246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7" t="s">
        <v>241</v>
      </c>
      <c r="AT225" s="247" t="s">
        <v>255</v>
      </c>
      <c r="AU225" s="247" t="s">
        <v>86</v>
      </c>
      <c r="AY225" s="18" t="s">
        <v>153</v>
      </c>
      <c r="BE225" s="248">
        <f>IF(N225="základní",J225,0)</f>
        <v>0</v>
      </c>
      <c r="BF225" s="248">
        <f>IF(N225="snížená",J225,0)</f>
        <v>0</v>
      </c>
      <c r="BG225" s="248">
        <f>IF(N225="zákl. přenesená",J225,0)</f>
        <v>0</v>
      </c>
      <c r="BH225" s="248">
        <f>IF(N225="sníž. přenesená",J225,0)</f>
        <v>0</v>
      </c>
      <c r="BI225" s="248">
        <f>IF(N225="nulová",J225,0)</f>
        <v>0</v>
      </c>
      <c r="BJ225" s="18" t="s">
        <v>84</v>
      </c>
      <c r="BK225" s="248">
        <f>ROUND(I225*H225,2)</f>
        <v>0</v>
      </c>
      <c r="BL225" s="18" t="s">
        <v>160</v>
      </c>
      <c r="BM225" s="247" t="s">
        <v>918</v>
      </c>
    </row>
    <row r="226" s="2" customFormat="1" ht="24.15" customHeight="1">
      <c r="A226" s="39"/>
      <c r="B226" s="40"/>
      <c r="C226" s="293" t="s">
        <v>351</v>
      </c>
      <c r="D226" s="293" t="s">
        <v>255</v>
      </c>
      <c r="E226" s="294" t="s">
        <v>366</v>
      </c>
      <c r="F226" s="295" t="s">
        <v>367</v>
      </c>
      <c r="G226" s="296" t="s">
        <v>177</v>
      </c>
      <c r="H226" s="297">
        <v>1</v>
      </c>
      <c r="I226" s="298"/>
      <c r="J226" s="299">
        <f>ROUND(I226*H226,2)</f>
        <v>0</v>
      </c>
      <c r="K226" s="300"/>
      <c r="L226" s="301"/>
      <c r="M226" s="302" t="s">
        <v>1</v>
      </c>
      <c r="N226" s="303" t="s">
        <v>41</v>
      </c>
      <c r="O226" s="92"/>
      <c r="P226" s="245">
        <f>O226*H226</f>
        <v>0</v>
      </c>
      <c r="Q226" s="245">
        <v>0</v>
      </c>
      <c r="R226" s="245">
        <f>Q226*H226</f>
        <v>0</v>
      </c>
      <c r="S226" s="245">
        <v>0</v>
      </c>
      <c r="T226" s="246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7" t="s">
        <v>241</v>
      </c>
      <c r="AT226" s="247" t="s">
        <v>255</v>
      </c>
      <c r="AU226" s="247" t="s">
        <v>86</v>
      </c>
      <c r="AY226" s="18" t="s">
        <v>153</v>
      </c>
      <c r="BE226" s="248">
        <f>IF(N226="základní",J226,0)</f>
        <v>0</v>
      </c>
      <c r="BF226" s="248">
        <f>IF(N226="snížená",J226,0)</f>
        <v>0</v>
      </c>
      <c r="BG226" s="248">
        <f>IF(N226="zákl. přenesená",J226,0)</f>
        <v>0</v>
      </c>
      <c r="BH226" s="248">
        <f>IF(N226="sníž. přenesená",J226,0)</f>
        <v>0</v>
      </c>
      <c r="BI226" s="248">
        <f>IF(N226="nulová",J226,0)</f>
        <v>0</v>
      </c>
      <c r="BJ226" s="18" t="s">
        <v>84</v>
      </c>
      <c r="BK226" s="248">
        <f>ROUND(I226*H226,2)</f>
        <v>0</v>
      </c>
      <c r="BL226" s="18" t="s">
        <v>160</v>
      </c>
      <c r="BM226" s="247" t="s">
        <v>919</v>
      </c>
    </row>
    <row r="227" s="2" customFormat="1" ht="16.5" customHeight="1">
      <c r="A227" s="39"/>
      <c r="B227" s="40"/>
      <c r="C227" s="293" t="s">
        <v>267</v>
      </c>
      <c r="D227" s="293" t="s">
        <v>255</v>
      </c>
      <c r="E227" s="294" t="s">
        <v>370</v>
      </c>
      <c r="F227" s="295" t="s">
        <v>371</v>
      </c>
      <c r="G227" s="296" t="s">
        <v>177</v>
      </c>
      <c r="H227" s="297">
        <v>1</v>
      </c>
      <c r="I227" s="298"/>
      <c r="J227" s="299">
        <f>ROUND(I227*H227,2)</f>
        <v>0</v>
      </c>
      <c r="K227" s="300"/>
      <c r="L227" s="301"/>
      <c r="M227" s="302" t="s">
        <v>1</v>
      </c>
      <c r="N227" s="303" t="s">
        <v>41</v>
      </c>
      <c r="O227" s="92"/>
      <c r="P227" s="245">
        <f>O227*H227</f>
        <v>0</v>
      </c>
      <c r="Q227" s="245">
        <v>0</v>
      </c>
      <c r="R227" s="245">
        <f>Q227*H227</f>
        <v>0</v>
      </c>
      <c r="S227" s="245">
        <v>0</v>
      </c>
      <c r="T227" s="246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7" t="s">
        <v>241</v>
      </c>
      <c r="AT227" s="247" t="s">
        <v>255</v>
      </c>
      <c r="AU227" s="247" t="s">
        <v>86</v>
      </c>
      <c r="AY227" s="18" t="s">
        <v>153</v>
      </c>
      <c r="BE227" s="248">
        <f>IF(N227="základní",J227,0)</f>
        <v>0</v>
      </c>
      <c r="BF227" s="248">
        <f>IF(N227="snížená",J227,0)</f>
        <v>0</v>
      </c>
      <c r="BG227" s="248">
        <f>IF(N227="zákl. přenesená",J227,0)</f>
        <v>0</v>
      </c>
      <c r="BH227" s="248">
        <f>IF(N227="sníž. přenesená",J227,0)</f>
        <v>0</v>
      </c>
      <c r="BI227" s="248">
        <f>IF(N227="nulová",J227,0)</f>
        <v>0</v>
      </c>
      <c r="BJ227" s="18" t="s">
        <v>84</v>
      </c>
      <c r="BK227" s="248">
        <f>ROUND(I227*H227,2)</f>
        <v>0</v>
      </c>
      <c r="BL227" s="18" t="s">
        <v>160</v>
      </c>
      <c r="BM227" s="247" t="s">
        <v>920</v>
      </c>
    </row>
    <row r="228" s="2" customFormat="1" ht="24.15" customHeight="1">
      <c r="A228" s="39"/>
      <c r="B228" s="40"/>
      <c r="C228" s="235" t="s">
        <v>355</v>
      </c>
      <c r="D228" s="235" t="s">
        <v>156</v>
      </c>
      <c r="E228" s="236" t="s">
        <v>374</v>
      </c>
      <c r="F228" s="237" t="s">
        <v>375</v>
      </c>
      <c r="G228" s="238" t="s">
        <v>177</v>
      </c>
      <c r="H228" s="239">
        <v>1</v>
      </c>
      <c r="I228" s="240"/>
      <c r="J228" s="241">
        <f>ROUND(I228*H228,2)</f>
        <v>0</v>
      </c>
      <c r="K228" s="242"/>
      <c r="L228" s="45"/>
      <c r="M228" s="243" t="s">
        <v>1</v>
      </c>
      <c r="N228" s="244" t="s">
        <v>41</v>
      </c>
      <c r="O228" s="92"/>
      <c r="P228" s="245">
        <f>O228*H228</f>
        <v>0</v>
      </c>
      <c r="Q228" s="245">
        <v>0</v>
      </c>
      <c r="R228" s="245">
        <f>Q228*H228</f>
        <v>0</v>
      </c>
      <c r="S228" s="245">
        <v>0</v>
      </c>
      <c r="T228" s="246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7" t="s">
        <v>160</v>
      </c>
      <c r="AT228" s="247" t="s">
        <v>156</v>
      </c>
      <c r="AU228" s="247" t="s">
        <v>86</v>
      </c>
      <c r="AY228" s="18" t="s">
        <v>153</v>
      </c>
      <c r="BE228" s="248">
        <f>IF(N228="základní",J228,0)</f>
        <v>0</v>
      </c>
      <c r="BF228" s="248">
        <f>IF(N228="snížená",J228,0)</f>
        <v>0</v>
      </c>
      <c r="BG228" s="248">
        <f>IF(N228="zákl. přenesená",J228,0)</f>
        <v>0</v>
      </c>
      <c r="BH228" s="248">
        <f>IF(N228="sníž. přenesená",J228,0)</f>
        <v>0</v>
      </c>
      <c r="BI228" s="248">
        <f>IF(N228="nulová",J228,0)</f>
        <v>0</v>
      </c>
      <c r="BJ228" s="18" t="s">
        <v>84</v>
      </c>
      <c r="BK228" s="248">
        <f>ROUND(I228*H228,2)</f>
        <v>0</v>
      </c>
      <c r="BL228" s="18" t="s">
        <v>160</v>
      </c>
      <c r="BM228" s="247" t="s">
        <v>921</v>
      </c>
    </row>
    <row r="229" s="2" customFormat="1" ht="16.5" customHeight="1">
      <c r="A229" s="39"/>
      <c r="B229" s="40"/>
      <c r="C229" s="293" t="s">
        <v>361</v>
      </c>
      <c r="D229" s="293" t="s">
        <v>255</v>
      </c>
      <c r="E229" s="294" t="s">
        <v>378</v>
      </c>
      <c r="F229" s="295" t="s">
        <v>379</v>
      </c>
      <c r="G229" s="296" t="s">
        <v>177</v>
      </c>
      <c r="H229" s="297">
        <v>1</v>
      </c>
      <c r="I229" s="298"/>
      <c r="J229" s="299">
        <f>ROUND(I229*H229,2)</f>
        <v>0</v>
      </c>
      <c r="K229" s="300"/>
      <c r="L229" s="301"/>
      <c r="M229" s="302" t="s">
        <v>1</v>
      </c>
      <c r="N229" s="303" t="s">
        <v>41</v>
      </c>
      <c r="O229" s="92"/>
      <c r="P229" s="245">
        <f>O229*H229</f>
        <v>0</v>
      </c>
      <c r="Q229" s="245">
        <v>0.0047000000000000002</v>
      </c>
      <c r="R229" s="245">
        <f>Q229*H229</f>
        <v>0.0047000000000000002</v>
      </c>
      <c r="S229" s="245">
        <v>0</v>
      </c>
      <c r="T229" s="246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7" t="s">
        <v>241</v>
      </c>
      <c r="AT229" s="247" t="s">
        <v>255</v>
      </c>
      <c r="AU229" s="247" t="s">
        <v>86</v>
      </c>
      <c r="AY229" s="18" t="s">
        <v>153</v>
      </c>
      <c r="BE229" s="248">
        <f>IF(N229="základní",J229,0)</f>
        <v>0</v>
      </c>
      <c r="BF229" s="248">
        <f>IF(N229="snížená",J229,0)</f>
        <v>0</v>
      </c>
      <c r="BG229" s="248">
        <f>IF(N229="zákl. přenesená",J229,0)</f>
        <v>0</v>
      </c>
      <c r="BH229" s="248">
        <f>IF(N229="sníž. přenesená",J229,0)</f>
        <v>0</v>
      </c>
      <c r="BI229" s="248">
        <f>IF(N229="nulová",J229,0)</f>
        <v>0</v>
      </c>
      <c r="BJ229" s="18" t="s">
        <v>84</v>
      </c>
      <c r="BK229" s="248">
        <f>ROUND(I229*H229,2)</f>
        <v>0</v>
      </c>
      <c r="BL229" s="18" t="s">
        <v>160</v>
      </c>
      <c r="BM229" s="247" t="s">
        <v>922</v>
      </c>
    </row>
    <row r="230" s="2" customFormat="1" ht="16.5" customHeight="1">
      <c r="A230" s="39"/>
      <c r="B230" s="40"/>
      <c r="C230" s="235" t="s">
        <v>365</v>
      </c>
      <c r="D230" s="235" t="s">
        <v>156</v>
      </c>
      <c r="E230" s="236" t="s">
        <v>382</v>
      </c>
      <c r="F230" s="237" t="s">
        <v>383</v>
      </c>
      <c r="G230" s="238" t="s">
        <v>177</v>
      </c>
      <c r="H230" s="239">
        <v>2</v>
      </c>
      <c r="I230" s="240"/>
      <c r="J230" s="241">
        <f>ROUND(I230*H230,2)</f>
        <v>0</v>
      </c>
      <c r="K230" s="242"/>
      <c r="L230" s="45"/>
      <c r="M230" s="243" t="s">
        <v>1</v>
      </c>
      <c r="N230" s="244" t="s">
        <v>41</v>
      </c>
      <c r="O230" s="92"/>
      <c r="P230" s="245">
        <f>O230*H230</f>
        <v>0</v>
      </c>
      <c r="Q230" s="245">
        <v>0</v>
      </c>
      <c r="R230" s="245">
        <f>Q230*H230</f>
        <v>0</v>
      </c>
      <c r="S230" s="245">
        <v>0</v>
      </c>
      <c r="T230" s="246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7" t="s">
        <v>160</v>
      </c>
      <c r="AT230" s="247" t="s">
        <v>156</v>
      </c>
      <c r="AU230" s="247" t="s">
        <v>86</v>
      </c>
      <c r="AY230" s="18" t="s">
        <v>153</v>
      </c>
      <c r="BE230" s="248">
        <f>IF(N230="základní",J230,0)</f>
        <v>0</v>
      </c>
      <c r="BF230" s="248">
        <f>IF(N230="snížená",J230,0)</f>
        <v>0</v>
      </c>
      <c r="BG230" s="248">
        <f>IF(N230="zákl. přenesená",J230,0)</f>
        <v>0</v>
      </c>
      <c r="BH230" s="248">
        <f>IF(N230="sníž. přenesená",J230,0)</f>
        <v>0</v>
      </c>
      <c r="BI230" s="248">
        <f>IF(N230="nulová",J230,0)</f>
        <v>0</v>
      </c>
      <c r="BJ230" s="18" t="s">
        <v>84</v>
      </c>
      <c r="BK230" s="248">
        <f>ROUND(I230*H230,2)</f>
        <v>0</v>
      </c>
      <c r="BL230" s="18" t="s">
        <v>160</v>
      </c>
      <c r="BM230" s="247" t="s">
        <v>923</v>
      </c>
    </row>
    <row r="231" s="2" customFormat="1" ht="16.5" customHeight="1">
      <c r="A231" s="39"/>
      <c r="B231" s="40"/>
      <c r="C231" s="293" t="s">
        <v>373</v>
      </c>
      <c r="D231" s="293" t="s">
        <v>255</v>
      </c>
      <c r="E231" s="294" t="s">
        <v>386</v>
      </c>
      <c r="F231" s="295" t="s">
        <v>387</v>
      </c>
      <c r="G231" s="296" t="s">
        <v>177</v>
      </c>
      <c r="H231" s="297">
        <v>1</v>
      </c>
      <c r="I231" s="298"/>
      <c r="J231" s="299">
        <f>ROUND(I231*H231,2)</f>
        <v>0</v>
      </c>
      <c r="K231" s="300"/>
      <c r="L231" s="301"/>
      <c r="M231" s="302" t="s">
        <v>1</v>
      </c>
      <c r="N231" s="303" t="s">
        <v>41</v>
      </c>
      <c r="O231" s="92"/>
      <c r="P231" s="245">
        <f>O231*H231</f>
        <v>0</v>
      </c>
      <c r="Q231" s="245">
        <v>0</v>
      </c>
      <c r="R231" s="245">
        <f>Q231*H231</f>
        <v>0</v>
      </c>
      <c r="S231" s="245">
        <v>0</v>
      </c>
      <c r="T231" s="246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7" t="s">
        <v>241</v>
      </c>
      <c r="AT231" s="247" t="s">
        <v>255</v>
      </c>
      <c r="AU231" s="247" t="s">
        <v>86</v>
      </c>
      <c r="AY231" s="18" t="s">
        <v>153</v>
      </c>
      <c r="BE231" s="248">
        <f>IF(N231="základní",J231,0)</f>
        <v>0</v>
      </c>
      <c r="BF231" s="248">
        <f>IF(N231="snížená",J231,0)</f>
        <v>0</v>
      </c>
      <c r="BG231" s="248">
        <f>IF(N231="zákl. přenesená",J231,0)</f>
        <v>0</v>
      </c>
      <c r="BH231" s="248">
        <f>IF(N231="sníž. přenesená",J231,0)</f>
        <v>0</v>
      </c>
      <c r="BI231" s="248">
        <f>IF(N231="nulová",J231,0)</f>
        <v>0</v>
      </c>
      <c r="BJ231" s="18" t="s">
        <v>84</v>
      </c>
      <c r="BK231" s="248">
        <f>ROUND(I231*H231,2)</f>
        <v>0</v>
      </c>
      <c r="BL231" s="18" t="s">
        <v>160</v>
      </c>
      <c r="BM231" s="247" t="s">
        <v>924</v>
      </c>
    </row>
    <row r="232" s="2" customFormat="1" ht="16.5" customHeight="1">
      <c r="A232" s="39"/>
      <c r="B232" s="40"/>
      <c r="C232" s="293" t="s">
        <v>377</v>
      </c>
      <c r="D232" s="293" t="s">
        <v>255</v>
      </c>
      <c r="E232" s="294" t="s">
        <v>390</v>
      </c>
      <c r="F232" s="295" t="s">
        <v>391</v>
      </c>
      <c r="G232" s="296" t="s">
        <v>177</v>
      </c>
      <c r="H232" s="297">
        <v>1</v>
      </c>
      <c r="I232" s="298"/>
      <c r="J232" s="299">
        <f>ROUND(I232*H232,2)</f>
        <v>0</v>
      </c>
      <c r="K232" s="300"/>
      <c r="L232" s="301"/>
      <c r="M232" s="302" t="s">
        <v>1</v>
      </c>
      <c r="N232" s="303" t="s">
        <v>41</v>
      </c>
      <c r="O232" s="92"/>
      <c r="P232" s="245">
        <f>O232*H232</f>
        <v>0</v>
      </c>
      <c r="Q232" s="245">
        <v>0</v>
      </c>
      <c r="R232" s="245">
        <f>Q232*H232</f>
        <v>0</v>
      </c>
      <c r="S232" s="245">
        <v>0</v>
      </c>
      <c r="T232" s="246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7" t="s">
        <v>241</v>
      </c>
      <c r="AT232" s="247" t="s">
        <v>255</v>
      </c>
      <c r="AU232" s="247" t="s">
        <v>86</v>
      </c>
      <c r="AY232" s="18" t="s">
        <v>153</v>
      </c>
      <c r="BE232" s="248">
        <f>IF(N232="základní",J232,0)</f>
        <v>0</v>
      </c>
      <c r="BF232" s="248">
        <f>IF(N232="snížená",J232,0)</f>
        <v>0</v>
      </c>
      <c r="BG232" s="248">
        <f>IF(N232="zákl. přenesená",J232,0)</f>
        <v>0</v>
      </c>
      <c r="BH232" s="248">
        <f>IF(N232="sníž. přenesená",J232,0)</f>
        <v>0</v>
      </c>
      <c r="BI232" s="248">
        <f>IF(N232="nulová",J232,0)</f>
        <v>0</v>
      </c>
      <c r="BJ232" s="18" t="s">
        <v>84</v>
      </c>
      <c r="BK232" s="248">
        <f>ROUND(I232*H232,2)</f>
        <v>0</v>
      </c>
      <c r="BL232" s="18" t="s">
        <v>160</v>
      </c>
      <c r="BM232" s="247" t="s">
        <v>925</v>
      </c>
    </row>
    <row r="233" s="2" customFormat="1" ht="24.15" customHeight="1">
      <c r="A233" s="39"/>
      <c r="B233" s="40"/>
      <c r="C233" s="235" t="s">
        <v>381</v>
      </c>
      <c r="D233" s="235" t="s">
        <v>156</v>
      </c>
      <c r="E233" s="236" t="s">
        <v>398</v>
      </c>
      <c r="F233" s="237" t="s">
        <v>399</v>
      </c>
      <c r="G233" s="238" t="s">
        <v>172</v>
      </c>
      <c r="H233" s="239">
        <v>1</v>
      </c>
      <c r="I233" s="240"/>
      <c r="J233" s="241">
        <f>ROUND(I233*H233,2)</f>
        <v>0</v>
      </c>
      <c r="K233" s="242"/>
      <c r="L233" s="45"/>
      <c r="M233" s="243" t="s">
        <v>1</v>
      </c>
      <c r="N233" s="244" t="s">
        <v>41</v>
      </c>
      <c r="O233" s="92"/>
      <c r="P233" s="245">
        <f>O233*H233</f>
        <v>0</v>
      </c>
      <c r="Q233" s="245">
        <v>0</v>
      </c>
      <c r="R233" s="245">
        <f>Q233*H233</f>
        <v>0</v>
      </c>
      <c r="S233" s="245">
        <v>0</v>
      </c>
      <c r="T233" s="246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7" t="s">
        <v>160</v>
      </c>
      <c r="AT233" s="247" t="s">
        <v>156</v>
      </c>
      <c r="AU233" s="247" t="s">
        <v>86</v>
      </c>
      <c r="AY233" s="18" t="s">
        <v>153</v>
      </c>
      <c r="BE233" s="248">
        <f>IF(N233="základní",J233,0)</f>
        <v>0</v>
      </c>
      <c r="BF233" s="248">
        <f>IF(N233="snížená",J233,0)</f>
        <v>0</v>
      </c>
      <c r="BG233" s="248">
        <f>IF(N233="zákl. přenesená",J233,0)</f>
        <v>0</v>
      </c>
      <c r="BH233" s="248">
        <f>IF(N233="sníž. přenesená",J233,0)</f>
        <v>0</v>
      </c>
      <c r="BI233" s="248">
        <f>IF(N233="nulová",J233,0)</f>
        <v>0</v>
      </c>
      <c r="BJ233" s="18" t="s">
        <v>84</v>
      </c>
      <c r="BK233" s="248">
        <f>ROUND(I233*H233,2)</f>
        <v>0</v>
      </c>
      <c r="BL233" s="18" t="s">
        <v>160</v>
      </c>
      <c r="BM233" s="247" t="s">
        <v>926</v>
      </c>
    </row>
    <row r="234" s="2" customFormat="1" ht="16.5" customHeight="1">
      <c r="A234" s="39"/>
      <c r="B234" s="40"/>
      <c r="C234" s="235" t="s">
        <v>385</v>
      </c>
      <c r="D234" s="235" t="s">
        <v>156</v>
      </c>
      <c r="E234" s="236" t="s">
        <v>394</v>
      </c>
      <c r="F234" s="237" t="s">
        <v>395</v>
      </c>
      <c r="G234" s="238" t="s">
        <v>288</v>
      </c>
      <c r="H234" s="239">
        <v>1</v>
      </c>
      <c r="I234" s="240"/>
      <c r="J234" s="241">
        <f>ROUND(I234*H234,2)</f>
        <v>0</v>
      </c>
      <c r="K234" s="242"/>
      <c r="L234" s="45"/>
      <c r="M234" s="243" t="s">
        <v>1</v>
      </c>
      <c r="N234" s="244" t="s">
        <v>41</v>
      </c>
      <c r="O234" s="92"/>
      <c r="P234" s="245">
        <f>O234*H234</f>
        <v>0</v>
      </c>
      <c r="Q234" s="245">
        <v>0</v>
      </c>
      <c r="R234" s="245">
        <f>Q234*H234</f>
        <v>0</v>
      </c>
      <c r="S234" s="245">
        <v>0</v>
      </c>
      <c r="T234" s="246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7" t="s">
        <v>160</v>
      </c>
      <c r="AT234" s="247" t="s">
        <v>156</v>
      </c>
      <c r="AU234" s="247" t="s">
        <v>86</v>
      </c>
      <c r="AY234" s="18" t="s">
        <v>153</v>
      </c>
      <c r="BE234" s="248">
        <f>IF(N234="základní",J234,0)</f>
        <v>0</v>
      </c>
      <c r="BF234" s="248">
        <f>IF(N234="snížená",J234,0)</f>
        <v>0</v>
      </c>
      <c r="BG234" s="248">
        <f>IF(N234="zákl. přenesená",J234,0)</f>
        <v>0</v>
      </c>
      <c r="BH234" s="248">
        <f>IF(N234="sníž. přenesená",J234,0)</f>
        <v>0</v>
      </c>
      <c r="BI234" s="248">
        <f>IF(N234="nulová",J234,0)</f>
        <v>0</v>
      </c>
      <c r="BJ234" s="18" t="s">
        <v>84</v>
      </c>
      <c r="BK234" s="248">
        <f>ROUND(I234*H234,2)</f>
        <v>0</v>
      </c>
      <c r="BL234" s="18" t="s">
        <v>160</v>
      </c>
      <c r="BM234" s="247" t="s">
        <v>927</v>
      </c>
    </row>
    <row r="235" s="12" customFormat="1" ht="22.8" customHeight="1">
      <c r="A235" s="12"/>
      <c r="B235" s="219"/>
      <c r="C235" s="220"/>
      <c r="D235" s="221" t="s">
        <v>75</v>
      </c>
      <c r="E235" s="233" t="s">
        <v>401</v>
      </c>
      <c r="F235" s="233" t="s">
        <v>402</v>
      </c>
      <c r="G235" s="220"/>
      <c r="H235" s="220"/>
      <c r="I235" s="223"/>
      <c r="J235" s="234">
        <f>BK235</f>
        <v>0</v>
      </c>
      <c r="K235" s="220"/>
      <c r="L235" s="225"/>
      <c r="M235" s="226"/>
      <c r="N235" s="227"/>
      <c r="O235" s="227"/>
      <c r="P235" s="228">
        <f>SUM(P236:P244)</f>
        <v>0</v>
      </c>
      <c r="Q235" s="227"/>
      <c r="R235" s="228">
        <f>SUM(R236:R244)</f>
        <v>0.13909917999999999</v>
      </c>
      <c r="S235" s="227"/>
      <c r="T235" s="229">
        <f>SUM(T236:T244)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30" t="s">
        <v>86</v>
      </c>
      <c r="AT235" s="231" t="s">
        <v>75</v>
      </c>
      <c r="AU235" s="231" t="s">
        <v>84</v>
      </c>
      <c r="AY235" s="230" t="s">
        <v>153</v>
      </c>
      <c r="BK235" s="232">
        <f>SUM(BK236:BK244)</f>
        <v>0</v>
      </c>
    </row>
    <row r="236" s="2" customFormat="1" ht="24.15" customHeight="1">
      <c r="A236" s="39"/>
      <c r="B236" s="40"/>
      <c r="C236" s="235" t="s">
        <v>393</v>
      </c>
      <c r="D236" s="235" t="s">
        <v>156</v>
      </c>
      <c r="E236" s="236" t="s">
        <v>404</v>
      </c>
      <c r="F236" s="237" t="s">
        <v>405</v>
      </c>
      <c r="G236" s="238" t="s">
        <v>167</v>
      </c>
      <c r="H236" s="239">
        <v>25.355</v>
      </c>
      <c r="I236" s="240"/>
      <c r="J236" s="241">
        <f>ROUND(I236*H236,2)</f>
        <v>0</v>
      </c>
      <c r="K236" s="242"/>
      <c r="L236" s="45"/>
      <c r="M236" s="243" t="s">
        <v>1</v>
      </c>
      <c r="N236" s="244" t="s">
        <v>41</v>
      </c>
      <c r="O236" s="92"/>
      <c r="P236" s="245">
        <f>O236*H236</f>
        <v>0</v>
      </c>
      <c r="Q236" s="245">
        <v>0.0045799999999999999</v>
      </c>
      <c r="R236" s="245">
        <f>Q236*H236</f>
        <v>0.1161259</v>
      </c>
      <c r="S236" s="245">
        <v>0</v>
      </c>
      <c r="T236" s="246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7" t="s">
        <v>276</v>
      </c>
      <c r="AT236" s="247" t="s">
        <v>156</v>
      </c>
      <c r="AU236" s="247" t="s">
        <v>86</v>
      </c>
      <c r="AY236" s="18" t="s">
        <v>153</v>
      </c>
      <c r="BE236" s="248">
        <f>IF(N236="základní",J236,0)</f>
        <v>0</v>
      </c>
      <c r="BF236" s="248">
        <f>IF(N236="snížená",J236,0)</f>
        <v>0</v>
      </c>
      <c r="BG236" s="248">
        <f>IF(N236="zákl. přenesená",J236,0)</f>
        <v>0</v>
      </c>
      <c r="BH236" s="248">
        <f>IF(N236="sníž. přenesená",J236,0)</f>
        <v>0</v>
      </c>
      <c r="BI236" s="248">
        <f>IF(N236="nulová",J236,0)</f>
        <v>0</v>
      </c>
      <c r="BJ236" s="18" t="s">
        <v>84</v>
      </c>
      <c r="BK236" s="248">
        <f>ROUND(I236*H236,2)</f>
        <v>0</v>
      </c>
      <c r="BL236" s="18" t="s">
        <v>276</v>
      </c>
      <c r="BM236" s="247" t="s">
        <v>928</v>
      </c>
    </row>
    <row r="237" s="13" customFormat="1">
      <c r="A237" s="13"/>
      <c r="B237" s="249"/>
      <c r="C237" s="250"/>
      <c r="D237" s="251" t="s">
        <v>162</v>
      </c>
      <c r="E237" s="252" t="s">
        <v>1</v>
      </c>
      <c r="F237" s="253" t="s">
        <v>703</v>
      </c>
      <c r="G237" s="250"/>
      <c r="H237" s="254">
        <v>12.025</v>
      </c>
      <c r="I237" s="255"/>
      <c r="J237" s="250"/>
      <c r="K237" s="250"/>
      <c r="L237" s="256"/>
      <c r="M237" s="257"/>
      <c r="N237" s="258"/>
      <c r="O237" s="258"/>
      <c r="P237" s="258"/>
      <c r="Q237" s="258"/>
      <c r="R237" s="258"/>
      <c r="S237" s="258"/>
      <c r="T237" s="25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0" t="s">
        <v>162</v>
      </c>
      <c r="AU237" s="260" t="s">
        <v>86</v>
      </c>
      <c r="AV237" s="13" t="s">
        <v>86</v>
      </c>
      <c r="AW237" s="13" t="s">
        <v>32</v>
      </c>
      <c r="AX237" s="13" t="s">
        <v>76</v>
      </c>
      <c r="AY237" s="260" t="s">
        <v>153</v>
      </c>
    </row>
    <row r="238" s="13" customFormat="1">
      <c r="A238" s="13"/>
      <c r="B238" s="249"/>
      <c r="C238" s="250"/>
      <c r="D238" s="251" t="s">
        <v>162</v>
      </c>
      <c r="E238" s="252" t="s">
        <v>1</v>
      </c>
      <c r="F238" s="253" t="s">
        <v>704</v>
      </c>
      <c r="G238" s="250"/>
      <c r="H238" s="254">
        <v>13.33</v>
      </c>
      <c r="I238" s="255"/>
      <c r="J238" s="250"/>
      <c r="K238" s="250"/>
      <c r="L238" s="256"/>
      <c r="M238" s="257"/>
      <c r="N238" s="258"/>
      <c r="O238" s="258"/>
      <c r="P238" s="258"/>
      <c r="Q238" s="258"/>
      <c r="R238" s="258"/>
      <c r="S238" s="258"/>
      <c r="T238" s="25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0" t="s">
        <v>162</v>
      </c>
      <c r="AU238" s="260" t="s">
        <v>86</v>
      </c>
      <c r="AV238" s="13" t="s">
        <v>86</v>
      </c>
      <c r="AW238" s="13" t="s">
        <v>32</v>
      </c>
      <c r="AX238" s="13" t="s">
        <v>76</v>
      </c>
      <c r="AY238" s="260" t="s">
        <v>153</v>
      </c>
    </row>
    <row r="239" s="14" customFormat="1">
      <c r="A239" s="14"/>
      <c r="B239" s="261"/>
      <c r="C239" s="262"/>
      <c r="D239" s="251" t="s">
        <v>162</v>
      </c>
      <c r="E239" s="263" t="s">
        <v>1</v>
      </c>
      <c r="F239" s="264" t="s">
        <v>164</v>
      </c>
      <c r="G239" s="262"/>
      <c r="H239" s="265">
        <v>25.355</v>
      </c>
      <c r="I239" s="266"/>
      <c r="J239" s="262"/>
      <c r="K239" s="262"/>
      <c r="L239" s="267"/>
      <c r="M239" s="268"/>
      <c r="N239" s="269"/>
      <c r="O239" s="269"/>
      <c r="P239" s="269"/>
      <c r="Q239" s="269"/>
      <c r="R239" s="269"/>
      <c r="S239" s="269"/>
      <c r="T239" s="27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1" t="s">
        <v>162</v>
      </c>
      <c r="AU239" s="271" t="s">
        <v>86</v>
      </c>
      <c r="AV239" s="14" t="s">
        <v>160</v>
      </c>
      <c r="AW239" s="14" t="s">
        <v>32</v>
      </c>
      <c r="AX239" s="14" t="s">
        <v>84</v>
      </c>
      <c r="AY239" s="271" t="s">
        <v>153</v>
      </c>
    </row>
    <row r="240" s="2" customFormat="1" ht="24.15" customHeight="1">
      <c r="A240" s="39"/>
      <c r="B240" s="40"/>
      <c r="C240" s="235" t="s">
        <v>397</v>
      </c>
      <c r="D240" s="235" t="s">
        <v>156</v>
      </c>
      <c r="E240" s="236" t="s">
        <v>412</v>
      </c>
      <c r="F240" s="237" t="s">
        <v>413</v>
      </c>
      <c r="G240" s="238" t="s">
        <v>167</v>
      </c>
      <c r="H240" s="239">
        <v>5.016</v>
      </c>
      <c r="I240" s="240"/>
      <c r="J240" s="241">
        <f>ROUND(I240*H240,2)</f>
        <v>0</v>
      </c>
      <c r="K240" s="242"/>
      <c r="L240" s="45"/>
      <c r="M240" s="243" t="s">
        <v>1</v>
      </c>
      <c r="N240" s="244" t="s">
        <v>41</v>
      </c>
      <c r="O240" s="92"/>
      <c r="P240" s="245">
        <f>O240*H240</f>
        <v>0</v>
      </c>
      <c r="Q240" s="245">
        <v>0.0045799999999999999</v>
      </c>
      <c r="R240" s="245">
        <f>Q240*H240</f>
        <v>0.022973279999999999</v>
      </c>
      <c r="S240" s="245">
        <v>0</v>
      </c>
      <c r="T240" s="246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7" t="s">
        <v>276</v>
      </c>
      <c r="AT240" s="247" t="s">
        <v>156</v>
      </c>
      <c r="AU240" s="247" t="s">
        <v>86</v>
      </c>
      <c r="AY240" s="18" t="s">
        <v>153</v>
      </c>
      <c r="BE240" s="248">
        <f>IF(N240="základní",J240,0)</f>
        <v>0</v>
      </c>
      <c r="BF240" s="248">
        <f>IF(N240="snížená",J240,0)</f>
        <v>0</v>
      </c>
      <c r="BG240" s="248">
        <f>IF(N240="zákl. přenesená",J240,0)</f>
        <v>0</v>
      </c>
      <c r="BH240" s="248">
        <f>IF(N240="sníž. přenesená",J240,0)</f>
        <v>0</v>
      </c>
      <c r="BI240" s="248">
        <f>IF(N240="nulová",J240,0)</f>
        <v>0</v>
      </c>
      <c r="BJ240" s="18" t="s">
        <v>84</v>
      </c>
      <c r="BK240" s="248">
        <f>ROUND(I240*H240,2)</f>
        <v>0</v>
      </c>
      <c r="BL240" s="18" t="s">
        <v>276</v>
      </c>
      <c r="BM240" s="247" t="s">
        <v>929</v>
      </c>
    </row>
    <row r="241" s="15" customFormat="1">
      <c r="A241" s="15"/>
      <c r="B241" s="272"/>
      <c r="C241" s="273"/>
      <c r="D241" s="251" t="s">
        <v>162</v>
      </c>
      <c r="E241" s="274" t="s">
        <v>1</v>
      </c>
      <c r="F241" s="275" t="s">
        <v>706</v>
      </c>
      <c r="G241" s="273"/>
      <c r="H241" s="274" t="s">
        <v>1</v>
      </c>
      <c r="I241" s="276"/>
      <c r="J241" s="273"/>
      <c r="K241" s="273"/>
      <c r="L241" s="277"/>
      <c r="M241" s="278"/>
      <c r="N241" s="279"/>
      <c r="O241" s="279"/>
      <c r="P241" s="279"/>
      <c r="Q241" s="279"/>
      <c r="R241" s="279"/>
      <c r="S241" s="279"/>
      <c r="T241" s="280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1" t="s">
        <v>162</v>
      </c>
      <c r="AU241" s="281" t="s">
        <v>86</v>
      </c>
      <c r="AV241" s="15" t="s">
        <v>84</v>
      </c>
      <c r="AW241" s="15" t="s">
        <v>32</v>
      </c>
      <c r="AX241" s="15" t="s">
        <v>76</v>
      </c>
      <c r="AY241" s="281" t="s">
        <v>153</v>
      </c>
    </row>
    <row r="242" s="13" customFormat="1">
      <c r="A242" s="13"/>
      <c r="B242" s="249"/>
      <c r="C242" s="250"/>
      <c r="D242" s="251" t="s">
        <v>162</v>
      </c>
      <c r="E242" s="252" t="s">
        <v>1</v>
      </c>
      <c r="F242" s="253" t="s">
        <v>707</v>
      </c>
      <c r="G242" s="250"/>
      <c r="H242" s="254">
        <v>5.016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162</v>
      </c>
      <c r="AU242" s="260" t="s">
        <v>86</v>
      </c>
      <c r="AV242" s="13" t="s">
        <v>86</v>
      </c>
      <c r="AW242" s="13" t="s">
        <v>32</v>
      </c>
      <c r="AX242" s="13" t="s">
        <v>76</v>
      </c>
      <c r="AY242" s="260" t="s">
        <v>153</v>
      </c>
    </row>
    <row r="243" s="14" customFormat="1">
      <c r="A243" s="14"/>
      <c r="B243" s="261"/>
      <c r="C243" s="262"/>
      <c r="D243" s="251" t="s">
        <v>162</v>
      </c>
      <c r="E243" s="263" t="s">
        <v>1</v>
      </c>
      <c r="F243" s="264" t="s">
        <v>164</v>
      </c>
      <c r="G243" s="262"/>
      <c r="H243" s="265">
        <v>5.016</v>
      </c>
      <c r="I243" s="266"/>
      <c r="J243" s="262"/>
      <c r="K243" s="262"/>
      <c r="L243" s="267"/>
      <c r="M243" s="268"/>
      <c r="N243" s="269"/>
      <c r="O243" s="269"/>
      <c r="P243" s="269"/>
      <c r="Q243" s="269"/>
      <c r="R243" s="269"/>
      <c r="S243" s="269"/>
      <c r="T243" s="27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71" t="s">
        <v>162</v>
      </c>
      <c r="AU243" s="271" t="s">
        <v>86</v>
      </c>
      <c r="AV243" s="14" t="s">
        <v>160</v>
      </c>
      <c r="AW243" s="14" t="s">
        <v>32</v>
      </c>
      <c r="AX243" s="14" t="s">
        <v>84</v>
      </c>
      <c r="AY243" s="271" t="s">
        <v>153</v>
      </c>
    </row>
    <row r="244" s="2" customFormat="1" ht="24.15" customHeight="1">
      <c r="A244" s="39"/>
      <c r="B244" s="40"/>
      <c r="C244" s="235" t="s">
        <v>403</v>
      </c>
      <c r="D244" s="235" t="s">
        <v>156</v>
      </c>
      <c r="E244" s="236" t="s">
        <v>422</v>
      </c>
      <c r="F244" s="237" t="s">
        <v>423</v>
      </c>
      <c r="G244" s="238" t="s">
        <v>230</v>
      </c>
      <c r="H244" s="239">
        <v>0.13900000000000001</v>
      </c>
      <c r="I244" s="240"/>
      <c r="J244" s="241">
        <f>ROUND(I244*H244,2)</f>
        <v>0</v>
      </c>
      <c r="K244" s="242"/>
      <c r="L244" s="45"/>
      <c r="M244" s="243" t="s">
        <v>1</v>
      </c>
      <c r="N244" s="244" t="s">
        <v>41</v>
      </c>
      <c r="O244" s="92"/>
      <c r="P244" s="245">
        <f>O244*H244</f>
        <v>0</v>
      </c>
      <c r="Q244" s="245">
        <v>0</v>
      </c>
      <c r="R244" s="245">
        <f>Q244*H244</f>
        <v>0</v>
      </c>
      <c r="S244" s="245">
        <v>0</v>
      </c>
      <c r="T244" s="246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7" t="s">
        <v>276</v>
      </c>
      <c r="AT244" s="247" t="s">
        <v>156</v>
      </c>
      <c r="AU244" s="247" t="s">
        <v>86</v>
      </c>
      <c r="AY244" s="18" t="s">
        <v>153</v>
      </c>
      <c r="BE244" s="248">
        <f>IF(N244="základní",J244,0)</f>
        <v>0</v>
      </c>
      <c r="BF244" s="248">
        <f>IF(N244="snížená",J244,0)</f>
        <v>0</v>
      </c>
      <c r="BG244" s="248">
        <f>IF(N244="zákl. přenesená",J244,0)</f>
        <v>0</v>
      </c>
      <c r="BH244" s="248">
        <f>IF(N244="sníž. přenesená",J244,0)</f>
        <v>0</v>
      </c>
      <c r="BI244" s="248">
        <f>IF(N244="nulová",J244,0)</f>
        <v>0</v>
      </c>
      <c r="BJ244" s="18" t="s">
        <v>84</v>
      </c>
      <c r="BK244" s="248">
        <f>ROUND(I244*H244,2)</f>
        <v>0</v>
      </c>
      <c r="BL244" s="18" t="s">
        <v>276</v>
      </c>
      <c r="BM244" s="247" t="s">
        <v>930</v>
      </c>
    </row>
    <row r="245" s="12" customFormat="1" ht="22.8" customHeight="1">
      <c r="A245" s="12"/>
      <c r="B245" s="219"/>
      <c r="C245" s="220"/>
      <c r="D245" s="221" t="s">
        <v>75</v>
      </c>
      <c r="E245" s="233" t="s">
        <v>425</v>
      </c>
      <c r="F245" s="233" t="s">
        <v>426</v>
      </c>
      <c r="G245" s="220"/>
      <c r="H245" s="220"/>
      <c r="I245" s="223"/>
      <c r="J245" s="234">
        <f>BK245</f>
        <v>0</v>
      </c>
      <c r="K245" s="220"/>
      <c r="L245" s="225"/>
      <c r="M245" s="226"/>
      <c r="N245" s="227"/>
      <c r="O245" s="227"/>
      <c r="P245" s="228">
        <f>SUM(P246:P249)</f>
        <v>0</v>
      </c>
      <c r="Q245" s="227"/>
      <c r="R245" s="228">
        <f>SUM(R246:R249)</f>
        <v>0</v>
      </c>
      <c r="S245" s="227"/>
      <c r="T245" s="229">
        <f>SUM(T246:T249)</f>
        <v>0.12881000000000001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30" t="s">
        <v>86</v>
      </c>
      <c r="AT245" s="231" t="s">
        <v>75</v>
      </c>
      <c r="AU245" s="231" t="s">
        <v>84</v>
      </c>
      <c r="AY245" s="230" t="s">
        <v>153</v>
      </c>
      <c r="BK245" s="232">
        <f>SUM(BK246:BK249)</f>
        <v>0</v>
      </c>
    </row>
    <row r="246" s="2" customFormat="1" ht="16.5" customHeight="1">
      <c r="A246" s="39"/>
      <c r="B246" s="40"/>
      <c r="C246" s="235" t="s">
        <v>411</v>
      </c>
      <c r="D246" s="235" t="s">
        <v>156</v>
      </c>
      <c r="E246" s="236" t="s">
        <v>428</v>
      </c>
      <c r="F246" s="237" t="s">
        <v>429</v>
      </c>
      <c r="G246" s="238" t="s">
        <v>177</v>
      </c>
      <c r="H246" s="239">
        <v>1</v>
      </c>
      <c r="I246" s="240"/>
      <c r="J246" s="241">
        <f>ROUND(I246*H246,2)</f>
        <v>0</v>
      </c>
      <c r="K246" s="242"/>
      <c r="L246" s="45"/>
      <c r="M246" s="243" t="s">
        <v>1</v>
      </c>
      <c r="N246" s="244" t="s">
        <v>41</v>
      </c>
      <c r="O246" s="92"/>
      <c r="P246" s="245">
        <f>O246*H246</f>
        <v>0</v>
      </c>
      <c r="Q246" s="245">
        <v>0</v>
      </c>
      <c r="R246" s="245">
        <f>Q246*H246</f>
        <v>0</v>
      </c>
      <c r="S246" s="245">
        <v>0.0246</v>
      </c>
      <c r="T246" s="246">
        <f>S246*H246</f>
        <v>0.0246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7" t="s">
        <v>276</v>
      </c>
      <c r="AT246" s="247" t="s">
        <v>156</v>
      </c>
      <c r="AU246" s="247" t="s">
        <v>86</v>
      </c>
      <c r="AY246" s="18" t="s">
        <v>153</v>
      </c>
      <c r="BE246" s="248">
        <f>IF(N246="základní",J246,0)</f>
        <v>0</v>
      </c>
      <c r="BF246" s="248">
        <f>IF(N246="snížená",J246,0)</f>
        <v>0</v>
      </c>
      <c r="BG246" s="248">
        <f>IF(N246="zákl. přenesená",J246,0)</f>
        <v>0</v>
      </c>
      <c r="BH246" s="248">
        <f>IF(N246="sníž. přenesená",J246,0)</f>
        <v>0</v>
      </c>
      <c r="BI246" s="248">
        <f>IF(N246="nulová",J246,0)</f>
        <v>0</v>
      </c>
      <c r="BJ246" s="18" t="s">
        <v>84</v>
      </c>
      <c r="BK246" s="248">
        <f>ROUND(I246*H246,2)</f>
        <v>0</v>
      </c>
      <c r="BL246" s="18" t="s">
        <v>276</v>
      </c>
      <c r="BM246" s="247" t="s">
        <v>931</v>
      </c>
    </row>
    <row r="247" s="2" customFormat="1" ht="16.5" customHeight="1">
      <c r="A247" s="39"/>
      <c r="B247" s="40"/>
      <c r="C247" s="235" t="s">
        <v>421</v>
      </c>
      <c r="D247" s="235" t="s">
        <v>156</v>
      </c>
      <c r="E247" s="236" t="s">
        <v>432</v>
      </c>
      <c r="F247" s="237" t="s">
        <v>433</v>
      </c>
      <c r="G247" s="238" t="s">
        <v>434</v>
      </c>
      <c r="H247" s="239">
        <v>1</v>
      </c>
      <c r="I247" s="240"/>
      <c r="J247" s="241">
        <f>ROUND(I247*H247,2)</f>
        <v>0</v>
      </c>
      <c r="K247" s="242"/>
      <c r="L247" s="45"/>
      <c r="M247" s="243" t="s">
        <v>1</v>
      </c>
      <c r="N247" s="244" t="s">
        <v>41</v>
      </c>
      <c r="O247" s="92"/>
      <c r="P247" s="245">
        <f>O247*H247</f>
        <v>0</v>
      </c>
      <c r="Q247" s="245">
        <v>0</v>
      </c>
      <c r="R247" s="245">
        <f>Q247*H247</f>
        <v>0</v>
      </c>
      <c r="S247" s="245">
        <v>0.01933</v>
      </c>
      <c r="T247" s="246">
        <f>S247*H247</f>
        <v>0.01933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7" t="s">
        <v>276</v>
      </c>
      <c r="AT247" s="247" t="s">
        <v>156</v>
      </c>
      <c r="AU247" s="247" t="s">
        <v>86</v>
      </c>
      <c r="AY247" s="18" t="s">
        <v>153</v>
      </c>
      <c r="BE247" s="248">
        <f>IF(N247="základní",J247,0)</f>
        <v>0</v>
      </c>
      <c r="BF247" s="248">
        <f>IF(N247="snížená",J247,0)</f>
        <v>0</v>
      </c>
      <c r="BG247" s="248">
        <f>IF(N247="zákl. přenesená",J247,0)</f>
        <v>0</v>
      </c>
      <c r="BH247" s="248">
        <f>IF(N247="sníž. přenesená",J247,0)</f>
        <v>0</v>
      </c>
      <c r="BI247" s="248">
        <f>IF(N247="nulová",J247,0)</f>
        <v>0</v>
      </c>
      <c r="BJ247" s="18" t="s">
        <v>84</v>
      </c>
      <c r="BK247" s="248">
        <f>ROUND(I247*H247,2)</f>
        <v>0</v>
      </c>
      <c r="BL247" s="18" t="s">
        <v>276</v>
      </c>
      <c r="BM247" s="247" t="s">
        <v>932</v>
      </c>
    </row>
    <row r="248" s="2" customFormat="1" ht="16.5" customHeight="1">
      <c r="A248" s="39"/>
      <c r="B248" s="40"/>
      <c r="C248" s="235" t="s">
        <v>431</v>
      </c>
      <c r="D248" s="235" t="s">
        <v>156</v>
      </c>
      <c r="E248" s="236" t="s">
        <v>437</v>
      </c>
      <c r="F248" s="237" t="s">
        <v>438</v>
      </c>
      <c r="G248" s="238" t="s">
        <v>434</v>
      </c>
      <c r="H248" s="239">
        <v>4</v>
      </c>
      <c r="I248" s="240"/>
      <c r="J248" s="241">
        <f>ROUND(I248*H248,2)</f>
        <v>0</v>
      </c>
      <c r="K248" s="242"/>
      <c r="L248" s="45"/>
      <c r="M248" s="243" t="s">
        <v>1</v>
      </c>
      <c r="N248" s="244" t="s">
        <v>41</v>
      </c>
      <c r="O248" s="92"/>
      <c r="P248" s="245">
        <f>O248*H248</f>
        <v>0</v>
      </c>
      <c r="Q248" s="245">
        <v>0</v>
      </c>
      <c r="R248" s="245">
        <f>Q248*H248</f>
        <v>0</v>
      </c>
      <c r="S248" s="245">
        <v>0.019460000000000002</v>
      </c>
      <c r="T248" s="246">
        <f>S248*H248</f>
        <v>0.077840000000000006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7" t="s">
        <v>276</v>
      </c>
      <c r="AT248" s="247" t="s">
        <v>156</v>
      </c>
      <c r="AU248" s="247" t="s">
        <v>86</v>
      </c>
      <c r="AY248" s="18" t="s">
        <v>153</v>
      </c>
      <c r="BE248" s="248">
        <f>IF(N248="základní",J248,0)</f>
        <v>0</v>
      </c>
      <c r="BF248" s="248">
        <f>IF(N248="snížená",J248,0)</f>
        <v>0</v>
      </c>
      <c r="BG248" s="248">
        <f>IF(N248="zákl. přenesená",J248,0)</f>
        <v>0</v>
      </c>
      <c r="BH248" s="248">
        <f>IF(N248="sníž. přenesená",J248,0)</f>
        <v>0</v>
      </c>
      <c r="BI248" s="248">
        <f>IF(N248="nulová",J248,0)</f>
        <v>0</v>
      </c>
      <c r="BJ248" s="18" t="s">
        <v>84</v>
      </c>
      <c r="BK248" s="248">
        <f>ROUND(I248*H248,2)</f>
        <v>0</v>
      </c>
      <c r="BL248" s="18" t="s">
        <v>276</v>
      </c>
      <c r="BM248" s="247" t="s">
        <v>933</v>
      </c>
    </row>
    <row r="249" s="2" customFormat="1" ht="16.5" customHeight="1">
      <c r="A249" s="39"/>
      <c r="B249" s="40"/>
      <c r="C249" s="235" t="s">
        <v>436</v>
      </c>
      <c r="D249" s="235" t="s">
        <v>156</v>
      </c>
      <c r="E249" s="236" t="s">
        <v>445</v>
      </c>
      <c r="F249" s="237" t="s">
        <v>446</v>
      </c>
      <c r="G249" s="238" t="s">
        <v>434</v>
      </c>
      <c r="H249" s="239">
        <v>4</v>
      </c>
      <c r="I249" s="240"/>
      <c r="J249" s="241">
        <f>ROUND(I249*H249,2)</f>
        <v>0</v>
      </c>
      <c r="K249" s="242"/>
      <c r="L249" s="45"/>
      <c r="M249" s="243" t="s">
        <v>1</v>
      </c>
      <c r="N249" s="244" t="s">
        <v>41</v>
      </c>
      <c r="O249" s="92"/>
      <c r="P249" s="245">
        <f>O249*H249</f>
        <v>0</v>
      </c>
      <c r="Q249" s="245">
        <v>0</v>
      </c>
      <c r="R249" s="245">
        <f>Q249*H249</f>
        <v>0</v>
      </c>
      <c r="S249" s="245">
        <v>0.0017600000000000001</v>
      </c>
      <c r="T249" s="246">
        <f>S249*H249</f>
        <v>0.0070400000000000003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7" t="s">
        <v>276</v>
      </c>
      <c r="AT249" s="247" t="s">
        <v>156</v>
      </c>
      <c r="AU249" s="247" t="s">
        <v>86</v>
      </c>
      <c r="AY249" s="18" t="s">
        <v>153</v>
      </c>
      <c r="BE249" s="248">
        <f>IF(N249="základní",J249,0)</f>
        <v>0</v>
      </c>
      <c r="BF249" s="248">
        <f>IF(N249="snížená",J249,0)</f>
        <v>0</v>
      </c>
      <c r="BG249" s="248">
        <f>IF(N249="zákl. přenesená",J249,0)</f>
        <v>0</v>
      </c>
      <c r="BH249" s="248">
        <f>IF(N249="sníž. přenesená",J249,0)</f>
        <v>0</v>
      </c>
      <c r="BI249" s="248">
        <f>IF(N249="nulová",J249,0)</f>
        <v>0</v>
      </c>
      <c r="BJ249" s="18" t="s">
        <v>84</v>
      </c>
      <c r="BK249" s="248">
        <f>ROUND(I249*H249,2)</f>
        <v>0</v>
      </c>
      <c r="BL249" s="18" t="s">
        <v>276</v>
      </c>
      <c r="BM249" s="247" t="s">
        <v>934</v>
      </c>
    </row>
    <row r="250" s="12" customFormat="1" ht="22.8" customHeight="1">
      <c r="A250" s="12"/>
      <c r="B250" s="219"/>
      <c r="C250" s="220"/>
      <c r="D250" s="221" t="s">
        <v>75</v>
      </c>
      <c r="E250" s="233" t="s">
        <v>448</v>
      </c>
      <c r="F250" s="233" t="s">
        <v>449</v>
      </c>
      <c r="G250" s="220"/>
      <c r="H250" s="220"/>
      <c r="I250" s="223"/>
      <c r="J250" s="234">
        <f>BK250</f>
        <v>0</v>
      </c>
      <c r="K250" s="220"/>
      <c r="L250" s="225"/>
      <c r="M250" s="226"/>
      <c r="N250" s="227"/>
      <c r="O250" s="227"/>
      <c r="P250" s="228">
        <f>SUM(P251:P257)</f>
        <v>0</v>
      </c>
      <c r="Q250" s="227"/>
      <c r="R250" s="228">
        <f>SUM(R251:R257)</f>
        <v>0.62132600000000004</v>
      </c>
      <c r="S250" s="227"/>
      <c r="T250" s="229">
        <f>SUM(T251:T257)</f>
        <v>0.78105000000000002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30" t="s">
        <v>86</v>
      </c>
      <c r="AT250" s="231" t="s">
        <v>75</v>
      </c>
      <c r="AU250" s="231" t="s">
        <v>84</v>
      </c>
      <c r="AY250" s="230" t="s">
        <v>153</v>
      </c>
      <c r="BK250" s="232">
        <f>SUM(BK251:BK257)</f>
        <v>0</v>
      </c>
    </row>
    <row r="251" s="2" customFormat="1" ht="24.15" customHeight="1">
      <c r="A251" s="39"/>
      <c r="B251" s="40"/>
      <c r="C251" s="235" t="s">
        <v>310</v>
      </c>
      <c r="D251" s="235" t="s">
        <v>156</v>
      </c>
      <c r="E251" s="236" t="s">
        <v>451</v>
      </c>
      <c r="F251" s="237" t="s">
        <v>452</v>
      </c>
      <c r="G251" s="238" t="s">
        <v>167</v>
      </c>
      <c r="H251" s="239">
        <v>24.600000000000001</v>
      </c>
      <c r="I251" s="240"/>
      <c r="J251" s="241">
        <f>ROUND(I251*H251,2)</f>
        <v>0</v>
      </c>
      <c r="K251" s="242"/>
      <c r="L251" s="45"/>
      <c r="M251" s="243" t="s">
        <v>1</v>
      </c>
      <c r="N251" s="244" t="s">
        <v>41</v>
      </c>
      <c r="O251" s="92"/>
      <c r="P251" s="245">
        <f>O251*H251</f>
        <v>0</v>
      </c>
      <c r="Q251" s="245">
        <v>0.024760000000000001</v>
      </c>
      <c r="R251" s="245">
        <f>Q251*H251</f>
        <v>0.60909600000000008</v>
      </c>
      <c r="S251" s="245">
        <v>0</v>
      </c>
      <c r="T251" s="246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7" t="s">
        <v>276</v>
      </c>
      <c r="AT251" s="247" t="s">
        <v>156</v>
      </c>
      <c r="AU251" s="247" t="s">
        <v>86</v>
      </c>
      <c r="AY251" s="18" t="s">
        <v>153</v>
      </c>
      <c r="BE251" s="248">
        <f>IF(N251="základní",J251,0)</f>
        <v>0</v>
      </c>
      <c r="BF251" s="248">
        <f>IF(N251="snížená",J251,0)</f>
        <v>0</v>
      </c>
      <c r="BG251" s="248">
        <f>IF(N251="zákl. přenesená",J251,0)</f>
        <v>0</v>
      </c>
      <c r="BH251" s="248">
        <f>IF(N251="sníž. přenesená",J251,0)</f>
        <v>0</v>
      </c>
      <c r="BI251" s="248">
        <f>IF(N251="nulová",J251,0)</f>
        <v>0</v>
      </c>
      <c r="BJ251" s="18" t="s">
        <v>84</v>
      </c>
      <c r="BK251" s="248">
        <f>ROUND(I251*H251,2)</f>
        <v>0</v>
      </c>
      <c r="BL251" s="18" t="s">
        <v>276</v>
      </c>
      <c r="BM251" s="247" t="s">
        <v>935</v>
      </c>
    </row>
    <row r="252" s="13" customFormat="1">
      <c r="A252" s="13"/>
      <c r="B252" s="249"/>
      <c r="C252" s="250"/>
      <c r="D252" s="251" t="s">
        <v>162</v>
      </c>
      <c r="E252" s="252" t="s">
        <v>1</v>
      </c>
      <c r="F252" s="253" t="s">
        <v>454</v>
      </c>
      <c r="G252" s="250"/>
      <c r="H252" s="254">
        <v>24.600000000000001</v>
      </c>
      <c r="I252" s="255"/>
      <c r="J252" s="250"/>
      <c r="K252" s="250"/>
      <c r="L252" s="256"/>
      <c r="M252" s="257"/>
      <c r="N252" s="258"/>
      <c r="O252" s="258"/>
      <c r="P252" s="258"/>
      <c r="Q252" s="258"/>
      <c r="R252" s="258"/>
      <c r="S252" s="258"/>
      <c r="T252" s="25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0" t="s">
        <v>162</v>
      </c>
      <c r="AU252" s="260" t="s">
        <v>86</v>
      </c>
      <c r="AV252" s="13" t="s">
        <v>86</v>
      </c>
      <c r="AW252" s="13" t="s">
        <v>32</v>
      </c>
      <c r="AX252" s="13" t="s">
        <v>84</v>
      </c>
      <c r="AY252" s="260" t="s">
        <v>153</v>
      </c>
    </row>
    <row r="253" s="2" customFormat="1" ht="37.8" customHeight="1">
      <c r="A253" s="39"/>
      <c r="B253" s="40"/>
      <c r="C253" s="235" t="s">
        <v>314</v>
      </c>
      <c r="D253" s="235" t="s">
        <v>156</v>
      </c>
      <c r="E253" s="236" t="s">
        <v>456</v>
      </c>
      <c r="F253" s="237" t="s">
        <v>457</v>
      </c>
      <c r="G253" s="238" t="s">
        <v>167</v>
      </c>
      <c r="H253" s="239">
        <v>24.600000000000001</v>
      </c>
      <c r="I253" s="240"/>
      <c r="J253" s="241">
        <f>ROUND(I253*H253,2)</f>
        <v>0</v>
      </c>
      <c r="K253" s="242"/>
      <c r="L253" s="45"/>
      <c r="M253" s="243" t="s">
        <v>1</v>
      </c>
      <c r="N253" s="244" t="s">
        <v>41</v>
      </c>
      <c r="O253" s="92"/>
      <c r="P253" s="245">
        <f>O253*H253</f>
        <v>0</v>
      </c>
      <c r="Q253" s="245">
        <v>0</v>
      </c>
      <c r="R253" s="245">
        <f>Q253*H253</f>
        <v>0</v>
      </c>
      <c r="S253" s="245">
        <v>0.03175</v>
      </c>
      <c r="T253" s="246">
        <f>S253*H253</f>
        <v>0.78105000000000002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7" t="s">
        <v>276</v>
      </c>
      <c r="AT253" s="247" t="s">
        <v>156</v>
      </c>
      <c r="AU253" s="247" t="s">
        <v>86</v>
      </c>
      <c r="AY253" s="18" t="s">
        <v>153</v>
      </c>
      <c r="BE253" s="248">
        <f>IF(N253="základní",J253,0)</f>
        <v>0</v>
      </c>
      <c r="BF253" s="248">
        <f>IF(N253="snížená",J253,0)</f>
        <v>0</v>
      </c>
      <c r="BG253" s="248">
        <f>IF(N253="zákl. přenesená",J253,0)</f>
        <v>0</v>
      </c>
      <c r="BH253" s="248">
        <f>IF(N253="sníž. přenesená",J253,0)</f>
        <v>0</v>
      </c>
      <c r="BI253" s="248">
        <f>IF(N253="nulová",J253,0)</f>
        <v>0</v>
      </c>
      <c r="BJ253" s="18" t="s">
        <v>84</v>
      </c>
      <c r="BK253" s="248">
        <f>ROUND(I253*H253,2)</f>
        <v>0</v>
      </c>
      <c r="BL253" s="18" t="s">
        <v>276</v>
      </c>
      <c r="BM253" s="247" t="s">
        <v>936</v>
      </c>
    </row>
    <row r="254" s="13" customFormat="1">
      <c r="A254" s="13"/>
      <c r="B254" s="249"/>
      <c r="C254" s="250"/>
      <c r="D254" s="251" t="s">
        <v>162</v>
      </c>
      <c r="E254" s="252" t="s">
        <v>1</v>
      </c>
      <c r="F254" s="253" t="s">
        <v>459</v>
      </c>
      <c r="G254" s="250"/>
      <c r="H254" s="254">
        <v>24.600000000000001</v>
      </c>
      <c r="I254" s="255"/>
      <c r="J254" s="250"/>
      <c r="K254" s="250"/>
      <c r="L254" s="256"/>
      <c r="M254" s="257"/>
      <c r="N254" s="258"/>
      <c r="O254" s="258"/>
      <c r="P254" s="258"/>
      <c r="Q254" s="258"/>
      <c r="R254" s="258"/>
      <c r="S254" s="258"/>
      <c r="T254" s="25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0" t="s">
        <v>162</v>
      </c>
      <c r="AU254" s="260" t="s">
        <v>86</v>
      </c>
      <c r="AV254" s="13" t="s">
        <v>86</v>
      </c>
      <c r="AW254" s="13" t="s">
        <v>32</v>
      </c>
      <c r="AX254" s="13" t="s">
        <v>84</v>
      </c>
      <c r="AY254" s="260" t="s">
        <v>153</v>
      </c>
    </row>
    <row r="255" s="2" customFormat="1" ht="21.75" customHeight="1">
      <c r="A255" s="39"/>
      <c r="B255" s="40"/>
      <c r="C255" s="235" t="s">
        <v>714</v>
      </c>
      <c r="D255" s="235" t="s">
        <v>156</v>
      </c>
      <c r="E255" s="236" t="s">
        <v>461</v>
      </c>
      <c r="F255" s="237" t="s">
        <v>462</v>
      </c>
      <c r="G255" s="238" t="s">
        <v>177</v>
      </c>
      <c r="H255" s="239">
        <v>1</v>
      </c>
      <c r="I255" s="240"/>
      <c r="J255" s="241">
        <f>ROUND(I255*H255,2)</f>
        <v>0</v>
      </c>
      <c r="K255" s="242"/>
      <c r="L255" s="45"/>
      <c r="M255" s="243" t="s">
        <v>1</v>
      </c>
      <c r="N255" s="244" t="s">
        <v>41</v>
      </c>
      <c r="O255" s="92"/>
      <c r="P255" s="245">
        <f>O255*H255</f>
        <v>0</v>
      </c>
      <c r="Q255" s="245">
        <v>0.00022000000000000001</v>
      </c>
      <c r="R255" s="245">
        <f>Q255*H255</f>
        <v>0.00022000000000000001</v>
      </c>
      <c r="S255" s="245">
        <v>0</v>
      </c>
      <c r="T255" s="246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7" t="s">
        <v>276</v>
      </c>
      <c r="AT255" s="247" t="s">
        <v>156</v>
      </c>
      <c r="AU255" s="247" t="s">
        <v>86</v>
      </c>
      <c r="AY255" s="18" t="s">
        <v>153</v>
      </c>
      <c r="BE255" s="248">
        <f>IF(N255="základní",J255,0)</f>
        <v>0</v>
      </c>
      <c r="BF255" s="248">
        <f>IF(N255="snížená",J255,0)</f>
        <v>0</v>
      </c>
      <c r="BG255" s="248">
        <f>IF(N255="zákl. přenesená",J255,0)</f>
        <v>0</v>
      </c>
      <c r="BH255" s="248">
        <f>IF(N255="sníž. přenesená",J255,0)</f>
        <v>0</v>
      </c>
      <c r="BI255" s="248">
        <f>IF(N255="nulová",J255,0)</f>
        <v>0</v>
      </c>
      <c r="BJ255" s="18" t="s">
        <v>84</v>
      </c>
      <c r="BK255" s="248">
        <f>ROUND(I255*H255,2)</f>
        <v>0</v>
      </c>
      <c r="BL255" s="18" t="s">
        <v>276</v>
      </c>
      <c r="BM255" s="247" t="s">
        <v>937</v>
      </c>
    </row>
    <row r="256" s="13" customFormat="1">
      <c r="A256" s="13"/>
      <c r="B256" s="249"/>
      <c r="C256" s="250"/>
      <c r="D256" s="251" t="s">
        <v>162</v>
      </c>
      <c r="E256" s="252" t="s">
        <v>1</v>
      </c>
      <c r="F256" s="253" t="s">
        <v>464</v>
      </c>
      <c r="G256" s="250"/>
      <c r="H256" s="254">
        <v>1</v>
      </c>
      <c r="I256" s="255"/>
      <c r="J256" s="250"/>
      <c r="K256" s="250"/>
      <c r="L256" s="256"/>
      <c r="M256" s="257"/>
      <c r="N256" s="258"/>
      <c r="O256" s="258"/>
      <c r="P256" s="258"/>
      <c r="Q256" s="258"/>
      <c r="R256" s="258"/>
      <c r="S256" s="258"/>
      <c r="T256" s="25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0" t="s">
        <v>162</v>
      </c>
      <c r="AU256" s="260" t="s">
        <v>86</v>
      </c>
      <c r="AV256" s="13" t="s">
        <v>86</v>
      </c>
      <c r="AW256" s="13" t="s">
        <v>32</v>
      </c>
      <c r="AX256" s="13" t="s">
        <v>84</v>
      </c>
      <c r="AY256" s="260" t="s">
        <v>153</v>
      </c>
    </row>
    <row r="257" s="2" customFormat="1" ht="33" customHeight="1">
      <c r="A257" s="39"/>
      <c r="B257" s="40"/>
      <c r="C257" s="293" t="s">
        <v>716</v>
      </c>
      <c r="D257" s="293" t="s">
        <v>255</v>
      </c>
      <c r="E257" s="294" t="s">
        <v>466</v>
      </c>
      <c r="F257" s="295" t="s">
        <v>467</v>
      </c>
      <c r="G257" s="296" t="s">
        <v>177</v>
      </c>
      <c r="H257" s="297">
        <v>1</v>
      </c>
      <c r="I257" s="298"/>
      <c r="J257" s="299">
        <f>ROUND(I257*H257,2)</f>
        <v>0</v>
      </c>
      <c r="K257" s="300"/>
      <c r="L257" s="301"/>
      <c r="M257" s="302" t="s">
        <v>1</v>
      </c>
      <c r="N257" s="303" t="s">
        <v>41</v>
      </c>
      <c r="O257" s="92"/>
      <c r="P257" s="245">
        <f>O257*H257</f>
        <v>0</v>
      </c>
      <c r="Q257" s="245">
        <v>0.01201</v>
      </c>
      <c r="R257" s="245">
        <f>Q257*H257</f>
        <v>0.01201</v>
      </c>
      <c r="S257" s="245">
        <v>0</v>
      </c>
      <c r="T257" s="246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7" t="s">
        <v>468</v>
      </c>
      <c r="AT257" s="247" t="s">
        <v>255</v>
      </c>
      <c r="AU257" s="247" t="s">
        <v>86</v>
      </c>
      <c r="AY257" s="18" t="s">
        <v>153</v>
      </c>
      <c r="BE257" s="248">
        <f>IF(N257="základní",J257,0)</f>
        <v>0</v>
      </c>
      <c r="BF257" s="248">
        <f>IF(N257="snížená",J257,0)</f>
        <v>0</v>
      </c>
      <c r="BG257" s="248">
        <f>IF(N257="zákl. přenesená",J257,0)</f>
        <v>0</v>
      </c>
      <c r="BH257" s="248">
        <f>IF(N257="sníž. přenesená",J257,0)</f>
        <v>0</v>
      </c>
      <c r="BI257" s="248">
        <f>IF(N257="nulová",J257,0)</f>
        <v>0</v>
      </c>
      <c r="BJ257" s="18" t="s">
        <v>84</v>
      </c>
      <c r="BK257" s="248">
        <f>ROUND(I257*H257,2)</f>
        <v>0</v>
      </c>
      <c r="BL257" s="18" t="s">
        <v>276</v>
      </c>
      <c r="BM257" s="247" t="s">
        <v>938</v>
      </c>
    </row>
    <row r="258" s="12" customFormat="1" ht="22.8" customHeight="1">
      <c r="A258" s="12"/>
      <c r="B258" s="219"/>
      <c r="C258" s="220"/>
      <c r="D258" s="221" t="s">
        <v>75</v>
      </c>
      <c r="E258" s="233" t="s">
        <v>470</v>
      </c>
      <c r="F258" s="233" t="s">
        <v>471</v>
      </c>
      <c r="G258" s="220"/>
      <c r="H258" s="220"/>
      <c r="I258" s="223"/>
      <c r="J258" s="234">
        <f>BK258</f>
        <v>0</v>
      </c>
      <c r="K258" s="220"/>
      <c r="L258" s="225"/>
      <c r="M258" s="226"/>
      <c r="N258" s="227"/>
      <c r="O258" s="227"/>
      <c r="P258" s="228">
        <f>SUM(P259:P271)</f>
        <v>0</v>
      </c>
      <c r="Q258" s="227"/>
      <c r="R258" s="228">
        <f>SUM(R259:R271)</f>
        <v>0.98315400000000008</v>
      </c>
      <c r="S258" s="227"/>
      <c r="T258" s="229">
        <f>SUM(T259:T271)</f>
        <v>2.1087753499999997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30" t="s">
        <v>86</v>
      </c>
      <c r="AT258" s="231" t="s">
        <v>75</v>
      </c>
      <c r="AU258" s="231" t="s">
        <v>84</v>
      </c>
      <c r="AY258" s="230" t="s">
        <v>153</v>
      </c>
      <c r="BK258" s="232">
        <f>SUM(BK259:BK271)</f>
        <v>0</v>
      </c>
    </row>
    <row r="259" s="2" customFormat="1" ht="24.15" customHeight="1">
      <c r="A259" s="39"/>
      <c r="B259" s="40"/>
      <c r="C259" s="235" t="s">
        <v>939</v>
      </c>
      <c r="D259" s="235" t="s">
        <v>156</v>
      </c>
      <c r="E259" s="236" t="s">
        <v>473</v>
      </c>
      <c r="F259" s="237" t="s">
        <v>474</v>
      </c>
      <c r="G259" s="238" t="s">
        <v>167</v>
      </c>
      <c r="H259" s="239">
        <v>25.355</v>
      </c>
      <c r="I259" s="240"/>
      <c r="J259" s="241">
        <f>ROUND(I259*H259,2)</f>
        <v>0</v>
      </c>
      <c r="K259" s="242"/>
      <c r="L259" s="45"/>
      <c r="M259" s="243" t="s">
        <v>1</v>
      </c>
      <c r="N259" s="244" t="s">
        <v>41</v>
      </c>
      <c r="O259" s="92"/>
      <c r="P259" s="245">
        <f>O259*H259</f>
        <v>0</v>
      </c>
      <c r="Q259" s="245">
        <v>0.020400000000000001</v>
      </c>
      <c r="R259" s="245">
        <f>Q259*H259</f>
        <v>0.51724200000000009</v>
      </c>
      <c r="S259" s="245">
        <v>0</v>
      </c>
      <c r="T259" s="246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7" t="s">
        <v>276</v>
      </c>
      <c r="AT259" s="247" t="s">
        <v>156</v>
      </c>
      <c r="AU259" s="247" t="s">
        <v>86</v>
      </c>
      <c r="AY259" s="18" t="s">
        <v>153</v>
      </c>
      <c r="BE259" s="248">
        <f>IF(N259="základní",J259,0)</f>
        <v>0</v>
      </c>
      <c r="BF259" s="248">
        <f>IF(N259="snížená",J259,0)</f>
        <v>0</v>
      </c>
      <c r="BG259" s="248">
        <f>IF(N259="zákl. přenesená",J259,0)</f>
        <v>0</v>
      </c>
      <c r="BH259" s="248">
        <f>IF(N259="sníž. přenesená",J259,0)</f>
        <v>0</v>
      </c>
      <c r="BI259" s="248">
        <f>IF(N259="nulová",J259,0)</f>
        <v>0</v>
      </c>
      <c r="BJ259" s="18" t="s">
        <v>84</v>
      </c>
      <c r="BK259" s="248">
        <f>ROUND(I259*H259,2)</f>
        <v>0</v>
      </c>
      <c r="BL259" s="18" t="s">
        <v>276</v>
      </c>
      <c r="BM259" s="247" t="s">
        <v>940</v>
      </c>
    </row>
    <row r="260" s="2" customFormat="1" ht="24.15" customHeight="1">
      <c r="A260" s="39"/>
      <c r="B260" s="40"/>
      <c r="C260" s="235" t="s">
        <v>427</v>
      </c>
      <c r="D260" s="235" t="s">
        <v>156</v>
      </c>
      <c r="E260" s="236" t="s">
        <v>477</v>
      </c>
      <c r="F260" s="237" t="s">
        <v>478</v>
      </c>
      <c r="G260" s="238" t="s">
        <v>167</v>
      </c>
      <c r="H260" s="239">
        <v>25.355</v>
      </c>
      <c r="I260" s="240"/>
      <c r="J260" s="241">
        <f>ROUND(I260*H260,2)</f>
        <v>0</v>
      </c>
      <c r="K260" s="242"/>
      <c r="L260" s="45"/>
      <c r="M260" s="243" t="s">
        <v>1</v>
      </c>
      <c r="N260" s="244" t="s">
        <v>41</v>
      </c>
      <c r="O260" s="92"/>
      <c r="P260" s="245">
        <f>O260*H260</f>
        <v>0</v>
      </c>
      <c r="Q260" s="245">
        <v>0</v>
      </c>
      <c r="R260" s="245">
        <f>Q260*H260</f>
        <v>0</v>
      </c>
      <c r="S260" s="245">
        <v>0.083169999999999994</v>
      </c>
      <c r="T260" s="246">
        <f>S260*H260</f>
        <v>2.1087753499999997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7" t="s">
        <v>276</v>
      </c>
      <c r="AT260" s="247" t="s">
        <v>156</v>
      </c>
      <c r="AU260" s="247" t="s">
        <v>86</v>
      </c>
      <c r="AY260" s="18" t="s">
        <v>153</v>
      </c>
      <c r="BE260" s="248">
        <f>IF(N260="základní",J260,0)</f>
        <v>0</v>
      </c>
      <c r="BF260" s="248">
        <f>IF(N260="snížená",J260,0)</f>
        <v>0</v>
      </c>
      <c r="BG260" s="248">
        <f>IF(N260="zákl. přenesená",J260,0)</f>
        <v>0</v>
      </c>
      <c r="BH260" s="248">
        <f>IF(N260="sníž. přenesená",J260,0)</f>
        <v>0</v>
      </c>
      <c r="BI260" s="248">
        <f>IF(N260="nulová",J260,0)</f>
        <v>0</v>
      </c>
      <c r="BJ260" s="18" t="s">
        <v>84</v>
      </c>
      <c r="BK260" s="248">
        <f>ROUND(I260*H260,2)</f>
        <v>0</v>
      </c>
      <c r="BL260" s="18" t="s">
        <v>276</v>
      </c>
      <c r="BM260" s="247" t="s">
        <v>941</v>
      </c>
    </row>
    <row r="261" s="13" customFormat="1">
      <c r="A261" s="13"/>
      <c r="B261" s="249"/>
      <c r="C261" s="250"/>
      <c r="D261" s="251" t="s">
        <v>162</v>
      </c>
      <c r="E261" s="252" t="s">
        <v>1</v>
      </c>
      <c r="F261" s="253" t="s">
        <v>703</v>
      </c>
      <c r="G261" s="250"/>
      <c r="H261" s="254">
        <v>12.025</v>
      </c>
      <c r="I261" s="255"/>
      <c r="J261" s="250"/>
      <c r="K261" s="250"/>
      <c r="L261" s="256"/>
      <c r="M261" s="257"/>
      <c r="N261" s="258"/>
      <c r="O261" s="258"/>
      <c r="P261" s="258"/>
      <c r="Q261" s="258"/>
      <c r="R261" s="258"/>
      <c r="S261" s="258"/>
      <c r="T261" s="25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0" t="s">
        <v>162</v>
      </c>
      <c r="AU261" s="260" t="s">
        <v>86</v>
      </c>
      <c r="AV261" s="13" t="s">
        <v>86</v>
      </c>
      <c r="AW261" s="13" t="s">
        <v>32</v>
      </c>
      <c r="AX261" s="13" t="s">
        <v>76</v>
      </c>
      <c r="AY261" s="260" t="s">
        <v>153</v>
      </c>
    </row>
    <row r="262" s="13" customFormat="1">
      <c r="A262" s="13"/>
      <c r="B262" s="249"/>
      <c r="C262" s="250"/>
      <c r="D262" s="251" t="s">
        <v>162</v>
      </c>
      <c r="E262" s="252" t="s">
        <v>1</v>
      </c>
      <c r="F262" s="253" t="s">
        <v>704</v>
      </c>
      <c r="G262" s="250"/>
      <c r="H262" s="254">
        <v>13.33</v>
      </c>
      <c r="I262" s="255"/>
      <c r="J262" s="250"/>
      <c r="K262" s="250"/>
      <c r="L262" s="256"/>
      <c r="M262" s="257"/>
      <c r="N262" s="258"/>
      <c r="O262" s="258"/>
      <c r="P262" s="258"/>
      <c r="Q262" s="258"/>
      <c r="R262" s="258"/>
      <c r="S262" s="258"/>
      <c r="T262" s="25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0" t="s">
        <v>162</v>
      </c>
      <c r="AU262" s="260" t="s">
        <v>86</v>
      </c>
      <c r="AV262" s="13" t="s">
        <v>86</v>
      </c>
      <c r="AW262" s="13" t="s">
        <v>32</v>
      </c>
      <c r="AX262" s="13" t="s">
        <v>76</v>
      </c>
      <c r="AY262" s="260" t="s">
        <v>153</v>
      </c>
    </row>
    <row r="263" s="14" customFormat="1">
      <c r="A263" s="14"/>
      <c r="B263" s="261"/>
      <c r="C263" s="262"/>
      <c r="D263" s="251" t="s">
        <v>162</v>
      </c>
      <c r="E263" s="263" t="s">
        <v>1</v>
      </c>
      <c r="F263" s="264" t="s">
        <v>164</v>
      </c>
      <c r="G263" s="262"/>
      <c r="H263" s="265">
        <v>25.355</v>
      </c>
      <c r="I263" s="266"/>
      <c r="J263" s="262"/>
      <c r="K263" s="262"/>
      <c r="L263" s="267"/>
      <c r="M263" s="268"/>
      <c r="N263" s="269"/>
      <c r="O263" s="269"/>
      <c r="P263" s="269"/>
      <c r="Q263" s="269"/>
      <c r="R263" s="269"/>
      <c r="S263" s="269"/>
      <c r="T263" s="27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1" t="s">
        <v>162</v>
      </c>
      <c r="AU263" s="271" t="s">
        <v>86</v>
      </c>
      <c r="AV263" s="14" t="s">
        <v>160</v>
      </c>
      <c r="AW263" s="14" t="s">
        <v>32</v>
      </c>
      <c r="AX263" s="14" t="s">
        <v>84</v>
      </c>
      <c r="AY263" s="271" t="s">
        <v>153</v>
      </c>
    </row>
    <row r="264" s="2" customFormat="1" ht="24.15" customHeight="1">
      <c r="A264" s="39"/>
      <c r="B264" s="40"/>
      <c r="C264" s="235" t="s">
        <v>721</v>
      </c>
      <c r="D264" s="235" t="s">
        <v>156</v>
      </c>
      <c r="E264" s="236" t="s">
        <v>481</v>
      </c>
      <c r="F264" s="237" t="s">
        <v>482</v>
      </c>
      <c r="G264" s="238" t="s">
        <v>167</v>
      </c>
      <c r="H264" s="239">
        <v>25.332999999999998</v>
      </c>
      <c r="I264" s="240"/>
      <c r="J264" s="241">
        <f>ROUND(I264*H264,2)</f>
        <v>0</v>
      </c>
      <c r="K264" s="242"/>
      <c r="L264" s="45"/>
      <c r="M264" s="243" t="s">
        <v>1</v>
      </c>
      <c r="N264" s="244" t="s">
        <v>41</v>
      </c>
      <c r="O264" s="92"/>
      <c r="P264" s="245">
        <f>O264*H264</f>
        <v>0</v>
      </c>
      <c r="Q264" s="245">
        <v>0.0054000000000000003</v>
      </c>
      <c r="R264" s="245">
        <f>Q264*H264</f>
        <v>0.13679820000000001</v>
      </c>
      <c r="S264" s="245">
        <v>0</v>
      </c>
      <c r="T264" s="246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7" t="s">
        <v>276</v>
      </c>
      <c r="AT264" s="247" t="s">
        <v>156</v>
      </c>
      <c r="AU264" s="247" t="s">
        <v>86</v>
      </c>
      <c r="AY264" s="18" t="s">
        <v>153</v>
      </c>
      <c r="BE264" s="248">
        <f>IF(N264="základní",J264,0)</f>
        <v>0</v>
      </c>
      <c r="BF264" s="248">
        <f>IF(N264="snížená",J264,0)</f>
        <v>0</v>
      </c>
      <c r="BG264" s="248">
        <f>IF(N264="zákl. přenesená",J264,0)</f>
        <v>0</v>
      </c>
      <c r="BH264" s="248">
        <f>IF(N264="sníž. přenesená",J264,0)</f>
        <v>0</v>
      </c>
      <c r="BI264" s="248">
        <f>IF(N264="nulová",J264,0)</f>
        <v>0</v>
      </c>
      <c r="BJ264" s="18" t="s">
        <v>84</v>
      </c>
      <c r="BK264" s="248">
        <f>ROUND(I264*H264,2)</f>
        <v>0</v>
      </c>
      <c r="BL264" s="18" t="s">
        <v>276</v>
      </c>
      <c r="BM264" s="247" t="s">
        <v>942</v>
      </c>
    </row>
    <row r="265" s="2" customFormat="1" ht="37.8" customHeight="1">
      <c r="A265" s="39"/>
      <c r="B265" s="40"/>
      <c r="C265" s="293" t="s">
        <v>723</v>
      </c>
      <c r="D265" s="293" t="s">
        <v>255</v>
      </c>
      <c r="E265" s="294" t="s">
        <v>485</v>
      </c>
      <c r="F265" s="295" t="s">
        <v>486</v>
      </c>
      <c r="G265" s="296" t="s">
        <v>167</v>
      </c>
      <c r="H265" s="297">
        <v>27.890999999999998</v>
      </c>
      <c r="I265" s="298"/>
      <c r="J265" s="299">
        <f>ROUND(I265*H265,2)</f>
        <v>0</v>
      </c>
      <c r="K265" s="300"/>
      <c r="L265" s="301"/>
      <c r="M265" s="302" t="s">
        <v>1</v>
      </c>
      <c r="N265" s="303" t="s">
        <v>41</v>
      </c>
      <c r="O265" s="92"/>
      <c r="P265" s="245">
        <f>O265*H265</f>
        <v>0</v>
      </c>
      <c r="Q265" s="245">
        <v>0.0118</v>
      </c>
      <c r="R265" s="245">
        <f>Q265*H265</f>
        <v>0.32911379999999996</v>
      </c>
      <c r="S265" s="245">
        <v>0</v>
      </c>
      <c r="T265" s="246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7" t="s">
        <v>468</v>
      </c>
      <c r="AT265" s="247" t="s">
        <v>255</v>
      </c>
      <c r="AU265" s="247" t="s">
        <v>86</v>
      </c>
      <c r="AY265" s="18" t="s">
        <v>153</v>
      </c>
      <c r="BE265" s="248">
        <f>IF(N265="základní",J265,0)</f>
        <v>0</v>
      </c>
      <c r="BF265" s="248">
        <f>IF(N265="snížená",J265,0)</f>
        <v>0</v>
      </c>
      <c r="BG265" s="248">
        <f>IF(N265="zákl. přenesená",J265,0)</f>
        <v>0</v>
      </c>
      <c r="BH265" s="248">
        <f>IF(N265="sníž. přenesená",J265,0)</f>
        <v>0</v>
      </c>
      <c r="BI265" s="248">
        <f>IF(N265="nulová",J265,0)</f>
        <v>0</v>
      </c>
      <c r="BJ265" s="18" t="s">
        <v>84</v>
      </c>
      <c r="BK265" s="248">
        <f>ROUND(I265*H265,2)</f>
        <v>0</v>
      </c>
      <c r="BL265" s="18" t="s">
        <v>276</v>
      </c>
      <c r="BM265" s="247" t="s">
        <v>943</v>
      </c>
    </row>
    <row r="266" s="13" customFormat="1">
      <c r="A266" s="13"/>
      <c r="B266" s="249"/>
      <c r="C266" s="250"/>
      <c r="D266" s="251" t="s">
        <v>162</v>
      </c>
      <c r="E266" s="250"/>
      <c r="F266" s="253" t="s">
        <v>727</v>
      </c>
      <c r="G266" s="250"/>
      <c r="H266" s="254">
        <v>27.890999999999998</v>
      </c>
      <c r="I266" s="255"/>
      <c r="J266" s="250"/>
      <c r="K266" s="250"/>
      <c r="L266" s="256"/>
      <c r="M266" s="257"/>
      <c r="N266" s="258"/>
      <c r="O266" s="258"/>
      <c r="P266" s="258"/>
      <c r="Q266" s="258"/>
      <c r="R266" s="258"/>
      <c r="S266" s="258"/>
      <c r="T266" s="25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0" t="s">
        <v>162</v>
      </c>
      <c r="AU266" s="260" t="s">
        <v>86</v>
      </c>
      <c r="AV266" s="13" t="s">
        <v>86</v>
      </c>
      <c r="AW266" s="13" t="s">
        <v>4</v>
      </c>
      <c r="AX266" s="13" t="s">
        <v>84</v>
      </c>
      <c r="AY266" s="260" t="s">
        <v>153</v>
      </c>
    </row>
    <row r="267" s="2" customFormat="1" ht="24.15" customHeight="1">
      <c r="A267" s="39"/>
      <c r="B267" s="40"/>
      <c r="C267" s="235" t="s">
        <v>728</v>
      </c>
      <c r="D267" s="235" t="s">
        <v>156</v>
      </c>
      <c r="E267" s="236" t="s">
        <v>490</v>
      </c>
      <c r="F267" s="237" t="s">
        <v>491</v>
      </c>
      <c r="G267" s="238" t="s">
        <v>167</v>
      </c>
      <c r="H267" s="239">
        <v>1.2</v>
      </c>
      <c r="I267" s="240"/>
      <c r="J267" s="241">
        <f>ROUND(I267*H267,2)</f>
        <v>0</v>
      </c>
      <c r="K267" s="242"/>
      <c r="L267" s="45"/>
      <c r="M267" s="243" t="s">
        <v>1</v>
      </c>
      <c r="N267" s="244" t="s">
        <v>41</v>
      </c>
      <c r="O267" s="92"/>
      <c r="P267" s="245">
        <f>O267*H267</f>
        <v>0</v>
      </c>
      <c r="Q267" s="245">
        <v>0</v>
      </c>
      <c r="R267" s="245">
        <f>Q267*H267</f>
        <v>0</v>
      </c>
      <c r="S267" s="245">
        <v>0</v>
      </c>
      <c r="T267" s="246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7" t="s">
        <v>276</v>
      </c>
      <c r="AT267" s="247" t="s">
        <v>156</v>
      </c>
      <c r="AU267" s="247" t="s">
        <v>86</v>
      </c>
      <c r="AY267" s="18" t="s">
        <v>153</v>
      </c>
      <c r="BE267" s="248">
        <f>IF(N267="základní",J267,0)</f>
        <v>0</v>
      </c>
      <c r="BF267" s="248">
        <f>IF(N267="snížená",J267,0)</f>
        <v>0</v>
      </c>
      <c r="BG267" s="248">
        <f>IF(N267="zákl. přenesená",J267,0)</f>
        <v>0</v>
      </c>
      <c r="BH267" s="248">
        <f>IF(N267="sníž. přenesená",J267,0)</f>
        <v>0</v>
      </c>
      <c r="BI267" s="248">
        <f>IF(N267="nulová",J267,0)</f>
        <v>0</v>
      </c>
      <c r="BJ267" s="18" t="s">
        <v>84</v>
      </c>
      <c r="BK267" s="248">
        <f>ROUND(I267*H267,2)</f>
        <v>0</v>
      </c>
      <c r="BL267" s="18" t="s">
        <v>276</v>
      </c>
      <c r="BM267" s="247" t="s">
        <v>944</v>
      </c>
    </row>
    <row r="268" s="13" customFormat="1">
      <c r="A268" s="13"/>
      <c r="B268" s="249"/>
      <c r="C268" s="250"/>
      <c r="D268" s="251" t="s">
        <v>162</v>
      </c>
      <c r="E268" s="252" t="s">
        <v>1</v>
      </c>
      <c r="F268" s="253" t="s">
        <v>734</v>
      </c>
      <c r="G268" s="250"/>
      <c r="H268" s="254">
        <v>1.2</v>
      </c>
      <c r="I268" s="255"/>
      <c r="J268" s="250"/>
      <c r="K268" s="250"/>
      <c r="L268" s="256"/>
      <c r="M268" s="257"/>
      <c r="N268" s="258"/>
      <c r="O268" s="258"/>
      <c r="P268" s="258"/>
      <c r="Q268" s="258"/>
      <c r="R268" s="258"/>
      <c r="S268" s="258"/>
      <c r="T268" s="25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0" t="s">
        <v>162</v>
      </c>
      <c r="AU268" s="260" t="s">
        <v>86</v>
      </c>
      <c r="AV268" s="13" t="s">
        <v>86</v>
      </c>
      <c r="AW268" s="13" t="s">
        <v>32</v>
      </c>
      <c r="AX268" s="13" t="s">
        <v>76</v>
      </c>
      <c r="AY268" s="260" t="s">
        <v>153</v>
      </c>
    </row>
    <row r="269" s="14" customFormat="1">
      <c r="A269" s="14"/>
      <c r="B269" s="261"/>
      <c r="C269" s="262"/>
      <c r="D269" s="251" t="s">
        <v>162</v>
      </c>
      <c r="E269" s="263" t="s">
        <v>1</v>
      </c>
      <c r="F269" s="264" t="s">
        <v>164</v>
      </c>
      <c r="G269" s="262"/>
      <c r="H269" s="265">
        <v>1.2</v>
      </c>
      <c r="I269" s="266"/>
      <c r="J269" s="262"/>
      <c r="K269" s="262"/>
      <c r="L269" s="267"/>
      <c r="M269" s="268"/>
      <c r="N269" s="269"/>
      <c r="O269" s="269"/>
      <c r="P269" s="269"/>
      <c r="Q269" s="269"/>
      <c r="R269" s="269"/>
      <c r="S269" s="269"/>
      <c r="T269" s="27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1" t="s">
        <v>162</v>
      </c>
      <c r="AU269" s="271" t="s">
        <v>86</v>
      </c>
      <c r="AV269" s="14" t="s">
        <v>160</v>
      </c>
      <c r="AW269" s="14" t="s">
        <v>32</v>
      </c>
      <c r="AX269" s="14" t="s">
        <v>84</v>
      </c>
      <c r="AY269" s="271" t="s">
        <v>153</v>
      </c>
    </row>
    <row r="270" s="2" customFormat="1" ht="24.15" customHeight="1">
      <c r="A270" s="39"/>
      <c r="B270" s="40"/>
      <c r="C270" s="235" t="s">
        <v>732</v>
      </c>
      <c r="D270" s="235" t="s">
        <v>156</v>
      </c>
      <c r="E270" s="236" t="s">
        <v>495</v>
      </c>
      <c r="F270" s="237" t="s">
        <v>496</v>
      </c>
      <c r="G270" s="238" t="s">
        <v>167</v>
      </c>
      <c r="H270" s="239">
        <v>1.2</v>
      </c>
      <c r="I270" s="240"/>
      <c r="J270" s="241">
        <f>ROUND(I270*H270,2)</f>
        <v>0</v>
      </c>
      <c r="K270" s="242"/>
      <c r="L270" s="45"/>
      <c r="M270" s="243" t="s">
        <v>1</v>
      </c>
      <c r="N270" s="244" t="s">
        <v>41</v>
      </c>
      <c r="O270" s="92"/>
      <c r="P270" s="245">
        <f>O270*H270</f>
        <v>0</v>
      </c>
      <c r="Q270" s="245">
        <v>0</v>
      </c>
      <c r="R270" s="245">
        <f>Q270*H270</f>
        <v>0</v>
      </c>
      <c r="S270" s="245">
        <v>0</v>
      </c>
      <c r="T270" s="246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7" t="s">
        <v>276</v>
      </c>
      <c r="AT270" s="247" t="s">
        <v>156</v>
      </c>
      <c r="AU270" s="247" t="s">
        <v>86</v>
      </c>
      <c r="AY270" s="18" t="s">
        <v>153</v>
      </c>
      <c r="BE270" s="248">
        <f>IF(N270="základní",J270,0)</f>
        <v>0</v>
      </c>
      <c r="BF270" s="248">
        <f>IF(N270="snížená",J270,0)</f>
        <v>0</v>
      </c>
      <c r="BG270" s="248">
        <f>IF(N270="zákl. přenesená",J270,0)</f>
        <v>0</v>
      </c>
      <c r="BH270" s="248">
        <f>IF(N270="sníž. přenesená",J270,0)</f>
        <v>0</v>
      </c>
      <c r="BI270" s="248">
        <f>IF(N270="nulová",J270,0)</f>
        <v>0</v>
      </c>
      <c r="BJ270" s="18" t="s">
        <v>84</v>
      </c>
      <c r="BK270" s="248">
        <f>ROUND(I270*H270,2)</f>
        <v>0</v>
      </c>
      <c r="BL270" s="18" t="s">
        <v>276</v>
      </c>
      <c r="BM270" s="247" t="s">
        <v>945</v>
      </c>
    </row>
    <row r="271" s="2" customFormat="1" ht="24.15" customHeight="1">
      <c r="A271" s="39"/>
      <c r="B271" s="40"/>
      <c r="C271" s="235" t="s">
        <v>472</v>
      </c>
      <c r="D271" s="235" t="s">
        <v>156</v>
      </c>
      <c r="E271" s="236" t="s">
        <v>499</v>
      </c>
      <c r="F271" s="237" t="s">
        <v>500</v>
      </c>
      <c r="G271" s="238" t="s">
        <v>230</v>
      </c>
      <c r="H271" s="239">
        <v>0.98299999999999998</v>
      </c>
      <c r="I271" s="240"/>
      <c r="J271" s="241">
        <f>ROUND(I271*H271,2)</f>
        <v>0</v>
      </c>
      <c r="K271" s="242"/>
      <c r="L271" s="45"/>
      <c r="M271" s="243" t="s">
        <v>1</v>
      </c>
      <c r="N271" s="244" t="s">
        <v>41</v>
      </c>
      <c r="O271" s="92"/>
      <c r="P271" s="245">
        <f>O271*H271</f>
        <v>0</v>
      </c>
      <c r="Q271" s="245">
        <v>0</v>
      </c>
      <c r="R271" s="245">
        <f>Q271*H271</f>
        <v>0</v>
      </c>
      <c r="S271" s="245">
        <v>0</v>
      </c>
      <c r="T271" s="246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7" t="s">
        <v>276</v>
      </c>
      <c r="AT271" s="247" t="s">
        <v>156</v>
      </c>
      <c r="AU271" s="247" t="s">
        <v>86</v>
      </c>
      <c r="AY271" s="18" t="s">
        <v>153</v>
      </c>
      <c r="BE271" s="248">
        <f>IF(N271="základní",J271,0)</f>
        <v>0</v>
      </c>
      <c r="BF271" s="248">
        <f>IF(N271="snížená",J271,0)</f>
        <v>0</v>
      </c>
      <c r="BG271" s="248">
        <f>IF(N271="zákl. přenesená",J271,0)</f>
        <v>0</v>
      </c>
      <c r="BH271" s="248">
        <f>IF(N271="sníž. přenesená",J271,0)</f>
        <v>0</v>
      </c>
      <c r="BI271" s="248">
        <f>IF(N271="nulová",J271,0)</f>
        <v>0</v>
      </c>
      <c r="BJ271" s="18" t="s">
        <v>84</v>
      </c>
      <c r="BK271" s="248">
        <f>ROUND(I271*H271,2)</f>
        <v>0</v>
      </c>
      <c r="BL271" s="18" t="s">
        <v>276</v>
      </c>
      <c r="BM271" s="247" t="s">
        <v>946</v>
      </c>
    </row>
    <row r="272" s="12" customFormat="1" ht="22.8" customHeight="1">
      <c r="A272" s="12"/>
      <c r="B272" s="219"/>
      <c r="C272" s="220"/>
      <c r="D272" s="221" t="s">
        <v>75</v>
      </c>
      <c r="E272" s="233" t="s">
        <v>502</v>
      </c>
      <c r="F272" s="233" t="s">
        <v>503</v>
      </c>
      <c r="G272" s="220"/>
      <c r="H272" s="220"/>
      <c r="I272" s="223"/>
      <c r="J272" s="234">
        <f>BK272</f>
        <v>0</v>
      </c>
      <c r="K272" s="220"/>
      <c r="L272" s="225"/>
      <c r="M272" s="226"/>
      <c r="N272" s="227"/>
      <c r="O272" s="227"/>
      <c r="P272" s="228">
        <f>SUM(P273:P313)</f>
        <v>0</v>
      </c>
      <c r="Q272" s="227"/>
      <c r="R272" s="228">
        <f>SUM(R273:R313)</f>
        <v>1.4439987999999999</v>
      </c>
      <c r="S272" s="227"/>
      <c r="T272" s="229">
        <f>SUM(T273:T313)</f>
        <v>4.3023850000000001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30" t="s">
        <v>86</v>
      </c>
      <c r="AT272" s="231" t="s">
        <v>75</v>
      </c>
      <c r="AU272" s="231" t="s">
        <v>84</v>
      </c>
      <c r="AY272" s="230" t="s">
        <v>153</v>
      </c>
      <c r="BK272" s="232">
        <f>SUM(BK273:BK313)</f>
        <v>0</v>
      </c>
    </row>
    <row r="273" s="2" customFormat="1" ht="24.15" customHeight="1">
      <c r="A273" s="39"/>
      <c r="B273" s="40"/>
      <c r="C273" s="235" t="s">
        <v>480</v>
      </c>
      <c r="D273" s="235" t="s">
        <v>156</v>
      </c>
      <c r="E273" s="236" t="s">
        <v>505</v>
      </c>
      <c r="F273" s="237" t="s">
        <v>506</v>
      </c>
      <c r="G273" s="238" t="s">
        <v>167</v>
      </c>
      <c r="H273" s="239">
        <v>52.789999999999999</v>
      </c>
      <c r="I273" s="240"/>
      <c r="J273" s="241">
        <f>ROUND(I273*H273,2)</f>
        <v>0</v>
      </c>
      <c r="K273" s="242"/>
      <c r="L273" s="45"/>
      <c r="M273" s="243" t="s">
        <v>1</v>
      </c>
      <c r="N273" s="244" t="s">
        <v>41</v>
      </c>
      <c r="O273" s="92"/>
      <c r="P273" s="245">
        <f>O273*H273</f>
        <v>0</v>
      </c>
      <c r="Q273" s="245">
        <v>0</v>
      </c>
      <c r="R273" s="245">
        <f>Q273*H273</f>
        <v>0</v>
      </c>
      <c r="S273" s="245">
        <v>0.081500000000000003</v>
      </c>
      <c r="T273" s="246">
        <f>S273*H273</f>
        <v>4.3023850000000001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7" t="s">
        <v>276</v>
      </c>
      <c r="AT273" s="247" t="s">
        <v>156</v>
      </c>
      <c r="AU273" s="247" t="s">
        <v>86</v>
      </c>
      <c r="AY273" s="18" t="s">
        <v>153</v>
      </c>
      <c r="BE273" s="248">
        <f>IF(N273="základní",J273,0)</f>
        <v>0</v>
      </c>
      <c r="BF273" s="248">
        <f>IF(N273="snížená",J273,0)</f>
        <v>0</v>
      </c>
      <c r="BG273" s="248">
        <f>IF(N273="zákl. přenesená",J273,0)</f>
        <v>0</v>
      </c>
      <c r="BH273" s="248">
        <f>IF(N273="sníž. přenesená",J273,0)</f>
        <v>0</v>
      </c>
      <c r="BI273" s="248">
        <f>IF(N273="nulová",J273,0)</f>
        <v>0</v>
      </c>
      <c r="BJ273" s="18" t="s">
        <v>84</v>
      </c>
      <c r="BK273" s="248">
        <f>ROUND(I273*H273,2)</f>
        <v>0</v>
      </c>
      <c r="BL273" s="18" t="s">
        <v>276</v>
      </c>
      <c r="BM273" s="247" t="s">
        <v>947</v>
      </c>
    </row>
    <row r="274" s="15" customFormat="1">
      <c r="A274" s="15"/>
      <c r="B274" s="272"/>
      <c r="C274" s="273"/>
      <c r="D274" s="251" t="s">
        <v>162</v>
      </c>
      <c r="E274" s="274" t="s">
        <v>1</v>
      </c>
      <c r="F274" s="275" t="s">
        <v>738</v>
      </c>
      <c r="G274" s="273"/>
      <c r="H274" s="274" t="s">
        <v>1</v>
      </c>
      <c r="I274" s="276"/>
      <c r="J274" s="273"/>
      <c r="K274" s="273"/>
      <c r="L274" s="277"/>
      <c r="M274" s="278"/>
      <c r="N274" s="279"/>
      <c r="O274" s="279"/>
      <c r="P274" s="279"/>
      <c r="Q274" s="279"/>
      <c r="R274" s="279"/>
      <c r="S274" s="279"/>
      <c r="T274" s="280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81" t="s">
        <v>162</v>
      </c>
      <c r="AU274" s="281" t="s">
        <v>86</v>
      </c>
      <c r="AV274" s="15" t="s">
        <v>84</v>
      </c>
      <c r="AW274" s="15" t="s">
        <v>32</v>
      </c>
      <c r="AX274" s="15" t="s">
        <v>76</v>
      </c>
      <c r="AY274" s="281" t="s">
        <v>153</v>
      </c>
    </row>
    <row r="275" s="13" customFormat="1">
      <c r="A275" s="13"/>
      <c r="B275" s="249"/>
      <c r="C275" s="250"/>
      <c r="D275" s="251" t="s">
        <v>162</v>
      </c>
      <c r="E275" s="252" t="s">
        <v>1</v>
      </c>
      <c r="F275" s="253" t="s">
        <v>739</v>
      </c>
      <c r="G275" s="250"/>
      <c r="H275" s="254">
        <v>22.370000000000001</v>
      </c>
      <c r="I275" s="255"/>
      <c r="J275" s="250"/>
      <c r="K275" s="250"/>
      <c r="L275" s="256"/>
      <c r="M275" s="257"/>
      <c r="N275" s="258"/>
      <c r="O275" s="258"/>
      <c r="P275" s="258"/>
      <c r="Q275" s="258"/>
      <c r="R275" s="258"/>
      <c r="S275" s="258"/>
      <c r="T275" s="25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0" t="s">
        <v>162</v>
      </c>
      <c r="AU275" s="260" t="s">
        <v>86</v>
      </c>
      <c r="AV275" s="13" t="s">
        <v>86</v>
      </c>
      <c r="AW275" s="13" t="s">
        <v>32</v>
      </c>
      <c r="AX275" s="13" t="s">
        <v>76</v>
      </c>
      <c r="AY275" s="260" t="s">
        <v>153</v>
      </c>
    </row>
    <row r="276" s="15" customFormat="1">
      <c r="A276" s="15"/>
      <c r="B276" s="272"/>
      <c r="C276" s="273"/>
      <c r="D276" s="251" t="s">
        <v>162</v>
      </c>
      <c r="E276" s="274" t="s">
        <v>1</v>
      </c>
      <c r="F276" s="275" t="s">
        <v>740</v>
      </c>
      <c r="G276" s="273"/>
      <c r="H276" s="274" t="s">
        <v>1</v>
      </c>
      <c r="I276" s="276"/>
      <c r="J276" s="273"/>
      <c r="K276" s="273"/>
      <c r="L276" s="277"/>
      <c r="M276" s="278"/>
      <c r="N276" s="279"/>
      <c r="O276" s="279"/>
      <c r="P276" s="279"/>
      <c r="Q276" s="279"/>
      <c r="R276" s="279"/>
      <c r="S276" s="279"/>
      <c r="T276" s="280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81" t="s">
        <v>162</v>
      </c>
      <c r="AU276" s="281" t="s">
        <v>86</v>
      </c>
      <c r="AV276" s="15" t="s">
        <v>84</v>
      </c>
      <c r="AW276" s="15" t="s">
        <v>32</v>
      </c>
      <c r="AX276" s="15" t="s">
        <v>76</v>
      </c>
      <c r="AY276" s="281" t="s">
        <v>153</v>
      </c>
    </row>
    <row r="277" s="13" customFormat="1">
      <c r="A277" s="13"/>
      <c r="B277" s="249"/>
      <c r="C277" s="250"/>
      <c r="D277" s="251" t="s">
        <v>162</v>
      </c>
      <c r="E277" s="252" t="s">
        <v>1</v>
      </c>
      <c r="F277" s="253" t="s">
        <v>741</v>
      </c>
      <c r="G277" s="250"/>
      <c r="H277" s="254">
        <v>30.420000000000002</v>
      </c>
      <c r="I277" s="255"/>
      <c r="J277" s="250"/>
      <c r="K277" s="250"/>
      <c r="L277" s="256"/>
      <c r="M277" s="257"/>
      <c r="N277" s="258"/>
      <c r="O277" s="258"/>
      <c r="P277" s="258"/>
      <c r="Q277" s="258"/>
      <c r="R277" s="258"/>
      <c r="S277" s="258"/>
      <c r="T277" s="25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0" t="s">
        <v>162</v>
      </c>
      <c r="AU277" s="260" t="s">
        <v>86</v>
      </c>
      <c r="AV277" s="13" t="s">
        <v>86</v>
      </c>
      <c r="AW277" s="13" t="s">
        <v>32</v>
      </c>
      <c r="AX277" s="13" t="s">
        <v>76</v>
      </c>
      <c r="AY277" s="260" t="s">
        <v>153</v>
      </c>
    </row>
    <row r="278" s="16" customFormat="1">
      <c r="A278" s="16"/>
      <c r="B278" s="282"/>
      <c r="C278" s="283"/>
      <c r="D278" s="251" t="s">
        <v>162</v>
      </c>
      <c r="E278" s="284" t="s">
        <v>1</v>
      </c>
      <c r="F278" s="285" t="s">
        <v>215</v>
      </c>
      <c r="G278" s="283"/>
      <c r="H278" s="286">
        <v>52.789999999999999</v>
      </c>
      <c r="I278" s="287"/>
      <c r="J278" s="283"/>
      <c r="K278" s="283"/>
      <c r="L278" s="288"/>
      <c r="M278" s="289"/>
      <c r="N278" s="290"/>
      <c r="O278" s="290"/>
      <c r="P278" s="290"/>
      <c r="Q278" s="290"/>
      <c r="R278" s="290"/>
      <c r="S278" s="290"/>
      <c r="T278" s="291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92" t="s">
        <v>162</v>
      </c>
      <c r="AU278" s="292" t="s">
        <v>86</v>
      </c>
      <c r="AV278" s="16" t="s">
        <v>154</v>
      </c>
      <c r="AW278" s="16" t="s">
        <v>32</v>
      </c>
      <c r="AX278" s="16" t="s">
        <v>76</v>
      </c>
      <c r="AY278" s="292" t="s">
        <v>153</v>
      </c>
    </row>
    <row r="279" s="14" customFormat="1">
      <c r="A279" s="14"/>
      <c r="B279" s="261"/>
      <c r="C279" s="262"/>
      <c r="D279" s="251" t="s">
        <v>162</v>
      </c>
      <c r="E279" s="263" t="s">
        <v>1</v>
      </c>
      <c r="F279" s="264" t="s">
        <v>164</v>
      </c>
      <c r="G279" s="262"/>
      <c r="H279" s="265">
        <v>52.789999999999999</v>
      </c>
      <c r="I279" s="266"/>
      <c r="J279" s="262"/>
      <c r="K279" s="262"/>
      <c r="L279" s="267"/>
      <c r="M279" s="268"/>
      <c r="N279" s="269"/>
      <c r="O279" s="269"/>
      <c r="P279" s="269"/>
      <c r="Q279" s="269"/>
      <c r="R279" s="269"/>
      <c r="S279" s="269"/>
      <c r="T279" s="27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71" t="s">
        <v>162</v>
      </c>
      <c r="AU279" s="271" t="s">
        <v>86</v>
      </c>
      <c r="AV279" s="14" t="s">
        <v>160</v>
      </c>
      <c r="AW279" s="14" t="s">
        <v>32</v>
      </c>
      <c r="AX279" s="14" t="s">
        <v>84</v>
      </c>
      <c r="AY279" s="271" t="s">
        <v>153</v>
      </c>
    </row>
    <row r="280" s="2" customFormat="1" ht="24.15" customHeight="1">
      <c r="A280" s="39"/>
      <c r="B280" s="40"/>
      <c r="C280" s="235" t="s">
        <v>484</v>
      </c>
      <c r="D280" s="235" t="s">
        <v>156</v>
      </c>
      <c r="E280" s="236" t="s">
        <v>515</v>
      </c>
      <c r="F280" s="237" t="s">
        <v>516</v>
      </c>
      <c r="G280" s="238" t="s">
        <v>167</v>
      </c>
      <c r="H280" s="239">
        <v>54.143999999999998</v>
      </c>
      <c r="I280" s="240"/>
      <c r="J280" s="241">
        <f>ROUND(I280*H280,2)</f>
        <v>0</v>
      </c>
      <c r="K280" s="242"/>
      <c r="L280" s="45"/>
      <c r="M280" s="243" t="s">
        <v>1</v>
      </c>
      <c r="N280" s="244" t="s">
        <v>41</v>
      </c>
      <c r="O280" s="92"/>
      <c r="P280" s="245">
        <f>O280*H280</f>
        <v>0</v>
      </c>
      <c r="Q280" s="245">
        <v>0.0051999999999999998</v>
      </c>
      <c r="R280" s="245">
        <f>Q280*H280</f>
        <v>0.28154879999999999</v>
      </c>
      <c r="S280" s="245">
        <v>0</v>
      </c>
      <c r="T280" s="246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7" t="s">
        <v>276</v>
      </c>
      <c r="AT280" s="247" t="s">
        <v>156</v>
      </c>
      <c r="AU280" s="247" t="s">
        <v>86</v>
      </c>
      <c r="AY280" s="18" t="s">
        <v>153</v>
      </c>
      <c r="BE280" s="248">
        <f>IF(N280="základní",J280,0)</f>
        <v>0</v>
      </c>
      <c r="BF280" s="248">
        <f>IF(N280="snížená",J280,0)</f>
        <v>0</v>
      </c>
      <c r="BG280" s="248">
        <f>IF(N280="zákl. přenesená",J280,0)</f>
        <v>0</v>
      </c>
      <c r="BH280" s="248">
        <f>IF(N280="sníž. přenesená",J280,0)</f>
        <v>0</v>
      </c>
      <c r="BI280" s="248">
        <f>IF(N280="nulová",J280,0)</f>
        <v>0</v>
      </c>
      <c r="BJ280" s="18" t="s">
        <v>84</v>
      </c>
      <c r="BK280" s="248">
        <f>ROUND(I280*H280,2)</f>
        <v>0</v>
      </c>
      <c r="BL280" s="18" t="s">
        <v>276</v>
      </c>
      <c r="BM280" s="247" t="s">
        <v>948</v>
      </c>
    </row>
    <row r="281" s="15" customFormat="1">
      <c r="A281" s="15"/>
      <c r="B281" s="272"/>
      <c r="C281" s="273"/>
      <c r="D281" s="251" t="s">
        <v>162</v>
      </c>
      <c r="E281" s="274" t="s">
        <v>1</v>
      </c>
      <c r="F281" s="275" t="s">
        <v>738</v>
      </c>
      <c r="G281" s="273"/>
      <c r="H281" s="274" t="s">
        <v>1</v>
      </c>
      <c r="I281" s="276"/>
      <c r="J281" s="273"/>
      <c r="K281" s="273"/>
      <c r="L281" s="277"/>
      <c r="M281" s="278"/>
      <c r="N281" s="279"/>
      <c r="O281" s="279"/>
      <c r="P281" s="279"/>
      <c r="Q281" s="279"/>
      <c r="R281" s="279"/>
      <c r="S281" s="279"/>
      <c r="T281" s="280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81" t="s">
        <v>162</v>
      </c>
      <c r="AU281" s="281" t="s">
        <v>86</v>
      </c>
      <c r="AV281" s="15" t="s">
        <v>84</v>
      </c>
      <c r="AW281" s="15" t="s">
        <v>32</v>
      </c>
      <c r="AX281" s="15" t="s">
        <v>76</v>
      </c>
      <c r="AY281" s="281" t="s">
        <v>153</v>
      </c>
    </row>
    <row r="282" s="13" customFormat="1">
      <c r="A282" s="13"/>
      <c r="B282" s="249"/>
      <c r="C282" s="250"/>
      <c r="D282" s="251" t="s">
        <v>162</v>
      </c>
      <c r="E282" s="252" t="s">
        <v>1</v>
      </c>
      <c r="F282" s="253" t="s">
        <v>743</v>
      </c>
      <c r="G282" s="250"/>
      <c r="H282" s="254">
        <v>22.943999999999999</v>
      </c>
      <c r="I282" s="255"/>
      <c r="J282" s="250"/>
      <c r="K282" s="250"/>
      <c r="L282" s="256"/>
      <c r="M282" s="257"/>
      <c r="N282" s="258"/>
      <c r="O282" s="258"/>
      <c r="P282" s="258"/>
      <c r="Q282" s="258"/>
      <c r="R282" s="258"/>
      <c r="S282" s="258"/>
      <c r="T282" s="25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0" t="s">
        <v>162</v>
      </c>
      <c r="AU282" s="260" t="s">
        <v>86</v>
      </c>
      <c r="AV282" s="13" t="s">
        <v>86</v>
      </c>
      <c r="AW282" s="13" t="s">
        <v>32</v>
      </c>
      <c r="AX282" s="13" t="s">
        <v>76</v>
      </c>
      <c r="AY282" s="260" t="s">
        <v>153</v>
      </c>
    </row>
    <row r="283" s="15" customFormat="1">
      <c r="A283" s="15"/>
      <c r="B283" s="272"/>
      <c r="C283" s="273"/>
      <c r="D283" s="251" t="s">
        <v>162</v>
      </c>
      <c r="E283" s="274" t="s">
        <v>1</v>
      </c>
      <c r="F283" s="275" t="s">
        <v>740</v>
      </c>
      <c r="G283" s="273"/>
      <c r="H283" s="274" t="s">
        <v>1</v>
      </c>
      <c r="I283" s="276"/>
      <c r="J283" s="273"/>
      <c r="K283" s="273"/>
      <c r="L283" s="277"/>
      <c r="M283" s="278"/>
      <c r="N283" s="279"/>
      <c r="O283" s="279"/>
      <c r="P283" s="279"/>
      <c r="Q283" s="279"/>
      <c r="R283" s="279"/>
      <c r="S283" s="279"/>
      <c r="T283" s="280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81" t="s">
        <v>162</v>
      </c>
      <c r="AU283" s="281" t="s">
        <v>86</v>
      </c>
      <c r="AV283" s="15" t="s">
        <v>84</v>
      </c>
      <c r="AW283" s="15" t="s">
        <v>32</v>
      </c>
      <c r="AX283" s="15" t="s">
        <v>76</v>
      </c>
      <c r="AY283" s="281" t="s">
        <v>153</v>
      </c>
    </row>
    <row r="284" s="13" customFormat="1">
      <c r="A284" s="13"/>
      <c r="B284" s="249"/>
      <c r="C284" s="250"/>
      <c r="D284" s="251" t="s">
        <v>162</v>
      </c>
      <c r="E284" s="252" t="s">
        <v>1</v>
      </c>
      <c r="F284" s="253" t="s">
        <v>744</v>
      </c>
      <c r="G284" s="250"/>
      <c r="H284" s="254">
        <v>31.199999999999999</v>
      </c>
      <c r="I284" s="255"/>
      <c r="J284" s="250"/>
      <c r="K284" s="250"/>
      <c r="L284" s="256"/>
      <c r="M284" s="257"/>
      <c r="N284" s="258"/>
      <c r="O284" s="258"/>
      <c r="P284" s="258"/>
      <c r="Q284" s="258"/>
      <c r="R284" s="258"/>
      <c r="S284" s="258"/>
      <c r="T284" s="25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0" t="s">
        <v>162</v>
      </c>
      <c r="AU284" s="260" t="s">
        <v>86</v>
      </c>
      <c r="AV284" s="13" t="s">
        <v>86</v>
      </c>
      <c r="AW284" s="13" t="s">
        <v>32</v>
      </c>
      <c r="AX284" s="13" t="s">
        <v>76</v>
      </c>
      <c r="AY284" s="260" t="s">
        <v>153</v>
      </c>
    </row>
    <row r="285" s="16" customFormat="1">
      <c r="A285" s="16"/>
      <c r="B285" s="282"/>
      <c r="C285" s="283"/>
      <c r="D285" s="251" t="s">
        <v>162</v>
      </c>
      <c r="E285" s="284" t="s">
        <v>1</v>
      </c>
      <c r="F285" s="285" t="s">
        <v>215</v>
      </c>
      <c r="G285" s="283"/>
      <c r="H285" s="286">
        <v>54.143999999999998</v>
      </c>
      <c r="I285" s="287"/>
      <c r="J285" s="283"/>
      <c r="K285" s="283"/>
      <c r="L285" s="288"/>
      <c r="M285" s="289"/>
      <c r="N285" s="290"/>
      <c r="O285" s="290"/>
      <c r="P285" s="290"/>
      <c r="Q285" s="290"/>
      <c r="R285" s="290"/>
      <c r="S285" s="290"/>
      <c r="T285" s="291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T285" s="292" t="s">
        <v>162</v>
      </c>
      <c r="AU285" s="292" t="s">
        <v>86</v>
      </c>
      <c r="AV285" s="16" t="s">
        <v>154</v>
      </c>
      <c r="AW285" s="16" t="s">
        <v>32</v>
      </c>
      <c r="AX285" s="16" t="s">
        <v>76</v>
      </c>
      <c r="AY285" s="292" t="s">
        <v>153</v>
      </c>
    </row>
    <row r="286" s="14" customFormat="1">
      <c r="A286" s="14"/>
      <c r="B286" s="261"/>
      <c r="C286" s="262"/>
      <c r="D286" s="251" t="s">
        <v>162</v>
      </c>
      <c r="E286" s="263" t="s">
        <v>1</v>
      </c>
      <c r="F286" s="264" t="s">
        <v>164</v>
      </c>
      <c r="G286" s="262"/>
      <c r="H286" s="265">
        <v>54.143999999999998</v>
      </c>
      <c r="I286" s="266"/>
      <c r="J286" s="262"/>
      <c r="K286" s="262"/>
      <c r="L286" s="267"/>
      <c r="M286" s="268"/>
      <c r="N286" s="269"/>
      <c r="O286" s="269"/>
      <c r="P286" s="269"/>
      <c r="Q286" s="269"/>
      <c r="R286" s="269"/>
      <c r="S286" s="269"/>
      <c r="T286" s="27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71" t="s">
        <v>162</v>
      </c>
      <c r="AU286" s="271" t="s">
        <v>86</v>
      </c>
      <c r="AV286" s="14" t="s">
        <v>160</v>
      </c>
      <c r="AW286" s="14" t="s">
        <v>32</v>
      </c>
      <c r="AX286" s="14" t="s">
        <v>84</v>
      </c>
      <c r="AY286" s="271" t="s">
        <v>153</v>
      </c>
    </row>
    <row r="287" s="2" customFormat="1" ht="24.15" customHeight="1">
      <c r="A287" s="39"/>
      <c r="B287" s="40"/>
      <c r="C287" s="293" t="s">
        <v>476</v>
      </c>
      <c r="D287" s="293" t="s">
        <v>255</v>
      </c>
      <c r="E287" s="294" t="s">
        <v>523</v>
      </c>
      <c r="F287" s="295" t="s">
        <v>949</v>
      </c>
      <c r="G287" s="296" t="s">
        <v>167</v>
      </c>
      <c r="H287" s="297">
        <v>59.558</v>
      </c>
      <c r="I287" s="298"/>
      <c r="J287" s="299">
        <f>ROUND(I287*H287,2)</f>
        <v>0</v>
      </c>
      <c r="K287" s="300"/>
      <c r="L287" s="301"/>
      <c r="M287" s="302" t="s">
        <v>1</v>
      </c>
      <c r="N287" s="303" t="s">
        <v>41</v>
      </c>
      <c r="O287" s="92"/>
      <c r="P287" s="245">
        <f>O287*H287</f>
        <v>0</v>
      </c>
      <c r="Q287" s="245">
        <v>0.0118</v>
      </c>
      <c r="R287" s="245">
        <f>Q287*H287</f>
        <v>0.70278439999999998</v>
      </c>
      <c r="S287" s="245">
        <v>0</v>
      </c>
      <c r="T287" s="246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7" t="s">
        <v>468</v>
      </c>
      <c r="AT287" s="247" t="s">
        <v>255</v>
      </c>
      <c r="AU287" s="247" t="s">
        <v>86</v>
      </c>
      <c r="AY287" s="18" t="s">
        <v>153</v>
      </c>
      <c r="BE287" s="248">
        <f>IF(N287="základní",J287,0)</f>
        <v>0</v>
      </c>
      <c r="BF287" s="248">
        <f>IF(N287="snížená",J287,0)</f>
        <v>0</v>
      </c>
      <c r="BG287" s="248">
        <f>IF(N287="zákl. přenesená",J287,0)</f>
        <v>0</v>
      </c>
      <c r="BH287" s="248">
        <f>IF(N287="sníž. přenesená",J287,0)</f>
        <v>0</v>
      </c>
      <c r="BI287" s="248">
        <f>IF(N287="nulová",J287,0)</f>
        <v>0</v>
      </c>
      <c r="BJ287" s="18" t="s">
        <v>84</v>
      </c>
      <c r="BK287" s="248">
        <f>ROUND(I287*H287,2)</f>
        <v>0</v>
      </c>
      <c r="BL287" s="18" t="s">
        <v>276</v>
      </c>
      <c r="BM287" s="247" t="s">
        <v>950</v>
      </c>
    </row>
    <row r="288" s="13" customFormat="1">
      <c r="A288" s="13"/>
      <c r="B288" s="249"/>
      <c r="C288" s="250"/>
      <c r="D288" s="251" t="s">
        <v>162</v>
      </c>
      <c r="E288" s="250"/>
      <c r="F288" s="253" t="s">
        <v>747</v>
      </c>
      <c r="G288" s="250"/>
      <c r="H288" s="254">
        <v>59.558</v>
      </c>
      <c r="I288" s="255"/>
      <c r="J288" s="250"/>
      <c r="K288" s="250"/>
      <c r="L288" s="256"/>
      <c r="M288" s="257"/>
      <c r="N288" s="258"/>
      <c r="O288" s="258"/>
      <c r="P288" s="258"/>
      <c r="Q288" s="258"/>
      <c r="R288" s="258"/>
      <c r="S288" s="258"/>
      <c r="T288" s="25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0" t="s">
        <v>162</v>
      </c>
      <c r="AU288" s="260" t="s">
        <v>86</v>
      </c>
      <c r="AV288" s="13" t="s">
        <v>86</v>
      </c>
      <c r="AW288" s="13" t="s">
        <v>4</v>
      </c>
      <c r="AX288" s="13" t="s">
        <v>84</v>
      </c>
      <c r="AY288" s="260" t="s">
        <v>153</v>
      </c>
    </row>
    <row r="289" s="2" customFormat="1" ht="24.15" customHeight="1">
      <c r="A289" s="39"/>
      <c r="B289" s="40"/>
      <c r="C289" s="235" t="s">
        <v>745</v>
      </c>
      <c r="D289" s="235" t="s">
        <v>156</v>
      </c>
      <c r="E289" s="236" t="s">
        <v>528</v>
      </c>
      <c r="F289" s="237" t="s">
        <v>529</v>
      </c>
      <c r="G289" s="238" t="s">
        <v>167</v>
      </c>
      <c r="H289" s="239">
        <v>6.0800000000000001</v>
      </c>
      <c r="I289" s="240"/>
      <c r="J289" s="241">
        <f>ROUND(I289*H289,2)</f>
        <v>0</v>
      </c>
      <c r="K289" s="242"/>
      <c r="L289" s="45"/>
      <c r="M289" s="243" t="s">
        <v>1</v>
      </c>
      <c r="N289" s="244" t="s">
        <v>41</v>
      </c>
      <c r="O289" s="92"/>
      <c r="P289" s="245">
        <f>O289*H289</f>
        <v>0</v>
      </c>
      <c r="Q289" s="245">
        <v>0</v>
      </c>
      <c r="R289" s="245">
        <f>Q289*H289</f>
        <v>0</v>
      </c>
      <c r="S289" s="245">
        <v>0</v>
      </c>
      <c r="T289" s="246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7" t="s">
        <v>276</v>
      </c>
      <c r="AT289" s="247" t="s">
        <v>156</v>
      </c>
      <c r="AU289" s="247" t="s">
        <v>86</v>
      </c>
      <c r="AY289" s="18" t="s">
        <v>153</v>
      </c>
      <c r="BE289" s="248">
        <f>IF(N289="základní",J289,0)</f>
        <v>0</v>
      </c>
      <c r="BF289" s="248">
        <f>IF(N289="snížená",J289,0)</f>
        <v>0</v>
      </c>
      <c r="BG289" s="248">
        <f>IF(N289="zákl. přenesená",J289,0)</f>
        <v>0</v>
      </c>
      <c r="BH289" s="248">
        <f>IF(N289="sníž. přenesená",J289,0)</f>
        <v>0</v>
      </c>
      <c r="BI289" s="248">
        <f>IF(N289="nulová",J289,0)</f>
        <v>0</v>
      </c>
      <c r="BJ289" s="18" t="s">
        <v>84</v>
      </c>
      <c r="BK289" s="248">
        <f>ROUND(I289*H289,2)</f>
        <v>0</v>
      </c>
      <c r="BL289" s="18" t="s">
        <v>276</v>
      </c>
      <c r="BM289" s="247" t="s">
        <v>951</v>
      </c>
    </row>
    <row r="290" s="13" customFormat="1">
      <c r="A290" s="13"/>
      <c r="B290" s="249"/>
      <c r="C290" s="250"/>
      <c r="D290" s="251" t="s">
        <v>162</v>
      </c>
      <c r="E290" s="252" t="s">
        <v>1</v>
      </c>
      <c r="F290" s="253" t="s">
        <v>749</v>
      </c>
      <c r="G290" s="250"/>
      <c r="H290" s="254">
        <v>6.0800000000000001</v>
      </c>
      <c r="I290" s="255"/>
      <c r="J290" s="250"/>
      <c r="K290" s="250"/>
      <c r="L290" s="256"/>
      <c r="M290" s="257"/>
      <c r="N290" s="258"/>
      <c r="O290" s="258"/>
      <c r="P290" s="258"/>
      <c r="Q290" s="258"/>
      <c r="R290" s="258"/>
      <c r="S290" s="258"/>
      <c r="T290" s="25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0" t="s">
        <v>162</v>
      </c>
      <c r="AU290" s="260" t="s">
        <v>86</v>
      </c>
      <c r="AV290" s="13" t="s">
        <v>86</v>
      </c>
      <c r="AW290" s="13" t="s">
        <v>32</v>
      </c>
      <c r="AX290" s="13" t="s">
        <v>76</v>
      </c>
      <c r="AY290" s="260" t="s">
        <v>153</v>
      </c>
    </row>
    <row r="291" s="14" customFormat="1">
      <c r="A291" s="14"/>
      <c r="B291" s="261"/>
      <c r="C291" s="262"/>
      <c r="D291" s="251" t="s">
        <v>162</v>
      </c>
      <c r="E291" s="263" t="s">
        <v>1</v>
      </c>
      <c r="F291" s="264" t="s">
        <v>164</v>
      </c>
      <c r="G291" s="262"/>
      <c r="H291" s="265">
        <v>6.0800000000000001</v>
      </c>
      <c r="I291" s="266"/>
      <c r="J291" s="262"/>
      <c r="K291" s="262"/>
      <c r="L291" s="267"/>
      <c r="M291" s="268"/>
      <c r="N291" s="269"/>
      <c r="O291" s="269"/>
      <c r="P291" s="269"/>
      <c r="Q291" s="269"/>
      <c r="R291" s="269"/>
      <c r="S291" s="269"/>
      <c r="T291" s="27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71" t="s">
        <v>162</v>
      </c>
      <c r="AU291" s="271" t="s">
        <v>86</v>
      </c>
      <c r="AV291" s="14" t="s">
        <v>160</v>
      </c>
      <c r="AW291" s="14" t="s">
        <v>32</v>
      </c>
      <c r="AX291" s="14" t="s">
        <v>84</v>
      </c>
      <c r="AY291" s="271" t="s">
        <v>153</v>
      </c>
    </row>
    <row r="292" s="2" customFormat="1" ht="24.15" customHeight="1">
      <c r="A292" s="39"/>
      <c r="B292" s="40"/>
      <c r="C292" s="235" t="s">
        <v>489</v>
      </c>
      <c r="D292" s="235" t="s">
        <v>156</v>
      </c>
      <c r="E292" s="236" t="s">
        <v>533</v>
      </c>
      <c r="F292" s="237" t="s">
        <v>534</v>
      </c>
      <c r="G292" s="238" t="s">
        <v>167</v>
      </c>
      <c r="H292" s="239">
        <v>54.143999999999998</v>
      </c>
      <c r="I292" s="240"/>
      <c r="J292" s="241">
        <f>ROUND(I292*H292,2)</f>
        <v>0</v>
      </c>
      <c r="K292" s="242"/>
      <c r="L292" s="45"/>
      <c r="M292" s="243" t="s">
        <v>1</v>
      </c>
      <c r="N292" s="244" t="s">
        <v>41</v>
      </c>
      <c r="O292" s="92"/>
      <c r="P292" s="245">
        <f>O292*H292</f>
        <v>0</v>
      </c>
      <c r="Q292" s="245">
        <v>0.0080000000000000002</v>
      </c>
      <c r="R292" s="245">
        <f>Q292*H292</f>
        <v>0.43315199999999998</v>
      </c>
      <c r="S292" s="245">
        <v>0</v>
      </c>
      <c r="T292" s="246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7" t="s">
        <v>276</v>
      </c>
      <c r="AT292" s="247" t="s">
        <v>156</v>
      </c>
      <c r="AU292" s="247" t="s">
        <v>86</v>
      </c>
      <c r="AY292" s="18" t="s">
        <v>153</v>
      </c>
      <c r="BE292" s="248">
        <f>IF(N292="základní",J292,0)</f>
        <v>0</v>
      </c>
      <c r="BF292" s="248">
        <f>IF(N292="snížená",J292,0)</f>
        <v>0</v>
      </c>
      <c r="BG292" s="248">
        <f>IF(N292="zákl. přenesená",J292,0)</f>
        <v>0</v>
      </c>
      <c r="BH292" s="248">
        <f>IF(N292="sníž. přenesená",J292,0)</f>
        <v>0</v>
      </c>
      <c r="BI292" s="248">
        <f>IF(N292="nulová",J292,0)</f>
        <v>0</v>
      </c>
      <c r="BJ292" s="18" t="s">
        <v>84</v>
      </c>
      <c r="BK292" s="248">
        <f>ROUND(I292*H292,2)</f>
        <v>0</v>
      </c>
      <c r="BL292" s="18" t="s">
        <v>276</v>
      </c>
      <c r="BM292" s="247" t="s">
        <v>952</v>
      </c>
    </row>
    <row r="293" s="2" customFormat="1" ht="16.5" customHeight="1">
      <c r="A293" s="39"/>
      <c r="B293" s="40"/>
      <c r="C293" s="235" t="s">
        <v>494</v>
      </c>
      <c r="D293" s="235" t="s">
        <v>156</v>
      </c>
      <c r="E293" s="236" t="s">
        <v>537</v>
      </c>
      <c r="F293" s="237" t="s">
        <v>538</v>
      </c>
      <c r="G293" s="238" t="s">
        <v>177</v>
      </c>
      <c r="H293" s="239">
        <v>3</v>
      </c>
      <c r="I293" s="240"/>
      <c r="J293" s="241">
        <f>ROUND(I293*H293,2)</f>
        <v>0</v>
      </c>
      <c r="K293" s="242"/>
      <c r="L293" s="45"/>
      <c r="M293" s="243" t="s">
        <v>1</v>
      </c>
      <c r="N293" s="244" t="s">
        <v>41</v>
      </c>
      <c r="O293" s="92"/>
      <c r="P293" s="245">
        <f>O293*H293</f>
        <v>0</v>
      </c>
      <c r="Q293" s="245">
        <v>0</v>
      </c>
      <c r="R293" s="245">
        <f>Q293*H293</f>
        <v>0</v>
      </c>
      <c r="S293" s="245">
        <v>0</v>
      </c>
      <c r="T293" s="246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7" t="s">
        <v>276</v>
      </c>
      <c r="AT293" s="247" t="s">
        <v>156</v>
      </c>
      <c r="AU293" s="247" t="s">
        <v>86</v>
      </c>
      <c r="AY293" s="18" t="s">
        <v>153</v>
      </c>
      <c r="BE293" s="248">
        <f>IF(N293="základní",J293,0)</f>
        <v>0</v>
      </c>
      <c r="BF293" s="248">
        <f>IF(N293="snížená",J293,0)</f>
        <v>0</v>
      </c>
      <c r="BG293" s="248">
        <f>IF(N293="zákl. přenesená",J293,0)</f>
        <v>0</v>
      </c>
      <c r="BH293" s="248">
        <f>IF(N293="sníž. přenesená",J293,0)</f>
        <v>0</v>
      </c>
      <c r="BI293" s="248">
        <f>IF(N293="nulová",J293,0)</f>
        <v>0</v>
      </c>
      <c r="BJ293" s="18" t="s">
        <v>84</v>
      </c>
      <c r="BK293" s="248">
        <f>ROUND(I293*H293,2)</f>
        <v>0</v>
      </c>
      <c r="BL293" s="18" t="s">
        <v>276</v>
      </c>
      <c r="BM293" s="247" t="s">
        <v>953</v>
      </c>
    </row>
    <row r="294" s="2" customFormat="1" ht="21.75" customHeight="1">
      <c r="A294" s="39"/>
      <c r="B294" s="40"/>
      <c r="C294" s="235" t="s">
        <v>751</v>
      </c>
      <c r="D294" s="235" t="s">
        <v>156</v>
      </c>
      <c r="E294" s="236" t="s">
        <v>541</v>
      </c>
      <c r="F294" s="237" t="s">
        <v>542</v>
      </c>
      <c r="G294" s="238" t="s">
        <v>159</v>
      </c>
      <c r="H294" s="239">
        <v>8</v>
      </c>
      <c r="I294" s="240"/>
      <c r="J294" s="241">
        <f>ROUND(I294*H294,2)</f>
        <v>0</v>
      </c>
      <c r="K294" s="242"/>
      <c r="L294" s="45"/>
      <c r="M294" s="243" t="s">
        <v>1</v>
      </c>
      <c r="N294" s="244" t="s">
        <v>41</v>
      </c>
      <c r="O294" s="92"/>
      <c r="P294" s="245">
        <f>O294*H294</f>
        <v>0</v>
      </c>
      <c r="Q294" s="245">
        <v>0.00031</v>
      </c>
      <c r="R294" s="245">
        <f>Q294*H294</f>
        <v>0.00248</v>
      </c>
      <c r="S294" s="245">
        <v>0</v>
      </c>
      <c r="T294" s="246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7" t="s">
        <v>276</v>
      </c>
      <c r="AT294" s="247" t="s">
        <v>156</v>
      </c>
      <c r="AU294" s="247" t="s">
        <v>86</v>
      </c>
      <c r="AY294" s="18" t="s">
        <v>153</v>
      </c>
      <c r="BE294" s="248">
        <f>IF(N294="základní",J294,0)</f>
        <v>0</v>
      </c>
      <c r="BF294" s="248">
        <f>IF(N294="snížená",J294,0)</f>
        <v>0</v>
      </c>
      <c r="BG294" s="248">
        <f>IF(N294="zákl. přenesená",J294,0)</f>
        <v>0</v>
      </c>
      <c r="BH294" s="248">
        <f>IF(N294="sníž. přenesená",J294,0)</f>
        <v>0</v>
      </c>
      <c r="BI294" s="248">
        <f>IF(N294="nulová",J294,0)</f>
        <v>0</v>
      </c>
      <c r="BJ294" s="18" t="s">
        <v>84</v>
      </c>
      <c r="BK294" s="248">
        <f>ROUND(I294*H294,2)</f>
        <v>0</v>
      </c>
      <c r="BL294" s="18" t="s">
        <v>276</v>
      </c>
      <c r="BM294" s="247" t="s">
        <v>954</v>
      </c>
    </row>
    <row r="295" s="13" customFormat="1">
      <c r="A295" s="13"/>
      <c r="B295" s="249"/>
      <c r="C295" s="250"/>
      <c r="D295" s="251" t="s">
        <v>162</v>
      </c>
      <c r="E295" s="252" t="s">
        <v>1</v>
      </c>
      <c r="F295" s="253" t="s">
        <v>755</v>
      </c>
      <c r="G295" s="250"/>
      <c r="H295" s="254">
        <v>8</v>
      </c>
      <c r="I295" s="255"/>
      <c r="J295" s="250"/>
      <c r="K295" s="250"/>
      <c r="L295" s="256"/>
      <c r="M295" s="257"/>
      <c r="N295" s="258"/>
      <c r="O295" s="258"/>
      <c r="P295" s="258"/>
      <c r="Q295" s="258"/>
      <c r="R295" s="258"/>
      <c r="S295" s="258"/>
      <c r="T295" s="25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0" t="s">
        <v>162</v>
      </c>
      <c r="AU295" s="260" t="s">
        <v>86</v>
      </c>
      <c r="AV295" s="13" t="s">
        <v>86</v>
      </c>
      <c r="AW295" s="13" t="s">
        <v>32</v>
      </c>
      <c r="AX295" s="13" t="s">
        <v>76</v>
      </c>
      <c r="AY295" s="260" t="s">
        <v>153</v>
      </c>
    </row>
    <row r="296" s="14" customFormat="1">
      <c r="A296" s="14"/>
      <c r="B296" s="261"/>
      <c r="C296" s="262"/>
      <c r="D296" s="251" t="s">
        <v>162</v>
      </c>
      <c r="E296" s="263" t="s">
        <v>1</v>
      </c>
      <c r="F296" s="264" t="s">
        <v>164</v>
      </c>
      <c r="G296" s="262"/>
      <c r="H296" s="265">
        <v>8</v>
      </c>
      <c r="I296" s="266"/>
      <c r="J296" s="262"/>
      <c r="K296" s="262"/>
      <c r="L296" s="267"/>
      <c r="M296" s="268"/>
      <c r="N296" s="269"/>
      <c r="O296" s="269"/>
      <c r="P296" s="269"/>
      <c r="Q296" s="269"/>
      <c r="R296" s="269"/>
      <c r="S296" s="269"/>
      <c r="T296" s="27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71" t="s">
        <v>162</v>
      </c>
      <c r="AU296" s="271" t="s">
        <v>86</v>
      </c>
      <c r="AV296" s="14" t="s">
        <v>160</v>
      </c>
      <c r="AW296" s="14" t="s">
        <v>32</v>
      </c>
      <c r="AX296" s="14" t="s">
        <v>84</v>
      </c>
      <c r="AY296" s="271" t="s">
        <v>153</v>
      </c>
    </row>
    <row r="297" s="2" customFormat="1" ht="24.15" customHeight="1">
      <c r="A297" s="39"/>
      <c r="B297" s="40"/>
      <c r="C297" s="235" t="s">
        <v>753</v>
      </c>
      <c r="D297" s="235" t="s">
        <v>156</v>
      </c>
      <c r="E297" s="236" t="s">
        <v>546</v>
      </c>
      <c r="F297" s="237" t="s">
        <v>547</v>
      </c>
      <c r="G297" s="238" t="s">
        <v>159</v>
      </c>
      <c r="H297" s="239">
        <v>57.18</v>
      </c>
      <c r="I297" s="240"/>
      <c r="J297" s="241">
        <f>ROUND(I297*H297,2)</f>
        <v>0</v>
      </c>
      <c r="K297" s="242"/>
      <c r="L297" s="45"/>
      <c r="M297" s="243" t="s">
        <v>1</v>
      </c>
      <c r="N297" s="244" t="s">
        <v>41</v>
      </c>
      <c r="O297" s="92"/>
      <c r="P297" s="245">
        <f>O297*H297</f>
        <v>0</v>
      </c>
      <c r="Q297" s="245">
        <v>0</v>
      </c>
      <c r="R297" s="245">
        <f>Q297*H297</f>
        <v>0</v>
      </c>
      <c r="S297" s="245">
        <v>0</v>
      </c>
      <c r="T297" s="246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7" t="s">
        <v>160</v>
      </c>
      <c r="AT297" s="247" t="s">
        <v>156</v>
      </c>
      <c r="AU297" s="247" t="s">
        <v>86</v>
      </c>
      <c r="AY297" s="18" t="s">
        <v>153</v>
      </c>
      <c r="BE297" s="248">
        <f>IF(N297="základní",J297,0)</f>
        <v>0</v>
      </c>
      <c r="BF297" s="248">
        <f>IF(N297="snížená",J297,0)</f>
        <v>0</v>
      </c>
      <c r="BG297" s="248">
        <f>IF(N297="zákl. přenesená",J297,0)</f>
        <v>0</v>
      </c>
      <c r="BH297" s="248">
        <f>IF(N297="sníž. přenesená",J297,0)</f>
        <v>0</v>
      </c>
      <c r="BI297" s="248">
        <f>IF(N297="nulová",J297,0)</f>
        <v>0</v>
      </c>
      <c r="BJ297" s="18" t="s">
        <v>84</v>
      </c>
      <c r="BK297" s="248">
        <f>ROUND(I297*H297,2)</f>
        <v>0</v>
      </c>
      <c r="BL297" s="18" t="s">
        <v>160</v>
      </c>
      <c r="BM297" s="247" t="s">
        <v>955</v>
      </c>
    </row>
    <row r="298" s="15" customFormat="1">
      <c r="A298" s="15"/>
      <c r="B298" s="272"/>
      <c r="C298" s="273"/>
      <c r="D298" s="251" t="s">
        <v>162</v>
      </c>
      <c r="E298" s="274" t="s">
        <v>1</v>
      </c>
      <c r="F298" s="275" t="s">
        <v>758</v>
      </c>
      <c r="G298" s="273"/>
      <c r="H298" s="274" t="s">
        <v>1</v>
      </c>
      <c r="I298" s="276"/>
      <c r="J298" s="273"/>
      <c r="K298" s="273"/>
      <c r="L298" s="277"/>
      <c r="M298" s="278"/>
      <c r="N298" s="279"/>
      <c r="O298" s="279"/>
      <c r="P298" s="279"/>
      <c r="Q298" s="279"/>
      <c r="R298" s="279"/>
      <c r="S298" s="279"/>
      <c r="T298" s="280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81" t="s">
        <v>162</v>
      </c>
      <c r="AU298" s="281" t="s">
        <v>86</v>
      </c>
      <c r="AV298" s="15" t="s">
        <v>84</v>
      </c>
      <c r="AW298" s="15" t="s">
        <v>32</v>
      </c>
      <c r="AX298" s="15" t="s">
        <v>76</v>
      </c>
      <c r="AY298" s="281" t="s">
        <v>153</v>
      </c>
    </row>
    <row r="299" s="13" customFormat="1">
      <c r="A299" s="13"/>
      <c r="B299" s="249"/>
      <c r="C299" s="250"/>
      <c r="D299" s="251" t="s">
        <v>162</v>
      </c>
      <c r="E299" s="252" t="s">
        <v>1</v>
      </c>
      <c r="F299" s="253" t="s">
        <v>759</v>
      </c>
      <c r="G299" s="250"/>
      <c r="H299" s="254">
        <v>37.979999999999997</v>
      </c>
      <c r="I299" s="255"/>
      <c r="J299" s="250"/>
      <c r="K299" s="250"/>
      <c r="L299" s="256"/>
      <c r="M299" s="257"/>
      <c r="N299" s="258"/>
      <c r="O299" s="258"/>
      <c r="P299" s="258"/>
      <c r="Q299" s="258"/>
      <c r="R299" s="258"/>
      <c r="S299" s="258"/>
      <c r="T299" s="25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0" t="s">
        <v>162</v>
      </c>
      <c r="AU299" s="260" t="s">
        <v>86</v>
      </c>
      <c r="AV299" s="13" t="s">
        <v>86</v>
      </c>
      <c r="AW299" s="13" t="s">
        <v>32</v>
      </c>
      <c r="AX299" s="13" t="s">
        <v>76</v>
      </c>
      <c r="AY299" s="260" t="s">
        <v>153</v>
      </c>
    </row>
    <row r="300" s="15" customFormat="1">
      <c r="A300" s="15"/>
      <c r="B300" s="272"/>
      <c r="C300" s="273"/>
      <c r="D300" s="251" t="s">
        <v>162</v>
      </c>
      <c r="E300" s="274" t="s">
        <v>1</v>
      </c>
      <c r="F300" s="275" t="s">
        <v>760</v>
      </c>
      <c r="G300" s="273"/>
      <c r="H300" s="274" t="s">
        <v>1</v>
      </c>
      <c r="I300" s="276"/>
      <c r="J300" s="273"/>
      <c r="K300" s="273"/>
      <c r="L300" s="277"/>
      <c r="M300" s="278"/>
      <c r="N300" s="279"/>
      <c r="O300" s="279"/>
      <c r="P300" s="279"/>
      <c r="Q300" s="279"/>
      <c r="R300" s="279"/>
      <c r="S300" s="279"/>
      <c r="T300" s="280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81" t="s">
        <v>162</v>
      </c>
      <c r="AU300" s="281" t="s">
        <v>86</v>
      </c>
      <c r="AV300" s="15" t="s">
        <v>84</v>
      </c>
      <c r="AW300" s="15" t="s">
        <v>32</v>
      </c>
      <c r="AX300" s="15" t="s">
        <v>76</v>
      </c>
      <c r="AY300" s="281" t="s">
        <v>153</v>
      </c>
    </row>
    <row r="301" s="13" customFormat="1">
      <c r="A301" s="13"/>
      <c r="B301" s="249"/>
      <c r="C301" s="250"/>
      <c r="D301" s="251" t="s">
        <v>162</v>
      </c>
      <c r="E301" s="252" t="s">
        <v>1</v>
      </c>
      <c r="F301" s="253" t="s">
        <v>761</v>
      </c>
      <c r="G301" s="250"/>
      <c r="H301" s="254">
        <v>19.199999999999999</v>
      </c>
      <c r="I301" s="255"/>
      <c r="J301" s="250"/>
      <c r="K301" s="250"/>
      <c r="L301" s="256"/>
      <c r="M301" s="257"/>
      <c r="N301" s="258"/>
      <c r="O301" s="258"/>
      <c r="P301" s="258"/>
      <c r="Q301" s="258"/>
      <c r="R301" s="258"/>
      <c r="S301" s="258"/>
      <c r="T301" s="25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0" t="s">
        <v>162</v>
      </c>
      <c r="AU301" s="260" t="s">
        <v>86</v>
      </c>
      <c r="AV301" s="13" t="s">
        <v>86</v>
      </c>
      <c r="AW301" s="13" t="s">
        <v>32</v>
      </c>
      <c r="AX301" s="13" t="s">
        <v>76</v>
      </c>
      <c r="AY301" s="260" t="s">
        <v>153</v>
      </c>
    </row>
    <row r="302" s="14" customFormat="1">
      <c r="A302" s="14"/>
      <c r="B302" s="261"/>
      <c r="C302" s="262"/>
      <c r="D302" s="251" t="s">
        <v>162</v>
      </c>
      <c r="E302" s="263" t="s">
        <v>1</v>
      </c>
      <c r="F302" s="264" t="s">
        <v>164</v>
      </c>
      <c r="G302" s="262"/>
      <c r="H302" s="265">
        <v>57.18</v>
      </c>
      <c r="I302" s="266"/>
      <c r="J302" s="262"/>
      <c r="K302" s="262"/>
      <c r="L302" s="267"/>
      <c r="M302" s="268"/>
      <c r="N302" s="269"/>
      <c r="O302" s="269"/>
      <c r="P302" s="269"/>
      <c r="Q302" s="269"/>
      <c r="R302" s="269"/>
      <c r="S302" s="269"/>
      <c r="T302" s="27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71" t="s">
        <v>162</v>
      </c>
      <c r="AU302" s="271" t="s">
        <v>86</v>
      </c>
      <c r="AV302" s="14" t="s">
        <v>160</v>
      </c>
      <c r="AW302" s="14" t="s">
        <v>32</v>
      </c>
      <c r="AX302" s="14" t="s">
        <v>84</v>
      </c>
      <c r="AY302" s="271" t="s">
        <v>153</v>
      </c>
    </row>
    <row r="303" s="2" customFormat="1" ht="16.5" customHeight="1">
      <c r="A303" s="39"/>
      <c r="B303" s="40"/>
      <c r="C303" s="235" t="s">
        <v>756</v>
      </c>
      <c r="D303" s="235" t="s">
        <v>156</v>
      </c>
      <c r="E303" s="236" t="s">
        <v>557</v>
      </c>
      <c r="F303" s="237" t="s">
        <v>558</v>
      </c>
      <c r="G303" s="238" t="s">
        <v>159</v>
      </c>
      <c r="H303" s="239">
        <v>0</v>
      </c>
      <c r="I303" s="240"/>
      <c r="J303" s="241">
        <f>ROUND(I303*H303,2)</f>
        <v>0</v>
      </c>
      <c r="K303" s="242"/>
      <c r="L303" s="45"/>
      <c r="M303" s="243" t="s">
        <v>1</v>
      </c>
      <c r="N303" s="244" t="s">
        <v>41</v>
      </c>
      <c r="O303" s="92"/>
      <c r="P303" s="245">
        <f>O303*H303</f>
        <v>0</v>
      </c>
      <c r="Q303" s="245">
        <v>0</v>
      </c>
      <c r="R303" s="245">
        <f>Q303*H303</f>
        <v>0</v>
      </c>
      <c r="S303" s="245">
        <v>0</v>
      </c>
      <c r="T303" s="246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7" t="s">
        <v>160</v>
      </c>
      <c r="AT303" s="247" t="s">
        <v>156</v>
      </c>
      <c r="AU303" s="247" t="s">
        <v>86</v>
      </c>
      <c r="AY303" s="18" t="s">
        <v>153</v>
      </c>
      <c r="BE303" s="248">
        <f>IF(N303="základní",J303,0)</f>
        <v>0</v>
      </c>
      <c r="BF303" s="248">
        <f>IF(N303="snížená",J303,0)</f>
        <v>0</v>
      </c>
      <c r="BG303" s="248">
        <f>IF(N303="zákl. přenesená",J303,0)</f>
        <v>0</v>
      </c>
      <c r="BH303" s="248">
        <f>IF(N303="sníž. přenesená",J303,0)</f>
        <v>0</v>
      </c>
      <c r="BI303" s="248">
        <f>IF(N303="nulová",J303,0)</f>
        <v>0</v>
      </c>
      <c r="BJ303" s="18" t="s">
        <v>84</v>
      </c>
      <c r="BK303" s="248">
        <f>ROUND(I303*H303,2)</f>
        <v>0</v>
      </c>
      <c r="BL303" s="18" t="s">
        <v>160</v>
      </c>
      <c r="BM303" s="247" t="s">
        <v>956</v>
      </c>
    </row>
    <row r="304" s="2" customFormat="1" ht="16.5" customHeight="1">
      <c r="A304" s="39"/>
      <c r="B304" s="40"/>
      <c r="C304" s="235" t="s">
        <v>498</v>
      </c>
      <c r="D304" s="235" t="s">
        <v>156</v>
      </c>
      <c r="E304" s="236" t="s">
        <v>561</v>
      </c>
      <c r="F304" s="237" t="s">
        <v>562</v>
      </c>
      <c r="G304" s="238" t="s">
        <v>167</v>
      </c>
      <c r="H304" s="239">
        <v>54.143999999999998</v>
      </c>
      <c r="I304" s="240"/>
      <c r="J304" s="241">
        <f>ROUND(I304*H304,2)</f>
        <v>0</v>
      </c>
      <c r="K304" s="242"/>
      <c r="L304" s="45"/>
      <c r="M304" s="243" t="s">
        <v>1</v>
      </c>
      <c r="N304" s="244" t="s">
        <v>41</v>
      </c>
      <c r="O304" s="92"/>
      <c r="P304" s="245">
        <f>O304*H304</f>
        <v>0</v>
      </c>
      <c r="Q304" s="245">
        <v>0.00029999999999999997</v>
      </c>
      <c r="R304" s="245">
        <f>Q304*H304</f>
        <v>0.016243199999999999</v>
      </c>
      <c r="S304" s="245">
        <v>0</v>
      </c>
      <c r="T304" s="246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7" t="s">
        <v>276</v>
      </c>
      <c r="AT304" s="247" t="s">
        <v>156</v>
      </c>
      <c r="AU304" s="247" t="s">
        <v>86</v>
      </c>
      <c r="AY304" s="18" t="s">
        <v>153</v>
      </c>
      <c r="BE304" s="248">
        <f>IF(N304="základní",J304,0)</f>
        <v>0</v>
      </c>
      <c r="BF304" s="248">
        <f>IF(N304="snížená",J304,0)</f>
        <v>0</v>
      </c>
      <c r="BG304" s="248">
        <f>IF(N304="zákl. přenesená",J304,0)</f>
        <v>0</v>
      </c>
      <c r="BH304" s="248">
        <f>IF(N304="sníž. přenesená",J304,0)</f>
        <v>0</v>
      </c>
      <c r="BI304" s="248">
        <f>IF(N304="nulová",J304,0)</f>
        <v>0</v>
      </c>
      <c r="BJ304" s="18" t="s">
        <v>84</v>
      </c>
      <c r="BK304" s="248">
        <f>ROUND(I304*H304,2)</f>
        <v>0</v>
      </c>
      <c r="BL304" s="18" t="s">
        <v>276</v>
      </c>
      <c r="BM304" s="247" t="s">
        <v>957</v>
      </c>
    </row>
    <row r="305" s="2" customFormat="1" ht="16.5" customHeight="1">
      <c r="A305" s="39"/>
      <c r="B305" s="40"/>
      <c r="C305" s="235" t="s">
        <v>514</v>
      </c>
      <c r="D305" s="235" t="s">
        <v>156</v>
      </c>
      <c r="E305" s="236" t="s">
        <v>565</v>
      </c>
      <c r="F305" s="237" t="s">
        <v>566</v>
      </c>
      <c r="G305" s="238" t="s">
        <v>159</v>
      </c>
      <c r="H305" s="239">
        <v>25.600000000000001</v>
      </c>
      <c r="I305" s="240"/>
      <c r="J305" s="241">
        <f>ROUND(I305*H305,2)</f>
        <v>0</v>
      </c>
      <c r="K305" s="242"/>
      <c r="L305" s="45"/>
      <c r="M305" s="243" t="s">
        <v>1</v>
      </c>
      <c r="N305" s="244" t="s">
        <v>41</v>
      </c>
      <c r="O305" s="92"/>
      <c r="P305" s="245">
        <f>O305*H305</f>
        <v>0</v>
      </c>
      <c r="Q305" s="245">
        <v>3.0000000000000001E-05</v>
      </c>
      <c r="R305" s="245">
        <f>Q305*H305</f>
        <v>0.00076800000000000002</v>
      </c>
      <c r="S305" s="245">
        <v>0</v>
      </c>
      <c r="T305" s="246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7" t="s">
        <v>276</v>
      </c>
      <c r="AT305" s="247" t="s">
        <v>156</v>
      </c>
      <c r="AU305" s="247" t="s">
        <v>86</v>
      </c>
      <c r="AY305" s="18" t="s">
        <v>153</v>
      </c>
      <c r="BE305" s="248">
        <f>IF(N305="základní",J305,0)</f>
        <v>0</v>
      </c>
      <c r="BF305" s="248">
        <f>IF(N305="snížená",J305,0)</f>
        <v>0</v>
      </c>
      <c r="BG305" s="248">
        <f>IF(N305="zákl. přenesená",J305,0)</f>
        <v>0</v>
      </c>
      <c r="BH305" s="248">
        <f>IF(N305="sníž. přenesená",J305,0)</f>
        <v>0</v>
      </c>
      <c r="BI305" s="248">
        <f>IF(N305="nulová",J305,0)</f>
        <v>0</v>
      </c>
      <c r="BJ305" s="18" t="s">
        <v>84</v>
      </c>
      <c r="BK305" s="248">
        <f>ROUND(I305*H305,2)</f>
        <v>0</v>
      </c>
      <c r="BL305" s="18" t="s">
        <v>276</v>
      </c>
      <c r="BM305" s="247" t="s">
        <v>958</v>
      </c>
    </row>
    <row r="306" s="13" customFormat="1">
      <c r="A306" s="13"/>
      <c r="B306" s="249"/>
      <c r="C306" s="250"/>
      <c r="D306" s="251" t="s">
        <v>162</v>
      </c>
      <c r="E306" s="252" t="s">
        <v>1</v>
      </c>
      <c r="F306" s="253" t="s">
        <v>765</v>
      </c>
      <c r="G306" s="250"/>
      <c r="H306" s="254">
        <v>25.600000000000001</v>
      </c>
      <c r="I306" s="255"/>
      <c r="J306" s="250"/>
      <c r="K306" s="250"/>
      <c r="L306" s="256"/>
      <c r="M306" s="257"/>
      <c r="N306" s="258"/>
      <c r="O306" s="258"/>
      <c r="P306" s="258"/>
      <c r="Q306" s="258"/>
      <c r="R306" s="258"/>
      <c r="S306" s="258"/>
      <c r="T306" s="25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0" t="s">
        <v>162</v>
      </c>
      <c r="AU306" s="260" t="s">
        <v>86</v>
      </c>
      <c r="AV306" s="13" t="s">
        <v>86</v>
      </c>
      <c r="AW306" s="13" t="s">
        <v>32</v>
      </c>
      <c r="AX306" s="13" t="s">
        <v>76</v>
      </c>
      <c r="AY306" s="260" t="s">
        <v>153</v>
      </c>
    </row>
    <row r="307" s="14" customFormat="1">
      <c r="A307" s="14"/>
      <c r="B307" s="261"/>
      <c r="C307" s="262"/>
      <c r="D307" s="251" t="s">
        <v>162</v>
      </c>
      <c r="E307" s="263" t="s">
        <v>1</v>
      </c>
      <c r="F307" s="264" t="s">
        <v>164</v>
      </c>
      <c r="G307" s="262"/>
      <c r="H307" s="265">
        <v>25.600000000000001</v>
      </c>
      <c r="I307" s="266"/>
      <c r="J307" s="262"/>
      <c r="K307" s="262"/>
      <c r="L307" s="267"/>
      <c r="M307" s="268"/>
      <c r="N307" s="269"/>
      <c r="O307" s="269"/>
      <c r="P307" s="269"/>
      <c r="Q307" s="269"/>
      <c r="R307" s="269"/>
      <c r="S307" s="269"/>
      <c r="T307" s="270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71" t="s">
        <v>162</v>
      </c>
      <c r="AU307" s="271" t="s">
        <v>86</v>
      </c>
      <c r="AV307" s="14" t="s">
        <v>160</v>
      </c>
      <c r="AW307" s="14" t="s">
        <v>32</v>
      </c>
      <c r="AX307" s="14" t="s">
        <v>84</v>
      </c>
      <c r="AY307" s="271" t="s">
        <v>153</v>
      </c>
    </row>
    <row r="308" s="2" customFormat="1" ht="24.15" customHeight="1">
      <c r="A308" s="39"/>
      <c r="B308" s="40"/>
      <c r="C308" s="235" t="s">
        <v>522</v>
      </c>
      <c r="D308" s="235" t="s">
        <v>156</v>
      </c>
      <c r="E308" s="236" t="s">
        <v>571</v>
      </c>
      <c r="F308" s="237" t="s">
        <v>572</v>
      </c>
      <c r="G308" s="238" t="s">
        <v>159</v>
      </c>
      <c r="H308" s="239">
        <v>33.439999999999998</v>
      </c>
      <c r="I308" s="240"/>
      <c r="J308" s="241">
        <f>ROUND(I308*H308,2)</f>
        <v>0</v>
      </c>
      <c r="K308" s="242"/>
      <c r="L308" s="45"/>
      <c r="M308" s="243" t="s">
        <v>1</v>
      </c>
      <c r="N308" s="244" t="s">
        <v>41</v>
      </c>
      <c r="O308" s="92"/>
      <c r="P308" s="245">
        <f>O308*H308</f>
        <v>0</v>
      </c>
      <c r="Q308" s="245">
        <v>0.00021000000000000001</v>
      </c>
      <c r="R308" s="245">
        <f>Q308*H308</f>
        <v>0.0070223999999999998</v>
      </c>
      <c r="S308" s="245">
        <v>0</v>
      </c>
      <c r="T308" s="246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7" t="s">
        <v>276</v>
      </c>
      <c r="AT308" s="247" t="s">
        <v>156</v>
      </c>
      <c r="AU308" s="247" t="s">
        <v>86</v>
      </c>
      <c r="AY308" s="18" t="s">
        <v>153</v>
      </c>
      <c r="BE308" s="248">
        <f>IF(N308="základní",J308,0)</f>
        <v>0</v>
      </c>
      <c r="BF308" s="248">
        <f>IF(N308="snížená",J308,0)</f>
        <v>0</v>
      </c>
      <c r="BG308" s="248">
        <f>IF(N308="zákl. přenesená",J308,0)</f>
        <v>0</v>
      </c>
      <c r="BH308" s="248">
        <f>IF(N308="sníž. přenesená",J308,0)</f>
        <v>0</v>
      </c>
      <c r="BI308" s="248">
        <f>IF(N308="nulová",J308,0)</f>
        <v>0</v>
      </c>
      <c r="BJ308" s="18" t="s">
        <v>84</v>
      </c>
      <c r="BK308" s="248">
        <f>ROUND(I308*H308,2)</f>
        <v>0</v>
      </c>
      <c r="BL308" s="18" t="s">
        <v>276</v>
      </c>
      <c r="BM308" s="247" t="s">
        <v>959</v>
      </c>
    </row>
    <row r="309" s="15" customFormat="1">
      <c r="A309" s="15"/>
      <c r="B309" s="272"/>
      <c r="C309" s="273"/>
      <c r="D309" s="251" t="s">
        <v>162</v>
      </c>
      <c r="E309" s="274" t="s">
        <v>1</v>
      </c>
      <c r="F309" s="275" t="s">
        <v>706</v>
      </c>
      <c r="G309" s="273"/>
      <c r="H309" s="274" t="s">
        <v>1</v>
      </c>
      <c r="I309" s="276"/>
      <c r="J309" s="273"/>
      <c r="K309" s="273"/>
      <c r="L309" s="277"/>
      <c r="M309" s="278"/>
      <c r="N309" s="279"/>
      <c r="O309" s="279"/>
      <c r="P309" s="279"/>
      <c r="Q309" s="279"/>
      <c r="R309" s="279"/>
      <c r="S309" s="279"/>
      <c r="T309" s="280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81" t="s">
        <v>162</v>
      </c>
      <c r="AU309" s="281" t="s">
        <v>86</v>
      </c>
      <c r="AV309" s="15" t="s">
        <v>84</v>
      </c>
      <c r="AW309" s="15" t="s">
        <v>32</v>
      </c>
      <c r="AX309" s="15" t="s">
        <v>76</v>
      </c>
      <c r="AY309" s="281" t="s">
        <v>153</v>
      </c>
    </row>
    <row r="310" s="13" customFormat="1">
      <c r="A310" s="13"/>
      <c r="B310" s="249"/>
      <c r="C310" s="250"/>
      <c r="D310" s="251" t="s">
        <v>162</v>
      </c>
      <c r="E310" s="252" t="s">
        <v>1</v>
      </c>
      <c r="F310" s="253" t="s">
        <v>767</v>
      </c>
      <c r="G310" s="250"/>
      <c r="H310" s="254">
        <v>33.439999999999998</v>
      </c>
      <c r="I310" s="255"/>
      <c r="J310" s="250"/>
      <c r="K310" s="250"/>
      <c r="L310" s="256"/>
      <c r="M310" s="257"/>
      <c r="N310" s="258"/>
      <c r="O310" s="258"/>
      <c r="P310" s="258"/>
      <c r="Q310" s="258"/>
      <c r="R310" s="258"/>
      <c r="S310" s="258"/>
      <c r="T310" s="25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0" t="s">
        <v>162</v>
      </c>
      <c r="AU310" s="260" t="s">
        <v>86</v>
      </c>
      <c r="AV310" s="13" t="s">
        <v>86</v>
      </c>
      <c r="AW310" s="13" t="s">
        <v>32</v>
      </c>
      <c r="AX310" s="13" t="s">
        <v>76</v>
      </c>
      <c r="AY310" s="260" t="s">
        <v>153</v>
      </c>
    </row>
    <row r="311" s="14" customFormat="1">
      <c r="A311" s="14"/>
      <c r="B311" s="261"/>
      <c r="C311" s="262"/>
      <c r="D311" s="251" t="s">
        <v>162</v>
      </c>
      <c r="E311" s="263" t="s">
        <v>1</v>
      </c>
      <c r="F311" s="264" t="s">
        <v>164</v>
      </c>
      <c r="G311" s="262"/>
      <c r="H311" s="265">
        <v>33.439999999999998</v>
      </c>
      <c r="I311" s="266"/>
      <c r="J311" s="262"/>
      <c r="K311" s="262"/>
      <c r="L311" s="267"/>
      <c r="M311" s="268"/>
      <c r="N311" s="269"/>
      <c r="O311" s="269"/>
      <c r="P311" s="269"/>
      <c r="Q311" s="269"/>
      <c r="R311" s="269"/>
      <c r="S311" s="269"/>
      <c r="T311" s="27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1" t="s">
        <v>162</v>
      </c>
      <c r="AU311" s="271" t="s">
        <v>86</v>
      </c>
      <c r="AV311" s="14" t="s">
        <v>160</v>
      </c>
      <c r="AW311" s="14" t="s">
        <v>32</v>
      </c>
      <c r="AX311" s="14" t="s">
        <v>84</v>
      </c>
      <c r="AY311" s="271" t="s">
        <v>153</v>
      </c>
    </row>
    <row r="312" s="2" customFormat="1" ht="16.5" customHeight="1">
      <c r="A312" s="39"/>
      <c r="B312" s="40"/>
      <c r="C312" s="235" t="s">
        <v>504</v>
      </c>
      <c r="D312" s="235" t="s">
        <v>156</v>
      </c>
      <c r="E312" s="236" t="s">
        <v>575</v>
      </c>
      <c r="F312" s="237" t="s">
        <v>576</v>
      </c>
      <c r="G312" s="238" t="s">
        <v>177</v>
      </c>
      <c r="H312" s="239">
        <v>22</v>
      </c>
      <c r="I312" s="240"/>
      <c r="J312" s="241">
        <f>ROUND(I312*H312,2)</f>
        <v>0</v>
      </c>
      <c r="K312" s="242"/>
      <c r="L312" s="45"/>
      <c r="M312" s="243" t="s">
        <v>1</v>
      </c>
      <c r="N312" s="244" t="s">
        <v>41</v>
      </c>
      <c r="O312" s="92"/>
      <c r="P312" s="245">
        <f>O312*H312</f>
        <v>0</v>
      </c>
      <c r="Q312" s="245">
        <v>0</v>
      </c>
      <c r="R312" s="245">
        <f>Q312*H312</f>
        <v>0</v>
      </c>
      <c r="S312" s="245">
        <v>0</v>
      </c>
      <c r="T312" s="246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7" t="s">
        <v>276</v>
      </c>
      <c r="AT312" s="247" t="s">
        <v>156</v>
      </c>
      <c r="AU312" s="247" t="s">
        <v>86</v>
      </c>
      <c r="AY312" s="18" t="s">
        <v>153</v>
      </c>
      <c r="BE312" s="248">
        <f>IF(N312="základní",J312,0)</f>
        <v>0</v>
      </c>
      <c r="BF312" s="248">
        <f>IF(N312="snížená",J312,0)</f>
        <v>0</v>
      </c>
      <c r="BG312" s="248">
        <f>IF(N312="zákl. přenesená",J312,0)</f>
        <v>0</v>
      </c>
      <c r="BH312" s="248">
        <f>IF(N312="sníž. přenesená",J312,0)</f>
        <v>0</v>
      </c>
      <c r="BI312" s="248">
        <f>IF(N312="nulová",J312,0)</f>
        <v>0</v>
      </c>
      <c r="BJ312" s="18" t="s">
        <v>84</v>
      </c>
      <c r="BK312" s="248">
        <f>ROUND(I312*H312,2)</f>
        <v>0</v>
      </c>
      <c r="BL312" s="18" t="s">
        <v>276</v>
      </c>
      <c r="BM312" s="247" t="s">
        <v>960</v>
      </c>
    </row>
    <row r="313" s="2" customFormat="1" ht="24.15" customHeight="1">
      <c r="A313" s="39"/>
      <c r="B313" s="40"/>
      <c r="C313" s="235" t="s">
        <v>527</v>
      </c>
      <c r="D313" s="235" t="s">
        <v>156</v>
      </c>
      <c r="E313" s="236" t="s">
        <v>579</v>
      </c>
      <c r="F313" s="237" t="s">
        <v>580</v>
      </c>
      <c r="G313" s="238" t="s">
        <v>230</v>
      </c>
      <c r="H313" s="239">
        <v>1.444</v>
      </c>
      <c r="I313" s="240"/>
      <c r="J313" s="241">
        <f>ROUND(I313*H313,2)</f>
        <v>0</v>
      </c>
      <c r="K313" s="242"/>
      <c r="L313" s="45"/>
      <c r="M313" s="243" t="s">
        <v>1</v>
      </c>
      <c r="N313" s="244" t="s">
        <v>41</v>
      </c>
      <c r="O313" s="92"/>
      <c r="P313" s="245">
        <f>O313*H313</f>
        <v>0</v>
      </c>
      <c r="Q313" s="245">
        <v>0</v>
      </c>
      <c r="R313" s="245">
        <f>Q313*H313</f>
        <v>0</v>
      </c>
      <c r="S313" s="245">
        <v>0</v>
      </c>
      <c r="T313" s="246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7" t="s">
        <v>276</v>
      </c>
      <c r="AT313" s="247" t="s">
        <v>156</v>
      </c>
      <c r="AU313" s="247" t="s">
        <v>86</v>
      </c>
      <c r="AY313" s="18" t="s">
        <v>153</v>
      </c>
      <c r="BE313" s="248">
        <f>IF(N313="základní",J313,0)</f>
        <v>0</v>
      </c>
      <c r="BF313" s="248">
        <f>IF(N313="snížená",J313,0)</f>
        <v>0</v>
      </c>
      <c r="BG313" s="248">
        <f>IF(N313="zákl. přenesená",J313,0)</f>
        <v>0</v>
      </c>
      <c r="BH313" s="248">
        <f>IF(N313="sníž. přenesená",J313,0)</f>
        <v>0</v>
      </c>
      <c r="BI313" s="248">
        <f>IF(N313="nulová",J313,0)</f>
        <v>0</v>
      </c>
      <c r="BJ313" s="18" t="s">
        <v>84</v>
      </c>
      <c r="BK313" s="248">
        <f>ROUND(I313*H313,2)</f>
        <v>0</v>
      </c>
      <c r="BL313" s="18" t="s">
        <v>276</v>
      </c>
      <c r="BM313" s="247" t="s">
        <v>961</v>
      </c>
    </row>
    <row r="314" s="12" customFormat="1" ht="22.8" customHeight="1">
      <c r="A314" s="12"/>
      <c r="B314" s="219"/>
      <c r="C314" s="220"/>
      <c r="D314" s="221" t="s">
        <v>75</v>
      </c>
      <c r="E314" s="233" t="s">
        <v>582</v>
      </c>
      <c r="F314" s="233" t="s">
        <v>583</v>
      </c>
      <c r="G314" s="220"/>
      <c r="H314" s="220"/>
      <c r="I314" s="223"/>
      <c r="J314" s="234">
        <f>BK314</f>
        <v>0</v>
      </c>
      <c r="K314" s="220"/>
      <c r="L314" s="225"/>
      <c r="M314" s="226"/>
      <c r="N314" s="227"/>
      <c r="O314" s="227"/>
      <c r="P314" s="228">
        <f>SUM(P315:P316)</f>
        <v>0</v>
      </c>
      <c r="Q314" s="227"/>
      <c r="R314" s="228">
        <f>SUM(R315:R316)</f>
        <v>0.0032100000000000002</v>
      </c>
      <c r="S314" s="227"/>
      <c r="T314" s="229">
        <f>SUM(T315:T316)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30" t="s">
        <v>86</v>
      </c>
      <c r="AT314" s="231" t="s">
        <v>75</v>
      </c>
      <c r="AU314" s="231" t="s">
        <v>84</v>
      </c>
      <c r="AY314" s="230" t="s">
        <v>153</v>
      </c>
      <c r="BK314" s="232">
        <f>SUM(BK315:BK316)</f>
        <v>0</v>
      </c>
    </row>
    <row r="315" s="2" customFormat="1" ht="16.5" customHeight="1">
      <c r="A315" s="39"/>
      <c r="B315" s="40"/>
      <c r="C315" s="235" t="s">
        <v>532</v>
      </c>
      <c r="D315" s="235" t="s">
        <v>156</v>
      </c>
      <c r="E315" s="236" t="s">
        <v>585</v>
      </c>
      <c r="F315" s="237" t="s">
        <v>586</v>
      </c>
      <c r="G315" s="238" t="s">
        <v>288</v>
      </c>
      <c r="H315" s="239">
        <v>3</v>
      </c>
      <c r="I315" s="240"/>
      <c r="J315" s="241">
        <f>ROUND(I315*H315,2)</f>
        <v>0</v>
      </c>
      <c r="K315" s="242"/>
      <c r="L315" s="45"/>
      <c r="M315" s="243" t="s">
        <v>1</v>
      </c>
      <c r="N315" s="244" t="s">
        <v>41</v>
      </c>
      <c r="O315" s="92"/>
      <c r="P315" s="245">
        <f>O315*H315</f>
        <v>0</v>
      </c>
      <c r="Q315" s="245">
        <v>0.00107</v>
      </c>
      <c r="R315" s="245">
        <f>Q315*H315</f>
        <v>0.0032100000000000002</v>
      </c>
      <c r="S315" s="245">
        <v>0</v>
      </c>
      <c r="T315" s="246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7" t="s">
        <v>276</v>
      </c>
      <c r="AT315" s="247" t="s">
        <v>156</v>
      </c>
      <c r="AU315" s="247" t="s">
        <v>86</v>
      </c>
      <c r="AY315" s="18" t="s">
        <v>153</v>
      </c>
      <c r="BE315" s="248">
        <f>IF(N315="základní",J315,0)</f>
        <v>0</v>
      </c>
      <c r="BF315" s="248">
        <f>IF(N315="snížená",J315,0)</f>
        <v>0</v>
      </c>
      <c r="BG315" s="248">
        <f>IF(N315="zákl. přenesená",J315,0)</f>
        <v>0</v>
      </c>
      <c r="BH315" s="248">
        <f>IF(N315="sníž. přenesená",J315,0)</f>
        <v>0</v>
      </c>
      <c r="BI315" s="248">
        <f>IF(N315="nulová",J315,0)</f>
        <v>0</v>
      </c>
      <c r="BJ315" s="18" t="s">
        <v>84</v>
      </c>
      <c r="BK315" s="248">
        <f>ROUND(I315*H315,2)</f>
        <v>0</v>
      </c>
      <c r="BL315" s="18" t="s">
        <v>276</v>
      </c>
      <c r="BM315" s="247" t="s">
        <v>962</v>
      </c>
    </row>
    <row r="316" s="2" customFormat="1" ht="16.5" customHeight="1">
      <c r="A316" s="39"/>
      <c r="B316" s="40"/>
      <c r="C316" s="235" t="s">
        <v>536</v>
      </c>
      <c r="D316" s="235" t="s">
        <v>156</v>
      </c>
      <c r="E316" s="236" t="s">
        <v>589</v>
      </c>
      <c r="F316" s="237" t="s">
        <v>963</v>
      </c>
      <c r="G316" s="238" t="s">
        <v>172</v>
      </c>
      <c r="H316" s="239">
        <v>1</v>
      </c>
      <c r="I316" s="240"/>
      <c r="J316" s="241">
        <f>ROUND(I316*H316,2)</f>
        <v>0</v>
      </c>
      <c r="K316" s="242"/>
      <c r="L316" s="45"/>
      <c r="M316" s="243" t="s">
        <v>1</v>
      </c>
      <c r="N316" s="244" t="s">
        <v>41</v>
      </c>
      <c r="O316" s="92"/>
      <c r="P316" s="245">
        <f>O316*H316</f>
        <v>0</v>
      </c>
      <c r="Q316" s="245">
        <v>0</v>
      </c>
      <c r="R316" s="245">
        <f>Q316*H316</f>
        <v>0</v>
      </c>
      <c r="S316" s="245">
        <v>0</v>
      </c>
      <c r="T316" s="246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7" t="s">
        <v>276</v>
      </c>
      <c r="AT316" s="247" t="s">
        <v>156</v>
      </c>
      <c r="AU316" s="247" t="s">
        <v>86</v>
      </c>
      <c r="AY316" s="18" t="s">
        <v>153</v>
      </c>
      <c r="BE316" s="248">
        <f>IF(N316="základní",J316,0)</f>
        <v>0</v>
      </c>
      <c r="BF316" s="248">
        <f>IF(N316="snížená",J316,0)</f>
        <v>0</v>
      </c>
      <c r="BG316" s="248">
        <f>IF(N316="zákl. přenesená",J316,0)</f>
        <v>0</v>
      </c>
      <c r="BH316" s="248">
        <f>IF(N316="sníž. přenesená",J316,0)</f>
        <v>0</v>
      </c>
      <c r="BI316" s="248">
        <f>IF(N316="nulová",J316,0)</f>
        <v>0</v>
      </c>
      <c r="BJ316" s="18" t="s">
        <v>84</v>
      </c>
      <c r="BK316" s="248">
        <f>ROUND(I316*H316,2)</f>
        <v>0</v>
      </c>
      <c r="BL316" s="18" t="s">
        <v>276</v>
      </c>
      <c r="BM316" s="247" t="s">
        <v>964</v>
      </c>
    </row>
    <row r="317" s="12" customFormat="1" ht="22.8" customHeight="1">
      <c r="A317" s="12"/>
      <c r="B317" s="219"/>
      <c r="C317" s="220"/>
      <c r="D317" s="221" t="s">
        <v>75</v>
      </c>
      <c r="E317" s="233" t="s">
        <v>592</v>
      </c>
      <c r="F317" s="233" t="s">
        <v>593</v>
      </c>
      <c r="G317" s="220"/>
      <c r="H317" s="220"/>
      <c r="I317" s="223"/>
      <c r="J317" s="234">
        <f>BK317</f>
        <v>0</v>
      </c>
      <c r="K317" s="220"/>
      <c r="L317" s="225"/>
      <c r="M317" s="226"/>
      <c r="N317" s="227"/>
      <c r="O317" s="227"/>
      <c r="P317" s="228">
        <f>SUM(P318:P335)</f>
        <v>0</v>
      </c>
      <c r="Q317" s="227"/>
      <c r="R317" s="228">
        <f>SUM(R318:R335)</f>
        <v>0.14499264000000001</v>
      </c>
      <c r="S317" s="227"/>
      <c r="T317" s="229">
        <f>SUM(T318:T335)</f>
        <v>0.028979419999999999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30" t="s">
        <v>86</v>
      </c>
      <c r="AT317" s="231" t="s">
        <v>75</v>
      </c>
      <c r="AU317" s="231" t="s">
        <v>84</v>
      </c>
      <c r="AY317" s="230" t="s">
        <v>153</v>
      </c>
      <c r="BK317" s="232">
        <f>SUM(BK318:BK335)</f>
        <v>0</v>
      </c>
    </row>
    <row r="318" s="2" customFormat="1" ht="16.5" customHeight="1">
      <c r="A318" s="39"/>
      <c r="B318" s="40"/>
      <c r="C318" s="235" t="s">
        <v>540</v>
      </c>
      <c r="D318" s="235" t="s">
        <v>156</v>
      </c>
      <c r="E318" s="236" t="s">
        <v>595</v>
      </c>
      <c r="F318" s="237" t="s">
        <v>596</v>
      </c>
      <c r="G318" s="238" t="s">
        <v>167</v>
      </c>
      <c r="H318" s="239">
        <v>93.481999999999999</v>
      </c>
      <c r="I318" s="240"/>
      <c r="J318" s="241">
        <f>ROUND(I318*H318,2)</f>
        <v>0</v>
      </c>
      <c r="K318" s="242"/>
      <c r="L318" s="45"/>
      <c r="M318" s="243" t="s">
        <v>1</v>
      </c>
      <c r="N318" s="244" t="s">
        <v>41</v>
      </c>
      <c r="O318" s="92"/>
      <c r="P318" s="245">
        <f>O318*H318</f>
        <v>0</v>
      </c>
      <c r="Q318" s="245">
        <v>0.001</v>
      </c>
      <c r="R318" s="245">
        <f>Q318*H318</f>
        <v>0.093481999999999996</v>
      </c>
      <c r="S318" s="245">
        <v>0.00031</v>
      </c>
      <c r="T318" s="246">
        <f>S318*H318</f>
        <v>0.028979419999999999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7" t="s">
        <v>276</v>
      </c>
      <c r="AT318" s="247" t="s">
        <v>156</v>
      </c>
      <c r="AU318" s="247" t="s">
        <v>86</v>
      </c>
      <c r="AY318" s="18" t="s">
        <v>153</v>
      </c>
      <c r="BE318" s="248">
        <f>IF(N318="základní",J318,0)</f>
        <v>0</v>
      </c>
      <c r="BF318" s="248">
        <f>IF(N318="snížená",J318,0)</f>
        <v>0</v>
      </c>
      <c r="BG318" s="248">
        <f>IF(N318="zákl. přenesená",J318,0)</f>
        <v>0</v>
      </c>
      <c r="BH318" s="248">
        <f>IF(N318="sníž. přenesená",J318,0)</f>
        <v>0</v>
      </c>
      <c r="BI318" s="248">
        <f>IF(N318="nulová",J318,0)</f>
        <v>0</v>
      </c>
      <c r="BJ318" s="18" t="s">
        <v>84</v>
      </c>
      <c r="BK318" s="248">
        <f>ROUND(I318*H318,2)</f>
        <v>0</v>
      </c>
      <c r="BL318" s="18" t="s">
        <v>276</v>
      </c>
      <c r="BM318" s="247" t="s">
        <v>965</v>
      </c>
    </row>
    <row r="319" s="15" customFormat="1">
      <c r="A319" s="15"/>
      <c r="B319" s="272"/>
      <c r="C319" s="273"/>
      <c r="D319" s="251" t="s">
        <v>162</v>
      </c>
      <c r="E319" s="274" t="s">
        <v>1</v>
      </c>
      <c r="F319" s="275" t="s">
        <v>201</v>
      </c>
      <c r="G319" s="273"/>
      <c r="H319" s="274" t="s">
        <v>1</v>
      </c>
      <c r="I319" s="276"/>
      <c r="J319" s="273"/>
      <c r="K319" s="273"/>
      <c r="L319" s="277"/>
      <c r="M319" s="278"/>
      <c r="N319" s="279"/>
      <c r="O319" s="279"/>
      <c r="P319" s="279"/>
      <c r="Q319" s="279"/>
      <c r="R319" s="279"/>
      <c r="S319" s="279"/>
      <c r="T319" s="280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81" t="s">
        <v>162</v>
      </c>
      <c r="AU319" s="281" t="s">
        <v>86</v>
      </c>
      <c r="AV319" s="15" t="s">
        <v>84</v>
      </c>
      <c r="AW319" s="15" t="s">
        <v>32</v>
      </c>
      <c r="AX319" s="15" t="s">
        <v>76</v>
      </c>
      <c r="AY319" s="281" t="s">
        <v>153</v>
      </c>
    </row>
    <row r="320" s="15" customFormat="1">
      <c r="A320" s="15"/>
      <c r="B320" s="272"/>
      <c r="C320" s="273"/>
      <c r="D320" s="251" t="s">
        <v>162</v>
      </c>
      <c r="E320" s="274" t="s">
        <v>1</v>
      </c>
      <c r="F320" s="275" t="s">
        <v>185</v>
      </c>
      <c r="G320" s="273"/>
      <c r="H320" s="274" t="s">
        <v>1</v>
      </c>
      <c r="I320" s="276"/>
      <c r="J320" s="273"/>
      <c r="K320" s="273"/>
      <c r="L320" s="277"/>
      <c r="M320" s="278"/>
      <c r="N320" s="279"/>
      <c r="O320" s="279"/>
      <c r="P320" s="279"/>
      <c r="Q320" s="279"/>
      <c r="R320" s="279"/>
      <c r="S320" s="279"/>
      <c r="T320" s="280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81" t="s">
        <v>162</v>
      </c>
      <c r="AU320" s="281" t="s">
        <v>86</v>
      </c>
      <c r="AV320" s="15" t="s">
        <v>84</v>
      </c>
      <c r="AW320" s="15" t="s">
        <v>32</v>
      </c>
      <c r="AX320" s="15" t="s">
        <v>76</v>
      </c>
      <c r="AY320" s="281" t="s">
        <v>153</v>
      </c>
    </row>
    <row r="321" s="13" customFormat="1">
      <c r="A321" s="13"/>
      <c r="B321" s="249"/>
      <c r="C321" s="250"/>
      <c r="D321" s="251" t="s">
        <v>162</v>
      </c>
      <c r="E321" s="252" t="s">
        <v>1</v>
      </c>
      <c r="F321" s="253" t="s">
        <v>629</v>
      </c>
      <c r="G321" s="250"/>
      <c r="H321" s="254">
        <v>11.193</v>
      </c>
      <c r="I321" s="255"/>
      <c r="J321" s="250"/>
      <c r="K321" s="250"/>
      <c r="L321" s="256"/>
      <c r="M321" s="257"/>
      <c r="N321" s="258"/>
      <c r="O321" s="258"/>
      <c r="P321" s="258"/>
      <c r="Q321" s="258"/>
      <c r="R321" s="258"/>
      <c r="S321" s="258"/>
      <c r="T321" s="25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0" t="s">
        <v>162</v>
      </c>
      <c r="AU321" s="260" t="s">
        <v>86</v>
      </c>
      <c r="AV321" s="13" t="s">
        <v>86</v>
      </c>
      <c r="AW321" s="13" t="s">
        <v>32</v>
      </c>
      <c r="AX321" s="13" t="s">
        <v>76</v>
      </c>
      <c r="AY321" s="260" t="s">
        <v>153</v>
      </c>
    </row>
    <row r="322" s="13" customFormat="1">
      <c r="A322" s="13"/>
      <c r="B322" s="249"/>
      <c r="C322" s="250"/>
      <c r="D322" s="251" t="s">
        <v>162</v>
      </c>
      <c r="E322" s="252" t="s">
        <v>1</v>
      </c>
      <c r="F322" s="253" t="s">
        <v>630</v>
      </c>
      <c r="G322" s="250"/>
      <c r="H322" s="254">
        <v>13.33</v>
      </c>
      <c r="I322" s="255"/>
      <c r="J322" s="250"/>
      <c r="K322" s="250"/>
      <c r="L322" s="256"/>
      <c r="M322" s="257"/>
      <c r="N322" s="258"/>
      <c r="O322" s="258"/>
      <c r="P322" s="258"/>
      <c r="Q322" s="258"/>
      <c r="R322" s="258"/>
      <c r="S322" s="258"/>
      <c r="T322" s="25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0" t="s">
        <v>162</v>
      </c>
      <c r="AU322" s="260" t="s">
        <v>86</v>
      </c>
      <c r="AV322" s="13" t="s">
        <v>86</v>
      </c>
      <c r="AW322" s="13" t="s">
        <v>32</v>
      </c>
      <c r="AX322" s="13" t="s">
        <v>76</v>
      </c>
      <c r="AY322" s="260" t="s">
        <v>153</v>
      </c>
    </row>
    <row r="323" s="16" customFormat="1">
      <c r="A323" s="16"/>
      <c r="B323" s="282"/>
      <c r="C323" s="283"/>
      <c r="D323" s="251" t="s">
        <v>162</v>
      </c>
      <c r="E323" s="284" t="s">
        <v>1</v>
      </c>
      <c r="F323" s="285" t="s">
        <v>215</v>
      </c>
      <c r="G323" s="283"/>
      <c r="H323" s="286">
        <v>24.523</v>
      </c>
      <c r="I323" s="287"/>
      <c r="J323" s="283"/>
      <c r="K323" s="283"/>
      <c r="L323" s="288"/>
      <c r="M323" s="289"/>
      <c r="N323" s="290"/>
      <c r="O323" s="290"/>
      <c r="P323" s="290"/>
      <c r="Q323" s="290"/>
      <c r="R323" s="290"/>
      <c r="S323" s="290"/>
      <c r="T323" s="291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T323" s="292" t="s">
        <v>162</v>
      </c>
      <c r="AU323" s="292" t="s">
        <v>86</v>
      </c>
      <c r="AV323" s="16" t="s">
        <v>154</v>
      </c>
      <c r="AW323" s="16" t="s">
        <v>32</v>
      </c>
      <c r="AX323" s="16" t="s">
        <v>76</v>
      </c>
      <c r="AY323" s="292" t="s">
        <v>153</v>
      </c>
    </row>
    <row r="324" s="15" customFormat="1">
      <c r="A324" s="15"/>
      <c r="B324" s="272"/>
      <c r="C324" s="273"/>
      <c r="D324" s="251" t="s">
        <v>162</v>
      </c>
      <c r="E324" s="274" t="s">
        <v>1</v>
      </c>
      <c r="F324" s="275" t="s">
        <v>774</v>
      </c>
      <c r="G324" s="273"/>
      <c r="H324" s="274" t="s">
        <v>1</v>
      </c>
      <c r="I324" s="276"/>
      <c r="J324" s="273"/>
      <c r="K324" s="273"/>
      <c r="L324" s="277"/>
      <c r="M324" s="278"/>
      <c r="N324" s="279"/>
      <c r="O324" s="279"/>
      <c r="P324" s="279"/>
      <c r="Q324" s="279"/>
      <c r="R324" s="279"/>
      <c r="S324" s="279"/>
      <c r="T324" s="280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81" t="s">
        <v>162</v>
      </c>
      <c r="AU324" s="281" t="s">
        <v>86</v>
      </c>
      <c r="AV324" s="15" t="s">
        <v>84</v>
      </c>
      <c r="AW324" s="15" t="s">
        <v>32</v>
      </c>
      <c r="AX324" s="15" t="s">
        <v>76</v>
      </c>
      <c r="AY324" s="281" t="s">
        <v>153</v>
      </c>
    </row>
    <row r="325" s="15" customFormat="1">
      <c r="A325" s="15"/>
      <c r="B325" s="272"/>
      <c r="C325" s="273"/>
      <c r="D325" s="251" t="s">
        <v>162</v>
      </c>
      <c r="E325" s="274" t="s">
        <v>1</v>
      </c>
      <c r="F325" s="275" t="s">
        <v>185</v>
      </c>
      <c r="G325" s="273"/>
      <c r="H325" s="274" t="s">
        <v>1</v>
      </c>
      <c r="I325" s="276"/>
      <c r="J325" s="273"/>
      <c r="K325" s="273"/>
      <c r="L325" s="277"/>
      <c r="M325" s="278"/>
      <c r="N325" s="279"/>
      <c r="O325" s="279"/>
      <c r="P325" s="279"/>
      <c r="Q325" s="279"/>
      <c r="R325" s="279"/>
      <c r="S325" s="279"/>
      <c r="T325" s="280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81" t="s">
        <v>162</v>
      </c>
      <c r="AU325" s="281" t="s">
        <v>86</v>
      </c>
      <c r="AV325" s="15" t="s">
        <v>84</v>
      </c>
      <c r="AW325" s="15" t="s">
        <v>32</v>
      </c>
      <c r="AX325" s="15" t="s">
        <v>76</v>
      </c>
      <c r="AY325" s="281" t="s">
        <v>153</v>
      </c>
    </row>
    <row r="326" s="13" customFormat="1">
      <c r="A326" s="13"/>
      <c r="B326" s="249"/>
      <c r="C326" s="250"/>
      <c r="D326" s="251" t="s">
        <v>162</v>
      </c>
      <c r="E326" s="252" t="s">
        <v>1</v>
      </c>
      <c r="F326" s="253" t="s">
        <v>638</v>
      </c>
      <c r="G326" s="250"/>
      <c r="H326" s="254">
        <v>27.097999999999999</v>
      </c>
      <c r="I326" s="255"/>
      <c r="J326" s="250"/>
      <c r="K326" s="250"/>
      <c r="L326" s="256"/>
      <c r="M326" s="257"/>
      <c r="N326" s="258"/>
      <c r="O326" s="258"/>
      <c r="P326" s="258"/>
      <c r="Q326" s="258"/>
      <c r="R326" s="258"/>
      <c r="S326" s="258"/>
      <c r="T326" s="25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0" t="s">
        <v>162</v>
      </c>
      <c r="AU326" s="260" t="s">
        <v>86</v>
      </c>
      <c r="AV326" s="13" t="s">
        <v>86</v>
      </c>
      <c r="AW326" s="13" t="s">
        <v>32</v>
      </c>
      <c r="AX326" s="13" t="s">
        <v>76</v>
      </c>
      <c r="AY326" s="260" t="s">
        <v>153</v>
      </c>
    </row>
    <row r="327" s="15" customFormat="1">
      <c r="A327" s="15"/>
      <c r="B327" s="272"/>
      <c r="C327" s="273"/>
      <c r="D327" s="251" t="s">
        <v>162</v>
      </c>
      <c r="E327" s="274" t="s">
        <v>1</v>
      </c>
      <c r="F327" s="275" t="s">
        <v>639</v>
      </c>
      <c r="G327" s="273"/>
      <c r="H327" s="274" t="s">
        <v>1</v>
      </c>
      <c r="I327" s="276"/>
      <c r="J327" s="273"/>
      <c r="K327" s="273"/>
      <c r="L327" s="277"/>
      <c r="M327" s="278"/>
      <c r="N327" s="279"/>
      <c r="O327" s="279"/>
      <c r="P327" s="279"/>
      <c r="Q327" s="279"/>
      <c r="R327" s="279"/>
      <c r="S327" s="279"/>
      <c r="T327" s="280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81" t="s">
        <v>162</v>
      </c>
      <c r="AU327" s="281" t="s">
        <v>86</v>
      </c>
      <c r="AV327" s="15" t="s">
        <v>84</v>
      </c>
      <c r="AW327" s="15" t="s">
        <v>32</v>
      </c>
      <c r="AX327" s="15" t="s">
        <v>76</v>
      </c>
      <c r="AY327" s="281" t="s">
        <v>153</v>
      </c>
    </row>
    <row r="328" s="13" customFormat="1">
      <c r="A328" s="13"/>
      <c r="B328" s="249"/>
      <c r="C328" s="250"/>
      <c r="D328" s="251" t="s">
        <v>162</v>
      </c>
      <c r="E328" s="252" t="s">
        <v>1</v>
      </c>
      <c r="F328" s="253" t="s">
        <v>640</v>
      </c>
      <c r="G328" s="250"/>
      <c r="H328" s="254">
        <v>31.861000000000001</v>
      </c>
      <c r="I328" s="255"/>
      <c r="J328" s="250"/>
      <c r="K328" s="250"/>
      <c r="L328" s="256"/>
      <c r="M328" s="257"/>
      <c r="N328" s="258"/>
      <c r="O328" s="258"/>
      <c r="P328" s="258"/>
      <c r="Q328" s="258"/>
      <c r="R328" s="258"/>
      <c r="S328" s="258"/>
      <c r="T328" s="25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0" t="s">
        <v>162</v>
      </c>
      <c r="AU328" s="260" t="s">
        <v>86</v>
      </c>
      <c r="AV328" s="13" t="s">
        <v>86</v>
      </c>
      <c r="AW328" s="13" t="s">
        <v>32</v>
      </c>
      <c r="AX328" s="13" t="s">
        <v>76</v>
      </c>
      <c r="AY328" s="260" t="s">
        <v>153</v>
      </c>
    </row>
    <row r="329" s="13" customFormat="1">
      <c r="A329" s="13"/>
      <c r="B329" s="249"/>
      <c r="C329" s="250"/>
      <c r="D329" s="251" t="s">
        <v>162</v>
      </c>
      <c r="E329" s="252" t="s">
        <v>1</v>
      </c>
      <c r="F329" s="253" t="s">
        <v>616</v>
      </c>
      <c r="G329" s="250"/>
      <c r="H329" s="254">
        <v>10</v>
      </c>
      <c r="I329" s="255"/>
      <c r="J329" s="250"/>
      <c r="K329" s="250"/>
      <c r="L329" s="256"/>
      <c r="M329" s="257"/>
      <c r="N329" s="258"/>
      <c r="O329" s="258"/>
      <c r="P329" s="258"/>
      <c r="Q329" s="258"/>
      <c r="R329" s="258"/>
      <c r="S329" s="258"/>
      <c r="T329" s="25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0" t="s">
        <v>162</v>
      </c>
      <c r="AU329" s="260" t="s">
        <v>86</v>
      </c>
      <c r="AV329" s="13" t="s">
        <v>86</v>
      </c>
      <c r="AW329" s="13" t="s">
        <v>32</v>
      </c>
      <c r="AX329" s="13" t="s">
        <v>76</v>
      </c>
      <c r="AY329" s="260" t="s">
        <v>153</v>
      </c>
    </row>
    <row r="330" s="16" customFormat="1">
      <c r="A330" s="16"/>
      <c r="B330" s="282"/>
      <c r="C330" s="283"/>
      <c r="D330" s="251" t="s">
        <v>162</v>
      </c>
      <c r="E330" s="284" t="s">
        <v>1</v>
      </c>
      <c r="F330" s="285" t="s">
        <v>215</v>
      </c>
      <c r="G330" s="283"/>
      <c r="H330" s="286">
        <v>68.959000000000003</v>
      </c>
      <c r="I330" s="287"/>
      <c r="J330" s="283"/>
      <c r="K330" s="283"/>
      <c r="L330" s="288"/>
      <c r="M330" s="289"/>
      <c r="N330" s="290"/>
      <c r="O330" s="290"/>
      <c r="P330" s="290"/>
      <c r="Q330" s="290"/>
      <c r="R330" s="290"/>
      <c r="S330" s="290"/>
      <c r="T330" s="291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T330" s="292" t="s">
        <v>162</v>
      </c>
      <c r="AU330" s="292" t="s">
        <v>86</v>
      </c>
      <c r="AV330" s="16" t="s">
        <v>154</v>
      </c>
      <c r="AW330" s="16" t="s">
        <v>32</v>
      </c>
      <c r="AX330" s="16" t="s">
        <v>76</v>
      </c>
      <c r="AY330" s="292" t="s">
        <v>153</v>
      </c>
    </row>
    <row r="331" s="14" customFormat="1">
      <c r="A331" s="14"/>
      <c r="B331" s="261"/>
      <c r="C331" s="262"/>
      <c r="D331" s="251" t="s">
        <v>162</v>
      </c>
      <c r="E331" s="263" t="s">
        <v>1</v>
      </c>
      <c r="F331" s="264" t="s">
        <v>164</v>
      </c>
      <c r="G331" s="262"/>
      <c r="H331" s="265">
        <v>93.481999999999999</v>
      </c>
      <c r="I331" s="266"/>
      <c r="J331" s="262"/>
      <c r="K331" s="262"/>
      <c r="L331" s="267"/>
      <c r="M331" s="268"/>
      <c r="N331" s="269"/>
      <c r="O331" s="269"/>
      <c r="P331" s="269"/>
      <c r="Q331" s="269"/>
      <c r="R331" s="269"/>
      <c r="S331" s="269"/>
      <c r="T331" s="27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71" t="s">
        <v>162</v>
      </c>
      <c r="AU331" s="271" t="s">
        <v>86</v>
      </c>
      <c r="AV331" s="14" t="s">
        <v>160</v>
      </c>
      <c r="AW331" s="14" t="s">
        <v>32</v>
      </c>
      <c r="AX331" s="14" t="s">
        <v>84</v>
      </c>
      <c r="AY331" s="271" t="s">
        <v>153</v>
      </c>
    </row>
    <row r="332" s="2" customFormat="1" ht="21.75" customHeight="1">
      <c r="A332" s="39"/>
      <c r="B332" s="40"/>
      <c r="C332" s="235" t="s">
        <v>545</v>
      </c>
      <c r="D332" s="235" t="s">
        <v>156</v>
      </c>
      <c r="E332" s="236" t="s">
        <v>604</v>
      </c>
      <c r="F332" s="237" t="s">
        <v>605</v>
      </c>
      <c r="G332" s="238" t="s">
        <v>167</v>
      </c>
      <c r="H332" s="239">
        <v>93.481999999999999</v>
      </c>
      <c r="I332" s="240"/>
      <c r="J332" s="241">
        <f>ROUND(I332*H332,2)</f>
        <v>0</v>
      </c>
      <c r="K332" s="242"/>
      <c r="L332" s="45"/>
      <c r="M332" s="243" t="s">
        <v>1</v>
      </c>
      <c r="N332" s="244" t="s">
        <v>41</v>
      </c>
      <c r="O332" s="92"/>
      <c r="P332" s="245">
        <f>O332*H332</f>
        <v>0</v>
      </c>
      <c r="Q332" s="245">
        <v>3.0000000000000001E-05</v>
      </c>
      <c r="R332" s="245">
        <f>Q332*H332</f>
        <v>0.0028044599999999999</v>
      </c>
      <c r="S332" s="245">
        <v>0</v>
      </c>
      <c r="T332" s="246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7" t="s">
        <v>276</v>
      </c>
      <c r="AT332" s="247" t="s">
        <v>156</v>
      </c>
      <c r="AU332" s="247" t="s">
        <v>86</v>
      </c>
      <c r="AY332" s="18" t="s">
        <v>153</v>
      </c>
      <c r="BE332" s="248">
        <f>IF(N332="základní",J332,0)</f>
        <v>0</v>
      </c>
      <c r="BF332" s="248">
        <f>IF(N332="snížená",J332,0)</f>
        <v>0</v>
      </c>
      <c r="BG332" s="248">
        <f>IF(N332="zákl. přenesená",J332,0)</f>
        <v>0</v>
      </c>
      <c r="BH332" s="248">
        <f>IF(N332="sníž. přenesená",J332,0)</f>
        <v>0</v>
      </c>
      <c r="BI332" s="248">
        <f>IF(N332="nulová",J332,0)</f>
        <v>0</v>
      </c>
      <c r="BJ332" s="18" t="s">
        <v>84</v>
      </c>
      <c r="BK332" s="248">
        <f>ROUND(I332*H332,2)</f>
        <v>0</v>
      </c>
      <c r="BL332" s="18" t="s">
        <v>276</v>
      </c>
      <c r="BM332" s="247" t="s">
        <v>966</v>
      </c>
    </row>
    <row r="333" s="2" customFormat="1" ht="24.15" customHeight="1">
      <c r="A333" s="39"/>
      <c r="B333" s="40"/>
      <c r="C333" s="235" t="s">
        <v>556</v>
      </c>
      <c r="D333" s="235" t="s">
        <v>156</v>
      </c>
      <c r="E333" s="236" t="s">
        <v>608</v>
      </c>
      <c r="F333" s="237" t="s">
        <v>609</v>
      </c>
      <c r="G333" s="238" t="s">
        <v>167</v>
      </c>
      <c r="H333" s="239">
        <v>10</v>
      </c>
      <c r="I333" s="240"/>
      <c r="J333" s="241">
        <f>ROUND(I333*H333,2)</f>
        <v>0</v>
      </c>
      <c r="K333" s="242"/>
      <c r="L333" s="45"/>
      <c r="M333" s="243" t="s">
        <v>1</v>
      </c>
      <c r="N333" s="244" t="s">
        <v>41</v>
      </c>
      <c r="O333" s="92"/>
      <c r="P333" s="245">
        <f>O333*H333</f>
        <v>0</v>
      </c>
      <c r="Q333" s="245">
        <v>0.00029</v>
      </c>
      <c r="R333" s="245">
        <f>Q333*H333</f>
        <v>0.0028999999999999998</v>
      </c>
      <c r="S333" s="245">
        <v>0</v>
      </c>
      <c r="T333" s="246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47" t="s">
        <v>276</v>
      </c>
      <c r="AT333" s="247" t="s">
        <v>156</v>
      </c>
      <c r="AU333" s="247" t="s">
        <v>86</v>
      </c>
      <c r="AY333" s="18" t="s">
        <v>153</v>
      </c>
      <c r="BE333" s="248">
        <f>IF(N333="základní",J333,0)</f>
        <v>0</v>
      </c>
      <c r="BF333" s="248">
        <f>IF(N333="snížená",J333,0)</f>
        <v>0</v>
      </c>
      <c r="BG333" s="248">
        <f>IF(N333="zákl. přenesená",J333,0)</f>
        <v>0</v>
      </c>
      <c r="BH333" s="248">
        <f>IF(N333="sníž. přenesená",J333,0)</f>
        <v>0</v>
      </c>
      <c r="BI333" s="248">
        <f>IF(N333="nulová",J333,0)</f>
        <v>0</v>
      </c>
      <c r="BJ333" s="18" t="s">
        <v>84</v>
      </c>
      <c r="BK333" s="248">
        <f>ROUND(I333*H333,2)</f>
        <v>0</v>
      </c>
      <c r="BL333" s="18" t="s">
        <v>276</v>
      </c>
      <c r="BM333" s="247" t="s">
        <v>967</v>
      </c>
    </row>
    <row r="334" s="2" customFormat="1" ht="24.15" customHeight="1">
      <c r="A334" s="39"/>
      <c r="B334" s="40"/>
      <c r="C334" s="235" t="s">
        <v>560</v>
      </c>
      <c r="D334" s="235" t="s">
        <v>156</v>
      </c>
      <c r="E334" s="236" t="s">
        <v>613</v>
      </c>
      <c r="F334" s="237" t="s">
        <v>614</v>
      </c>
      <c r="G334" s="238" t="s">
        <v>167</v>
      </c>
      <c r="H334" s="239">
        <v>93.481999999999999</v>
      </c>
      <c r="I334" s="240"/>
      <c r="J334" s="241">
        <f>ROUND(I334*H334,2)</f>
        <v>0</v>
      </c>
      <c r="K334" s="242"/>
      <c r="L334" s="45"/>
      <c r="M334" s="243" t="s">
        <v>1</v>
      </c>
      <c r="N334" s="244" t="s">
        <v>41</v>
      </c>
      <c r="O334" s="92"/>
      <c r="P334" s="245">
        <f>O334*H334</f>
        <v>0</v>
      </c>
      <c r="Q334" s="245">
        <v>0.00020000000000000001</v>
      </c>
      <c r="R334" s="245">
        <f>Q334*H334</f>
        <v>0.018696400000000002</v>
      </c>
      <c r="S334" s="245">
        <v>0</v>
      </c>
      <c r="T334" s="246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7" t="s">
        <v>276</v>
      </c>
      <c r="AT334" s="247" t="s">
        <v>156</v>
      </c>
      <c r="AU334" s="247" t="s">
        <v>86</v>
      </c>
      <c r="AY334" s="18" t="s">
        <v>153</v>
      </c>
      <c r="BE334" s="248">
        <f>IF(N334="základní",J334,0)</f>
        <v>0</v>
      </c>
      <c r="BF334" s="248">
        <f>IF(N334="snížená",J334,0)</f>
        <v>0</v>
      </c>
      <c r="BG334" s="248">
        <f>IF(N334="zákl. přenesená",J334,0)</f>
        <v>0</v>
      </c>
      <c r="BH334" s="248">
        <f>IF(N334="sníž. přenesená",J334,0)</f>
        <v>0</v>
      </c>
      <c r="BI334" s="248">
        <f>IF(N334="nulová",J334,0)</f>
        <v>0</v>
      </c>
      <c r="BJ334" s="18" t="s">
        <v>84</v>
      </c>
      <c r="BK334" s="248">
        <f>ROUND(I334*H334,2)</f>
        <v>0</v>
      </c>
      <c r="BL334" s="18" t="s">
        <v>276</v>
      </c>
      <c r="BM334" s="247" t="s">
        <v>968</v>
      </c>
    </row>
    <row r="335" s="2" customFormat="1" ht="24.15" customHeight="1">
      <c r="A335" s="39"/>
      <c r="B335" s="40"/>
      <c r="C335" s="235" t="s">
        <v>564</v>
      </c>
      <c r="D335" s="235" t="s">
        <v>156</v>
      </c>
      <c r="E335" s="236" t="s">
        <v>618</v>
      </c>
      <c r="F335" s="237" t="s">
        <v>619</v>
      </c>
      <c r="G335" s="238" t="s">
        <v>167</v>
      </c>
      <c r="H335" s="239">
        <v>93.481999999999999</v>
      </c>
      <c r="I335" s="240"/>
      <c r="J335" s="241">
        <f>ROUND(I335*H335,2)</f>
        <v>0</v>
      </c>
      <c r="K335" s="242"/>
      <c r="L335" s="45"/>
      <c r="M335" s="304" t="s">
        <v>1</v>
      </c>
      <c r="N335" s="305" t="s">
        <v>41</v>
      </c>
      <c r="O335" s="306"/>
      <c r="P335" s="307">
        <f>O335*H335</f>
        <v>0</v>
      </c>
      <c r="Q335" s="307">
        <v>0.00029</v>
      </c>
      <c r="R335" s="307">
        <f>Q335*H335</f>
        <v>0.02710978</v>
      </c>
      <c r="S335" s="307">
        <v>0</v>
      </c>
      <c r="T335" s="30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7" t="s">
        <v>276</v>
      </c>
      <c r="AT335" s="247" t="s">
        <v>156</v>
      </c>
      <c r="AU335" s="247" t="s">
        <v>86</v>
      </c>
      <c r="AY335" s="18" t="s">
        <v>153</v>
      </c>
      <c r="BE335" s="248">
        <f>IF(N335="základní",J335,0)</f>
        <v>0</v>
      </c>
      <c r="BF335" s="248">
        <f>IF(N335="snížená",J335,0)</f>
        <v>0</v>
      </c>
      <c r="BG335" s="248">
        <f>IF(N335="zákl. přenesená",J335,0)</f>
        <v>0</v>
      </c>
      <c r="BH335" s="248">
        <f>IF(N335="sníž. přenesená",J335,0)</f>
        <v>0</v>
      </c>
      <c r="BI335" s="248">
        <f>IF(N335="nulová",J335,0)</f>
        <v>0</v>
      </c>
      <c r="BJ335" s="18" t="s">
        <v>84</v>
      </c>
      <c r="BK335" s="248">
        <f>ROUND(I335*H335,2)</f>
        <v>0</v>
      </c>
      <c r="BL335" s="18" t="s">
        <v>276</v>
      </c>
      <c r="BM335" s="247" t="s">
        <v>969</v>
      </c>
    </row>
    <row r="336" s="2" customFormat="1" ht="6.96" customHeight="1">
      <c r="A336" s="39"/>
      <c r="B336" s="67"/>
      <c r="C336" s="68"/>
      <c r="D336" s="68"/>
      <c r="E336" s="68"/>
      <c r="F336" s="68"/>
      <c r="G336" s="68"/>
      <c r="H336" s="68"/>
      <c r="I336" s="68"/>
      <c r="J336" s="68"/>
      <c r="K336" s="68"/>
      <c r="L336" s="45"/>
      <c r="M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</row>
  </sheetData>
  <sheetProtection sheet="1" autoFilter="0" formatColumns="0" formatRows="0" objects="1" scenarios="1" spinCount="100000" saltValue="e8tcveVGveKf/K4lwRUBeT7JZ+7oMiy/nwo5sLoCMCHrdEaYnEq02/MN3pvYqlAxJKynHIVRX+EP4CP2S4PG2Q==" hashValue="UV8j03WQ1qxzrbaEnN5WanmauVc/65o5VYPjspOTV8Z79sJgHSK5UfPwoo/+lKaTvLwctx8CCHzuyNZSNq4gVA==" algorithmName="SHA-512" password="CC35"/>
  <autoFilter ref="C141:K335"/>
  <mergeCells count="14">
    <mergeCell ref="E7:H7"/>
    <mergeCell ref="E9:H9"/>
    <mergeCell ref="E18:H18"/>
    <mergeCell ref="E27:H27"/>
    <mergeCell ref="E85:H85"/>
    <mergeCell ref="E87:H87"/>
    <mergeCell ref="D116:F116"/>
    <mergeCell ref="D117:F117"/>
    <mergeCell ref="D118:F118"/>
    <mergeCell ref="D119:F119"/>
    <mergeCell ref="D120:F120"/>
    <mergeCell ref="E132:H132"/>
    <mergeCell ref="E134:H13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102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ZŠ R. Frimla, Trutnov - Oprava havarijního stavu sociálního zázemí I. stupeň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43" t="s">
        <v>970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26. 3. 2024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105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106</v>
      </c>
      <c r="E31" s="39"/>
      <c r="F31" s="39"/>
      <c r="G31" s="39"/>
      <c r="H31" s="39"/>
      <c r="I31" s="39"/>
      <c r="J31" s="151">
        <f>J115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36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38</v>
      </c>
      <c r="G34" s="39"/>
      <c r="H34" s="39"/>
      <c r="I34" s="155" t="s">
        <v>37</v>
      </c>
      <c r="J34" s="15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40</v>
      </c>
      <c r="E35" s="141" t="s">
        <v>41</v>
      </c>
      <c r="F35" s="157">
        <f>ROUND((SUM(BE115:BE122) + SUM(BE142:BE449)),  2)</f>
        <v>0</v>
      </c>
      <c r="G35" s="39"/>
      <c r="H35" s="39"/>
      <c r="I35" s="158">
        <v>0.20999999999999999</v>
      </c>
      <c r="J35" s="157">
        <f>ROUND(((SUM(BE115:BE122) + SUM(BE142:BE449))*I35),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42</v>
      </c>
      <c r="F36" s="157">
        <f>ROUND((SUM(BF115:BF122) + SUM(BF142:BF449)),  2)</f>
        <v>0</v>
      </c>
      <c r="G36" s="39"/>
      <c r="H36" s="39"/>
      <c r="I36" s="158">
        <v>0.14999999999999999</v>
      </c>
      <c r="J36" s="157">
        <f>ROUND(((SUM(BF115:BF122) + SUM(BF142:BF449))*I36),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43</v>
      </c>
      <c r="F37" s="157">
        <f>ROUND((SUM(BG115:BG122) + SUM(BG142:BG449)),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44</v>
      </c>
      <c r="F38" s="157">
        <f>ROUND((SUM(BH115:BH122) + SUM(BH142:BH449)),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45</v>
      </c>
      <c r="F39" s="157">
        <f>ROUND((SUM(BI115:BI122) + SUM(BI142:BI449)),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7" t="str">
        <f>E7</f>
        <v>ZŠ R. Frimla, Trutnov - Oprava havarijního stavu sociálního zázemí I. stupeň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77" t="str">
        <f>E9</f>
        <v>SO03A - 2NP - sociálky dívky vč. WC učitelé a úklidová komora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Trutnov</v>
      </c>
      <c r="G89" s="41"/>
      <c r="H89" s="41"/>
      <c r="I89" s="33" t="s">
        <v>22</v>
      </c>
      <c r="J89" s="80" t="str">
        <f>IF(J12="","",J12)</f>
        <v>26. 3. 2024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Základní škola Trutnov, R. Frima 816</v>
      </c>
      <c r="G91" s="41"/>
      <c r="H91" s="41"/>
      <c r="I91" s="33" t="s">
        <v>30</v>
      </c>
      <c r="J91" s="37" t="str">
        <f>E21</f>
        <v xml:space="preserve">dle požadavku -  výkaz výměr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8" t="s">
        <v>108</v>
      </c>
      <c r="D94" s="179"/>
      <c r="E94" s="179"/>
      <c r="F94" s="179"/>
      <c r="G94" s="179"/>
      <c r="H94" s="179"/>
      <c r="I94" s="179"/>
      <c r="J94" s="180" t="s">
        <v>109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1" t="s">
        <v>110</v>
      </c>
      <c r="D96" s="41"/>
      <c r="E96" s="41"/>
      <c r="F96" s="41"/>
      <c r="G96" s="41"/>
      <c r="H96" s="41"/>
      <c r="I96" s="41"/>
      <c r="J96" s="111">
        <f>J142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111</v>
      </c>
    </row>
    <row r="97" s="9" customFormat="1" ht="24.96" customHeight="1">
      <c r="A97" s="9"/>
      <c r="B97" s="182"/>
      <c r="C97" s="183"/>
      <c r="D97" s="184" t="s">
        <v>112</v>
      </c>
      <c r="E97" s="185"/>
      <c r="F97" s="185"/>
      <c r="G97" s="185"/>
      <c r="H97" s="185"/>
      <c r="I97" s="185"/>
      <c r="J97" s="186">
        <f>J143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8"/>
      <c r="C98" s="189"/>
      <c r="D98" s="190" t="s">
        <v>113</v>
      </c>
      <c r="E98" s="191"/>
      <c r="F98" s="191"/>
      <c r="G98" s="191"/>
      <c r="H98" s="191"/>
      <c r="I98" s="191"/>
      <c r="J98" s="192">
        <f>J144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8"/>
      <c r="C99" s="189"/>
      <c r="D99" s="190" t="s">
        <v>114</v>
      </c>
      <c r="E99" s="191"/>
      <c r="F99" s="191"/>
      <c r="G99" s="191"/>
      <c r="H99" s="191"/>
      <c r="I99" s="191"/>
      <c r="J99" s="192">
        <f>J152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8"/>
      <c r="C100" s="189"/>
      <c r="D100" s="190" t="s">
        <v>115</v>
      </c>
      <c r="E100" s="191"/>
      <c r="F100" s="191"/>
      <c r="G100" s="191"/>
      <c r="H100" s="191"/>
      <c r="I100" s="191"/>
      <c r="J100" s="192">
        <f>J154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8"/>
      <c r="C101" s="189"/>
      <c r="D101" s="190" t="s">
        <v>116</v>
      </c>
      <c r="E101" s="191"/>
      <c r="F101" s="191"/>
      <c r="G101" s="191"/>
      <c r="H101" s="191"/>
      <c r="I101" s="191"/>
      <c r="J101" s="192">
        <f>J228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8"/>
      <c r="C102" s="189"/>
      <c r="D102" s="190" t="s">
        <v>117</v>
      </c>
      <c r="E102" s="191"/>
      <c r="F102" s="191"/>
      <c r="G102" s="191"/>
      <c r="H102" s="191"/>
      <c r="I102" s="191"/>
      <c r="J102" s="192">
        <f>J245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8"/>
      <c r="C103" s="189"/>
      <c r="D103" s="190" t="s">
        <v>118</v>
      </c>
      <c r="E103" s="191"/>
      <c r="F103" s="191"/>
      <c r="G103" s="191"/>
      <c r="H103" s="191"/>
      <c r="I103" s="191"/>
      <c r="J103" s="192">
        <f>J252</f>
        <v>0</v>
      </c>
      <c r="K103" s="189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2"/>
      <c r="C104" s="183"/>
      <c r="D104" s="184" t="s">
        <v>119</v>
      </c>
      <c r="E104" s="185"/>
      <c r="F104" s="185"/>
      <c r="G104" s="185"/>
      <c r="H104" s="185"/>
      <c r="I104" s="185"/>
      <c r="J104" s="186">
        <f>J254</f>
        <v>0</v>
      </c>
      <c r="K104" s="183"/>
      <c r="L104" s="18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8"/>
      <c r="C105" s="189"/>
      <c r="D105" s="190" t="s">
        <v>120</v>
      </c>
      <c r="E105" s="191"/>
      <c r="F105" s="191"/>
      <c r="G105" s="191"/>
      <c r="H105" s="191"/>
      <c r="I105" s="191"/>
      <c r="J105" s="192">
        <f>J255</f>
        <v>0</v>
      </c>
      <c r="K105" s="189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8"/>
      <c r="C106" s="189"/>
      <c r="D106" s="190" t="s">
        <v>121</v>
      </c>
      <c r="E106" s="191"/>
      <c r="F106" s="191"/>
      <c r="G106" s="191"/>
      <c r="H106" s="191"/>
      <c r="I106" s="191"/>
      <c r="J106" s="192">
        <f>J268</f>
        <v>0</v>
      </c>
      <c r="K106" s="189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8"/>
      <c r="C107" s="189"/>
      <c r="D107" s="190" t="s">
        <v>122</v>
      </c>
      <c r="E107" s="191"/>
      <c r="F107" s="191"/>
      <c r="G107" s="191"/>
      <c r="H107" s="191"/>
      <c r="I107" s="191"/>
      <c r="J107" s="192">
        <f>J290</f>
        <v>0</v>
      </c>
      <c r="K107" s="189"/>
      <c r="L107" s="19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8"/>
      <c r="C108" s="189"/>
      <c r="D108" s="190" t="s">
        <v>123</v>
      </c>
      <c r="E108" s="191"/>
      <c r="F108" s="191"/>
      <c r="G108" s="191"/>
      <c r="H108" s="191"/>
      <c r="I108" s="191"/>
      <c r="J108" s="192">
        <f>J296</f>
        <v>0</v>
      </c>
      <c r="K108" s="189"/>
      <c r="L108" s="19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8"/>
      <c r="C109" s="189"/>
      <c r="D109" s="190" t="s">
        <v>124</v>
      </c>
      <c r="E109" s="191"/>
      <c r="F109" s="191"/>
      <c r="G109" s="191"/>
      <c r="H109" s="191"/>
      <c r="I109" s="191"/>
      <c r="J109" s="192">
        <f>J304</f>
        <v>0</v>
      </c>
      <c r="K109" s="189"/>
      <c r="L109" s="19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8"/>
      <c r="C110" s="189"/>
      <c r="D110" s="190" t="s">
        <v>125</v>
      </c>
      <c r="E110" s="191"/>
      <c r="F110" s="191"/>
      <c r="G110" s="191"/>
      <c r="H110" s="191"/>
      <c r="I110" s="191"/>
      <c r="J110" s="192">
        <f>J322</f>
        <v>0</v>
      </c>
      <c r="K110" s="189"/>
      <c r="L110" s="19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8"/>
      <c r="C111" s="189"/>
      <c r="D111" s="190" t="s">
        <v>126</v>
      </c>
      <c r="E111" s="191"/>
      <c r="F111" s="191"/>
      <c r="G111" s="191"/>
      <c r="H111" s="191"/>
      <c r="I111" s="191"/>
      <c r="J111" s="192">
        <f>J409</f>
        <v>0</v>
      </c>
      <c r="K111" s="189"/>
      <c r="L111" s="19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8"/>
      <c r="C112" s="189"/>
      <c r="D112" s="190" t="s">
        <v>127</v>
      </c>
      <c r="E112" s="191"/>
      <c r="F112" s="191"/>
      <c r="G112" s="191"/>
      <c r="H112" s="191"/>
      <c r="I112" s="191"/>
      <c r="J112" s="192">
        <f>J412</f>
        <v>0</v>
      </c>
      <c r="K112" s="189"/>
      <c r="L112" s="19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9.28" customHeight="1">
      <c r="A115" s="39"/>
      <c r="B115" s="40"/>
      <c r="C115" s="181" t="s">
        <v>128</v>
      </c>
      <c r="D115" s="41"/>
      <c r="E115" s="41"/>
      <c r="F115" s="41"/>
      <c r="G115" s="41"/>
      <c r="H115" s="41"/>
      <c r="I115" s="41"/>
      <c r="J115" s="194">
        <f>ROUND(J116 + J117 + J118 + J119 + J120 + J121,2)</f>
        <v>0</v>
      </c>
      <c r="K115" s="41"/>
      <c r="L115" s="64"/>
      <c r="N115" s="195" t="s">
        <v>40</v>
      </c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8" customHeight="1">
      <c r="A116" s="39"/>
      <c r="B116" s="40"/>
      <c r="C116" s="41"/>
      <c r="D116" s="196" t="s">
        <v>129</v>
      </c>
      <c r="E116" s="197"/>
      <c r="F116" s="197"/>
      <c r="G116" s="41"/>
      <c r="H116" s="41"/>
      <c r="I116" s="41"/>
      <c r="J116" s="198">
        <v>0</v>
      </c>
      <c r="K116" s="41"/>
      <c r="L116" s="199"/>
      <c r="M116" s="200"/>
      <c r="N116" s="201" t="s">
        <v>41</v>
      </c>
      <c r="O116" s="200"/>
      <c r="P116" s="200"/>
      <c r="Q116" s="200"/>
      <c r="R116" s="200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0"/>
      <c r="AG116" s="200"/>
      <c r="AH116" s="200"/>
      <c r="AI116" s="200"/>
      <c r="AJ116" s="200"/>
      <c r="AK116" s="200"/>
      <c r="AL116" s="200"/>
      <c r="AM116" s="200"/>
      <c r="AN116" s="200"/>
      <c r="AO116" s="200"/>
      <c r="AP116" s="200"/>
      <c r="AQ116" s="200"/>
      <c r="AR116" s="200"/>
      <c r="AS116" s="200"/>
      <c r="AT116" s="200"/>
      <c r="AU116" s="200"/>
      <c r="AV116" s="200"/>
      <c r="AW116" s="200"/>
      <c r="AX116" s="200"/>
      <c r="AY116" s="203" t="s">
        <v>130</v>
      </c>
      <c r="AZ116" s="200"/>
      <c r="BA116" s="200"/>
      <c r="BB116" s="200"/>
      <c r="BC116" s="200"/>
      <c r="BD116" s="200"/>
      <c r="BE116" s="204">
        <f>IF(N116="základní",J116,0)</f>
        <v>0</v>
      </c>
      <c r="BF116" s="204">
        <f>IF(N116="snížená",J116,0)</f>
        <v>0</v>
      </c>
      <c r="BG116" s="204">
        <f>IF(N116="zákl. přenesená",J116,0)</f>
        <v>0</v>
      </c>
      <c r="BH116" s="204">
        <f>IF(N116="sníž. přenesená",J116,0)</f>
        <v>0</v>
      </c>
      <c r="BI116" s="204">
        <f>IF(N116="nulová",J116,0)</f>
        <v>0</v>
      </c>
      <c r="BJ116" s="203" t="s">
        <v>84</v>
      </c>
      <c r="BK116" s="200"/>
      <c r="BL116" s="200"/>
      <c r="BM116" s="200"/>
    </row>
    <row r="117" s="2" customFormat="1" ht="18" customHeight="1">
      <c r="A117" s="39"/>
      <c r="B117" s="40"/>
      <c r="C117" s="41"/>
      <c r="D117" s="196" t="s">
        <v>131</v>
      </c>
      <c r="E117" s="197"/>
      <c r="F117" s="197"/>
      <c r="G117" s="41"/>
      <c r="H117" s="41"/>
      <c r="I117" s="41"/>
      <c r="J117" s="198">
        <v>0</v>
      </c>
      <c r="K117" s="41"/>
      <c r="L117" s="199"/>
      <c r="M117" s="200"/>
      <c r="N117" s="201" t="s">
        <v>41</v>
      </c>
      <c r="O117" s="200"/>
      <c r="P117" s="200"/>
      <c r="Q117" s="200"/>
      <c r="R117" s="200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200"/>
      <c r="AT117" s="200"/>
      <c r="AU117" s="200"/>
      <c r="AV117" s="200"/>
      <c r="AW117" s="200"/>
      <c r="AX117" s="200"/>
      <c r="AY117" s="203" t="s">
        <v>130</v>
      </c>
      <c r="AZ117" s="200"/>
      <c r="BA117" s="200"/>
      <c r="BB117" s="200"/>
      <c r="BC117" s="200"/>
      <c r="BD117" s="200"/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203" t="s">
        <v>84</v>
      </c>
      <c r="BK117" s="200"/>
      <c r="BL117" s="200"/>
      <c r="BM117" s="200"/>
    </row>
    <row r="118" s="2" customFormat="1" ht="18" customHeight="1">
      <c r="A118" s="39"/>
      <c r="B118" s="40"/>
      <c r="C118" s="41"/>
      <c r="D118" s="196" t="s">
        <v>132</v>
      </c>
      <c r="E118" s="197"/>
      <c r="F118" s="197"/>
      <c r="G118" s="41"/>
      <c r="H118" s="41"/>
      <c r="I118" s="41"/>
      <c r="J118" s="198">
        <v>0</v>
      </c>
      <c r="K118" s="41"/>
      <c r="L118" s="199"/>
      <c r="M118" s="200"/>
      <c r="N118" s="201" t="s">
        <v>41</v>
      </c>
      <c r="O118" s="200"/>
      <c r="P118" s="200"/>
      <c r="Q118" s="200"/>
      <c r="R118" s="200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3" t="s">
        <v>130</v>
      </c>
      <c r="AZ118" s="200"/>
      <c r="BA118" s="200"/>
      <c r="BB118" s="200"/>
      <c r="BC118" s="200"/>
      <c r="BD118" s="200"/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203" t="s">
        <v>84</v>
      </c>
      <c r="BK118" s="200"/>
      <c r="BL118" s="200"/>
      <c r="BM118" s="200"/>
    </row>
    <row r="119" s="2" customFormat="1" ht="18" customHeight="1">
      <c r="A119" s="39"/>
      <c r="B119" s="40"/>
      <c r="C119" s="41"/>
      <c r="D119" s="196" t="s">
        <v>133</v>
      </c>
      <c r="E119" s="197"/>
      <c r="F119" s="197"/>
      <c r="G119" s="41"/>
      <c r="H119" s="41"/>
      <c r="I119" s="41"/>
      <c r="J119" s="198">
        <v>0</v>
      </c>
      <c r="K119" s="41"/>
      <c r="L119" s="199"/>
      <c r="M119" s="200"/>
      <c r="N119" s="201" t="s">
        <v>41</v>
      </c>
      <c r="O119" s="200"/>
      <c r="P119" s="200"/>
      <c r="Q119" s="200"/>
      <c r="R119" s="200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200"/>
      <c r="AV119" s="200"/>
      <c r="AW119" s="200"/>
      <c r="AX119" s="200"/>
      <c r="AY119" s="203" t="s">
        <v>130</v>
      </c>
      <c r="AZ119" s="200"/>
      <c r="BA119" s="200"/>
      <c r="BB119" s="200"/>
      <c r="BC119" s="200"/>
      <c r="BD119" s="200"/>
      <c r="BE119" s="204">
        <f>IF(N119="základní",J119,0)</f>
        <v>0</v>
      </c>
      <c r="BF119" s="204">
        <f>IF(N119="snížená",J119,0)</f>
        <v>0</v>
      </c>
      <c r="BG119" s="204">
        <f>IF(N119="zákl. přenesená",J119,0)</f>
        <v>0</v>
      </c>
      <c r="BH119" s="204">
        <f>IF(N119="sníž. přenesená",J119,0)</f>
        <v>0</v>
      </c>
      <c r="BI119" s="204">
        <f>IF(N119="nulová",J119,0)</f>
        <v>0</v>
      </c>
      <c r="BJ119" s="203" t="s">
        <v>84</v>
      </c>
      <c r="BK119" s="200"/>
      <c r="BL119" s="200"/>
      <c r="BM119" s="200"/>
    </row>
    <row r="120" s="2" customFormat="1" ht="18" customHeight="1">
      <c r="A120" s="39"/>
      <c r="B120" s="40"/>
      <c r="C120" s="41"/>
      <c r="D120" s="196" t="s">
        <v>134</v>
      </c>
      <c r="E120" s="197"/>
      <c r="F120" s="197"/>
      <c r="G120" s="41"/>
      <c r="H120" s="41"/>
      <c r="I120" s="41"/>
      <c r="J120" s="198">
        <v>0</v>
      </c>
      <c r="K120" s="41"/>
      <c r="L120" s="199"/>
      <c r="M120" s="200"/>
      <c r="N120" s="201" t="s">
        <v>41</v>
      </c>
      <c r="O120" s="200"/>
      <c r="P120" s="200"/>
      <c r="Q120" s="200"/>
      <c r="R120" s="200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200"/>
      <c r="AV120" s="200"/>
      <c r="AW120" s="200"/>
      <c r="AX120" s="200"/>
      <c r="AY120" s="203" t="s">
        <v>130</v>
      </c>
      <c r="AZ120" s="200"/>
      <c r="BA120" s="200"/>
      <c r="BB120" s="200"/>
      <c r="BC120" s="200"/>
      <c r="BD120" s="200"/>
      <c r="BE120" s="204">
        <f>IF(N120="základní",J120,0)</f>
        <v>0</v>
      </c>
      <c r="BF120" s="204">
        <f>IF(N120="snížená",J120,0)</f>
        <v>0</v>
      </c>
      <c r="BG120" s="204">
        <f>IF(N120="zákl. přenesená",J120,0)</f>
        <v>0</v>
      </c>
      <c r="BH120" s="204">
        <f>IF(N120="sníž. přenesená",J120,0)</f>
        <v>0</v>
      </c>
      <c r="BI120" s="204">
        <f>IF(N120="nulová",J120,0)</f>
        <v>0</v>
      </c>
      <c r="BJ120" s="203" t="s">
        <v>84</v>
      </c>
      <c r="BK120" s="200"/>
      <c r="BL120" s="200"/>
      <c r="BM120" s="200"/>
    </row>
    <row r="121" s="2" customFormat="1" ht="18" customHeight="1">
      <c r="A121" s="39"/>
      <c r="B121" s="40"/>
      <c r="C121" s="41"/>
      <c r="D121" s="197" t="s">
        <v>135</v>
      </c>
      <c r="E121" s="41"/>
      <c r="F121" s="41"/>
      <c r="G121" s="41"/>
      <c r="H121" s="41"/>
      <c r="I121" s="41"/>
      <c r="J121" s="198">
        <f>ROUND(J30*T121,2)</f>
        <v>0</v>
      </c>
      <c r="K121" s="41"/>
      <c r="L121" s="199"/>
      <c r="M121" s="200"/>
      <c r="N121" s="201" t="s">
        <v>41</v>
      </c>
      <c r="O121" s="200"/>
      <c r="P121" s="200"/>
      <c r="Q121" s="200"/>
      <c r="R121" s="200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200"/>
      <c r="AV121" s="200"/>
      <c r="AW121" s="200"/>
      <c r="AX121" s="200"/>
      <c r="AY121" s="203" t="s">
        <v>136</v>
      </c>
      <c r="AZ121" s="200"/>
      <c r="BA121" s="200"/>
      <c r="BB121" s="200"/>
      <c r="BC121" s="200"/>
      <c r="BD121" s="200"/>
      <c r="BE121" s="204">
        <f>IF(N121="základní",J121,0)</f>
        <v>0</v>
      </c>
      <c r="BF121" s="204">
        <f>IF(N121="snížená",J121,0)</f>
        <v>0</v>
      </c>
      <c r="BG121" s="204">
        <f>IF(N121="zákl. přenesená",J121,0)</f>
        <v>0</v>
      </c>
      <c r="BH121" s="204">
        <f>IF(N121="sníž. přenesená",J121,0)</f>
        <v>0</v>
      </c>
      <c r="BI121" s="204">
        <f>IF(N121="nulová",J121,0)</f>
        <v>0</v>
      </c>
      <c r="BJ121" s="203" t="s">
        <v>84</v>
      </c>
      <c r="BK121" s="200"/>
      <c r="BL121" s="200"/>
      <c r="BM121" s="200"/>
    </row>
    <row r="122" s="2" customForma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9.28" customHeight="1">
      <c r="A123" s="39"/>
      <c r="B123" s="40"/>
      <c r="C123" s="205" t="s">
        <v>137</v>
      </c>
      <c r="D123" s="179"/>
      <c r="E123" s="179"/>
      <c r="F123" s="179"/>
      <c r="G123" s="179"/>
      <c r="H123" s="179"/>
      <c r="I123" s="179"/>
      <c r="J123" s="206">
        <f>ROUND(J96+J115,2)</f>
        <v>0</v>
      </c>
      <c r="K123" s="179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67"/>
      <c r="C124" s="68"/>
      <c r="D124" s="68"/>
      <c r="E124" s="68"/>
      <c r="F124" s="68"/>
      <c r="G124" s="68"/>
      <c r="H124" s="68"/>
      <c r="I124" s="68"/>
      <c r="J124" s="68"/>
      <c r="K124" s="68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8" s="2" customFormat="1" ht="6.96" customHeight="1">
      <c r="A128" s="39"/>
      <c r="B128" s="69"/>
      <c r="C128" s="70"/>
      <c r="D128" s="70"/>
      <c r="E128" s="70"/>
      <c r="F128" s="70"/>
      <c r="G128" s="70"/>
      <c r="H128" s="70"/>
      <c r="I128" s="70"/>
      <c r="J128" s="70"/>
      <c r="K128" s="70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4.96" customHeight="1">
      <c r="A129" s="39"/>
      <c r="B129" s="40"/>
      <c r="C129" s="24" t="s">
        <v>138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16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6.25" customHeight="1">
      <c r="A132" s="39"/>
      <c r="B132" s="40"/>
      <c r="C132" s="41"/>
      <c r="D132" s="41"/>
      <c r="E132" s="177" t="str">
        <f>E7</f>
        <v>ZŠ R. Frimla, Trutnov - Oprava havarijního stavu sociálního zázemí I. stupeň</v>
      </c>
      <c r="F132" s="33"/>
      <c r="G132" s="33"/>
      <c r="H132" s="33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103</v>
      </c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30" customHeight="1">
      <c r="A134" s="39"/>
      <c r="B134" s="40"/>
      <c r="C134" s="41"/>
      <c r="D134" s="41"/>
      <c r="E134" s="77" t="str">
        <f>E9</f>
        <v>SO03A - 2NP - sociálky dívky vč. WC učitelé a úklidová komora</v>
      </c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2" customHeight="1">
      <c r="A136" s="39"/>
      <c r="B136" s="40"/>
      <c r="C136" s="33" t="s">
        <v>20</v>
      </c>
      <c r="D136" s="41"/>
      <c r="E136" s="41"/>
      <c r="F136" s="28" t="str">
        <f>F12</f>
        <v>Trutnov</v>
      </c>
      <c r="G136" s="41"/>
      <c r="H136" s="41"/>
      <c r="I136" s="33" t="s">
        <v>22</v>
      </c>
      <c r="J136" s="80" t="str">
        <f>IF(J12="","",J12)</f>
        <v>26. 3. 2024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6.96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25.65" customHeight="1">
      <c r="A138" s="39"/>
      <c r="B138" s="40"/>
      <c r="C138" s="33" t="s">
        <v>24</v>
      </c>
      <c r="D138" s="41"/>
      <c r="E138" s="41"/>
      <c r="F138" s="28" t="str">
        <f>E15</f>
        <v>Základní škola Trutnov, R. Frima 816</v>
      </c>
      <c r="G138" s="41"/>
      <c r="H138" s="41"/>
      <c r="I138" s="33" t="s">
        <v>30</v>
      </c>
      <c r="J138" s="37" t="str">
        <f>E21</f>
        <v xml:space="preserve">dle požadavku -  výkaz výměr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5.15" customHeight="1">
      <c r="A139" s="39"/>
      <c r="B139" s="40"/>
      <c r="C139" s="33" t="s">
        <v>28</v>
      </c>
      <c r="D139" s="41"/>
      <c r="E139" s="41"/>
      <c r="F139" s="28" t="str">
        <f>IF(E18="","",E18)</f>
        <v>Vyplň údaj</v>
      </c>
      <c r="G139" s="41"/>
      <c r="H139" s="41"/>
      <c r="I139" s="33" t="s">
        <v>33</v>
      </c>
      <c r="J139" s="37" t="str">
        <f>E24</f>
        <v xml:space="preserve"> 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0.32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11" customFormat="1" ht="29.28" customHeight="1">
      <c r="A141" s="207"/>
      <c r="B141" s="208"/>
      <c r="C141" s="209" t="s">
        <v>139</v>
      </c>
      <c r="D141" s="210" t="s">
        <v>61</v>
      </c>
      <c r="E141" s="210" t="s">
        <v>57</v>
      </c>
      <c r="F141" s="210" t="s">
        <v>58</v>
      </c>
      <c r="G141" s="210" t="s">
        <v>140</v>
      </c>
      <c r="H141" s="210" t="s">
        <v>141</v>
      </c>
      <c r="I141" s="210" t="s">
        <v>142</v>
      </c>
      <c r="J141" s="211" t="s">
        <v>109</v>
      </c>
      <c r="K141" s="212" t="s">
        <v>143</v>
      </c>
      <c r="L141" s="213"/>
      <c r="M141" s="101" t="s">
        <v>1</v>
      </c>
      <c r="N141" s="102" t="s">
        <v>40</v>
      </c>
      <c r="O141" s="102" t="s">
        <v>144</v>
      </c>
      <c r="P141" s="102" t="s">
        <v>145</v>
      </c>
      <c r="Q141" s="102" t="s">
        <v>146</v>
      </c>
      <c r="R141" s="102" t="s">
        <v>147</v>
      </c>
      <c r="S141" s="102" t="s">
        <v>148</v>
      </c>
      <c r="T141" s="103" t="s">
        <v>149</v>
      </c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</row>
    <row r="142" s="2" customFormat="1" ht="22.8" customHeight="1">
      <c r="A142" s="39"/>
      <c r="B142" s="40"/>
      <c r="C142" s="108" t="s">
        <v>150</v>
      </c>
      <c r="D142" s="41"/>
      <c r="E142" s="41"/>
      <c r="F142" s="41"/>
      <c r="G142" s="41"/>
      <c r="H142" s="41"/>
      <c r="I142" s="41"/>
      <c r="J142" s="214">
        <f>BK142</f>
        <v>0</v>
      </c>
      <c r="K142" s="41"/>
      <c r="L142" s="45"/>
      <c r="M142" s="104"/>
      <c r="N142" s="215"/>
      <c r="O142" s="105"/>
      <c r="P142" s="216">
        <f>P143+P254</f>
        <v>0</v>
      </c>
      <c r="Q142" s="105"/>
      <c r="R142" s="216">
        <f>R143+R254</f>
        <v>22.010311470000005</v>
      </c>
      <c r="S142" s="105"/>
      <c r="T142" s="217">
        <f>T143+T254</f>
        <v>17.525576000000001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75</v>
      </c>
      <c r="AU142" s="18" t="s">
        <v>111</v>
      </c>
      <c r="BK142" s="218">
        <f>BK143+BK254</f>
        <v>0</v>
      </c>
    </row>
    <row r="143" s="12" customFormat="1" ht="25.92" customHeight="1">
      <c r="A143" s="12"/>
      <c r="B143" s="219"/>
      <c r="C143" s="220"/>
      <c r="D143" s="221" t="s">
        <v>75</v>
      </c>
      <c r="E143" s="222" t="s">
        <v>151</v>
      </c>
      <c r="F143" s="222" t="s">
        <v>152</v>
      </c>
      <c r="G143" s="220"/>
      <c r="H143" s="220"/>
      <c r="I143" s="223"/>
      <c r="J143" s="224">
        <f>BK143</f>
        <v>0</v>
      </c>
      <c r="K143" s="220"/>
      <c r="L143" s="225"/>
      <c r="M143" s="226"/>
      <c r="N143" s="227"/>
      <c r="O143" s="227"/>
      <c r="P143" s="228">
        <f>P144+P152+P154+P228+P245+P252</f>
        <v>0</v>
      </c>
      <c r="Q143" s="227"/>
      <c r="R143" s="228">
        <f>R144+R152+R154+R228+R245+R252</f>
        <v>17.878540000000005</v>
      </c>
      <c r="S143" s="227"/>
      <c r="T143" s="229">
        <f>T144+T152+T154+T228+T245+T252</f>
        <v>8.0777000000000001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0" t="s">
        <v>84</v>
      </c>
      <c r="AT143" s="231" t="s">
        <v>75</v>
      </c>
      <c r="AU143" s="231" t="s">
        <v>76</v>
      </c>
      <c r="AY143" s="230" t="s">
        <v>153</v>
      </c>
      <c r="BK143" s="232">
        <f>BK144+BK152+BK154+BK228+BK245+BK252</f>
        <v>0</v>
      </c>
    </row>
    <row r="144" s="12" customFormat="1" ht="22.8" customHeight="1">
      <c r="A144" s="12"/>
      <c r="B144" s="219"/>
      <c r="C144" s="220"/>
      <c r="D144" s="221" t="s">
        <v>75</v>
      </c>
      <c r="E144" s="233" t="s">
        <v>154</v>
      </c>
      <c r="F144" s="233" t="s">
        <v>155</v>
      </c>
      <c r="G144" s="220"/>
      <c r="H144" s="220"/>
      <c r="I144" s="223"/>
      <c r="J144" s="234">
        <f>BK144</f>
        <v>0</v>
      </c>
      <c r="K144" s="220"/>
      <c r="L144" s="225"/>
      <c r="M144" s="226"/>
      <c r="N144" s="227"/>
      <c r="O144" s="227"/>
      <c r="P144" s="228">
        <f>SUM(P145:P151)</f>
        <v>0</v>
      </c>
      <c r="Q144" s="227"/>
      <c r="R144" s="228">
        <f>SUM(R145:R151)</f>
        <v>0.56253749999999991</v>
      </c>
      <c r="S144" s="227"/>
      <c r="T144" s="229">
        <f>SUM(T145:T151)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0" t="s">
        <v>84</v>
      </c>
      <c r="AT144" s="231" t="s">
        <v>75</v>
      </c>
      <c r="AU144" s="231" t="s">
        <v>84</v>
      </c>
      <c r="AY144" s="230" t="s">
        <v>153</v>
      </c>
      <c r="BK144" s="232">
        <f>SUM(BK145:BK151)</f>
        <v>0</v>
      </c>
    </row>
    <row r="145" s="2" customFormat="1" ht="24.15" customHeight="1">
      <c r="A145" s="39"/>
      <c r="B145" s="40"/>
      <c r="C145" s="235" t="s">
        <v>84</v>
      </c>
      <c r="D145" s="235" t="s">
        <v>156</v>
      </c>
      <c r="E145" s="236" t="s">
        <v>157</v>
      </c>
      <c r="F145" s="237" t="s">
        <v>158</v>
      </c>
      <c r="G145" s="238" t="s">
        <v>159</v>
      </c>
      <c r="H145" s="239">
        <v>15</v>
      </c>
      <c r="I145" s="240"/>
      <c r="J145" s="241">
        <f>ROUND(I145*H145,2)</f>
        <v>0</v>
      </c>
      <c r="K145" s="242"/>
      <c r="L145" s="45"/>
      <c r="M145" s="243" t="s">
        <v>1</v>
      </c>
      <c r="N145" s="244" t="s">
        <v>41</v>
      </c>
      <c r="O145" s="92"/>
      <c r="P145" s="245">
        <f>O145*H145</f>
        <v>0</v>
      </c>
      <c r="Q145" s="245">
        <v>0.00013999999999999999</v>
      </c>
      <c r="R145" s="245">
        <f>Q145*H145</f>
        <v>0.0020999999999999999</v>
      </c>
      <c r="S145" s="245">
        <v>0</v>
      </c>
      <c r="T145" s="24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7" t="s">
        <v>160</v>
      </c>
      <c r="AT145" s="247" t="s">
        <v>156</v>
      </c>
      <c r="AU145" s="247" t="s">
        <v>86</v>
      </c>
      <c r="AY145" s="18" t="s">
        <v>153</v>
      </c>
      <c r="BE145" s="248">
        <f>IF(N145="základní",J145,0)</f>
        <v>0</v>
      </c>
      <c r="BF145" s="248">
        <f>IF(N145="snížená",J145,0)</f>
        <v>0</v>
      </c>
      <c r="BG145" s="248">
        <f>IF(N145="zákl. přenesená",J145,0)</f>
        <v>0</v>
      </c>
      <c r="BH145" s="248">
        <f>IF(N145="sníž. přenesená",J145,0)</f>
        <v>0</v>
      </c>
      <c r="BI145" s="248">
        <f>IF(N145="nulová",J145,0)</f>
        <v>0</v>
      </c>
      <c r="BJ145" s="18" t="s">
        <v>84</v>
      </c>
      <c r="BK145" s="248">
        <f>ROUND(I145*H145,2)</f>
        <v>0</v>
      </c>
      <c r="BL145" s="18" t="s">
        <v>160</v>
      </c>
      <c r="BM145" s="247" t="s">
        <v>971</v>
      </c>
    </row>
    <row r="146" s="13" customFormat="1">
      <c r="A146" s="13"/>
      <c r="B146" s="249"/>
      <c r="C146" s="250"/>
      <c r="D146" s="251" t="s">
        <v>162</v>
      </c>
      <c r="E146" s="252" t="s">
        <v>1</v>
      </c>
      <c r="F146" s="253" t="s">
        <v>163</v>
      </c>
      <c r="G146" s="250"/>
      <c r="H146" s="254">
        <v>15</v>
      </c>
      <c r="I146" s="255"/>
      <c r="J146" s="250"/>
      <c r="K146" s="250"/>
      <c r="L146" s="256"/>
      <c r="M146" s="257"/>
      <c r="N146" s="258"/>
      <c r="O146" s="258"/>
      <c r="P146" s="258"/>
      <c r="Q146" s="258"/>
      <c r="R146" s="258"/>
      <c r="S146" s="258"/>
      <c r="T146" s="25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0" t="s">
        <v>162</v>
      </c>
      <c r="AU146" s="260" t="s">
        <v>86</v>
      </c>
      <c r="AV146" s="13" t="s">
        <v>86</v>
      </c>
      <c r="AW146" s="13" t="s">
        <v>32</v>
      </c>
      <c r="AX146" s="13" t="s">
        <v>76</v>
      </c>
      <c r="AY146" s="260" t="s">
        <v>153</v>
      </c>
    </row>
    <row r="147" s="14" customFormat="1">
      <c r="A147" s="14"/>
      <c r="B147" s="261"/>
      <c r="C147" s="262"/>
      <c r="D147" s="251" t="s">
        <v>162</v>
      </c>
      <c r="E147" s="263" t="s">
        <v>1</v>
      </c>
      <c r="F147" s="264" t="s">
        <v>164</v>
      </c>
      <c r="G147" s="262"/>
      <c r="H147" s="265">
        <v>15</v>
      </c>
      <c r="I147" s="266"/>
      <c r="J147" s="262"/>
      <c r="K147" s="262"/>
      <c r="L147" s="267"/>
      <c r="M147" s="268"/>
      <c r="N147" s="269"/>
      <c r="O147" s="269"/>
      <c r="P147" s="269"/>
      <c r="Q147" s="269"/>
      <c r="R147" s="269"/>
      <c r="S147" s="269"/>
      <c r="T147" s="27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1" t="s">
        <v>162</v>
      </c>
      <c r="AU147" s="271" t="s">
        <v>86</v>
      </c>
      <c r="AV147" s="14" t="s">
        <v>160</v>
      </c>
      <c r="AW147" s="14" t="s">
        <v>32</v>
      </c>
      <c r="AX147" s="14" t="s">
        <v>84</v>
      </c>
      <c r="AY147" s="271" t="s">
        <v>153</v>
      </c>
    </row>
    <row r="148" s="2" customFormat="1" ht="37.8" customHeight="1">
      <c r="A148" s="39"/>
      <c r="B148" s="40"/>
      <c r="C148" s="235" t="s">
        <v>86</v>
      </c>
      <c r="D148" s="235" t="s">
        <v>156</v>
      </c>
      <c r="E148" s="236" t="s">
        <v>165</v>
      </c>
      <c r="F148" s="237" t="s">
        <v>166</v>
      </c>
      <c r="G148" s="238" t="s">
        <v>167</v>
      </c>
      <c r="H148" s="239">
        <v>8.75</v>
      </c>
      <c r="I148" s="240"/>
      <c r="J148" s="241">
        <f>ROUND(I148*H148,2)</f>
        <v>0</v>
      </c>
      <c r="K148" s="242"/>
      <c r="L148" s="45"/>
      <c r="M148" s="243" t="s">
        <v>1</v>
      </c>
      <c r="N148" s="244" t="s">
        <v>41</v>
      </c>
      <c r="O148" s="92"/>
      <c r="P148" s="245">
        <f>O148*H148</f>
        <v>0</v>
      </c>
      <c r="Q148" s="245">
        <v>0.064049999999999996</v>
      </c>
      <c r="R148" s="245">
        <f>Q148*H148</f>
        <v>0.56043749999999992</v>
      </c>
      <c r="S148" s="245">
        <v>0</v>
      </c>
      <c r="T148" s="24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7" t="s">
        <v>160</v>
      </c>
      <c r="AT148" s="247" t="s">
        <v>156</v>
      </c>
      <c r="AU148" s="247" t="s">
        <v>86</v>
      </c>
      <c r="AY148" s="18" t="s">
        <v>153</v>
      </c>
      <c r="BE148" s="248">
        <f>IF(N148="základní",J148,0)</f>
        <v>0</v>
      </c>
      <c r="BF148" s="248">
        <f>IF(N148="snížená",J148,0)</f>
        <v>0</v>
      </c>
      <c r="BG148" s="248">
        <f>IF(N148="zákl. přenesená",J148,0)</f>
        <v>0</v>
      </c>
      <c r="BH148" s="248">
        <f>IF(N148="sníž. přenesená",J148,0)</f>
        <v>0</v>
      </c>
      <c r="BI148" s="248">
        <f>IF(N148="nulová",J148,0)</f>
        <v>0</v>
      </c>
      <c r="BJ148" s="18" t="s">
        <v>84</v>
      </c>
      <c r="BK148" s="248">
        <f>ROUND(I148*H148,2)</f>
        <v>0</v>
      </c>
      <c r="BL148" s="18" t="s">
        <v>160</v>
      </c>
      <c r="BM148" s="247" t="s">
        <v>972</v>
      </c>
    </row>
    <row r="149" s="13" customFormat="1">
      <c r="A149" s="13"/>
      <c r="B149" s="249"/>
      <c r="C149" s="250"/>
      <c r="D149" s="251" t="s">
        <v>162</v>
      </c>
      <c r="E149" s="252" t="s">
        <v>1</v>
      </c>
      <c r="F149" s="253" t="s">
        <v>169</v>
      </c>
      <c r="G149" s="250"/>
      <c r="H149" s="254">
        <v>8.75</v>
      </c>
      <c r="I149" s="255"/>
      <c r="J149" s="250"/>
      <c r="K149" s="250"/>
      <c r="L149" s="256"/>
      <c r="M149" s="257"/>
      <c r="N149" s="258"/>
      <c r="O149" s="258"/>
      <c r="P149" s="258"/>
      <c r="Q149" s="258"/>
      <c r="R149" s="258"/>
      <c r="S149" s="258"/>
      <c r="T149" s="25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0" t="s">
        <v>162</v>
      </c>
      <c r="AU149" s="260" t="s">
        <v>86</v>
      </c>
      <c r="AV149" s="13" t="s">
        <v>86</v>
      </c>
      <c r="AW149" s="13" t="s">
        <v>32</v>
      </c>
      <c r="AX149" s="13" t="s">
        <v>76</v>
      </c>
      <c r="AY149" s="260" t="s">
        <v>153</v>
      </c>
    </row>
    <row r="150" s="14" customFormat="1">
      <c r="A150" s="14"/>
      <c r="B150" s="261"/>
      <c r="C150" s="262"/>
      <c r="D150" s="251" t="s">
        <v>162</v>
      </c>
      <c r="E150" s="263" t="s">
        <v>1</v>
      </c>
      <c r="F150" s="264" t="s">
        <v>164</v>
      </c>
      <c r="G150" s="262"/>
      <c r="H150" s="265">
        <v>8.75</v>
      </c>
      <c r="I150" s="266"/>
      <c r="J150" s="262"/>
      <c r="K150" s="262"/>
      <c r="L150" s="267"/>
      <c r="M150" s="268"/>
      <c r="N150" s="269"/>
      <c r="O150" s="269"/>
      <c r="P150" s="269"/>
      <c r="Q150" s="269"/>
      <c r="R150" s="269"/>
      <c r="S150" s="269"/>
      <c r="T150" s="27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1" t="s">
        <v>162</v>
      </c>
      <c r="AU150" s="271" t="s">
        <v>86</v>
      </c>
      <c r="AV150" s="14" t="s">
        <v>160</v>
      </c>
      <c r="AW150" s="14" t="s">
        <v>32</v>
      </c>
      <c r="AX150" s="14" t="s">
        <v>84</v>
      </c>
      <c r="AY150" s="271" t="s">
        <v>153</v>
      </c>
    </row>
    <row r="151" s="2" customFormat="1" ht="16.5" customHeight="1">
      <c r="A151" s="39"/>
      <c r="B151" s="40"/>
      <c r="C151" s="235" t="s">
        <v>154</v>
      </c>
      <c r="D151" s="235" t="s">
        <v>156</v>
      </c>
      <c r="E151" s="236" t="s">
        <v>170</v>
      </c>
      <c r="F151" s="237" t="s">
        <v>874</v>
      </c>
      <c r="G151" s="238" t="s">
        <v>172</v>
      </c>
      <c r="H151" s="239">
        <v>3</v>
      </c>
      <c r="I151" s="240"/>
      <c r="J151" s="241">
        <f>ROUND(I151*H151,2)</f>
        <v>0</v>
      </c>
      <c r="K151" s="242"/>
      <c r="L151" s="45"/>
      <c r="M151" s="243" t="s">
        <v>1</v>
      </c>
      <c r="N151" s="244" t="s">
        <v>41</v>
      </c>
      <c r="O151" s="92"/>
      <c r="P151" s="245">
        <f>O151*H151</f>
        <v>0</v>
      </c>
      <c r="Q151" s="245">
        <v>0</v>
      </c>
      <c r="R151" s="245">
        <f>Q151*H151</f>
        <v>0</v>
      </c>
      <c r="S151" s="245">
        <v>0</v>
      </c>
      <c r="T151" s="24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7" t="s">
        <v>160</v>
      </c>
      <c r="AT151" s="247" t="s">
        <v>156</v>
      </c>
      <c r="AU151" s="247" t="s">
        <v>86</v>
      </c>
      <c r="AY151" s="18" t="s">
        <v>153</v>
      </c>
      <c r="BE151" s="248">
        <f>IF(N151="základní",J151,0)</f>
        <v>0</v>
      </c>
      <c r="BF151" s="248">
        <f>IF(N151="snížená",J151,0)</f>
        <v>0</v>
      </c>
      <c r="BG151" s="248">
        <f>IF(N151="zákl. přenesená",J151,0)</f>
        <v>0</v>
      </c>
      <c r="BH151" s="248">
        <f>IF(N151="sníž. přenesená",J151,0)</f>
        <v>0</v>
      </c>
      <c r="BI151" s="248">
        <f>IF(N151="nulová",J151,0)</f>
        <v>0</v>
      </c>
      <c r="BJ151" s="18" t="s">
        <v>84</v>
      </c>
      <c r="BK151" s="248">
        <f>ROUND(I151*H151,2)</f>
        <v>0</v>
      </c>
      <c r="BL151" s="18" t="s">
        <v>160</v>
      </c>
      <c r="BM151" s="247" t="s">
        <v>973</v>
      </c>
    </row>
    <row r="152" s="12" customFormat="1" ht="22.8" customHeight="1">
      <c r="A152" s="12"/>
      <c r="B152" s="219"/>
      <c r="C152" s="220"/>
      <c r="D152" s="221" t="s">
        <v>75</v>
      </c>
      <c r="E152" s="233" t="s">
        <v>160</v>
      </c>
      <c r="F152" s="233" t="s">
        <v>174</v>
      </c>
      <c r="G152" s="220"/>
      <c r="H152" s="220"/>
      <c r="I152" s="223"/>
      <c r="J152" s="234">
        <f>BK152</f>
        <v>0</v>
      </c>
      <c r="K152" s="220"/>
      <c r="L152" s="225"/>
      <c r="M152" s="226"/>
      <c r="N152" s="227"/>
      <c r="O152" s="227"/>
      <c r="P152" s="228">
        <f>P153</f>
        <v>0</v>
      </c>
      <c r="Q152" s="227"/>
      <c r="R152" s="228">
        <f>R153</f>
        <v>0.15984000000000001</v>
      </c>
      <c r="S152" s="227"/>
      <c r="T152" s="229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30" t="s">
        <v>84</v>
      </c>
      <c r="AT152" s="231" t="s">
        <v>75</v>
      </c>
      <c r="AU152" s="231" t="s">
        <v>84</v>
      </c>
      <c r="AY152" s="230" t="s">
        <v>153</v>
      </c>
      <c r="BK152" s="232">
        <f>BK153</f>
        <v>0</v>
      </c>
    </row>
    <row r="153" s="2" customFormat="1" ht="24.15" customHeight="1">
      <c r="A153" s="39"/>
      <c r="B153" s="40"/>
      <c r="C153" s="235" t="s">
        <v>160</v>
      </c>
      <c r="D153" s="235" t="s">
        <v>156</v>
      </c>
      <c r="E153" s="236" t="s">
        <v>175</v>
      </c>
      <c r="F153" s="237" t="s">
        <v>176</v>
      </c>
      <c r="G153" s="238" t="s">
        <v>177</v>
      </c>
      <c r="H153" s="239">
        <v>3</v>
      </c>
      <c r="I153" s="240"/>
      <c r="J153" s="241">
        <f>ROUND(I153*H153,2)</f>
        <v>0</v>
      </c>
      <c r="K153" s="242"/>
      <c r="L153" s="45"/>
      <c r="M153" s="243" t="s">
        <v>1</v>
      </c>
      <c r="N153" s="244" t="s">
        <v>41</v>
      </c>
      <c r="O153" s="92"/>
      <c r="P153" s="245">
        <f>O153*H153</f>
        <v>0</v>
      </c>
      <c r="Q153" s="245">
        <v>0.053280000000000001</v>
      </c>
      <c r="R153" s="245">
        <f>Q153*H153</f>
        <v>0.15984000000000001</v>
      </c>
      <c r="S153" s="245">
        <v>0</v>
      </c>
      <c r="T153" s="24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7" t="s">
        <v>160</v>
      </c>
      <c r="AT153" s="247" t="s">
        <v>156</v>
      </c>
      <c r="AU153" s="247" t="s">
        <v>86</v>
      </c>
      <c r="AY153" s="18" t="s">
        <v>153</v>
      </c>
      <c r="BE153" s="248">
        <f>IF(N153="základní",J153,0)</f>
        <v>0</v>
      </c>
      <c r="BF153" s="248">
        <f>IF(N153="snížená",J153,0)</f>
        <v>0</v>
      </c>
      <c r="BG153" s="248">
        <f>IF(N153="zákl. přenesená",J153,0)</f>
        <v>0</v>
      </c>
      <c r="BH153" s="248">
        <f>IF(N153="sníž. přenesená",J153,0)</f>
        <v>0</v>
      </c>
      <c r="BI153" s="248">
        <f>IF(N153="nulová",J153,0)</f>
        <v>0</v>
      </c>
      <c r="BJ153" s="18" t="s">
        <v>84</v>
      </c>
      <c r="BK153" s="248">
        <f>ROUND(I153*H153,2)</f>
        <v>0</v>
      </c>
      <c r="BL153" s="18" t="s">
        <v>160</v>
      </c>
      <c r="BM153" s="247" t="s">
        <v>974</v>
      </c>
    </row>
    <row r="154" s="12" customFormat="1" ht="22.8" customHeight="1">
      <c r="A154" s="12"/>
      <c r="B154" s="219"/>
      <c r="C154" s="220"/>
      <c r="D154" s="221" t="s">
        <v>75</v>
      </c>
      <c r="E154" s="233" t="s">
        <v>179</v>
      </c>
      <c r="F154" s="233" t="s">
        <v>180</v>
      </c>
      <c r="G154" s="220"/>
      <c r="H154" s="220"/>
      <c r="I154" s="223"/>
      <c r="J154" s="234">
        <f>BK154</f>
        <v>0</v>
      </c>
      <c r="K154" s="220"/>
      <c r="L154" s="225"/>
      <c r="M154" s="226"/>
      <c r="N154" s="227"/>
      <c r="O154" s="227"/>
      <c r="P154" s="228">
        <f>SUM(P155:P227)</f>
        <v>0</v>
      </c>
      <c r="Q154" s="227"/>
      <c r="R154" s="228">
        <f>SUM(R155:R227)</f>
        <v>17.156162500000004</v>
      </c>
      <c r="S154" s="227"/>
      <c r="T154" s="229">
        <f>SUM(T155:T227)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30" t="s">
        <v>84</v>
      </c>
      <c r="AT154" s="231" t="s">
        <v>75</v>
      </c>
      <c r="AU154" s="231" t="s">
        <v>84</v>
      </c>
      <c r="AY154" s="230" t="s">
        <v>153</v>
      </c>
      <c r="BK154" s="232">
        <f>SUM(BK155:BK227)</f>
        <v>0</v>
      </c>
    </row>
    <row r="155" s="2" customFormat="1" ht="21.75" customHeight="1">
      <c r="A155" s="39"/>
      <c r="B155" s="40"/>
      <c r="C155" s="235" t="s">
        <v>660</v>
      </c>
      <c r="D155" s="235" t="s">
        <v>156</v>
      </c>
      <c r="E155" s="236" t="s">
        <v>182</v>
      </c>
      <c r="F155" s="237" t="s">
        <v>183</v>
      </c>
      <c r="G155" s="238" t="s">
        <v>167</v>
      </c>
      <c r="H155" s="239">
        <v>29.747</v>
      </c>
      <c r="I155" s="240"/>
      <c r="J155" s="241">
        <f>ROUND(I155*H155,2)</f>
        <v>0</v>
      </c>
      <c r="K155" s="242"/>
      <c r="L155" s="45"/>
      <c r="M155" s="243" t="s">
        <v>1</v>
      </c>
      <c r="N155" s="244" t="s">
        <v>41</v>
      </c>
      <c r="O155" s="92"/>
      <c r="P155" s="245">
        <f>O155*H155</f>
        <v>0</v>
      </c>
      <c r="Q155" s="245">
        <v>0.0043800000000000002</v>
      </c>
      <c r="R155" s="245">
        <f>Q155*H155</f>
        <v>0.13029186000000001</v>
      </c>
      <c r="S155" s="245">
        <v>0</v>
      </c>
      <c r="T155" s="24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7" t="s">
        <v>160</v>
      </c>
      <c r="AT155" s="247" t="s">
        <v>156</v>
      </c>
      <c r="AU155" s="247" t="s">
        <v>86</v>
      </c>
      <c r="AY155" s="18" t="s">
        <v>153</v>
      </c>
      <c r="BE155" s="248">
        <f>IF(N155="základní",J155,0)</f>
        <v>0</v>
      </c>
      <c r="BF155" s="248">
        <f>IF(N155="snížená",J155,0)</f>
        <v>0</v>
      </c>
      <c r="BG155" s="248">
        <f>IF(N155="zákl. přenesená",J155,0)</f>
        <v>0</v>
      </c>
      <c r="BH155" s="248">
        <f>IF(N155="sníž. přenesená",J155,0)</f>
        <v>0</v>
      </c>
      <c r="BI155" s="248">
        <f>IF(N155="nulová",J155,0)</f>
        <v>0</v>
      </c>
      <c r="BJ155" s="18" t="s">
        <v>84</v>
      </c>
      <c r="BK155" s="248">
        <f>ROUND(I155*H155,2)</f>
        <v>0</v>
      </c>
      <c r="BL155" s="18" t="s">
        <v>160</v>
      </c>
      <c r="BM155" s="247" t="s">
        <v>975</v>
      </c>
    </row>
    <row r="156" s="15" customFormat="1">
      <c r="A156" s="15"/>
      <c r="B156" s="272"/>
      <c r="C156" s="273"/>
      <c r="D156" s="251" t="s">
        <v>162</v>
      </c>
      <c r="E156" s="274" t="s">
        <v>1</v>
      </c>
      <c r="F156" s="275" t="s">
        <v>185</v>
      </c>
      <c r="G156" s="273"/>
      <c r="H156" s="274" t="s">
        <v>1</v>
      </c>
      <c r="I156" s="276"/>
      <c r="J156" s="273"/>
      <c r="K156" s="273"/>
      <c r="L156" s="277"/>
      <c r="M156" s="278"/>
      <c r="N156" s="279"/>
      <c r="O156" s="279"/>
      <c r="P156" s="279"/>
      <c r="Q156" s="279"/>
      <c r="R156" s="279"/>
      <c r="S156" s="279"/>
      <c r="T156" s="28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1" t="s">
        <v>162</v>
      </c>
      <c r="AU156" s="281" t="s">
        <v>86</v>
      </c>
      <c r="AV156" s="15" t="s">
        <v>84</v>
      </c>
      <c r="AW156" s="15" t="s">
        <v>32</v>
      </c>
      <c r="AX156" s="15" t="s">
        <v>76</v>
      </c>
      <c r="AY156" s="281" t="s">
        <v>153</v>
      </c>
    </row>
    <row r="157" s="13" customFormat="1">
      <c r="A157" s="13"/>
      <c r="B157" s="249"/>
      <c r="C157" s="250"/>
      <c r="D157" s="251" t="s">
        <v>162</v>
      </c>
      <c r="E157" s="252" t="s">
        <v>1</v>
      </c>
      <c r="F157" s="253" t="s">
        <v>186</v>
      </c>
      <c r="G157" s="250"/>
      <c r="H157" s="254">
        <v>13.146000000000001</v>
      </c>
      <c r="I157" s="255"/>
      <c r="J157" s="250"/>
      <c r="K157" s="250"/>
      <c r="L157" s="256"/>
      <c r="M157" s="257"/>
      <c r="N157" s="258"/>
      <c r="O157" s="258"/>
      <c r="P157" s="258"/>
      <c r="Q157" s="258"/>
      <c r="R157" s="258"/>
      <c r="S157" s="258"/>
      <c r="T157" s="25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0" t="s">
        <v>162</v>
      </c>
      <c r="AU157" s="260" t="s">
        <v>86</v>
      </c>
      <c r="AV157" s="13" t="s">
        <v>86</v>
      </c>
      <c r="AW157" s="13" t="s">
        <v>32</v>
      </c>
      <c r="AX157" s="13" t="s">
        <v>76</v>
      </c>
      <c r="AY157" s="260" t="s">
        <v>153</v>
      </c>
    </row>
    <row r="158" s="15" customFormat="1">
      <c r="A158" s="15"/>
      <c r="B158" s="272"/>
      <c r="C158" s="273"/>
      <c r="D158" s="251" t="s">
        <v>162</v>
      </c>
      <c r="E158" s="274" t="s">
        <v>1</v>
      </c>
      <c r="F158" s="275" t="s">
        <v>187</v>
      </c>
      <c r="G158" s="273"/>
      <c r="H158" s="274" t="s">
        <v>1</v>
      </c>
      <c r="I158" s="276"/>
      <c r="J158" s="273"/>
      <c r="K158" s="273"/>
      <c r="L158" s="277"/>
      <c r="M158" s="278"/>
      <c r="N158" s="279"/>
      <c r="O158" s="279"/>
      <c r="P158" s="279"/>
      <c r="Q158" s="279"/>
      <c r="R158" s="279"/>
      <c r="S158" s="279"/>
      <c r="T158" s="28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1" t="s">
        <v>162</v>
      </c>
      <c r="AU158" s="281" t="s">
        <v>86</v>
      </c>
      <c r="AV158" s="15" t="s">
        <v>84</v>
      </c>
      <c r="AW158" s="15" t="s">
        <v>32</v>
      </c>
      <c r="AX158" s="15" t="s">
        <v>76</v>
      </c>
      <c r="AY158" s="281" t="s">
        <v>153</v>
      </c>
    </row>
    <row r="159" s="13" customFormat="1">
      <c r="A159" s="13"/>
      <c r="B159" s="249"/>
      <c r="C159" s="250"/>
      <c r="D159" s="251" t="s">
        <v>162</v>
      </c>
      <c r="E159" s="252" t="s">
        <v>1</v>
      </c>
      <c r="F159" s="253" t="s">
        <v>188</v>
      </c>
      <c r="G159" s="250"/>
      <c r="H159" s="254">
        <v>13.538</v>
      </c>
      <c r="I159" s="255"/>
      <c r="J159" s="250"/>
      <c r="K159" s="250"/>
      <c r="L159" s="256"/>
      <c r="M159" s="257"/>
      <c r="N159" s="258"/>
      <c r="O159" s="258"/>
      <c r="P159" s="258"/>
      <c r="Q159" s="258"/>
      <c r="R159" s="258"/>
      <c r="S159" s="258"/>
      <c r="T159" s="25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0" t="s">
        <v>162</v>
      </c>
      <c r="AU159" s="260" t="s">
        <v>86</v>
      </c>
      <c r="AV159" s="13" t="s">
        <v>86</v>
      </c>
      <c r="AW159" s="13" t="s">
        <v>32</v>
      </c>
      <c r="AX159" s="13" t="s">
        <v>76</v>
      </c>
      <c r="AY159" s="260" t="s">
        <v>153</v>
      </c>
    </row>
    <row r="160" s="15" customFormat="1">
      <c r="A160" s="15"/>
      <c r="B160" s="272"/>
      <c r="C160" s="273"/>
      <c r="D160" s="251" t="s">
        <v>162</v>
      </c>
      <c r="E160" s="274" t="s">
        <v>1</v>
      </c>
      <c r="F160" s="275" t="s">
        <v>189</v>
      </c>
      <c r="G160" s="273"/>
      <c r="H160" s="274" t="s">
        <v>1</v>
      </c>
      <c r="I160" s="276"/>
      <c r="J160" s="273"/>
      <c r="K160" s="273"/>
      <c r="L160" s="277"/>
      <c r="M160" s="278"/>
      <c r="N160" s="279"/>
      <c r="O160" s="279"/>
      <c r="P160" s="279"/>
      <c r="Q160" s="279"/>
      <c r="R160" s="279"/>
      <c r="S160" s="279"/>
      <c r="T160" s="28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1" t="s">
        <v>162</v>
      </c>
      <c r="AU160" s="281" t="s">
        <v>86</v>
      </c>
      <c r="AV160" s="15" t="s">
        <v>84</v>
      </c>
      <c r="AW160" s="15" t="s">
        <v>32</v>
      </c>
      <c r="AX160" s="15" t="s">
        <v>76</v>
      </c>
      <c r="AY160" s="281" t="s">
        <v>153</v>
      </c>
    </row>
    <row r="161" s="13" customFormat="1">
      <c r="A161" s="13"/>
      <c r="B161" s="249"/>
      <c r="C161" s="250"/>
      <c r="D161" s="251" t="s">
        <v>162</v>
      </c>
      <c r="E161" s="252" t="s">
        <v>1</v>
      </c>
      <c r="F161" s="253" t="s">
        <v>190</v>
      </c>
      <c r="G161" s="250"/>
      <c r="H161" s="254">
        <v>1.5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162</v>
      </c>
      <c r="AU161" s="260" t="s">
        <v>86</v>
      </c>
      <c r="AV161" s="13" t="s">
        <v>86</v>
      </c>
      <c r="AW161" s="13" t="s">
        <v>32</v>
      </c>
      <c r="AX161" s="13" t="s">
        <v>76</v>
      </c>
      <c r="AY161" s="260" t="s">
        <v>153</v>
      </c>
    </row>
    <row r="162" s="15" customFormat="1">
      <c r="A162" s="15"/>
      <c r="B162" s="272"/>
      <c r="C162" s="273"/>
      <c r="D162" s="251" t="s">
        <v>162</v>
      </c>
      <c r="E162" s="274" t="s">
        <v>1</v>
      </c>
      <c r="F162" s="275" t="s">
        <v>191</v>
      </c>
      <c r="G162" s="273"/>
      <c r="H162" s="274" t="s">
        <v>1</v>
      </c>
      <c r="I162" s="276"/>
      <c r="J162" s="273"/>
      <c r="K162" s="273"/>
      <c r="L162" s="277"/>
      <c r="M162" s="278"/>
      <c r="N162" s="279"/>
      <c r="O162" s="279"/>
      <c r="P162" s="279"/>
      <c r="Q162" s="279"/>
      <c r="R162" s="279"/>
      <c r="S162" s="279"/>
      <c r="T162" s="28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1" t="s">
        <v>162</v>
      </c>
      <c r="AU162" s="281" t="s">
        <v>86</v>
      </c>
      <c r="AV162" s="15" t="s">
        <v>84</v>
      </c>
      <c r="AW162" s="15" t="s">
        <v>32</v>
      </c>
      <c r="AX162" s="15" t="s">
        <v>76</v>
      </c>
      <c r="AY162" s="281" t="s">
        <v>153</v>
      </c>
    </row>
    <row r="163" s="13" customFormat="1">
      <c r="A163" s="13"/>
      <c r="B163" s="249"/>
      <c r="C163" s="250"/>
      <c r="D163" s="251" t="s">
        <v>162</v>
      </c>
      <c r="E163" s="252" t="s">
        <v>1</v>
      </c>
      <c r="F163" s="253" t="s">
        <v>192</v>
      </c>
      <c r="G163" s="250"/>
      <c r="H163" s="254">
        <v>1.5629999999999999</v>
      </c>
      <c r="I163" s="255"/>
      <c r="J163" s="250"/>
      <c r="K163" s="250"/>
      <c r="L163" s="256"/>
      <c r="M163" s="257"/>
      <c r="N163" s="258"/>
      <c r="O163" s="258"/>
      <c r="P163" s="258"/>
      <c r="Q163" s="258"/>
      <c r="R163" s="258"/>
      <c r="S163" s="258"/>
      <c r="T163" s="25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162</v>
      </c>
      <c r="AU163" s="260" t="s">
        <v>86</v>
      </c>
      <c r="AV163" s="13" t="s">
        <v>86</v>
      </c>
      <c r="AW163" s="13" t="s">
        <v>32</v>
      </c>
      <c r="AX163" s="13" t="s">
        <v>76</v>
      </c>
      <c r="AY163" s="260" t="s">
        <v>153</v>
      </c>
    </row>
    <row r="164" s="14" customFormat="1">
      <c r="A164" s="14"/>
      <c r="B164" s="261"/>
      <c r="C164" s="262"/>
      <c r="D164" s="251" t="s">
        <v>162</v>
      </c>
      <c r="E164" s="263" t="s">
        <v>1</v>
      </c>
      <c r="F164" s="264" t="s">
        <v>164</v>
      </c>
      <c r="G164" s="262"/>
      <c r="H164" s="265">
        <v>29.747</v>
      </c>
      <c r="I164" s="266"/>
      <c r="J164" s="262"/>
      <c r="K164" s="262"/>
      <c r="L164" s="267"/>
      <c r="M164" s="268"/>
      <c r="N164" s="269"/>
      <c r="O164" s="269"/>
      <c r="P164" s="269"/>
      <c r="Q164" s="269"/>
      <c r="R164" s="269"/>
      <c r="S164" s="269"/>
      <c r="T164" s="27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1" t="s">
        <v>162</v>
      </c>
      <c r="AU164" s="271" t="s">
        <v>86</v>
      </c>
      <c r="AV164" s="14" t="s">
        <v>160</v>
      </c>
      <c r="AW164" s="14" t="s">
        <v>32</v>
      </c>
      <c r="AX164" s="14" t="s">
        <v>84</v>
      </c>
      <c r="AY164" s="271" t="s">
        <v>153</v>
      </c>
    </row>
    <row r="165" s="2" customFormat="1" ht="21.75" customHeight="1">
      <c r="A165" s="39"/>
      <c r="B165" s="40"/>
      <c r="C165" s="235" t="s">
        <v>627</v>
      </c>
      <c r="D165" s="235" t="s">
        <v>156</v>
      </c>
      <c r="E165" s="236" t="s">
        <v>194</v>
      </c>
      <c r="F165" s="237" t="s">
        <v>195</v>
      </c>
      <c r="G165" s="238" t="s">
        <v>167</v>
      </c>
      <c r="H165" s="239">
        <v>29.747</v>
      </c>
      <c r="I165" s="240"/>
      <c r="J165" s="241">
        <f>ROUND(I165*H165,2)</f>
        <v>0</v>
      </c>
      <c r="K165" s="242"/>
      <c r="L165" s="45"/>
      <c r="M165" s="243" t="s">
        <v>1</v>
      </c>
      <c r="N165" s="244" t="s">
        <v>41</v>
      </c>
      <c r="O165" s="92"/>
      <c r="P165" s="245">
        <f>O165*H165</f>
        <v>0</v>
      </c>
      <c r="Q165" s="245">
        <v>0.0040000000000000001</v>
      </c>
      <c r="R165" s="245">
        <f>Q165*H165</f>
        <v>0.118988</v>
      </c>
      <c r="S165" s="245">
        <v>0</v>
      </c>
      <c r="T165" s="24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7" t="s">
        <v>160</v>
      </c>
      <c r="AT165" s="247" t="s">
        <v>156</v>
      </c>
      <c r="AU165" s="247" t="s">
        <v>86</v>
      </c>
      <c r="AY165" s="18" t="s">
        <v>153</v>
      </c>
      <c r="BE165" s="248">
        <f>IF(N165="základní",J165,0)</f>
        <v>0</v>
      </c>
      <c r="BF165" s="248">
        <f>IF(N165="snížená",J165,0)</f>
        <v>0</v>
      </c>
      <c r="BG165" s="248">
        <f>IF(N165="zákl. přenesená",J165,0)</f>
        <v>0</v>
      </c>
      <c r="BH165" s="248">
        <f>IF(N165="sníž. přenesená",J165,0)</f>
        <v>0</v>
      </c>
      <c r="BI165" s="248">
        <f>IF(N165="nulová",J165,0)</f>
        <v>0</v>
      </c>
      <c r="BJ165" s="18" t="s">
        <v>84</v>
      </c>
      <c r="BK165" s="248">
        <f>ROUND(I165*H165,2)</f>
        <v>0</v>
      </c>
      <c r="BL165" s="18" t="s">
        <v>160</v>
      </c>
      <c r="BM165" s="247" t="s">
        <v>976</v>
      </c>
    </row>
    <row r="166" s="2" customFormat="1" ht="24.15" customHeight="1">
      <c r="A166" s="39"/>
      <c r="B166" s="40"/>
      <c r="C166" s="235" t="s">
        <v>197</v>
      </c>
      <c r="D166" s="235" t="s">
        <v>156</v>
      </c>
      <c r="E166" s="236" t="s">
        <v>633</v>
      </c>
      <c r="F166" s="237" t="s">
        <v>634</v>
      </c>
      <c r="G166" s="238" t="s">
        <v>167</v>
      </c>
      <c r="H166" s="239">
        <v>29.747</v>
      </c>
      <c r="I166" s="240"/>
      <c r="J166" s="241">
        <f>ROUND(I166*H166,2)</f>
        <v>0</v>
      </c>
      <c r="K166" s="242"/>
      <c r="L166" s="45"/>
      <c r="M166" s="243" t="s">
        <v>1</v>
      </c>
      <c r="N166" s="244" t="s">
        <v>41</v>
      </c>
      <c r="O166" s="92"/>
      <c r="P166" s="245">
        <f>O166*H166</f>
        <v>0</v>
      </c>
      <c r="Q166" s="245">
        <v>0.028400000000000002</v>
      </c>
      <c r="R166" s="245">
        <f>Q166*H166</f>
        <v>0.84481480000000009</v>
      </c>
      <c r="S166" s="245">
        <v>0</v>
      </c>
      <c r="T166" s="24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7" t="s">
        <v>160</v>
      </c>
      <c r="AT166" s="247" t="s">
        <v>156</v>
      </c>
      <c r="AU166" s="247" t="s">
        <v>86</v>
      </c>
      <c r="AY166" s="18" t="s">
        <v>153</v>
      </c>
      <c r="BE166" s="248">
        <f>IF(N166="základní",J166,0)</f>
        <v>0</v>
      </c>
      <c r="BF166" s="248">
        <f>IF(N166="snížená",J166,0)</f>
        <v>0</v>
      </c>
      <c r="BG166" s="248">
        <f>IF(N166="zákl. přenesená",J166,0)</f>
        <v>0</v>
      </c>
      <c r="BH166" s="248">
        <f>IF(N166="sníž. přenesená",J166,0)</f>
        <v>0</v>
      </c>
      <c r="BI166" s="248">
        <f>IF(N166="nulová",J166,0)</f>
        <v>0</v>
      </c>
      <c r="BJ166" s="18" t="s">
        <v>84</v>
      </c>
      <c r="BK166" s="248">
        <f>ROUND(I166*H166,2)</f>
        <v>0</v>
      </c>
      <c r="BL166" s="18" t="s">
        <v>160</v>
      </c>
      <c r="BM166" s="247" t="s">
        <v>977</v>
      </c>
    </row>
    <row r="167" s="15" customFormat="1">
      <c r="A167" s="15"/>
      <c r="B167" s="272"/>
      <c r="C167" s="273"/>
      <c r="D167" s="251" t="s">
        <v>162</v>
      </c>
      <c r="E167" s="274" t="s">
        <v>1</v>
      </c>
      <c r="F167" s="275" t="s">
        <v>201</v>
      </c>
      <c r="G167" s="273"/>
      <c r="H167" s="274" t="s">
        <v>1</v>
      </c>
      <c r="I167" s="276"/>
      <c r="J167" s="273"/>
      <c r="K167" s="273"/>
      <c r="L167" s="277"/>
      <c r="M167" s="278"/>
      <c r="N167" s="279"/>
      <c r="O167" s="279"/>
      <c r="P167" s="279"/>
      <c r="Q167" s="279"/>
      <c r="R167" s="279"/>
      <c r="S167" s="279"/>
      <c r="T167" s="280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1" t="s">
        <v>162</v>
      </c>
      <c r="AU167" s="281" t="s">
        <v>86</v>
      </c>
      <c r="AV167" s="15" t="s">
        <v>84</v>
      </c>
      <c r="AW167" s="15" t="s">
        <v>32</v>
      </c>
      <c r="AX167" s="15" t="s">
        <v>76</v>
      </c>
      <c r="AY167" s="281" t="s">
        <v>153</v>
      </c>
    </row>
    <row r="168" s="15" customFormat="1">
      <c r="A168" s="15"/>
      <c r="B168" s="272"/>
      <c r="C168" s="273"/>
      <c r="D168" s="251" t="s">
        <v>162</v>
      </c>
      <c r="E168" s="274" t="s">
        <v>1</v>
      </c>
      <c r="F168" s="275" t="s">
        <v>185</v>
      </c>
      <c r="G168" s="273"/>
      <c r="H168" s="274" t="s">
        <v>1</v>
      </c>
      <c r="I168" s="276"/>
      <c r="J168" s="273"/>
      <c r="K168" s="273"/>
      <c r="L168" s="277"/>
      <c r="M168" s="278"/>
      <c r="N168" s="279"/>
      <c r="O168" s="279"/>
      <c r="P168" s="279"/>
      <c r="Q168" s="279"/>
      <c r="R168" s="279"/>
      <c r="S168" s="279"/>
      <c r="T168" s="280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1" t="s">
        <v>162</v>
      </c>
      <c r="AU168" s="281" t="s">
        <v>86</v>
      </c>
      <c r="AV168" s="15" t="s">
        <v>84</v>
      </c>
      <c r="AW168" s="15" t="s">
        <v>32</v>
      </c>
      <c r="AX168" s="15" t="s">
        <v>76</v>
      </c>
      <c r="AY168" s="281" t="s">
        <v>153</v>
      </c>
    </row>
    <row r="169" s="13" customFormat="1">
      <c r="A169" s="13"/>
      <c r="B169" s="249"/>
      <c r="C169" s="250"/>
      <c r="D169" s="251" t="s">
        <v>162</v>
      </c>
      <c r="E169" s="252" t="s">
        <v>1</v>
      </c>
      <c r="F169" s="253" t="s">
        <v>186</v>
      </c>
      <c r="G169" s="250"/>
      <c r="H169" s="254">
        <v>13.146000000000001</v>
      </c>
      <c r="I169" s="255"/>
      <c r="J169" s="250"/>
      <c r="K169" s="250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162</v>
      </c>
      <c r="AU169" s="260" t="s">
        <v>86</v>
      </c>
      <c r="AV169" s="13" t="s">
        <v>86</v>
      </c>
      <c r="AW169" s="13" t="s">
        <v>32</v>
      </c>
      <c r="AX169" s="13" t="s">
        <v>76</v>
      </c>
      <c r="AY169" s="260" t="s">
        <v>153</v>
      </c>
    </row>
    <row r="170" s="15" customFormat="1">
      <c r="A170" s="15"/>
      <c r="B170" s="272"/>
      <c r="C170" s="273"/>
      <c r="D170" s="251" t="s">
        <v>162</v>
      </c>
      <c r="E170" s="274" t="s">
        <v>1</v>
      </c>
      <c r="F170" s="275" t="s">
        <v>187</v>
      </c>
      <c r="G170" s="273"/>
      <c r="H170" s="274" t="s">
        <v>1</v>
      </c>
      <c r="I170" s="276"/>
      <c r="J170" s="273"/>
      <c r="K170" s="273"/>
      <c r="L170" s="277"/>
      <c r="M170" s="278"/>
      <c r="N170" s="279"/>
      <c r="O170" s="279"/>
      <c r="P170" s="279"/>
      <c r="Q170" s="279"/>
      <c r="R170" s="279"/>
      <c r="S170" s="279"/>
      <c r="T170" s="280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1" t="s">
        <v>162</v>
      </c>
      <c r="AU170" s="281" t="s">
        <v>86</v>
      </c>
      <c r="AV170" s="15" t="s">
        <v>84</v>
      </c>
      <c r="AW170" s="15" t="s">
        <v>32</v>
      </c>
      <c r="AX170" s="15" t="s">
        <v>76</v>
      </c>
      <c r="AY170" s="281" t="s">
        <v>153</v>
      </c>
    </row>
    <row r="171" s="13" customFormat="1">
      <c r="A171" s="13"/>
      <c r="B171" s="249"/>
      <c r="C171" s="250"/>
      <c r="D171" s="251" t="s">
        <v>162</v>
      </c>
      <c r="E171" s="252" t="s">
        <v>1</v>
      </c>
      <c r="F171" s="253" t="s">
        <v>188</v>
      </c>
      <c r="G171" s="250"/>
      <c r="H171" s="254">
        <v>13.538</v>
      </c>
      <c r="I171" s="255"/>
      <c r="J171" s="250"/>
      <c r="K171" s="250"/>
      <c r="L171" s="256"/>
      <c r="M171" s="257"/>
      <c r="N171" s="258"/>
      <c r="O171" s="258"/>
      <c r="P171" s="258"/>
      <c r="Q171" s="258"/>
      <c r="R171" s="258"/>
      <c r="S171" s="258"/>
      <c r="T171" s="25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0" t="s">
        <v>162</v>
      </c>
      <c r="AU171" s="260" t="s">
        <v>86</v>
      </c>
      <c r="AV171" s="13" t="s">
        <v>86</v>
      </c>
      <c r="AW171" s="13" t="s">
        <v>32</v>
      </c>
      <c r="AX171" s="13" t="s">
        <v>76</v>
      </c>
      <c r="AY171" s="260" t="s">
        <v>153</v>
      </c>
    </row>
    <row r="172" s="15" customFormat="1">
      <c r="A172" s="15"/>
      <c r="B172" s="272"/>
      <c r="C172" s="273"/>
      <c r="D172" s="251" t="s">
        <v>162</v>
      </c>
      <c r="E172" s="274" t="s">
        <v>1</v>
      </c>
      <c r="F172" s="275" t="s">
        <v>189</v>
      </c>
      <c r="G172" s="273"/>
      <c r="H172" s="274" t="s">
        <v>1</v>
      </c>
      <c r="I172" s="276"/>
      <c r="J172" s="273"/>
      <c r="K172" s="273"/>
      <c r="L172" s="277"/>
      <c r="M172" s="278"/>
      <c r="N172" s="279"/>
      <c r="O172" s="279"/>
      <c r="P172" s="279"/>
      <c r="Q172" s="279"/>
      <c r="R172" s="279"/>
      <c r="S172" s="279"/>
      <c r="T172" s="280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1" t="s">
        <v>162</v>
      </c>
      <c r="AU172" s="281" t="s">
        <v>86</v>
      </c>
      <c r="AV172" s="15" t="s">
        <v>84</v>
      </c>
      <c r="AW172" s="15" t="s">
        <v>32</v>
      </c>
      <c r="AX172" s="15" t="s">
        <v>76</v>
      </c>
      <c r="AY172" s="281" t="s">
        <v>153</v>
      </c>
    </row>
    <row r="173" s="13" customFormat="1">
      <c r="A173" s="13"/>
      <c r="B173" s="249"/>
      <c r="C173" s="250"/>
      <c r="D173" s="251" t="s">
        <v>162</v>
      </c>
      <c r="E173" s="252" t="s">
        <v>1</v>
      </c>
      <c r="F173" s="253" t="s">
        <v>190</v>
      </c>
      <c r="G173" s="250"/>
      <c r="H173" s="254">
        <v>1.5</v>
      </c>
      <c r="I173" s="255"/>
      <c r="J173" s="250"/>
      <c r="K173" s="250"/>
      <c r="L173" s="256"/>
      <c r="M173" s="257"/>
      <c r="N173" s="258"/>
      <c r="O173" s="258"/>
      <c r="P173" s="258"/>
      <c r="Q173" s="258"/>
      <c r="R173" s="258"/>
      <c r="S173" s="258"/>
      <c r="T173" s="25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0" t="s">
        <v>162</v>
      </c>
      <c r="AU173" s="260" t="s">
        <v>86</v>
      </c>
      <c r="AV173" s="13" t="s">
        <v>86</v>
      </c>
      <c r="AW173" s="13" t="s">
        <v>32</v>
      </c>
      <c r="AX173" s="13" t="s">
        <v>76</v>
      </c>
      <c r="AY173" s="260" t="s">
        <v>153</v>
      </c>
    </row>
    <row r="174" s="15" customFormat="1">
      <c r="A174" s="15"/>
      <c r="B174" s="272"/>
      <c r="C174" s="273"/>
      <c r="D174" s="251" t="s">
        <v>162</v>
      </c>
      <c r="E174" s="274" t="s">
        <v>1</v>
      </c>
      <c r="F174" s="275" t="s">
        <v>191</v>
      </c>
      <c r="G174" s="273"/>
      <c r="H174" s="274" t="s">
        <v>1</v>
      </c>
      <c r="I174" s="276"/>
      <c r="J174" s="273"/>
      <c r="K174" s="273"/>
      <c r="L174" s="277"/>
      <c r="M174" s="278"/>
      <c r="N174" s="279"/>
      <c r="O174" s="279"/>
      <c r="P174" s="279"/>
      <c r="Q174" s="279"/>
      <c r="R174" s="279"/>
      <c r="S174" s="279"/>
      <c r="T174" s="280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1" t="s">
        <v>162</v>
      </c>
      <c r="AU174" s="281" t="s">
        <v>86</v>
      </c>
      <c r="AV174" s="15" t="s">
        <v>84</v>
      </c>
      <c r="AW174" s="15" t="s">
        <v>32</v>
      </c>
      <c r="AX174" s="15" t="s">
        <v>76</v>
      </c>
      <c r="AY174" s="281" t="s">
        <v>153</v>
      </c>
    </row>
    <row r="175" s="13" customFormat="1">
      <c r="A175" s="13"/>
      <c r="B175" s="249"/>
      <c r="C175" s="250"/>
      <c r="D175" s="251" t="s">
        <v>162</v>
      </c>
      <c r="E175" s="252" t="s">
        <v>1</v>
      </c>
      <c r="F175" s="253" t="s">
        <v>192</v>
      </c>
      <c r="G175" s="250"/>
      <c r="H175" s="254">
        <v>1.5629999999999999</v>
      </c>
      <c r="I175" s="255"/>
      <c r="J175" s="250"/>
      <c r="K175" s="250"/>
      <c r="L175" s="256"/>
      <c r="M175" s="257"/>
      <c r="N175" s="258"/>
      <c r="O175" s="258"/>
      <c r="P175" s="258"/>
      <c r="Q175" s="258"/>
      <c r="R175" s="258"/>
      <c r="S175" s="258"/>
      <c r="T175" s="25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0" t="s">
        <v>162</v>
      </c>
      <c r="AU175" s="260" t="s">
        <v>86</v>
      </c>
      <c r="AV175" s="13" t="s">
        <v>86</v>
      </c>
      <c r="AW175" s="13" t="s">
        <v>32</v>
      </c>
      <c r="AX175" s="13" t="s">
        <v>76</v>
      </c>
      <c r="AY175" s="260" t="s">
        <v>153</v>
      </c>
    </row>
    <row r="176" s="14" customFormat="1">
      <c r="A176" s="14"/>
      <c r="B176" s="261"/>
      <c r="C176" s="262"/>
      <c r="D176" s="251" t="s">
        <v>162</v>
      </c>
      <c r="E176" s="263" t="s">
        <v>1</v>
      </c>
      <c r="F176" s="264" t="s">
        <v>164</v>
      </c>
      <c r="G176" s="262"/>
      <c r="H176" s="265">
        <v>29.747</v>
      </c>
      <c r="I176" s="266"/>
      <c r="J176" s="262"/>
      <c r="K176" s="262"/>
      <c r="L176" s="267"/>
      <c r="M176" s="268"/>
      <c r="N176" s="269"/>
      <c r="O176" s="269"/>
      <c r="P176" s="269"/>
      <c r="Q176" s="269"/>
      <c r="R176" s="269"/>
      <c r="S176" s="269"/>
      <c r="T176" s="27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1" t="s">
        <v>162</v>
      </c>
      <c r="AU176" s="271" t="s">
        <v>86</v>
      </c>
      <c r="AV176" s="14" t="s">
        <v>160</v>
      </c>
      <c r="AW176" s="14" t="s">
        <v>32</v>
      </c>
      <c r="AX176" s="14" t="s">
        <v>84</v>
      </c>
      <c r="AY176" s="271" t="s">
        <v>153</v>
      </c>
    </row>
    <row r="177" s="2" customFormat="1" ht="24.15" customHeight="1">
      <c r="A177" s="39"/>
      <c r="B177" s="40"/>
      <c r="C177" s="235" t="s">
        <v>631</v>
      </c>
      <c r="D177" s="235" t="s">
        <v>156</v>
      </c>
      <c r="E177" s="236" t="s">
        <v>203</v>
      </c>
      <c r="F177" s="237" t="s">
        <v>204</v>
      </c>
      <c r="G177" s="238" t="s">
        <v>167</v>
      </c>
      <c r="H177" s="239">
        <v>74.534000000000006</v>
      </c>
      <c r="I177" s="240"/>
      <c r="J177" s="241">
        <f>ROUND(I177*H177,2)</f>
        <v>0</v>
      </c>
      <c r="K177" s="242"/>
      <c r="L177" s="45"/>
      <c r="M177" s="243" t="s">
        <v>1</v>
      </c>
      <c r="N177" s="244" t="s">
        <v>41</v>
      </c>
      <c r="O177" s="92"/>
      <c r="P177" s="245">
        <f>O177*H177</f>
        <v>0</v>
      </c>
      <c r="Q177" s="245">
        <v>0.020480000000000002</v>
      </c>
      <c r="R177" s="245">
        <f>Q177*H177</f>
        <v>1.5264563200000003</v>
      </c>
      <c r="S177" s="245">
        <v>0</v>
      </c>
      <c r="T177" s="24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7" t="s">
        <v>160</v>
      </c>
      <c r="AT177" s="247" t="s">
        <v>156</v>
      </c>
      <c r="AU177" s="247" t="s">
        <v>86</v>
      </c>
      <c r="AY177" s="18" t="s">
        <v>153</v>
      </c>
      <c r="BE177" s="248">
        <f>IF(N177="základní",J177,0)</f>
        <v>0</v>
      </c>
      <c r="BF177" s="248">
        <f>IF(N177="snížená",J177,0)</f>
        <v>0</v>
      </c>
      <c r="BG177" s="248">
        <f>IF(N177="zákl. přenesená",J177,0)</f>
        <v>0</v>
      </c>
      <c r="BH177" s="248">
        <f>IF(N177="sníž. přenesená",J177,0)</f>
        <v>0</v>
      </c>
      <c r="BI177" s="248">
        <f>IF(N177="nulová",J177,0)</f>
        <v>0</v>
      </c>
      <c r="BJ177" s="18" t="s">
        <v>84</v>
      </c>
      <c r="BK177" s="248">
        <f>ROUND(I177*H177,2)</f>
        <v>0</v>
      </c>
      <c r="BL177" s="18" t="s">
        <v>160</v>
      </c>
      <c r="BM177" s="247" t="s">
        <v>978</v>
      </c>
    </row>
    <row r="178" s="15" customFormat="1">
      <c r="A178" s="15"/>
      <c r="B178" s="272"/>
      <c r="C178" s="273"/>
      <c r="D178" s="251" t="s">
        <v>162</v>
      </c>
      <c r="E178" s="274" t="s">
        <v>1</v>
      </c>
      <c r="F178" s="275" t="s">
        <v>185</v>
      </c>
      <c r="G178" s="273"/>
      <c r="H178" s="274" t="s">
        <v>1</v>
      </c>
      <c r="I178" s="276"/>
      <c r="J178" s="273"/>
      <c r="K178" s="273"/>
      <c r="L178" s="277"/>
      <c r="M178" s="278"/>
      <c r="N178" s="279"/>
      <c r="O178" s="279"/>
      <c r="P178" s="279"/>
      <c r="Q178" s="279"/>
      <c r="R178" s="279"/>
      <c r="S178" s="279"/>
      <c r="T178" s="280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1" t="s">
        <v>162</v>
      </c>
      <c r="AU178" s="281" t="s">
        <v>86</v>
      </c>
      <c r="AV178" s="15" t="s">
        <v>84</v>
      </c>
      <c r="AW178" s="15" t="s">
        <v>32</v>
      </c>
      <c r="AX178" s="15" t="s">
        <v>76</v>
      </c>
      <c r="AY178" s="281" t="s">
        <v>153</v>
      </c>
    </row>
    <row r="179" s="13" customFormat="1">
      <c r="A179" s="13"/>
      <c r="B179" s="249"/>
      <c r="C179" s="250"/>
      <c r="D179" s="251" t="s">
        <v>162</v>
      </c>
      <c r="E179" s="252" t="s">
        <v>1</v>
      </c>
      <c r="F179" s="253" t="s">
        <v>206</v>
      </c>
      <c r="G179" s="250"/>
      <c r="H179" s="254">
        <v>28.423999999999999</v>
      </c>
      <c r="I179" s="255"/>
      <c r="J179" s="250"/>
      <c r="K179" s="250"/>
      <c r="L179" s="256"/>
      <c r="M179" s="257"/>
      <c r="N179" s="258"/>
      <c r="O179" s="258"/>
      <c r="P179" s="258"/>
      <c r="Q179" s="258"/>
      <c r="R179" s="258"/>
      <c r="S179" s="258"/>
      <c r="T179" s="25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0" t="s">
        <v>162</v>
      </c>
      <c r="AU179" s="260" t="s">
        <v>86</v>
      </c>
      <c r="AV179" s="13" t="s">
        <v>86</v>
      </c>
      <c r="AW179" s="13" t="s">
        <v>32</v>
      </c>
      <c r="AX179" s="13" t="s">
        <v>76</v>
      </c>
      <c r="AY179" s="260" t="s">
        <v>153</v>
      </c>
    </row>
    <row r="180" s="13" customFormat="1">
      <c r="A180" s="13"/>
      <c r="B180" s="249"/>
      <c r="C180" s="250"/>
      <c r="D180" s="251" t="s">
        <v>162</v>
      </c>
      <c r="E180" s="252" t="s">
        <v>1</v>
      </c>
      <c r="F180" s="253" t="s">
        <v>207</v>
      </c>
      <c r="G180" s="250"/>
      <c r="H180" s="254">
        <v>-1.7</v>
      </c>
      <c r="I180" s="255"/>
      <c r="J180" s="250"/>
      <c r="K180" s="250"/>
      <c r="L180" s="256"/>
      <c r="M180" s="257"/>
      <c r="N180" s="258"/>
      <c r="O180" s="258"/>
      <c r="P180" s="258"/>
      <c r="Q180" s="258"/>
      <c r="R180" s="258"/>
      <c r="S180" s="258"/>
      <c r="T180" s="25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0" t="s">
        <v>162</v>
      </c>
      <c r="AU180" s="260" t="s">
        <v>86</v>
      </c>
      <c r="AV180" s="13" t="s">
        <v>86</v>
      </c>
      <c r="AW180" s="13" t="s">
        <v>32</v>
      </c>
      <c r="AX180" s="13" t="s">
        <v>76</v>
      </c>
      <c r="AY180" s="260" t="s">
        <v>153</v>
      </c>
    </row>
    <row r="181" s="15" customFormat="1">
      <c r="A181" s="15"/>
      <c r="B181" s="272"/>
      <c r="C181" s="273"/>
      <c r="D181" s="251" t="s">
        <v>162</v>
      </c>
      <c r="E181" s="274" t="s">
        <v>1</v>
      </c>
      <c r="F181" s="275" t="s">
        <v>189</v>
      </c>
      <c r="G181" s="273"/>
      <c r="H181" s="274" t="s">
        <v>1</v>
      </c>
      <c r="I181" s="276"/>
      <c r="J181" s="273"/>
      <c r="K181" s="273"/>
      <c r="L181" s="277"/>
      <c r="M181" s="278"/>
      <c r="N181" s="279"/>
      <c r="O181" s="279"/>
      <c r="P181" s="279"/>
      <c r="Q181" s="279"/>
      <c r="R181" s="279"/>
      <c r="S181" s="279"/>
      <c r="T181" s="280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1" t="s">
        <v>162</v>
      </c>
      <c r="AU181" s="281" t="s">
        <v>86</v>
      </c>
      <c r="AV181" s="15" t="s">
        <v>84</v>
      </c>
      <c r="AW181" s="15" t="s">
        <v>32</v>
      </c>
      <c r="AX181" s="15" t="s">
        <v>76</v>
      </c>
      <c r="AY181" s="281" t="s">
        <v>153</v>
      </c>
    </row>
    <row r="182" s="13" customFormat="1">
      <c r="A182" s="13"/>
      <c r="B182" s="249"/>
      <c r="C182" s="250"/>
      <c r="D182" s="251" t="s">
        <v>162</v>
      </c>
      <c r="E182" s="252" t="s">
        <v>1</v>
      </c>
      <c r="F182" s="253" t="s">
        <v>208</v>
      </c>
      <c r="G182" s="250"/>
      <c r="H182" s="254">
        <v>8.3300000000000001</v>
      </c>
      <c r="I182" s="255"/>
      <c r="J182" s="250"/>
      <c r="K182" s="250"/>
      <c r="L182" s="256"/>
      <c r="M182" s="257"/>
      <c r="N182" s="258"/>
      <c r="O182" s="258"/>
      <c r="P182" s="258"/>
      <c r="Q182" s="258"/>
      <c r="R182" s="258"/>
      <c r="S182" s="258"/>
      <c r="T182" s="25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0" t="s">
        <v>162</v>
      </c>
      <c r="AU182" s="260" t="s">
        <v>86</v>
      </c>
      <c r="AV182" s="13" t="s">
        <v>86</v>
      </c>
      <c r="AW182" s="13" t="s">
        <v>32</v>
      </c>
      <c r="AX182" s="13" t="s">
        <v>76</v>
      </c>
      <c r="AY182" s="260" t="s">
        <v>153</v>
      </c>
    </row>
    <row r="183" s="15" customFormat="1">
      <c r="A183" s="15"/>
      <c r="B183" s="272"/>
      <c r="C183" s="273"/>
      <c r="D183" s="251" t="s">
        <v>162</v>
      </c>
      <c r="E183" s="274" t="s">
        <v>1</v>
      </c>
      <c r="F183" s="275" t="s">
        <v>209</v>
      </c>
      <c r="G183" s="273"/>
      <c r="H183" s="274" t="s">
        <v>1</v>
      </c>
      <c r="I183" s="276"/>
      <c r="J183" s="273"/>
      <c r="K183" s="273"/>
      <c r="L183" s="277"/>
      <c r="M183" s="278"/>
      <c r="N183" s="279"/>
      <c r="O183" s="279"/>
      <c r="P183" s="279"/>
      <c r="Q183" s="279"/>
      <c r="R183" s="279"/>
      <c r="S183" s="279"/>
      <c r="T183" s="280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81" t="s">
        <v>162</v>
      </c>
      <c r="AU183" s="281" t="s">
        <v>86</v>
      </c>
      <c r="AV183" s="15" t="s">
        <v>84</v>
      </c>
      <c r="AW183" s="15" t="s">
        <v>32</v>
      </c>
      <c r="AX183" s="15" t="s">
        <v>76</v>
      </c>
      <c r="AY183" s="281" t="s">
        <v>153</v>
      </c>
    </row>
    <row r="184" s="13" customFormat="1">
      <c r="A184" s="13"/>
      <c r="B184" s="249"/>
      <c r="C184" s="250"/>
      <c r="D184" s="251" t="s">
        <v>162</v>
      </c>
      <c r="E184" s="252" t="s">
        <v>1</v>
      </c>
      <c r="F184" s="253" t="s">
        <v>210</v>
      </c>
      <c r="G184" s="250"/>
      <c r="H184" s="254">
        <v>25.84</v>
      </c>
      <c r="I184" s="255"/>
      <c r="J184" s="250"/>
      <c r="K184" s="250"/>
      <c r="L184" s="256"/>
      <c r="M184" s="257"/>
      <c r="N184" s="258"/>
      <c r="O184" s="258"/>
      <c r="P184" s="258"/>
      <c r="Q184" s="258"/>
      <c r="R184" s="258"/>
      <c r="S184" s="258"/>
      <c r="T184" s="25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0" t="s">
        <v>162</v>
      </c>
      <c r="AU184" s="260" t="s">
        <v>86</v>
      </c>
      <c r="AV184" s="13" t="s">
        <v>86</v>
      </c>
      <c r="AW184" s="13" t="s">
        <v>32</v>
      </c>
      <c r="AX184" s="13" t="s">
        <v>76</v>
      </c>
      <c r="AY184" s="260" t="s">
        <v>153</v>
      </c>
    </row>
    <row r="185" s="13" customFormat="1">
      <c r="A185" s="13"/>
      <c r="B185" s="249"/>
      <c r="C185" s="250"/>
      <c r="D185" s="251" t="s">
        <v>162</v>
      </c>
      <c r="E185" s="252" t="s">
        <v>1</v>
      </c>
      <c r="F185" s="253" t="s">
        <v>211</v>
      </c>
      <c r="G185" s="250"/>
      <c r="H185" s="254">
        <v>-3.0600000000000001</v>
      </c>
      <c r="I185" s="255"/>
      <c r="J185" s="250"/>
      <c r="K185" s="250"/>
      <c r="L185" s="256"/>
      <c r="M185" s="257"/>
      <c r="N185" s="258"/>
      <c r="O185" s="258"/>
      <c r="P185" s="258"/>
      <c r="Q185" s="258"/>
      <c r="R185" s="258"/>
      <c r="S185" s="258"/>
      <c r="T185" s="25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0" t="s">
        <v>162</v>
      </c>
      <c r="AU185" s="260" t="s">
        <v>86</v>
      </c>
      <c r="AV185" s="13" t="s">
        <v>86</v>
      </c>
      <c r="AW185" s="13" t="s">
        <v>32</v>
      </c>
      <c r="AX185" s="13" t="s">
        <v>76</v>
      </c>
      <c r="AY185" s="260" t="s">
        <v>153</v>
      </c>
    </row>
    <row r="186" s="15" customFormat="1">
      <c r="A186" s="15"/>
      <c r="B186" s="272"/>
      <c r="C186" s="273"/>
      <c r="D186" s="251" t="s">
        <v>162</v>
      </c>
      <c r="E186" s="274" t="s">
        <v>1</v>
      </c>
      <c r="F186" s="275" t="s">
        <v>212</v>
      </c>
      <c r="G186" s="273"/>
      <c r="H186" s="274" t="s">
        <v>1</v>
      </c>
      <c r="I186" s="276"/>
      <c r="J186" s="273"/>
      <c r="K186" s="273"/>
      <c r="L186" s="277"/>
      <c r="M186" s="278"/>
      <c r="N186" s="279"/>
      <c r="O186" s="279"/>
      <c r="P186" s="279"/>
      <c r="Q186" s="279"/>
      <c r="R186" s="279"/>
      <c r="S186" s="279"/>
      <c r="T186" s="280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81" t="s">
        <v>162</v>
      </c>
      <c r="AU186" s="281" t="s">
        <v>86</v>
      </c>
      <c r="AV186" s="15" t="s">
        <v>84</v>
      </c>
      <c r="AW186" s="15" t="s">
        <v>32</v>
      </c>
      <c r="AX186" s="15" t="s">
        <v>76</v>
      </c>
      <c r="AY186" s="281" t="s">
        <v>153</v>
      </c>
    </row>
    <row r="187" s="13" customFormat="1">
      <c r="A187" s="13"/>
      <c r="B187" s="249"/>
      <c r="C187" s="250"/>
      <c r="D187" s="251" t="s">
        <v>162</v>
      </c>
      <c r="E187" s="252" t="s">
        <v>1</v>
      </c>
      <c r="F187" s="253" t="s">
        <v>213</v>
      </c>
      <c r="G187" s="250"/>
      <c r="H187" s="254">
        <v>8.1999999999999993</v>
      </c>
      <c r="I187" s="255"/>
      <c r="J187" s="250"/>
      <c r="K187" s="250"/>
      <c r="L187" s="256"/>
      <c r="M187" s="257"/>
      <c r="N187" s="258"/>
      <c r="O187" s="258"/>
      <c r="P187" s="258"/>
      <c r="Q187" s="258"/>
      <c r="R187" s="258"/>
      <c r="S187" s="258"/>
      <c r="T187" s="25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0" t="s">
        <v>162</v>
      </c>
      <c r="AU187" s="260" t="s">
        <v>86</v>
      </c>
      <c r="AV187" s="13" t="s">
        <v>86</v>
      </c>
      <c r="AW187" s="13" t="s">
        <v>32</v>
      </c>
      <c r="AX187" s="13" t="s">
        <v>76</v>
      </c>
      <c r="AY187" s="260" t="s">
        <v>153</v>
      </c>
    </row>
    <row r="188" s="15" customFormat="1">
      <c r="A188" s="15"/>
      <c r="B188" s="272"/>
      <c r="C188" s="273"/>
      <c r="D188" s="251" t="s">
        <v>162</v>
      </c>
      <c r="E188" s="274" t="s">
        <v>1</v>
      </c>
      <c r="F188" s="275" t="s">
        <v>191</v>
      </c>
      <c r="G188" s="273"/>
      <c r="H188" s="274" t="s">
        <v>1</v>
      </c>
      <c r="I188" s="276"/>
      <c r="J188" s="273"/>
      <c r="K188" s="273"/>
      <c r="L188" s="277"/>
      <c r="M188" s="278"/>
      <c r="N188" s="279"/>
      <c r="O188" s="279"/>
      <c r="P188" s="279"/>
      <c r="Q188" s="279"/>
      <c r="R188" s="279"/>
      <c r="S188" s="279"/>
      <c r="T188" s="280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1" t="s">
        <v>162</v>
      </c>
      <c r="AU188" s="281" t="s">
        <v>86</v>
      </c>
      <c r="AV188" s="15" t="s">
        <v>84</v>
      </c>
      <c r="AW188" s="15" t="s">
        <v>32</v>
      </c>
      <c r="AX188" s="15" t="s">
        <v>76</v>
      </c>
      <c r="AY188" s="281" t="s">
        <v>153</v>
      </c>
    </row>
    <row r="189" s="13" customFormat="1">
      <c r="A189" s="13"/>
      <c r="B189" s="249"/>
      <c r="C189" s="250"/>
      <c r="D189" s="251" t="s">
        <v>162</v>
      </c>
      <c r="E189" s="252" t="s">
        <v>1</v>
      </c>
      <c r="F189" s="253" t="s">
        <v>214</v>
      </c>
      <c r="G189" s="250"/>
      <c r="H189" s="254">
        <v>8.5</v>
      </c>
      <c r="I189" s="255"/>
      <c r="J189" s="250"/>
      <c r="K189" s="250"/>
      <c r="L189" s="256"/>
      <c r="M189" s="257"/>
      <c r="N189" s="258"/>
      <c r="O189" s="258"/>
      <c r="P189" s="258"/>
      <c r="Q189" s="258"/>
      <c r="R189" s="258"/>
      <c r="S189" s="258"/>
      <c r="T189" s="25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0" t="s">
        <v>162</v>
      </c>
      <c r="AU189" s="260" t="s">
        <v>86</v>
      </c>
      <c r="AV189" s="13" t="s">
        <v>86</v>
      </c>
      <c r="AW189" s="13" t="s">
        <v>32</v>
      </c>
      <c r="AX189" s="13" t="s">
        <v>76</v>
      </c>
      <c r="AY189" s="260" t="s">
        <v>153</v>
      </c>
    </row>
    <row r="190" s="16" customFormat="1">
      <c r="A190" s="16"/>
      <c r="B190" s="282"/>
      <c r="C190" s="283"/>
      <c r="D190" s="251" t="s">
        <v>162</v>
      </c>
      <c r="E190" s="284" t="s">
        <v>1</v>
      </c>
      <c r="F190" s="285" t="s">
        <v>215</v>
      </c>
      <c r="G190" s="283"/>
      <c r="H190" s="286">
        <v>74.534000000000006</v>
      </c>
      <c r="I190" s="287"/>
      <c r="J190" s="283"/>
      <c r="K190" s="283"/>
      <c r="L190" s="288"/>
      <c r="M190" s="289"/>
      <c r="N190" s="290"/>
      <c r="O190" s="290"/>
      <c r="P190" s="290"/>
      <c r="Q190" s="290"/>
      <c r="R190" s="290"/>
      <c r="S190" s="290"/>
      <c r="T190" s="291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92" t="s">
        <v>162</v>
      </c>
      <c r="AU190" s="292" t="s">
        <v>86</v>
      </c>
      <c r="AV190" s="16" t="s">
        <v>154</v>
      </c>
      <c r="AW190" s="16" t="s">
        <v>32</v>
      </c>
      <c r="AX190" s="16" t="s">
        <v>76</v>
      </c>
      <c r="AY190" s="292" t="s">
        <v>153</v>
      </c>
    </row>
    <row r="191" s="14" customFormat="1">
      <c r="A191" s="14"/>
      <c r="B191" s="261"/>
      <c r="C191" s="262"/>
      <c r="D191" s="251" t="s">
        <v>162</v>
      </c>
      <c r="E191" s="263" t="s">
        <v>1</v>
      </c>
      <c r="F191" s="264" t="s">
        <v>164</v>
      </c>
      <c r="G191" s="262"/>
      <c r="H191" s="265">
        <v>74.534000000000006</v>
      </c>
      <c r="I191" s="266"/>
      <c r="J191" s="262"/>
      <c r="K191" s="262"/>
      <c r="L191" s="267"/>
      <c r="M191" s="268"/>
      <c r="N191" s="269"/>
      <c r="O191" s="269"/>
      <c r="P191" s="269"/>
      <c r="Q191" s="269"/>
      <c r="R191" s="269"/>
      <c r="S191" s="269"/>
      <c r="T191" s="27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1" t="s">
        <v>162</v>
      </c>
      <c r="AU191" s="271" t="s">
        <v>86</v>
      </c>
      <c r="AV191" s="14" t="s">
        <v>160</v>
      </c>
      <c r="AW191" s="14" t="s">
        <v>32</v>
      </c>
      <c r="AX191" s="14" t="s">
        <v>84</v>
      </c>
      <c r="AY191" s="271" t="s">
        <v>153</v>
      </c>
    </row>
    <row r="192" s="2" customFormat="1" ht="21.75" customHeight="1">
      <c r="A192" s="39"/>
      <c r="B192" s="40"/>
      <c r="C192" s="235" t="s">
        <v>636</v>
      </c>
      <c r="D192" s="235" t="s">
        <v>156</v>
      </c>
      <c r="E192" s="236" t="s">
        <v>217</v>
      </c>
      <c r="F192" s="237" t="s">
        <v>218</v>
      </c>
      <c r="G192" s="238" t="s">
        <v>167</v>
      </c>
      <c r="H192" s="239">
        <v>74.534000000000006</v>
      </c>
      <c r="I192" s="240"/>
      <c r="J192" s="241">
        <f>ROUND(I192*H192,2)</f>
        <v>0</v>
      </c>
      <c r="K192" s="242"/>
      <c r="L192" s="45"/>
      <c r="M192" s="243" t="s">
        <v>1</v>
      </c>
      <c r="N192" s="244" t="s">
        <v>41</v>
      </c>
      <c r="O192" s="92"/>
      <c r="P192" s="245">
        <f>O192*H192</f>
        <v>0</v>
      </c>
      <c r="Q192" s="245">
        <v>0.0043800000000000002</v>
      </c>
      <c r="R192" s="245">
        <f>Q192*H192</f>
        <v>0.32645892000000004</v>
      </c>
      <c r="S192" s="245">
        <v>0</v>
      </c>
      <c r="T192" s="24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7" t="s">
        <v>160</v>
      </c>
      <c r="AT192" s="247" t="s">
        <v>156</v>
      </c>
      <c r="AU192" s="247" t="s">
        <v>86</v>
      </c>
      <c r="AY192" s="18" t="s">
        <v>153</v>
      </c>
      <c r="BE192" s="248">
        <f>IF(N192="základní",J192,0)</f>
        <v>0</v>
      </c>
      <c r="BF192" s="248">
        <f>IF(N192="snížená",J192,0)</f>
        <v>0</v>
      </c>
      <c r="BG192" s="248">
        <f>IF(N192="zákl. přenesená",J192,0)</f>
        <v>0</v>
      </c>
      <c r="BH192" s="248">
        <f>IF(N192="sníž. přenesená",J192,0)</f>
        <v>0</v>
      </c>
      <c r="BI192" s="248">
        <f>IF(N192="nulová",J192,0)</f>
        <v>0</v>
      </c>
      <c r="BJ192" s="18" t="s">
        <v>84</v>
      </c>
      <c r="BK192" s="248">
        <f>ROUND(I192*H192,2)</f>
        <v>0</v>
      </c>
      <c r="BL192" s="18" t="s">
        <v>160</v>
      </c>
      <c r="BM192" s="247" t="s">
        <v>979</v>
      </c>
    </row>
    <row r="193" s="2" customFormat="1" ht="16.5" customHeight="1">
      <c r="A193" s="39"/>
      <c r="B193" s="40"/>
      <c r="C193" s="235" t="s">
        <v>641</v>
      </c>
      <c r="D193" s="235" t="s">
        <v>156</v>
      </c>
      <c r="E193" s="236" t="s">
        <v>221</v>
      </c>
      <c r="F193" s="237" t="s">
        <v>222</v>
      </c>
      <c r="G193" s="238" t="s">
        <v>167</v>
      </c>
      <c r="H193" s="239">
        <v>74.534000000000006</v>
      </c>
      <c r="I193" s="240"/>
      <c r="J193" s="241">
        <f>ROUND(I193*H193,2)</f>
        <v>0</v>
      </c>
      <c r="K193" s="242"/>
      <c r="L193" s="45"/>
      <c r="M193" s="243" t="s">
        <v>1</v>
      </c>
      <c r="N193" s="244" t="s">
        <v>41</v>
      </c>
      <c r="O193" s="92"/>
      <c r="P193" s="245">
        <f>O193*H193</f>
        <v>0</v>
      </c>
      <c r="Q193" s="245">
        <v>0.0040000000000000001</v>
      </c>
      <c r="R193" s="245">
        <f>Q193*H193</f>
        <v>0.29813600000000001</v>
      </c>
      <c r="S193" s="245">
        <v>0</v>
      </c>
      <c r="T193" s="24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7" t="s">
        <v>160</v>
      </c>
      <c r="AT193" s="247" t="s">
        <v>156</v>
      </c>
      <c r="AU193" s="247" t="s">
        <v>86</v>
      </c>
      <c r="AY193" s="18" t="s">
        <v>153</v>
      </c>
      <c r="BE193" s="248">
        <f>IF(N193="základní",J193,0)</f>
        <v>0</v>
      </c>
      <c r="BF193" s="248">
        <f>IF(N193="snížená",J193,0)</f>
        <v>0</v>
      </c>
      <c r="BG193" s="248">
        <f>IF(N193="zákl. přenesená",J193,0)</f>
        <v>0</v>
      </c>
      <c r="BH193" s="248">
        <f>IF(N193="sníž. přenesená",J193,0)</f>
        <v>0</v>
      </c>
      <c r="BI193" s="248">
        <f>IF(N193="nulová",J193,0)</f>
        <v>0</v>
      </c>
      <c r="BJ193" s="18" t="s">
        <v>84</v>
      </c>
      <c r="BK193" s="248">
        <f>ROUND(I193*H193,2)</f>
        <v>0</v>
      </c>
      <c r="BL193" s="18" t="s">
        <v>160</v>
      </c>
      <c r="BM193" s="247" t="s">
        <v>980</v>
      </c>
    </row>
    <row r="194" s="2" customFormat="1" ht="24.15" customHeight="1">
      <c r="A194" s="39"/>
      <c r="B194" s="40"/>
      <c r="C194" s="235" t="s">
        <v>179</v>
      </c>
      <c r="D194" s="235" t="s">
        <v>156</v>
      </c>
      <c r="E194" s="236" t="s">
        <v>224</v>
      </c>
      <c r="F194" s="237" t="s">
        <v>225</v>
      </c>
      <c r="G194" s="238" t="s">
        <v>167</v>
      </c>
      <c r="H194" s="239">
        <v>74.534000000000006</v>
      </c>
      <c r="I194" s="240"/>
      <c r="J194" s="241">
        <f>ROUND(I194*H194,2)</f>
        <v>0</v>
      </c>
      <c r="K194" s="242"/>
      <c r="L194" s="45"/>
      <c r="M194" s="243" t="s">
        <v>1</v>
      </c>
      <c r="N194" s="244" t="s">
        <v>41</v>
      </c>
      <c r="O194" s="92"/>
      <c r="P194" s="245">
        <f>O194*H194</f>
        <v>0</v>
      </c>
      <c r="Q194" s="245">
        <v>0.028400000000000002</v>
      </c>
      <c r="R194" s="245">
        <f>Q194*H194</f>
        <v>2.1167656000000004</v>
      </c>
      <c r="S194" s="245">
        <v>0</v>
      </c>
      <c r="T194" s="24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7" t="s">
        <v>160</v>
      </c>
      <c r="AT194" s="247" t="s">
        <v>156</v>
      </c>
      <c r="AU194" s="247" t="s">
        <v>86</v>
      </c>
      <c r="AY194" s="18" t="s">
        <v>153</v>
      </c>
      <c r="BE194" s="248">
        <f>IF(N194="základní",J194,0)</f>
        <v>0</v>
      </c>
      <c r="BF194" s="248">
        <f>IF(N194="snížená",J194,0)</f>
        <v>0</v>
      </c>
      <c r="BG194" s="248">
        <f>IF(N194="zákl. přenesená",J194,0)</f>
        <v>0</v>
      </c>
      <c r="BH194" s="248">
        <f>IF(N194="sníž. přenesená",J194,0)</f>
        <v>0</v>
      </c>
      <c r="BI194" s="248">
        <f>IF(N194="nulová",J194,0)</f>
        <v>0</v>
      </c>
      <c r="BJ194" s="18" t="s">
        <v>84</v>
      </c>
      <c r="BK194" s="248">
        <f>ROUND(I194*H194,2)</f>
        <v>0</v>
      </c>
      <c r="BL194" s="18" t="s">
        <v>160</v>
      </c>
      <c r="BM194" s="247" t="s">
        <v>981</v>
      </c>
    </row>
    <row r="195" s="15" customFormat="1">
      <c r="A195" s="15"/>
      <c r="B195" s="272"/>
      <c r="C195" s="273"/>
      <c r="D195" s="251" t="s">
        <v>162</v>
      </c>
      <c r="E195" s="274" t="s">
        <v>1</v>
      </c>
      <c r="F195" s="275" t="s">
        <v>185</v>
      </c>
      <c r="G195" s="273"/>
      <c r="H195" s="274" t="s">
        <v>1</v>
      </c>
      <c r="I195" s="276"/>
      <c r="J195" s="273"/>
      <c r="K195" s="273"/>
      <c r="L195" s="277"/>
      <c r="M195" s="278"/>
      <c r="N195" s="279"/>
      <c r="O195" s="279"/>
      <c r="P195" s="279"/>
      <c r="Q195" s="279"/>
      <c r="R195" s="279"/>
      <c r="S195" s="279"/>
      <c r="T195" s="280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1" t="s">
        <v>162</v>
      </c>
      <c r="AU195" s="281" t="s">
        <v>86</v>
      </c>
      <c r="AV195" s="15" t="s">
        <v>84</v>
      </c>
      <c r="AW195" s="15" t="s">
        <v>32</v>
      </c>
      <c r="AX195" s="15" t="s">
        <v>76</v>
      </c>
      <c r="AY195" s="281" t="s">
        <v>153</v>
      </c>
    </row>
    <row r="196" s="13" customFormat="1">
      <c r="A196" s="13"/>
      <c r="B196" s="249"/>
      <c r="C196" s="250"/>
      <c r="D196" s="251" t="s">
        <v>162</v>
      </c>
      <c r="E196" s="252" t="s">
        <v>1</v>
      </c>
      <c r="F196" s="253" t="s">
        <v>206</v>
      </c>
      <c r="G196" s="250"/>
      <c r="H196" s="254">
        <v>28.423999999999999</v>
      </c>
      <c r="I196" s="255"/>
      <c r="J196" s="250"/>
      <c r="K196" s="250"/>
      <c r="L196" s="256"/>
      <c r="M196" s="257"/>
      <c r="N196" s="258"/>
      <c r="O196" s="258"/>
      <c r="P196" s="258"/>
      <c r="Q196" s="258"/>
      <c r="R196" s="258"/>
      <c r="S196" s="258"/>
      <c r="T196" s="25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0" t="s">
        <v>162</v>
      </c>
      <c r="AU196" s="260" t="s">
        <v>86</v>
      </c>
      <c r="AV196" s="13" t="s">
        <v>86</v>
      </c>
      <c r="AW196" s="13" t="s">
        <v>32</v>
      </c>
      <c r="AX196" s="13" t="s">
        <v>76</v>
      </c>
      <c r="AY196" s="260" t="s">
        <v>153</v>
      </c>
    </row>
    <row r="197" s="13" customFormat="1">
      <c r="A197" s="13"/>
      <c r="B197" s="249"/>
      <c r="C197" s="250"/>
      <c r="D197" s="251" t="s">
        <v>162</v>
      </c>
      <c r="E197" s="252" t="s">
        <v>1</v>
      </c>
      <c r="F197" s="253" t="s">
        <v>207</v>
      </c>
      <c r="G197" s="250"/>
      <c r="H197" s="254">
        <v>-1.7</v>
      </c>
      <c r="I197" s="255"/>
      <c r="J197" s="250"/>
      <c r="K197" s="250"/>
      <c r="L197" s="256"/>
      <c r="M197" s="257"/>
      <c r="N197" s="258"/>
      <c r="O197" s="258"/>
      <c r="P197" s="258"/>
      <c r="Q197" s="258"/>
      <c r="R197" s="258"/>
      <c r="S197" s="258"/>
      <c r="T197" s="25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0" t="s">
        <v>162</v>
      </c>
      <c r="AU197" s="260" t="s">
        <v>86</v>
      </c>
      <c r="AV197" s="13" t="s">
        <v>86</v>
      </c>
      <c r="AW197" s="13" t="s">
        <v>32</v>
      </c>
      <c r="AX197" s="13" t="s">
        <v>76</v>
      </c>
      <c r="AY197" s="260" t="s">
        <v>153</v>
      </c>
    </row>
    <row r="198" s="15" customFormat="1">
      <c r="A198" s="15"/>
      <c r="B198" s="272"/>
      <c r="C198" s="273"/>
      <c r="D198" s="251" t="s">
        <v>162</v>
      </c>
      <c r="E198" s="274" t="s">
        <v>1</v>
      </c>
      <c r="F198" s="275" t="s">
        <v>189</v>
      </c>
      <c r="G198" s="273"/>
      <c r="H198" s="274" t="s">
        <v>1</v>
      </c>
      <c r="I198" s="276"/>
      <c r="J198" s="273"/>
      <c r="K198" s="273"/>
      <c r="L198" s="277"/>
      <c r="M198" s="278"/>
      <c r="N198" s="279"/>
      <c r="O198" s="279"/>
      <c r="P198" s="279"/>
      <c r="Q198" s="279"/>
      <c r="R198" s="279"/>
      <c r="S198" s="279"/>
      <c r="T198" s="280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1" t="s">
        <v>162</v>
      </c>
      <c r="AU198" s="281" t="s">
        <v>86</v>
      </c>
      <c r="AV198" s="15" t="s">
        <v>84</v>
      </c>
      <c r="AW198" s="15" t="s">
        <v>32</v>
      </c>
      <c r="AX198" s="15" t="s">
        <v>76</v>
      </c>
      <c r="AY198" s="281" t="s">
        <v>153</v>
      </c>
    </row>
    <row r="199" s="13" customFormat="1">
      <c r="A199" s="13"/>
      <c r="B199" s="249"/>
      <c r="C199" s="250"/>
      <c r="D199" s="251" t="s">
        <v>162</v>
      </c>
      <c r="E199" s="252" t="s">
        <v>1</v>
      </c>
      <c r="F199" s="253" t="s">
        <v>208</v>
      </c>
      <c r="G199" s="250"/>
      <c r="H199" s="254">
        <v>8.3300000000000001</v>
      </c>
      <c r="I199" s="255"/>
      <c r="J199" s="250"/>
      <c r="K199" s="250"/>
      <c r="L199" s="256"/>
      <c r="M199" s="257"/>
      <c r="N199" s="258"/>
      <c r="O199" s="258"/>
      <c r="P199" s="258"/>
      <c r="Q199" s="258"/>
      <c r="R199" s="258"/>
      <c r="S199" s="258"/>
      <c r="T199" s="25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0" t="s">
        <v>162</v>
      </c>
      <c r="AU199" s="260" t="s">
        <v>86</v>
      </c>
      <c r="AV199" s="13" t="s">
        <v>86</v>
      </c>
      <c r="AW199" s="13" t="s">
        <v>32</v>
      </c>
      <c r="AX199" s="13" t="s">
        <v>76</v>
      </c>
      <c r="AY199" s="260" t="s">
        <v>153</v>
      </c>
    </row>
    <row r="200" s="15" customFormat="1">
      <c r="A200" s="15"/>
      <c r="B200" s="272"/>
      <c r="C200" s="273"/>
      <c r="D200" s="251" t="s">
        <v>162</v>
      </c>
      <c r="E200" s="274" t="s">
        <v>1</v>
      </c>
      <c r="F200" s="275" t="s">
        <v>209</v>
      </c>
      <c r="G200" s="273"/>
      <c r="H200" s="274" t="s">
        <v>1</v>
      </c>
      <c r="I200" s="276"/>
      <c r="J200" s="273"/>
      <c r="K200" s="273"/>
      <c r="L200" s="277"/>
      <c r="M200" s="278"/>
      <c r="N200" s="279"/>
      <c r="O200" s="279"/>
      <c r="P200" s="279"/>
      <c r="Q200" s="279"/>
      <c r="R200" s="279"/>
      <c r="S200" s="279"/>
      <c r="T200" s="280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1" t="s">
        <v>162</v>
      </c>
      <c r="AU200" s="281" t="s">
        <v>86</v>
      </c>
      <c r="AV200" s="15" t="s">
        <v>84</v>
      </c>
      <c r="AW200" s="15" t="s">
        <v>32</v>
      </c>
      <c r="AX200" s="15" t="s">
        <v>76</v>
      </c>
      <c r="AY200" s="281" t="s">
        <v>153</v>
      </c>
    </row>
    <row r="201" s="13" customFormat="1">
      <c r="A201" s="13"/>
      <c r="B201" s="249"/>
      <c r="C201" s="250"/>
      <c r="D201" s="251" t="s">
        <v>162</v>
      </c>
      <c r="E201" s="252" t="s">
        <v>1</v>
      </c>
      <c r="F201" s="253" t="s">
        <v>210</v>
      </c>
      <c r="G201" s="250"/>
      <c r="H201" s="254">
        <v>25.84</v>
      </c>
      <c r="I201" s="255"/>
      <c r="J201" s="250"/>
      <c r="K201" s="250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162</v>
      </c>
      <c r="AU201" s="260" t="s">
        <v>86</v>
      </c>
      <c r="AV201" s="13" t="s">
        <v>86</v>
      </c>
      <c r="AW201" s="13" t="s">
        <v>32</v>
      </c>
      <c r="AX201" s="13" t="s">
        <v>76</v>
      </c>
      <c r="AY201" s="260" t="s">
        <v>153</v>
      </c>
    </row>
    <row r="202" s="13" customFormat="1">
      <c r="A202" s="13"/>
      <c r="B202" s="249"/>
      <c r="C202" s="250"/>
      <c r="D202" s="251" t="s">
        <v>162</v>
      </c>
      <c r="E202" s="252" t="s">
        <v>1</v>
      </c>
      <c r="F202" s="253" t="s">
        <v>211</v>
      </c>
      <c r="G202" s="250"/>
      <c r="H202" s="254">
        <v>-3.0600000000000001</v>
      </c>
      <c r="I202" s="255"/>
      <c r="J202" s="250"/>
      <c r="K202" s="250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162</v>
      </c>
      <c r="AU202" s="260" t="s">
        <v>86</v>
      </c>
      <c r="AV202" s="13" t="s">
        <v>86</v>
      </c>
      <c r="AW202" s="13" t="s">
        <v>32</v>
      </c>
      <c r="AX202" s="13" t="s">
        <v>76</v>
      </c>
      <c r="AY202" s="260" t="s">
        <v>153</v>
      </c>
    </row>
    <row r="203" s="15" customFormat="1">
      <c r="A203" s="15"/>
      <c r="B203" s="272"/>
      <c r="C203" s="273"/>
      <c r="D203" s="251" t="s">
        <v>162</v>
      </c>
      <c r="E203" s="274" t="s">
        <v>1</v>
      </c>
      <c r="F203" s="275" t="s">
        <v>212</v>
      </c>
      <c r="G203" s="273"/>
      <c r="H203" s="274" t="s">
        <v>1</v>
      </c>
      <c r="I203" s="276"/>
      <c r="J203" s="273"/>
      <c r="K203" s="273"/>
      <c r="L203" s="277"/>
      <c r="M203" s="278"/>
      <c r="N203" s="279"/>
      <c r="O203" s="279"/>
      <c r="P203" s="279"/>
      <c r="Q203" s="279"/>
      <c r="R203" s="279"/>
      <c r="S203" s="279"/>
      <c r="T203" s="280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1" t="s">
        <v>162</v>
      </c>
      <c r="AU203" s="281" t="s">
        <v>86</v>
      </c>
      <c r="AV203" s="15" t="s">
        <v>84</v>
      </c>
      <c r="AW203" s="15" t="s">
        <v>32</v>
      </c>
      <c r="AX203" s="15" t="s">
        <v>76</v>
      </c>
      <c r="AY203" s="281" t="s">
        <v>153</v>
      </c>
    </row>
    <row r="204" s="13" customFormat="1">
      <c r="A204" s="13"/>
      <c r="B204" s="249"/>
      <c r="C204" s="250"/>
      <c r="D204" s="251" t="s">
        <v>162</v>
      </c>
      <c r="E204" s="252" t="s">
        <v>1</v>
      </c>
      <c r="F204" s="253" t="s">
        <v>213</v>
      </c>
      <c r="G204" s="250"/>
      <c r="H204" s="254">
        <v>8.1999999999999993</v>
      </c>
      <c r="I204" s="255"/>
      <c r="J204" s="250"/>
      <c r="K204" s="250"/>
      <c r="L204" s="256"/>
      <c r="M204" s="257"/>
      <c r="N204" s="258"/>
      <c r="O204" s="258"/>
      <c r="P204" s="258"/>
      <c r="Q204" s="258"/>
      <c r="R204" s="258"/>
      <c r="S204" s="258"/>
      <c r="T204" s="25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0" t="s">
        <v>162</v>
      </c>
      <c r="AU204" s="260" t="s">
        <v>86</v>
      </c>
      <c r="AV204" s="13" t="s">
        <v>86</v>
      </c>
      <c r="AW204" s="13" t="s">
        <v>32</v>
      </c>
      <c r="AX204" s="13" t="s">
        <v>76</v>
      </c>
      <c r="AY204" s="260" t="s">
        <v>153</v>
      </c>
    </row>
    <row r="205" s="15" customFormat="1">
      <c r="A205" s="15"/>
      <c r="B205" s="272"/>
      <c r="C205" s="273"/>
      <c r="D205" s="251" t="s">
        <v>162</v>
      </c>
      <c r="E205" s="274" t="s">
        <v>1</v>
      </c>
      <c r="F205" s="275" t="s">
        <v>191</v>
      </c>
      <c r="G205" s="273"/>
      <c r="H205" s="274" t="s">
        <v>1</v>
      </c>
      <c r="I205" s="276"/>
      <c r="J205" s="273"/>
      <c r="K205" s="273"/>
      <c r="L205" s="277"/>
      <c r="M205" s="278"/>
      <c r="N205" s="279"/>
      <c r="O205" s="279"/>
      <c r="P205" s="279"/>
      <c r="Q205" s="279"/>
      <c r="R205" s="279"/>
      <c r="S205" s="279"/>
      <c r="T205" s="280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81" t="s">
        <v>162</v>
      </c>
      <c r="AU205" s="281" t="s">
        <v>86</v>
      </c>
      <c r="AV205" s="15" t="s">
        <v>84</v>
      </c>
      <c r="AW205" s="15" t="s">
        <v>32</v>
      </c>
      <c r="AX205" s="15" t="s">
        <v>76</v>
      </c>
      <c r="AY205" s="281" t="s">
        <v>153</v>
      </c>
    </row>
    <row r="206" s="13" customFormat="1">
      <c r="A206" s="13"/>
      <c r="B206" s="249"/>
      <c r="C206" s="250"/>
      <c r="D206" s="251" t="s">
        <v>162</v>
      </c>
      <c r="E206" s="252" t="s">
        <v>1</v>
      </c>
      <c r="F206" s="253" t="s">
        <v>214</v>
      </c>
      <c r="G206" s="250"/>
      <c r="H206" s="254">
        <v>8.5</v>
      </c>
      <c r="I206" s="255"/>
      <c r="J206" s="250"/>
      <c r="K206" s="250"/>
      <c r="L206" s="256"/>
      <c r="M206" s="257"/>
      <c r="N206" s="258"/>
      <c r="O206" s="258"/>
      <c r="P206" s="258"/>
      <c r="Q206" s="258"/>
      <c r="R206" s="258"/>
      <c r="S206" s="258"/>
      <c r="T206" s="25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0" t="s">
        <v>162</v>
      </c>
      <c r="AU206" s="260" t="s">
        <v>86</v>
      </c>
      <c r="AV206" s="13" t="s">
        <v>86</v>
      </c>
      <c r="AW206" s="13" t="s">
        <v>32</v>
      </c>
      <c r="AX206" s="13" t="s">
        <v>76</v>
      </c>
      <c r="AY206" s="260" t="s">
        <v>153</v>
      </c>
    </row>
    <row r="207" s="16" customFormat="1">
      <c r="A207" s="16"/>
      <c r="B207" s="282"/>
      <c r="C207" s="283"/>
      <c r="D207" s="251" t="s">
        <v>162</v>
      </c>
      <c r="E207" s="284" t="s">
        <v>1</v>
      </c>
      <c r="F207" s="285" t="s">
        <v>215</v>
      </c>
      <c r="G207" s="283"/>
      <c r="H207" s="286">
        <v>74.534000000000006</v>
      </c>
      <c r="I207" s="287"/>
      <c r="J207" s="283"/>
      <c r="K207" s="283"/>
      <c r="L207" s="288"/>
      <c r="M207" s="289"/>
      <c r="N207" s="290"/>
      <c r="O207" s="290"/>
      <c r="P207" s="290"/>
      <c r="Q207" s="290"/>
      <c r="R207" s="290"/>
      <c r="S207" s="290"/>
      <c r="T207" s="291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92" t="s">
        <v>162</v>
      </c>
      <c r="AU207" s="292" t="s">
        <v>86</v>
      </c>
      <c r="AV207" s="16" t="s">
        <v>154</v>
      </c>
      <c r="AW207" s="16" t="s">
        <v>32</v>
      </c>
      <c r="AX207" s="16" t="s">
        <v>76</v>
      </c>
      <c r="AY207" s="292" t="s">
        <v>153</v>
      </c>
    </row>
    <row r="208" s="14" customFormat="1">
      <c r="A208" s="14"/>
      <c r="B208" s="261"/>
      <c r="C208" s="262"/>
      <c r="D208" s="251" t="s">
        <v>162</v>
      </c>
      <c r="E208" s="263" t="s">
        <v>1</v>
      </c>
      <c r="F208" s="264" t="s">
        <v>164</v>
      </c>
      <c r="G208" s="262"/>
      <c r="H208" s="265">
        <v>74.534000000000006</v>
      </c>
      <c r="I208" s="266"/>
      <c r="J208" s="262"/>
      <c r="K208" s="262"/>
      <c r="L208" s="267"/>
      <c r="M208" s="268"/>
      <c r="N208" s="269"/>
      <c r="O208" s="269"/>
      <c r="P208" s="269"/>
      <c r="Q208" s="269"/>
      <c r="R208" s="269"/>
      <c r="S208" s="269"/>
      <c r="T208" s="27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1" t="s">
        <v>162</v>
      </c>
      <c r="AU208" s="271" t="s">
        <v>86</v>
      </c>
      <c r="AV208" s="14" t="s">
        <v>160</v>
      </c>
      <c r="AW208" s="14" t="s">
        <v>32</v>
      </c>
      <c r="AX208" s="14" t="s">
        <v>84</v>
      </c>
      <c r="AY208" s="271" t="s">
        <v>153</v>
      </c>
    </row>
    <row r="209" s="2" customFormat="1" ht="24.15" customHeight="1">
      <c r="A209" s="39"/>
      <c r="B209" s="40"/>
      <c r="C209" s="235" t="s">
        <v>643</v>
      </c>
      <c r="D209" s="235" t="s">
        <v>156</v>
      </c>
      <c r="E209" s="236" t="s">
        <v>233</v>
      </c>
      <c r="F209" s="237" t="s">
        <v>234</v>
      </c>
      <c r="G209" s="238" t="s">
        <v>167</v>
      </c>
      <c r="H209" s="239">
        <v>29.747</v>
      </c>
      <c r="I209" s="240"/>
      <c r="J209" s="241">
        <f>ROUND(I209*H209,2)</f>
        <v>0</v>
      </c>
      <c r="K209" s="242"/>
      <c r="L209" s="45"/>
      <c r="M209" s="243" t="s">
        <v>1</v>
      </c>
      <c r="N209" s="244" t="s">
        <v>41</v>
      </c>
      <c r="O209" s="92"/>
      <c r="P209" s="245">
        <f>O209*H209</f>
        <v>0</v>
      </c>
      <c r="Q209" s="245">
        <v>0.10000000000000001</v>
      </c>
      <c r="R209" s="245">
        <f>Q209*H209</f>
        <v>2.9747000000000003</v>
      </c>
      <c r="S209" s="245">
        <v>0</v>
      </c>
      <c r="T209" s="246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7" t="s">
        <v>160</v>
      </c>
      <c r="AT209" s="247" t="s">
        <v>156</v>
      </c>
      <c r="AU209" s="247" t="s">
        <v>86</v>
      </c>
      <c r="AY209" s="18" t="s">
        <v>153</v>
      </c>
      <c r="BE209" s="248">
        <f>IF(N209="základní",J209,0)</f>
        <v>0</v>
      </c>
      <c r="BF209" s="248">
        <f>IF(N209="snížená",J209,0)</f>
        <v>0</v>
      </c>
      <c r="BG209" s="248">
        <f>IF(N209="zákl. přenesená",J209,0)</f>
        <v>0</v>
      </c>
      <c r="BH209" s="248">
        <f>IF(N209="sníž. přenesená",J209,0)</f>
        <v>0</v>
      </c>
      <c r="BI209" s="248">
        <f>IF(N209="nulová",J209,0)</f>
        <v>0</v>
      </c>
      <c r="BJ209" s="18" t="s">
        <v>84</v>
      </c>
      <c r="BK209" s="248">
        <f>ROUND(I209*H209,2)</f>
        <v>0</v>
      </c>
      <c r="BL209" s="18" t="s">
        <v>160</v>
      </c>
      <c r="BM209" s="247" t="s">
        <v>982</v>
      </c>
    </row>
    <row r="210" s="15" customFormat="1">
      <c r="A210" s="15"/>
      <c r="B210" s="272"/>
      <c r="C210" s="273"/>
      <c r="D210" s="251" t="s">
        <v>162</v>
      </c>
      <c r="E210" s="274" t="s">
        <v>1</v>
      </c>
      <c r="F210" s="275" t="s">
        <v>185</v>
      </c>
      <c r="G210" s="273"/>
      <c r="H210" s="274" t="s">
        <v>1</v>
      </c>
      <c r="I210" s="276"/>
      <c r="J210" s="273"/>
      <c r="K210" s="273"/>
      <c r="L210" s="277"/>
      <c r="M210" s="278"/>
      <c r="N210" s="279"/>
      <c r="O210" s="279"/>
      <c r="P210" s="279"/>
      <c r="Q210" s="279"/>
      <c r="R210" s="279"/>
      <c r="S210" s="279"/>
      <c r="T210" s="280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1" t="s">
        <v>162</v>
      </c>
      <c r="AU210" s="281" t="s">
        <v>86</v>
      </c>
      <c r="AV210" s="15" t="s">
        <v>84</v>
      </c>
      <c r="AW210" s="15" t="s">
        <v>32</v>
      </c>
      <c r="AX210" s="15" t="s">
        <v>76</v>
      </c>
      <c r="AY210" s="281" t="s">
        <v>153</v>
      </c>
    </row>
    <row r="211" s="13" customFormat="1">
      <c r="A211" s="13"/>
      <c r="B211" s="249"/>
      <c r="C211" s="250"/>
      <c r="D211" s="251" t="s">
        <v>162</v>
      </c>
      <c r="E211" s="252" t="s">
        <v>1</v>
      </c>
      <c r="F211" s="253" t="s">
        <v>186</v>
      </c>
      <c r="G211" s="250"/>
      <c r="H211" s="254">
        <v>13.146000000000001</v>
      </c>
      <c r="I211" s="255"/>
      <c r="J211" s="250"/>
      <c r="K211" s="250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162</v>
      </c>
      <c r="AU211" s="260" t="s">
        <v>86</v>
      </c>
      <c r="AV211" s="13" t="s">
        <v>86</v>
      </c>
      <c r="AW211" s="13" t="s">
        <v>32</v>
      </c>
      <c r="AX211" s="13" t="s">
        <v>76</v>
      </c>
      <c r="AY211" s="260" t="s">
        <v>153</v>
      </c>
    </row>
    <row r="212" s="15" customFormat="1">
      <c r="A212" s="15"/>
      <c r="B212" s="272"/>
      <c r="C212" s="273"/>
      <c r="D212" s="251" t="s">
        <v>162</v>
      </c>
      <c r="E212" s="274" t="s">
        <v>1</v>
      </c>
      <c r="F212" s="275" t="s">
        <v>187</v>
      </c>
      <c r="G212" s="273"/>
      <c r="H212" s="274" t="s">
        <v>1</v>
      </c>
      <c r="I212" s="276"/>
      <c r="J212" s="273"/>
      <c r="K212" s="273"/>
      <c r="L212" s="277"/>
      <c r="M212" s="278"/>
      <c r="N212" s="279"/>
      <c r="O212" s="279"/>
      <c r="P212" s="279"/>
      <c r="Q212" s="279"/>
      <c r="R212" s="279"/>
      <c r="S212" s="279"/>
      <c r="T212" s="280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81" t="s">
        <v>162</v>
      </c>
      <c r="AU212" s="281" t="s">
        <v>86</v>
      </c>
      <c r="AV212" s="15" t="s">
        <v>84</v>
      </c>
      <c r="AW212" s="15" t="s">
        <v>32</v>
      </c>
      <c r="AX212" s="15" t="s">
        <v>76</v>
      </c>
      <c r="AY212" s="281" t="s">
        <v>153</v>
      </c>
    </row>
    <row r="213" s="13" customFormat="1">
      <c r="A213" s="13"/>
      <c r="B213" s="249"/>
      <c r="C213" s="250"/>
      <c r="D213" s="251" t="s">
        <v>162</v>
      </c>
      <c r="E213" s="252" t="s">
        <v>1</v>
      </c>
      <c r="F213" s="253" t="s">
        <v>188</v>
      </c>
      <c r="G213" s="250"/>
      <c r="H213" s="254">
        <v>13.538</v>
      </c>
      <c r="I213" s="255"/>
      <c r="J213" s="250"/>
      <c r="K213" s="250"/>
      <c r="L213" s="256"/>
      <c r="M213" s="257"/>
      <c r="N213" s="258"/>
      <c r="O213" s="258"/>
      <c r="P213" s="258"/>
      <c r="Q213" s="258"/>
      <c r="R213" s="258"/>
      <c r="S213" s="258"/>
      <c r="T213" s="25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0" t="s">
        <v>162</v>
      </c>
      <c r="AU213" s="260" t="s">
        <v>86</v>
      </c>
      <c r="AV213" s="13" t="s">
        <v>86</v>
      </c>
      <c r="AW213" s="13" t="s">
        <v>32</v>
      </c>
      <c r="AX213" s="13" t="s">
        <v>76</v>
      </c>
      <c r="AY213" s="260" t="s">
        <v>153</v>
      </c>
    </row>
    <row r="214" s="15" customFormat="1">
      <c r="A214" s="15"/>
      <c r="B214" s="272"/>
      <c r="C214" s="273"/>
      <c r="D214" s="251" t="s">
        <v>162</v>
      </c>
      <c r="E214" s="274" t="s">
        <v>1</v>
      </c>
      <c r="F214" s="275" t="s">
        <v>189</v>
      </c>
      <c r="G214" s="273"/>
      <c r="H214" s="274" t="s">
        <v>1</v>
      </c>
      <c r="I214" s="276"/>
      <c r="J214" s="273"/>
      <c r="K214" s="273"/>
      <c r="L214" s="277"/>
      <c r="M214" s="278"/>
      <c r="N214" s="279"/>
      <c r="O214" s="279"/>
      <c r="P214" s="279"/>
      <c r="Q214" s="279"/>
      <c r="R214" s="279"/>
      <c r="S214" s="279"/>
      <c r="T214" s="280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1" t="s">
        <v>162</v>
      </c>
      <c r="AU214" s="281" t="s">
        <v>86</v>
      </c>
      <c r="AV214" s="15" t="s">
        <v>84</v>
      </c>
      <c r="AW214" s="15" t="s">
        <v>32</v>
      </c>
      <c r="AX214" s="15" t="s">
        <v>76</v>
      </c>
      <c r="AY214" s="281" t="s">
        <v>153</v>
      </c>
    </row>
    <row r="215" s="13" customFormat="1">
      <c r="A215" s="13"/>
      <c r="B215" s="249"/>
      <c r="C215" s="250"/>
      <c r="D215" s="251" t="s">
        <v>162</v>
      </c>
      <c r="E215" s="252" t="s">
        <v>1</v>
      </c>
      <c r="F215" s="253" t="s">
        <v>190</v>
      </c>
      <c r="G215" s="250"/>
      <c r="H215" s="254">
        <v>1.5</v>
      </c>
      <c r="I215" s="255"/>
      <c r="J215" s="250"/>
      <c r="K215" s="250"/>
      <c r="L215" s="256"/>
      <c r="M215" s="257"/>
      <c r="N215" s="258"/>
      <c r="O215" s="258"/>
      <c r="P215" s="258"/>
      <c r="Q215" s="258"/>
      <c r="R215" s="258"/>
      <c r="S215" s="258"/>
      <c r="T215" s="25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0" t="s">
        <v>162</v>
      </c>
      <c r="AU215" s="260" t="s">
        <v>86</v>
      </c>
      <c r="AV215" s="13" t="s">
        <v>86</v>
      </c>
      <c r="AW215" s="13" t="s">
        <v>32</v>
      </c>
      <c r="AX215" s="13" t="s">
        <v>76</v>
      </c>
      <c r="AY215" s="260" t="s">
        <v>153</v>
      </c>
    </row>
    <row r="216" s="15" customFormat="1">
      <c r="A216" s="15"/>
      <c r="B216" s="272"/>
      <c r="C216" s="273"/>
      <c r="D216" s="251" t="s">
        <v>162</v>
      </c>
      <c r="E216" s="274" t="s">
        <v>1</v>
      </c>
      <c r="F216" s="275" t="s">
        <v>191</v>
      </c>
      <c r="G216" s="273"/>
      <c r="H216" s="274" t="s">
        <v>1</v>
      </c>
      <c r="I216" s="276"/>
      <c r="J216" s="273"/>
      <c r="K216" s="273"/>
      <c r="L216" s="277"/>
      <c r="M216" s="278"/>
      <c r="N216" s="279"/>
      <c r="O216" s="279"/>
      <c r="P216" s="279"/>
      <c r="Q216" s="279"/>
      <c r="R216" s="279"/>
      <c r="S216" s="279"/>
      <c r="T216" s="280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1" t="s">
        <v>162</v>
      </c>
      <c r="AU216" s="281" t="s">
        <v>86</v>
      </c>
      <c r="AV216" s="15" t="s">
        <v>84</v>
      </c>
      <c r="AW216" s="15" t="s">
        <v>32</v>
      </c>
      <c r="AX216" s="15" t="s">
        <v>76</v>
      </c>
      <c r="AY216" s="281" t="s">
        <v>153</v>
      </c>
    </row>
    <row r="217" s="13" customFormat="1">
      <c r="A217" s="13"/>
      <c r="B217" s="249"/>
      <c r="C217" s="250"/>
      <c r="D217" s="251" t="s">
        <v>162</v>
      </c>
      <c r="E217" s="252" t="s">
        <v>1</v>
      </c>
      <c r="F217" s="253" t="s">
        <v>192</v>
      </c>
      <c r="G217" s="250"/>
      <c r="H217" s="254">
        <v>1.5629999999999999</v>
      </c>
      <c r="I217" s="255"/>
      <c r="J217" s="250"/>
      <c r="K217" s="250"/>
      <c r="L217" s="256"/>
      <c r="M217" s="257"/>
      <c r="N217" s="258"/>
      <c r="O217" s="258"/>
      <c r="P217" s="258"/>
      <c r="Q217" s="258"/>
      <c r="R217" s="258"/>
      <c r="S217" s="258"/>
      <c r="T217" s="25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0" t="s">
        <v>162</v>
      </c>
      <c r="AU217" s="260" t="s">
        <v>86</v>
      </c>
      <c r="AV217" s="13" t="s">
        <v>86</v>
      </c>
      <c r="AW217" s="13" t="s">
        <v>32</v>
      </c>
      <c r="AX217" s="13" t="s">
        <v>76</v>
      </c>
      <c r="AY217" s="260" t="s">
        <v>153</v>
      </c>
    </row>
    <row r="218" s="14" customFormat="1">
      <c r="A218" s="14"/>
      <c r="B218" s="261"/>
      <c r="C218" s="262"/>
      <c r="D218" s="251" t="s">
        <v>162</v>
      </c>
      <c r="E218" s="263" t="s">
        <v>1</v>
      </c>
      <c r="F218" s="264" t="s">
        <v>164</v>
      </c>
      <c r="G218" s="262"/>
      <c r="H218" s="265">
        <v>29.747</v>
      </c>
      <c r="I218" s="266"/>
      <c r="J218" s="262"/>
      <c r="K218" s="262"/>
      <c r="L218" s="267"/>
      <c r="M218" s="268"/>
      <c r="N218" s="269"/>
      <c r="O218" s="269"/>
      <c r="P218" s="269"/>
      <c r="Q218" s="269"/>
      <c r="R218" s="269"/>
      <c r="S218" s="269"/>
      <c r="T218" s="27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1" t="s">
        <v>162</v>
      </c>
      <c r="AU218" s="271" t="s">
        <v>86</v>
      </c>
      <c r="AV218" s="14" t="s">
        <v>160</v>
      </c>
      <c r="AW218" s="14" t="s">
        <v>32</v>
      </c>
      <c r="AX218" s="14" t="s">
        <v>84</v>
      </c>
      <c r="AY218" s="271" t="s">
        <v>153</v>
      </c>
    </row>
    <row r="219" s="2" customFormat="1" ht="24.15" customHeight="1">
      <c r="A219" s="39"/>
      <c r="B219" s="40"/>
      <c r="C219" s="235" t="s">
        <v>646</v>
      </c>
      <c r="D219" s="235" t="s">
        <v>156</v>
      </c>
      <c r="E219" s="236" t="s">
        <v>237</v>
      </c>
      <c r="F219" s="237" t="s">
        <v>238</v>
      </c>
      <c r="G219" s="238" t="s">
        <v>167</v>
      </c>
      <c r="H219" s="239">
        <v>237.976</v>
      </c>
      <c r="I219" s="240"/>
      <c r="J219" s="241">
        <f>ROUND(I219*H219,2)</f>
        <v>0</v>
      </c>
      <c r="K219" s="242"/>
      <c r="L219" s="45"/>
      <c r="M219" s="243" t="s">
        <v>1</v>
      </c>
      <c r="N219" s="244" t="s">
        <v>41</v>
      </c>
      <c r="O219" s="92"/>
      <c r="P219" s="245">
        <f>O219*H219</f>
        <v>0</v>
      </c>
      <c r="Q219" s="245">
        <v>0.02</v>
      </c>
      <c r="R219" s="245">
        <f>Q219*H219</f>
        <v>4.7595200000000002</v>
      </c>
      <c r="S219" s="245">
        <v>0</v>
      </c>
      <c r="T219" s="246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7" t="s">
        <v>160</v>
      </c>
      <c r="AT219" s="247" t="s">
        <v>156</v>
      </c>
      <c r="AU219" s="247" t="s">
        <v>86</v>
      </c>
      <c r="AY219" s="18" t="s">
        <v>153</v>
      </c>
      <c r="BE219" s="248">
        <f>IF(N219="základní",J219,0)</f>
        <v>0</v>
      </c>
      <c r="BF219" s="248">
        <f>IF(N219="snížená",J219,0)</f>
        <v>0</v>
      </c>
      <c r="BG219" s="248">
        <f>IF(N219="zákl. přenesená",J219,0)</f>
        <v>0</v>
      </c>
      <c r="BH219" s="248">
        <f>IF(N219="sníž. přenesená",J219,0)</f>
        <v>0</v>
      </c>
      <c r="BI219" s="248">
        <f>IF(N219="nulová",J219,0)</f>
        <v>0</v>
      </c>
      <c r="BJ219" s="18" t="s">
        <v>84</v>
      </c>
      <c r="BK219" s="248">
        <f>ROUND(I219*H219,2)</f>
        <v>0</v>
      </c>
      <c r="BL219" s="18" t="s">
        <v>160</v>
      </c>
      <c r="BM219" s="247" t="s">
        <v>983</v>
      </c>
    </row>
    <row r="220" s="13" customFormat="1">
      <c r="A220" s="13"/>
      <c r="B220" s="249"/>
      <c r="C220" s="250"/>
      <c r="D220" s="251" t="s">
        <v>162</v>
      </c>
      <c r="E220" s="252" t="s">
        <v>1</v>
      </c>
      <c r="F220" s="253" t="s">
        <v>240</v>
      </c>
      <c r="G220" s="250"/>
      <c r="H220" s="254">
        <v>237.976</v>
      </c>
      <c r="I220" s="255"/>
      <c r="J220" s="250"/>
      <c r="K220" s="250"/>
      <c r="L220" s="256"/>
      <c r="M220" s="257"/>
      <c r="N220" s="258"/>
      <c r="O220" s="258"/>
      <c r="P220" s="258"/>
      <c r="Q220" s="258"/>
      <c r="R220" s="258"/>
      <c r="S220" s="258"/>
      <c r="T220" s="25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0" t="s">
        <v>162</v>
      </c>
      <c r="AU220" s="260" t="s">
        <v>86</v>
      </c>
      <c r="AV220" s="13" t="s">
        <v>86</v>
      </c>
      <c r="AW220" s="13" t="s">
        <v>32</v>
      </c>
      <c r="AX220" s="13" t="s">
        <v>84</v>
      </c>
      <c r="AY220" s="260" t="s">
        <v>153</v>
      </c>
    </row>
    <row r="221" s="2" customFormat="1" ht="24.15" customHeight="1">
      <c r="A221" s="39"/>
      <c r="B221" s="40"/>
      <c r="C221" s="235" t="s">
        <v>241</v>
      </c>
      <c r="D221" s="235" t="s">
        <v>156</v>
      </c>
      <c r="E221" s="236" t="s">
        <v>984</v>
      </c>
      <c r="F221" s="237" t="s">
        <v>985</v>
      </c>
      <c r="G221" s="238" t="s">
        <v>244</v>
      </c>
      <c r="H221" s="239">
        <v>2.9740000000000002</v>
      </c>
      <c r="I221" s="240"/>
      <c r="J221" s="241">
        <f>ROUND(I221*H221,2)</f>
        <v>0</v>
      </c>
      <c r="K221" s="242"/>
      <c r="L221" s="45"/>
      <c r="M221" s="243" t="s">
        <v>1</v>
      </c>
      <c r="N221" s="244" t="s">
        <v>41</v>
      </c>
      <c r="O221" s="92"/>
      <c r="P221" s="245">
        <f>O221*H221</f>
        <v>0</v>
      </c>
      <c r="Q221" s="245">
        <v>0</v>
      </c>
      <c r="R221" s="245">
        <f>Q221*H221</f>
        <v>0</v>
      </c>
      <c r="S221" s="245">
        <v>0</v>
      </c>
      <c r="T221" s="246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7" t="s">
        <v>160</v>
      </c>
      <c r="AT221" s="247" t="s">
        <v>156</v>
      </c>
      <c r="AU221" s="247" t="s">
        <v>86</v>
      </c>
      <c r="AY221" s="18" t="s">
        <v>153</v>
      </c>
      <c r="BE221" s="248">
        <f>IF(N221="základní",J221,0)</f>
        <v>0</v>
      </c>
      <c r="BF221" s="248">
        <f>IF(N221="snížená",J221,0)</f>
        <v>0</v>
      </c>
      <c r="BG221" s="248">
        <f>IF(N221="zákl. přenesená",J221,0)</f>
        <v>0</v>
      </c>
      <c r="BH221" s="248">
        <f>IF(N221="sníž. přenesená",J221,0)</f>
        <v>0</v>
      </c>
      <c r="BI221" s="248">
        <f>IF(N221="nulová",J221,0)</f>
        <v>0</v>
      </c>
      <c r="BJ221" s="18" t="s">
        <v>84</v>
      </c>
      <c r="BK221" s="248">
        <f>ROUND(I221*H221,2)</f>
        <v>0</v>
      </c>
      <c r="BL221" s="18" t="s">
        <v>160</v>
      </c>
      <c r="BM221" s="247" t="s">
        <v>986</v>
      </c>
    </row>
    <row r="222" s="2" customFormat="1" ht="24.15" customHeight="1">
      <c r="A222" s="39"/>
      <c r="B222" s="40"/>
      <c r="C222" s="235" t="s">
        <v>246</v>
      </c>
      <c r="D222" s="235" t="s">
        <v>156</v>
      </c>
      <c r="E222" s="236" t="s">
        <v>987</v>
      </c>
      <c r="F222" s="237" t="s">
        <v>988</v>
      </c>
      <c r="G222" s="238" t="s">
        <v>244</v>
      </c>
      <c r="H222" s="239">
        <v>2.9740000000000002</v>
      </c>
      <c r="I222" s="240"/>
      <c r="J222" s="241">
        <f>ROUND(I222*H222,2)</f>
        <v>0</v>
      </c>
      <c r="K222" s="242"/>
      <c r="L222" s="45"/>
      <c r="M222" s="243" t="s">
        <v>1</v>
      </c>
      <c r="N222" s="244" t="s">
        <v>41</v>
      </c>
      <c r="O222" s="92"/>
      <c r="P222" s="245">
        <f>O222*H222</f>
        <v>0</v>
      </c>
      <c r="Q222" s="245">
        <v>0</v>
      </c>
      <c r="R222" s="245">
        <f>Q222*H222</f>
        <v>0</v>
      </c>
      <c r="S222" s="245">
        <v>0</v>
      </c>
      <c r="T222" s="246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7" t="s">
        <v>160</v>
      </c>
      <c r="AT222" s="247" t="s">
        <v>156</v>
      </c>
      <c r="AU222" s="247" t="s">
        <v>86</v>
      </c>
      <c r="AY222" s="18" t="s">
        <v>153</v>
      </c>
      <c r="BE222" s="248">
        <f>IF(N222="základní",J222,0)</f>
        <v>0</v>
      </c>
      <c r="BF222" s="248">
        <f>IF(N222="snížená",J222,0)</f>
        <v>0</v>
      </c>
      <c r="BG222" s="248">
        <f>IF(N222="zákl. přenesená",J222,0)</f>
        <v>0</v>
      </c>
      <c r="BH222" s="248">
        <f>IF(N222="sníž. přenesená",J222,0)</f>
        <v>0</v>
      </c>
      <c r="BI222" s="248">
        <f>IF(N222="nulová",J222,0)</f>
        <v>0</v>
      </c>
      <c r="BJ222" s="18" t="s">
        <v>84</v>
      </c>
      <c r="BK222" s="248">
        <f>ROUND(I222*H222,2)</f>
        <v>0</v>
      </c>
      <c r="BL222" s="18" t="s">
        <v>160</v>
      </c>
      <c r="BM222" s="247" t="s">
        <v>989</v>
      </c>
    </row>
    <row r="223" s="2" customFormat="1" ht="16.5" customHeight="1">
      <c r="A223" s="39"/>
      <c r="B223" s="40"/>
      <c r="C223" s="235" t="s">
        <v>652</v>
      </c>
      <c r="D223" s="235" t="s">
        <v>156</v>
      </c>
      <c r="E223" s="236" t="s">
        <v>228</v>
      </c>
      <c r="F223" s="237" t="s">
        <v>229</v>
      </c>
      <c r="G223" s="238" t="s">
        <v>230</v>
      </c>
      <c r="H223" s="239">
        <v>0.34999999999999998</v>
      </c>
      <c r="I223" s="240"/>
      <c r="J223" s="241">
        <f>ROUND(I223*H223,2)</f>
        <v>0</v>
      </c>
      <c r="K223" s="242"/>
      <c r="L223" s="45"/>
      <c r="M223" s="243" t="s">
        <v>1</v>
      </c>
      <c r="N223" s="244" t="s">
        <v>41</v>
      </c>
      <c r="O223" s="92"/>
      <c r="P223" s="245">
        <f>O223*H223</f>
        <v>0</v>
      </c>
      <c r="Q223" s="245">
        <v>1.0530600000000001</v>
      </c>
      <c r="R223" s="245">
        <f>Q223*H223</f>
        <v>0.36857100000000004</v>
      </c>
      <c r="S223" s="245">
        <v>0</v>
      </c>
      <c r="T223" s="246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7" t="s">
        <v>160</v>
      </c>
      <c r="AT223" s="247" t="s">
        <v>156</v>
      </c>
      <c r="AU223" s="247" t="s">
        <v>86</v>
      </c>
      <c r="AY223" s="18" t="s">
        <v>153</v>
      </c>
      <c r="BE223" s="248">
        <f>IF(N223="základní",J223,0)</f>
        <v>0</v>
      </c>
      <c r="BF223" s="248">
        <f>IF(N223="snížená",J223,0)</f>
        <v>0</v>
      </c>
      <c r="BG223" s="248">
        <f>IF(N223="zákl. přenesená",J223,0)</f>
        <v>0</v>
      </c>
      <c r="BH223" s="248">
        <f>IF(N223="sníž. přenesená",J223,0)</f>
        <v>0</v>
      </c>
      <c r="BI223" s="248">
        <f>IF(N223="nulová",J223,0)</f>
        <v>0</v>
      </c>
      <c r="BJ223" s="18" t="s">
        <v>84</v>
      </c>
      <c r="BK223" s="248">
        <f>ROUND(I223*H223,2)</f>
        <v>0</v>
      </c>
      <c r="BL223" s="18" t="s">
        <v>160</v>
      </c>
      <c r="BM223" s="247" t="s">
        <v>990</v>
      </c>
    </row>
    <row r="224" s="2" customFormat="1" ht="33" customHeight="1">
      <c r="A224" s="39"/>
      <c r="B224" s="40"/>
      <c r="C224" s="235" t="s">
        <v>654</v>
      </c>
      <c r="D224" s="235" t="s">
        <v>156</v>
      </c>
      <c r="E224" s="236" t="s">
        <v>251</v>
      </c>
      <c r="F224" s="237" t="s">
        <v>252</v>
      </c>
      <c r="G224" s="238" t="s">
        <v>177</v>
      </c>
      <c r="H224" s="239">
        <v>8</v>
      </c>
      <c r="I224" s="240"/>
      <c r="J224" s="241">
        <f>ROUND(I224*H224,2)</f>
        <v>0</v>
      </c>
      <c r="K224" s="242"/>
      <c r="L224" s="45"/>
      <c r="M224" s="243" t="s">
        <v>1</v>
      </c>
      <c r="N224" s="244" t="s">
        <v>41</v>
      </c>
      <c r="O224" s="92"/>
      <c r="P224" s="245">
        <f>O224*H224</f>
        <v>0</v>
      </c>
      <c r="Q224" s="245">
        <v>0.44169999999999998</v>
      </c>
      <c r="R224" s="245">
        <f>Q224*H224</f>
        <v>3.5335999999999999</v>
      </c>
      <c r="S224" s="245">
        <v>0</v>
      </c>
      <c r="T224" s="246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7" t="s">
        <v>160</v>
      </c>
      <c r="AT224" s="247" t="s">
        <v>156</v>
      </c>
      <c r="AU224" s="247" t="s">
        <v>86</v>
      </c>
      <c r="AY224" s="18" t="s">
        <v>153</v>
      </c>
      <c r="BE224" s="248">
        <f>IF(N224="základní",J224,0)</f>
        <v>0</v>
      </c>
      <c r="BF224" s="248">
        <f>IF(N224="snížená",J224,0)</f>
        <v>0</v>
      </c>
      <c r="BG224" s="248">
        <f>IF(N224="zákl. přenesená",J224,0)</f>
        <v>0</v>
      </c>
      <c r="BH224" s="248">
        <f>IF(N224="sníž. přenesená",J224,0)</f>
        <v>0</v>
      </c>
      <c r="BI224" s="248">
        <f>IF(N224="nulová",J224,0)</f>
        <v>0</v>
      </c>
      <c r="BJ224" s="18" t="s">
        <v>84</v>
      </c>
      <c r="BK224" s="248">
        <f>ROUND(I224*H224,2)</f>
        <v>0</v>
      </c>
      <c r="BL224" s="18" t="s">
        <v>160</v>
      </c>
      <c r="BM224" s="247" t="s">
        <v>991</v>
      </c>
    </row>
    <row r="225" s="2" customFormat="1" ht="24.15" customHeight="1">
      <c r="A225" s="39"/>
      <c r="B225" s="40"/>
      <c r="C225" s="293" t="s">
        <v>250</v>
      </c>
      <c r="D225" s="293" t="s">
        <v>255</v>
      </c>
      <c r="E225" s="294" t="s">
        <v>256</v>
      </c>
      <c r="F225" s="295" t="s">
        <v>257</v>
      </c>
      <c r="G225" s="296" t="s">
        <v>177</v>
      </c>
      <c r="H225" s="297">
        <v>2</v>
      </c>
      <c r="I225" s="298"/>
      <c r="J225" s="299">
        <f>ROUND(I225*H225,2)</f>
        <v>0</v>
      </c>
      <c r="K225" s="300"/>
      <c r="L225" s="301"/>
      <c r="M225" s="302" t="s">
        <v>1</v>
      </c>
      <c r="N225" s="303" t="s">
        <v>41</v>
      </c>
      <c r="O225" s="92"/>
      <c r="P225" s="245">
        <f>O225*H225</f>
        <v>0</v>
      </c>
      <c r="Q225" s="245">
        <v>0.02265</v>
      </c>
      <c r="R225" s="245">
        <f>Q225*H225</f>
        <v>0.0453</v>
      </c>
      <c r="S225" s="245">
        <v>0</v>
      </c>
      <c r="T225" s="246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7" t="s">
        <v>241</v>
      </c>
      <c r="AT225" s="247" t="s">
        <v>255</v>
      </c>
      <c r="AU225" s="247" t="s">
        <v>86</v>
      </c>
      <c r="AY225" s="18" t="s">
        <v>153</v>
      </c>
      <c r="BE225" s="248">
        <f>IF(N225="základní",J225,0)</f>
        <v>0</v>
      </c>
      <c r="BF225" s="248">
        <f>IF(N225="snížená",J225,0)</f>
        <v>0</v>
      </c>
      <c r="BG225" s="248">
        <f>IF(N225="zákl. přenesená",J225,0)</f>
        <v>0</v>
      </c>
      <c r="BH225" s="248">
        <f>IF(N225="sníž. přenesená",J225,0)</f>
        <v>0</v>
      </c>
      <c r="BI225" s="248">
        <f>IF(N225="nulová",J225,0)</f>
        <v>0</v>
      </c>
      <c r="BJ225" s="18" t="s">
        <v>84</v>
      </c>
      <c r="BK225" s="248">
        <f>ROUND(I225*H225,2)</f>
        <v>0</v>
      </c>
      <c r="BL225" s="18" t="s">
        <v>160</v>
      </c>
      <c r="BM225" s="247" t="s">
        <v>992</v>
      </c>
    </row>
    <row r="226" s="2" customFormat="1" ht="24.15" customHeight="1">
      <c r="A226" s="39"/>
      <c r="B226" s="40"/>
      <c r="C226" s="293" t="s">
        <v>254</v>
      </c>
      <c r="D226" s="293" t="s">
        <v>255</v>
      </c>
      <c r="E226" s="294" t="s">
        <v>259</v>
      </c>
      <c r="F226" s="295" t="s">
        <v>260</v>
      </c>
      <c r="G226" s="296" t="s">
        <v>177</v>
      </c>
      <c r="H226" s="297">
        <v>5</v>
      </c>
      <c r="I226" s="298"/>
      <c r="J226" s="299">
        <f>ROUND(I226*H226,2)</f>
        <v>0</v>
      </c>
      <c r="K226" s="300"/>
      <c r="L226" s="301"/>
      <c r="M226" s="302" t="s">
        <v>1</v>
      </c>
      <c r="N226" s="303" t="s">
        <v>41</v>
      </c>
      <c r="O226" s="92"/>
      <c r="P226" s="245">
        <f>O226*H226</f>
        <v>0</v>
      </c>
      <c r="Q226" s="245">
        <v>0.018759999999999999</v>
      </c>
      <c r="R226" s="245">
        <f>Q226*H226</f>
        <v>0.093799999999999994</v>
      </c>
      <c r="S226" s="245">
        <v>0</v>
      </c>
      <c r="T226" s="246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7" t="s">
        <v>241</v>
      </c>
      <c r="AT226" s="247" t="s">
        <v>255</v>
      </c>
      <c r="AU226" s="247" t="s">
        <v>86</v>
      </c>
      <c r="AY226" s="18" t="s">
        <v>153</v>
      </c>
      <c r="BE226" s="248">
        <f>IF(N226="základní",J226,0)</f>
        <v>0</v>
      </c>
      <c r="BF226" s="248">
        <f>IF(N226="snížená",J226,0)</f>
        <v>0</v>
      </c>
      <c r="BG226" s="248">
        <f>IF(N226="zákl. přenesená",J226,0)</f>
        <v>0</v>
      </c>
      <c r="BH226" s="248">
        <f>IF(N226="sníž. přenesená",J226,0)</f>
        <v>0</v>
      </c>
      <c r="BI226" s="248">
        <f>IF(N226="nulová",J226,0)</f>
        <v>0</v>
      </c>
      <c r="BJ226" s="18" t="s">
        <v>84</v>
      </c>
      <c r="BK226" s="248">
        <f>ROUND(I226*H226,2)</f>
        <v>0</v>
      </c>
      <c r="BL226" s="18" t="s">
        <v>160</v>
      </c>
      <c r="BM226" s="247" t="s">
        <v>993</v>
      </c>
    </row>
    <row r="227" s="2" customFormat="1" ht="24.15" customHeight="1">
      <c r="A227" s="39"/>
      <c r="B227" s="40"/>
      <c r="C227" s="293" t="s">
        <v>8</v>
      </c>
      <c r="D227" s="293" t="s">
        <v>255</v>
      </c>
      <c r="E227" s="294" t="s">
        <v>263</v>
      </c>
      <c r="F227" s="295" t="s">
        <v>264</v>
      </c>
      <c r="G227" s="296" t="s">
        <v>177</v>
      </c>
      <c r="H227" s="297">
        <v>1</v>
      </c>
      <c r="I227" s="298"/>
      <c r="J227" s="299">
        <f>ROUND(I227*H227,2)</f>
        <v>0</v>
      </c>
      <c r="K227" s="300"/>
      <c r="L227" s="301"/>
      <c r="M227" s="302" t="s">
        <v>1</v>
      </c>
      <c r="N227" s="303" t="s">
        <v>41</v>
      </c>
      <c r="O227" s="92"/>
      <c r="P227" s="245">
        <f>O227*H227</f>
        <v>0</v>
      </c>
      <c r="Q227" s="245">
        <v>0.018759999999999999</v>
      </c>
      <c r="R227" s="245">
        <f>Q227*H227</f>
        <v>0.018759999999999999</v>
      </c>
      <c r="S227" s="245">
        <v>0</v>
      </c>
      <c r="T227" s="246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7" t="s">
        <v>241</v>
      </c>
      <c r="AT227" s="247" t="s">
        <v>255</v>
      </c>
      <c r="AU227" s="247" t="s">
        <v>86</v>
      </c>
      <c r="AY227" s="18" t="s">
        <v>153</v>
      </c>
      <c r="BE227" s="248">
        <f>IF(N227="základní",J227,0)</f>
        <v>0</v>
      </c>
      <c r="BF227" s="248">
        <f>IF(N227="snížená",J227,0)</f>
        <v>0</v>
      </c>
      <c r="BG227" s="248">
        <f>IF(N227="zákl. přenesená",J227,0)</f>
        <v>0</v>
      </c>
      <c r="BH227" s="248">
        <f>IF(N227="sníž. přenesená",J227,0)</f>
        <v>0</v>
      </c>
      <c r="BI227" s="248">
        <f>IF(N227="nulová",J227,0)</f>
        <v>0</v>
      </c>
      <c r="BJ227" s="18" t="s">
        <v>84</v>
      </c>
      <c r="BK227" s="248">
        <f>ROUND(I227*H227,2)</f>
        <v>0</v>
      </c>
      <c r="BL227" s="18" t="s">
        <v>160</v>
      </c>
      <c r="BM227" s="247" t="s">
        <v>994</v>
      </c>
    </row>
    <row r="228" s="12" customFormat="1" ht="22.8" customHeight="1">
      <c r="A228" s="12"/>
      <c r="B228" s="219"/>
      <c r="C228" s="220"/>
      <c r="D228" s="221" t="s">
        <v>75</v>
      </c>
      <c r="E228" s="233" t="s">
        <v>246</v>
      </c>
      <c r="F228" s="233" t="s">
        <v>266</v>
      </c>
      <c r="G228" s="220"/>
      <c r="H228" s="220"/>
      <c r="I228" s="223"/>
      <c r="J228" s="234">
        <f>BK228</f>
        <v>0</v>
      </c>
      <c r="K228" s="220"/>
      <c r="L228" s="225"/>
      <c r="M228" s="226"/>
      <c r="N228" s="227"/>
      <c r="O228" s="227"/>
      <c r="P228" s="228">
        <f>SUM(P229:P244)</f>
        <v>0</v>
      </c>
      <c r="Q228" s="227"/>
      <c r="R228" s="228">
        <f>SUM(R229:R244)</f>
        <v>0</v>
      </c>
      <c r="S228" s="227"/>
      <c r="T228" s="229">
        <f>SUM(T229:T244)</f>
        <v>8.0777000000000001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30" t="s">
        <v>84</v>
      </c>
      <c r="AT228" s="231" t="s">
        <v>75</v>
      </c>
      <c r="AU228" s="231" t="s">
        <v>84</v>
      </c>
      <c r="AY228" s="230" t="s">
        <v>153</v>
      </c>
      <c r="BK228" s="232">
        <f>SUM(BK229:BK244)</f>
        <v>0</v>
      </c>
    </row>
    <row r="229" s="2" customFormat="1" ht="21.75" customHeight="1">
      <c r="A229" s="39"/>
      <c r="B229" s="40"/>
      <c r="C229" s="235" t="s">
        <v>267</v>
      </c>
      <c r="D229" s="235" t="s">
        <v>156</v>
      </c>
      <c r="E229" s="236" t="s">
        <v>268</v>
      </c>
      <c r="F229" s="237" t="s">
        <v>269</v>
      </c>
      <c r="G229" s="238" t="s">
        <v>800</v>
      </c>
      <c r="H229" s="239">
        <v>360</v>
      </c>
      <c r="I229" s="240"/>
      <c r="J229" s="241">
        <f>ROUND(I229*H229,2)</f>
        <v>0</v>
      </c>
      <c r="K229" s="242"/>
      <c r="L229" s="45"/>
      <c r="M229" s="243" t="s">
        <v>1</v>
      </c>
      <c r="N229" s="244" t="s">
        <v>41</v>
      </c>
      <c r="O229" s="92"/>
      <c r="P229" s="245">
        <f>O229*H229</f>
        <v>0</v>
      </c>
      <c r="Q229" s="245">
        <v>0</v>
      </c>
      <c r="R229" s="245">
        <f>Q229*H229</f>
        <v>0</v>
      </c>
      <c r="S229" s="245">
        <v>0</v>
      </c>
      <c r="T229" s="246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7" t="s">
        <v>160</v>
      </c>
      <c r="AT229" s="247" t="s">
        <v>156</v>
      </c>
      <c r="AU229" s="247" t="s">
        <v>86</v>
      </c>
      <c r="AY229" s="18" t="s">
        <v>153</v>
      </c>
      <c r="BE229" s="248">
        <f>IF(N229="základní",J229,0)</f>
        <v>0</v>
      </c>
      <c r="BF229" s="248">
        <f>IF(N229="snížená",J229,0)</f>
        <v>0</v>
      </c>
      <c r="BG229" s="248">
        <f>IF(N229="zákl. přenesená",J229,0)</f>
        <v>0</v>
      </c>
      <c r="BH229" s="248">
        <f>IF(N229="sníž. přenesená",J229,0)</f>
        <v>0</v>
      </c>
      <c r="BI229" s="248">
        <f>IF(N229="nulová",J229,0)</f>
        <v>0</v>
      </c>
      <c r="BJ229" s="18" t="s">
        <v>84</v>
      </c>
      <c r="BK229" s="248">
        <f>ROUND(I229*H229,2)</f>
        <v>0</v>
      </c>
      <c r="BL229" s="18" t="s">
        <v>160</v>
      </c>
      <c r="BM229" s="247" t="s">
        <v>995</v>
      </c>
    </row>
    <row r="230" s="13" customFormat="1">
      <c r="A230" s="13"/>
      <c r="B230" s="249"/>
      <c r="C230" s="250"/>
      <c r="D230" s="251" t="s">
        <v>162</v>
      </c>
      <c r="E230" s="252" t="s">
        <v>1</v>
      </c>
      <c r="F230" s="253" t="s">
        <v>271</v>
      </c>
      <c r="G230" s="250"/>
      <c r="H230" s="254">
        <v>360</v>
      </c>
      <c r="I230" s="255"/>
      <c r="J230" s="250"/>
      <c r="K230" s="250"/>
      <c r="L230" s="256"/>
      <c r="M230" s="257"/>
      <c r="N230" s="258"/>
      <c r="O230" s="258"/>
      <c r="P230" s="258"/>
      <c r="Q230" s="258"/>
      <c r="R230" s="258"/>
      <c r="S230" s="258"/>
      <c r="T230" s="25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0" t="s">
        <v>162</v>
      </c>
      <c r="AU230" s="260" t="s">
        <v>86</v>
      </c>
      <c r="AV230" s="13" t="s">
        <v>86</v>
      </c>
      <c r="AW230" s="13" t="s">
        <v>32</v>
      </c>
      <c r="AX230" s="13" t="s">
        <v>84</v>
      </c>
      <c r="AY230" s="260" t="s">
        <v>153</v>
      </c>
    </row>
    <row r="231" s="2" customFormat="1" ht="16.5" customHeight="1">
      <c r="A231" s="39"/>
      <c r="B231" s="40"/>
      <c r="C231" s="235" t="s">
        <v>693</v>
      </c>
      <c r="D231" s="235" t="s">
        <v>156</v>
      </c>
      <c r="E231" s="236" t="s">
        <v>273</v>
      </c>
      <c r="F231" s="237" t="s">
        <v>274</v>
      </c>
      <c r="G231" s="238" t="s">
        <v>275</v>
      </c>
      <c r="H231" s="239">
        <v>25</v>
      </c>
      <c r="I231" s="240"/>
      <c r="J231" s="241">
        <f>ROUND(I231*H231,2)</f>
        <v>0</v>
      </c>
      <c r="K231" s="242"/>
      <c r="L231" s="45"/>
      <c r="M231" s="243" t="s">
        <v>1</v>
      </c>
      <c r="N231" s="244" t="s">
        <v>41</v>
      </c>
      <c r="O231" s="92"/>
      <c r="P231" s="245">
        <f>O231*H231</f>
        <v>0</v>
      </c>
      <c r="Q231" s="245">
        <v>0</v>
      </c>
      <c r="R231" s="245">
        <f>Q231*H231</f>
        <v>0</v>
      </c>
      <c r="S231" s="245">
        <v>0</v>
      </c>
      <c r="T231" s="246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7" t="s">
        <v>276</v>
      </c>
      <c r="AT231" s="247" t="s">
        <v>156</v>
      </c>
      <c r="AU231" s="247" t="s">
        <v>86</v>
      </c>
      <c r="AY231" s="18" t="s">
        <v>153</v>
      </c>
      <c r="BE231" s="248">
        <f>IF(N231="základní",J231,0)</f>
        <v>0</v>
      </c>
      <c r="BF231" s="248">
        <f>IF(N231="snížená",J231,0)</f>
        <v>0</v>
      </c>
      <c r="BG231" s="248">
        <f>IF(N231="zákl. přenesená",J231,0)</f>
        <v>0</v>
      </c>
      <c r="BH231" s="248">
        <f>IF(N231="sníž. přenesená",J231,0)</f>
        <v>0</v>
      </c>
      <c r="BI231" s="248">
        <f>IF(N231="nulová",J231,0)</f>
        <v>0</v>
      </c>
      <c r="BJ231" s="18" t="s">
        <v>84</v>
      </c>
      <c r="BK231" s="248">
        <f>ROUND(I231*H231,2)</f>
        <v>0</v>
      </c>
      <c r="BL231" s="18" t="s">
        <v>276</v>
      </c>
      <c r="BM231" s="247" t="s">
        <v>996</v>
      </c>
    </row>
    <row r="232" s="2" customFormat="1" ht="33" customHeight="1">
      <c r="A232" s="39"/>
      <c r="B232" s="40"/>
      <c r="C232" s="235" t="s">
        <v>276</v>
      </c>
      <c r="D232" s="235" t="s">
        <v>156</v>
      </c>
      <c r="E232" s="236" t="s">
        <v>278</v>
      </c>
      <c r="F232" s="237" t="s">
        <v>279</v>
      </c>
      <c r="G232" s="238" t="s">
        <v>167</v>
      </c>
      <c r="H232" s="239">
        <v>30</v>
      </c>
      <c r="I232" s="240"/>
      <c r="J232" s="241">
        <f>ROUND(I232*H232,2)</f>
        <v>0</v>
      </c>
      <c r="K232" s="242"/>
      <c r="L232" s="45"/>
      <c r="M232" s="243" t="s">
        <v>1</v>
      </c>
      <c r="N232" s="244" t="s">
        <v>41</v>
      </c>
      <c r="O232" s="92"/>
      <c r="P232" s="245">
        <f>O232*H232</f>
        <v>0</v>
      </c>
      <c r="Q232" s="245">
        <v>0</v>
      </c>
      <c r="R232" s="245">
        <f>Q232*H232</f>
        <v>0</v>
      </c>
      <c r="S232" s="245">
        <v>0</v>
      </c>
      <c r="T232" s="246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7" t="s">
        <v>160</v>
      </c>
      <c r="AT232" s="247" t="s">
        <v>156</v>
      </c>
      <c r="AU232" s="247" t="s">
        <v>86</v>
      </c>
      <c r="AY232" s="18" t="s">
        <v>153</v>
      </c>
      <c r="BE232" s="248">
        <f>IF(N232="základní",J232,0)</f>
        <v>0</v>
      </c>
      <c r="BF232" s="248">
        <f>IF(N232="snížená",J232,0)</f>
        <v>0</v>
      </c>
      <c r="BG232" s="248">
        <f>IF(N232="zákl. přenesená",J232,0)</f>
        <v>0</v>
      </c>
      <c r="BH232" s="248">
        <f>IF(N232="sníž. přenesená",J232,0)</f>
        <v>0</v>
      </c>
      <c r="BI232" s="248">
        <f>IF(N232="nulová",J232,0)</f>
        <v>0</v>
      </c>
      <c r="BJ232" s="18" t="s">
        <v>84</v>
      </c>
      <c r="BK232" s="248">
        <f>ROUND(I232*H232,2)</f>
        <v>0</v>
      </c>
      <c r="BL232" s="18" t="s">
        <v>160</v>
      </c>
      <c r="BM232" s="247" t="s">
        <v>997</v>
      </c>
    </row>
    <row r="233" s="2" customFormat="1" ht="24.15" customHeight="1">
      <c r="A233" s="39"/>
      <c r="B233" s="40"/>
      <c r="C233" s="235" t="s">
        <v>281</v>
      </c>
      <c r="D233" s="235" t="s">
        <v>156</v>
      </c>
      <c r="E233" s="236" t="s">
        <v>282</v>
      </c>
      <c r="F233" s="237" t="s">
        <v>283</v>
      </c>
      <c r="G233" s="238" t="s">
        <v>167</v>
      </c>
      <c r="H233" s="239">
        <v>120</v>
      </c>
      <c r="I233" s="240"/>
      <c r="J233" s="241">
        <f>ROUND(I233*H233,2)</f>
        <v>0</v>
      </c>
      <c r="K233" s="242"/>
      <c r="L233" s="45"/>
      <c r="M233" s="243" t="s">
        <v>1</v>
      </c>
      <c r="N233" s="244" t="s">
        <v>41</v>
      </c>
      <c r="O233" s="92"/>
      <c r="P233" s="245">
        <f>O233*H233</f>
        <v>0</v>
      </c>
      <c r="Q233" s="245">
        <v>0</v>
      </c>
      <c r="R233" s="245">
        <f>Q233*H233</f>
        <v>0</v>
      </c>
      <c r="S233" s="245">
        <v>0</v>
      </c>
      <c r="T233" s="246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7" t="s">
        <v>160</v>
      </c>
      <c r="AT233" s="247" t="s">
        <v>156</v>
      </c>
      <c r="AU233" s="247" t="s">
        <v>86</v>
      </c>
      <c r="AY233" s="18" t="s">
        <v>153</v>
      </c>
      <c r="BE233" s="248">
        <f>IF(N233="základní",J233,0)</f>
        <v>0</v>
      </c>
      <c r="BF233" s="248">
        <f>IF(N233="snížená",J233,0)</f>
        <v>0</v>
      </c>
      <c r="BG233" s="248">
        <f>IF(N233="zákl. přenesená",J233,0)</f>
        <v>0</v>
      </c>
      <c r="BH233" s="248">
        <f>IF(N233="sníž. přenesená",J233,0)</f>
        <v>0</v>
      </c>
      <c r="BI233" s="248">
        <f>IF(N233="nulová",J233,0)</f>
        <v>0</v>
      </c>
      <c r="BJ233" s="18" t="s">
        <v>84</v>
      </c>
      <c r="BK233" s="248">
        <f>ROUND(I233*H233,2)</f>
        <v>0</v>
      </c>
      <c r="BL233" s="18" t="s">
        <v>160</v>
      </c>
      <c r="BM233" s="247" t="s">
        <v>998</v>
      </c>
    </row>
    <row r="234" s="2" customFormat="1" ht="16.5" customHeight="1">
      <c r="A234" s="39"/>
      <c r="B234" s="40"/>
      <c r="C234" s="235" t="s">
        <v>285</v>
      </c>
      <c r="D234" s="235" t="s">
        <v>156</v>
      </c>
      <c r="E234" s="236" t="s">
        <v>286</v>
      </c>
      <c r="F234" s="237" t="s">
        <v>287</v>
      </c>
      <c r="G234" s="238" t="s">
        <v>288</v>
      </c>
      <c r="H234" s="239">
        <v>6</v>
      </c>
      <c r="I234" s="240"/>
      <c r="J234" s="241">
        <f>ROUND(I234*H234,2)</f>
        <v>0</v>
      </c>
      <c r="K234" s="242"/>
      <c r="L234" s="45"/>
      <c r="M234" s="243" t="s">
        <v>1</v>
      </c>
      <c r="N234" s="244" t="s">
        <v>41</v>
      </c>
      <c r="O234" s="92"/>
      <c r="P234" s="245">
        <f>O234*H234</f>
        <v>0</v>
      </c>
      <c r="Q234" s="245">
        <v>0</v>
      </c>
      <c r="R234" s="245">
        <f>Q234*H234</f>
        <v>0</v>
      </c>
      <c r="S234" s="245">
        <v>0.051999999999999998</v>
      </c>
      <c r="T234" s="246">
        <f>S234*H234</f>
        <v>0.312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7" t="s">
        <v>160</v>
      </c>
      <c r="AT234" s="247" t="s">
        <v>156</v>
      </c>
      <c r="AU234" s="247" t="s">
        <v>86</v>
      </c>
      <c r="AY234" s="18" t="s">
        <v>153</v>
      </c>
      <c r="BE234" s="248">
        <f>IF(N234="základní",J234,0)</f>
        <v>0</v>
      </c>
      <c r="BF234" s="248">
        <f>IF(N234="snížená",J234,0)</f>
        <v>0</v>
      </c>
      <c r="BG234" s="248">
        <f>IF(N234="zákl. přenesená",J234,0)</f>
        <v>0</v>
      </c>
      <c r="BH234" s="248">
        <f>IF(N234="sníž. přenesená",J234,0)</f>
        <v>0</v>
      </c>
      <c r="BI234" s="248">
        <f>IF(N234="nulová",J234,0)</f>
        <v>0</v>
      </c>
      <c r="BJ234" s="18" t="s">
        <v>84</v>
      </c>
      <c r="BK234" s="248">
        <f>ROUND(I234*H234,2)</f>
        <v>0</v>
      </c>
      <c r="BL234" s="18" t="s">
        <v>160</v>
      </c>
      <c r="BM234" s="247" t="s">
        <v>999</v>
      </c>
    </row>
    <row r="235" s="2" customFormat="1" ht="16.5" customHeight="1">
      <c r="A235" s="39"/>
      <c r="B235" s="40"/>
      <c r="C235" s="235" t="s">
        <v>290</v>
      </c>
      <c r="D235" s="235" t="s">
        <v>156</v>
      </c>
      <c r="E235" s="236" t="s">
        <v>291</v>
      </c>
      <c r="F235" s="237" t="s">
        <v>665</v>
      </c>
      <c r="G235" s="238" t="s">
        <v>172</v>
      </c>
      <c r="H235" s="239">
        <v>3</v>
      </c>
      <c r="I235" s="240"/>
      <c r="J235" s="241">
        <f>ROUND(I235*H235,2)</f>
        <v>0</v>
      </c>
      <c r="K235" s="242"/>
      <c r="L235" s="45"/>
      <c r="M235" s="243" t="s">
        <v>1</v>
      </c>
      <c r="N235" s="244" t="s">
        <v>41</v>
      </c>
      <c r="O235" s="92"/>
      <c r="P235" s="245">
        <f>O235*H235</f>
        <v>0</v>
      </c>
      <c r="Q235" s="245">
        <v>0</v>
      </c>
      <c r="R235" s="245">
        <f>Q235*H235</f>
        <v>0</v>
      </c>
      <c r="S235" s="245">
        <v>0.43230000000000002</v>
      </c>
      <c r="T235" s="246">
        <f>S235*H235</f>
        <v>1.2968999999999999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7" t="s">
        <v>160</v>
      </c>
      <c r="AT235" s="247" t="s">
        <v>156</v>
      </c>
      <c r="AU235" s="247" t="s">
        <v>86</v>
      </c>
      <c r="AY235" s="18" t="s">
        <v>153</v>
      </c>
      <c r="BE235" s="248">
        <f>IF(N235="základní",J235,0)</f>
        <v>0</v>
      </c>
      <c r="BF235" s="248">
        <f>IF(N235="snížená",J235,0)</f>
        <v>0</v>
      </c>
      <c r="BG235" s="248">
        <f>IF(N235="zákl. přenesená",J235,0)</f>
        <v>0</v>
      </c>
      <c r="BH235" s="248">
        <f>IF(N235="sníž. přenesená",J235,0)</f>
        <v>0</v>
      </c>
      <c r="BI235" s="248">
        <f>IF(N235="nulová",J235,0)</f>
        <v>0</v>
      </c>
      <c r="BJ235" s="18" t="s">
        <v>84</v>
      </c>
      <c r="BK235" s="248">
        <f>ROUND(I235*H235,2)</f>
        <v>0</v>
      </c>
      <c r="BL235" s="18" t="s">
        <v>160</v>
      </c>
      <c r="BM235" s="247" t="s">
        <v>1000</v>
      </c>
    </row>
    <row r="236" s="2" customFormat="1" ht="37.8" customHeight="1">
      <c r="A236" s="39"/>
      <c r="B236" s="40"/>
      <c r="C236" s="235" t="s">
        <v>667</v>
      </c>
      <c r="D236" s="235" t="s">
        <v>156</v>
      </c>
      <c r="E236" s="236" t="s">
        <v>295</v>
      </c>
      <c r="F236" s="237" t="s">
        <v>296</v>
      </c>
      <c r="G236" s="238" t="s">
        <v>244</v>
      </c>
      <c r="H236" s="239">
        <v>2.3439999999999999</v>
      </c>
      <c r="I236" s="240"/>
      <c r="J236" s="241">
        <f>ROUND(I236*H236,2)</f>
        <v>0</v>
      </c>
      <c r="K236" s="242"/>
      <c r="L236" s="45"/>
      <c r="M236" s="243" t="s">
        <v>1</v>
      </c>
      <c r="N236" s="244" t="s">
        <v>41</v>
      </c>
      <c r="O236" s="92"/>
      <c r="P236" s="245">
        <f>O236*H236</f>
        <v>0</v>
      </c>
      <c r="Q236" s="245">
        <v>0</v>
      </c>
      <c r="R236" s="245">
        <f>Q236*H236</f>
        <v>0</v>
      </c>
      <c r="S236" s="245">
        <v>2.2000000000000002</v>
      </c>
      <c r="T236" s="246">
        <f>S236*H236</f>
        <v>5.1568000000000005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7" t="s">
        <v>160</v>
      </c>
      <c r="AT236" s="247" t="s">
        <v>156</v>
      </c>
      <c r="AU236" s="247" t="s">
        <v>86</v>
      </c>
      <c r="AY236" s="18" t="s">
        <v>153</v>
      </c>
      <c r="BE236" s="248">
        <f>IF(N236="základní",J236,0)</f>
        <v>0</v>
      </c>
      <c r="BF236" s="248">
        <f>IF(N236="snížená",J236,0)</f>
        <v>0</v>
      </c>
      <c r="BG236" s="248">
        <f>IF(N236="zákl. přenesená",J236,0)</f>
        <v>0</v>
      </c>
      <c r="BH236" s="248">
        <f>IF(N236="sníž. přenesená",J236,0)</f>
        <v>0</v>
      </c>
      <c r="BI236" s="248">
        <f>IF(N236="nulová",J236,0)</f>
        <v>0</v>
      </c>
      <c r="BJ236" s="18" t="s">
        <v>84</v>
      </c>
      <c r="BK236" s="248">
        <f>ROUND(I236*H236,2)</f>
        <v>0</v>
      </c>
      <c r="BL236" s="18" t="s">
        <v>160</v>
      </c>
      <c r="BM236" s="247" t="s">
        <v>1001</v>
      </c>
    </row>
    <row r="237" s="13" customFormat="1">
      <c r="A237" s="13"/>
      <c r="B237" s="249"/>
      <c r="C237" s="250"/>
      <c r="D237" s="251" t="s">
        <v>162</v>
      </c>
      <c r="E237" s="252" t="s">
        <v>1</v>
      </c>
      <c r="F237" s="253" t="s">
        <v>298</v>
      </c>
      <c r="G237" s="250"/>
      <c r="H237" s="254">
        <v>0.12</v>
      </c>
      <c r="I237" s="255"/>
      <c r="J237" s="250"/>
      <c r="K237" s="250"/>
      <c r="L237" s="256"/>
      <c r="M237" s="257"/>
      <c r="N237" s="258"/>
      <c r="O237" s="258"/>
      <c r="P237" s="258"/>
      <c r="Q237" s="258"/>
      <c r="R237" s="258"/>
      <c r="S237" s="258"/>
      <c r="T237" s="25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0" t="s">
        <v>162</v>
      </c>
      <c r="AU237" s="260" t="s">
        <v>86</v>
      </c>
      <c r="AV237" s="13" t="s">
        <v>86</v>
      </c>
      <c r="AW237" s="13" t="s">
        <v>32</v>
      </c>
      <c r="AX237" s="13" t="s">
        <v>76</v>
      </c>
      <c r="AY237" s="260" t="s">
        <v>153</v>
      </c>
    </row>
    <row r="238" s="13" customFormat="1">
      <c r="A238" s="13"/>
      <c r="B238" s="249"/>
      <c r="C238" s="250"/>
      <c r="D238" s="251" t="s">
        <v>162</v>
      </c>
      <c r="E238" s="252" t="s">
        <v>1</v>
      </c>
      <c r="F238" s="253" t="s">
        <v>299</v>
      </c>
      <c r="G238" s="250"/>
      <c r="H238" s="254">
        <v>1.0520000000000001</v>
      </c>
      <c r="I238" s="255"/>
      <c r="J238" s="250"/>
      <c r="K238" s="250"/>
      <c r="L238" s="256"/>
      <c r="M238" s="257"/>
      <c r="N238" s="258"/>
      <c r="O238" s="258"/>
      <c r="P238" s="258"/>
      <c r="Q238" s="258"/>
      <c r="R238" s="258"/>
      <c r="S238" s="258"/>
      <c r="T238" s="25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0" t="s">
        <v>162</v>
      </c>
      <c r="AU238" s="260" t="s">
        <v>86</v>
      </c>
      <c r="AV238" s="13" t="s">
        <v>86</v>
      </c>
      <c r="AW238" s="13" t="s">
        <v>32</v>
      </c>
      <c r="AX238" s="13" t="s">
        <v>76</v>
      </c>
      <c r="AY238" s="260" t="s">
        <v>153</v>
      </c>
    </row>
    <row r="239" s="13" customFormat="1">
      <c r="A239" s="13"/>
      <c r="B239" s="249"/>
      <c r="C239" s="250"/>
      <c r="D239" s="251" t="s">
        <v>162</v>
      </c>
      <c r="E239" s="252" t="s">
        <v>1</v>
      </c>
      <c r="F239" s="253" t="s">
        <v>300</v>
      </c>
      <c r="G239" s="250"/>
      <c r="H239" s="254">
        <v>1.0469999999999999</v>
      </c>
      <c r="I239" s="255"/>
      <c r="J239" s="250"/>
      <c r="K239" s="250"/>
      <c r="L239" s="256"/>
      <c r="M239" s="257"/>
      <c r="N239" s="258"/>
      <c r="O239" s="258"/>
      <c r="P239" s="258"/>
      <c r="Q239" s="258"/>
      <c r="R239" s="258"/>
      <c r="S239" s="258"/>
      <c r="T239" s="25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0" t="s">
        <v>162</v>
      </c>
      <c r="AU239" s="260" t="s">
        <v>86</v>
      </c>
      <c r="AV239" s="13" t="s">
        <v>86</v>
      </c>
      <c r="AW239" s="13" t="s">
        <v>32</v>
      </c>
      <c r="AX239" s="13" t="s">
        <v>76</v>
      </c>
      <c r="AY239" s="260" t="s">
        <v>153</v>
      </c>
    </row>
    <row r="240" s="13" customFormat="1">
      <c r="A240" s="13"/>
      <c r="B240" s="249"/>
      <c r="C240" s="250"/>
      <c r="D240" s="251" t="s">
        <v>162</v>
      </c>
      <c r="E240" s="252" t="s">
        <v>1</v>
      </c>
      <c r="F240" s="253" t="s">
        <v>301</v>
      </c>
      <c r="G240" s="250"/>
      <c r="H240" s="254">
        <v>0.125</v>
      </c>
      <c r="I240" s="255"/>
      <c r="J240" s="250"/>
      <c r="K240" s="250"/>
      <c r="L240" s="256"/>
      <c r="M240" s="257"/>
      <c r="N240" s="258"/>
      <c r="O240" s="258"/>
      <c r="P240" s="258"/>
      <c r="Q240" s="258"/>
      <c r="R240" s="258"/>
      <c r="S240" s="258"/>
      <c r="T240" s="25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0" t="s">
        <v>162</v>
      </c>
      <c r="AU240" s="260" t="s">
        <v>86</v>
      </c>
      <c r="AV240" s="13" t="s">
        <v>86</v>
      </c>
      <c r="AW240" s="13" t="s">
        <v>32</v>
      </c>
      <c r="AX240" s="13" t="s">
        <v>76</v>
      </c>
      <c r="AY240" s="260" t="s">
        <v>153</v>
      </c>
    </row>
    <row r="241" s="14" customFormat="1">
      <c r="A241" s="14"/>
      <c r="B241" s="261"/>
      <c r="C241" s="262"/>
      <c r="D241" s="251" t="s">
        <v>162</v>
      </c>
      <c r="E241" s="263" t="s">
        <v>1</v>
      </c>
      <c r="F241" s="264" t="s">
        <v>164</v>
      </c>
      <c r="G241" s="262"/>
      <c r="H241" s="265">
        <v>2.3439999999999999</v>
      </c>
      <c r="I241" s="266"/>
      <c r="J241" s="262"/>
      <c r="K241" s="262"/>
      <c r="L241" s="267"/>
      <c r="M241" s="268"/>
      <c r="N241" s="269"/>
      <c r="O241" s="269"/>
      <c r="P241" s="269"/>
      <c r="Q241" s="269"/>
      <c r="R241" s="269"/>
      <c r="S241" s="269"/>
      <c r="T241" s="27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1" t="s">
        <v>162</v>
      </c>
      <c r="AU241" s="271" t="s">
        <v>86</v>
      </c>
      <c r="AV241" s="14" t="s">
        <v>160</v>
      </c>
      <c r="AW241" s="14" t="s">
        <v>32</v>
      </c>
      <c r="AX241" s="14" t="s">
        <v>84</v>
      </c>
      <c r="AY241" s="271" t="s">
        <v>153</v>
      </c>
    </row>
    <row r="242" s="2" customFormat="1" ht="21.75" customHeight="1">
      <c r="A242" s="39"/>
      <c r="B242" s="40"/>
      <c r="C242" s="235" t="s">
        <v>7</v>
      </c>
      <c r="D242" s="235" t="s">
        <v>156</v>
      </c>
      <c r="E242" s="236" t="s">
        <v>302</v>
      </c>
      <c r="F242" s="237" t="s">
        <v>303</v>
      </c>
      <c r="G242" s="238" t="s">
        <v>167</v>
      </c>
      <c r="H242" s="239">
        <v>16</v>
      </c>
      <c r="I242" s="240"/>
      <c r="J242" s="241">
        <f>ROUND(I242*H242,2)</f>
        <v>0</v>
      </c>
      <c r="K242" s="242"/>
      <c r="L242" s="45"/>
      <c r="M242" s="243" t="s">
        <v>1</v>
      </c>
      <c r="N242" s="244" t="s">
        <v>41</v>
      </c>
      <c r="O242" s="92"/>
      <c r="P242" s="245">
        <f>O242*H242</f>
        <v>0</v>
      </c>
      <c r="Q242" s="245">
        <v>0</v>
      </c>
      <c r="R242" s="245">
        <f>Q242*H242</f>
        <v>0</v>
      </c>
      <c r="S242" s="245">
        <v>0.075999999999999998</v>
      </c>
      <c r="T242" s="246">
        <f>S242*H242</f>
        <v>1.216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7" t="s">
        <v>160</v>
      </c>
      <c r="AT242" s="247" t="s">
        <v>156</v>
      </c>
      <c r="AU242" s="247" t="s">
        <v>86</v>
      </c>
      <c r="AY242" s="18" t="s">
        <v>153</v>
      </c>
      <c r="BE242" s="248">
        <f>IF(N242="základní",J242,0)</f>
        <v>0</v>
      </c>
      <c r="BF242" s="248">
        <f>IF(N242="snížená",J242,0)</f>
        <v>0</v>
      </c>
      <c r="BG242" s="248">
        <f>IF(N242="zákl. přenesená",J242,0)</f>
        <v>0</v>
      </c>
      <c r="BH242" s="248">
        <f>IF(N242="sníž. přenesená",J242,0)</f>
        <v>0</v>
      </c>
      <c r="BI242" s="248">
        <f>IF(N242="nulová",J242,0)</f>
        <v>0</v>
      </c>
      <c r="BJ242" s="18" t="s">
        <v>84</v>
      </c>
      <c r="BK242" s="248">
        <f>ROUND(I242*H242,2)</f>
        <v>0</v>
      </c>
      <c r="BL242" s="18" t="s">
        <v>160</v>
      </c>
      <c r="BM242" s="247" t="s">
        <v>1002</v>
      </c>
    </row>
    <row r="243" s="13" customFormat="1">
      <c r="A243" s="13"/>
      <c r="B243" s="249"/>
      <c r="C243" s="250"/>
      <c r="D243" s="251" t="s">
        <v>162</v>
      </c>
      <c r="E243" s="252" t="s">
        <v>1</v>
      </c>
      <c r="F243" s="253" t="s">
        <v>809</v>
      </c>
      <c r="G243" s="250"/>
      <c r="H243" s="254">
        <v>16</v>
      </c>
      <c r="I243" s="255"/>
      <c r="J243" s="250"/>
      <c r="K243" s="250"/>
      <c r="L243" s="256"/>
      <c r="M243" s="257"/>
      <c r="N243" s="258"/>
      <c r="O243" s="258"/>
      <c r="P243" s="258"/>
      <c r="Q243" s="258"/>
      <c r="R243" s="258"/>
      <c r="S243" s="258"/>
      <c r="T243" s="25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0" t="s">
        <v>162</v>
      </c>
      <c r="AU243" s="260" t="s">
        <v>86</v>
      </c>
      <c r="AV243" s="13" t="s">
        <v>86</v>
      </c>
      <c r="AW243" s="13" t="s">
        <v>32</v>
      </c>
      <c r="AX243" s="13" t="s">
        <v>84</v>
      </c>
      <c r="AY243" s="260" t="s">
        <v>153</v>
      </c>
    </row>
    <row r="244" s="2" customFormat="1" ht="24.15" customHeight="1">
      <c r="A244" s="39"/>
      <c r="B244" s="40"/>
      <c r="C244" s="235" t="s">
        <v>306</v>
      </c>
      <c r="D244" s="235" t="s">
        <v>156</v>
      </c>
      <c r="E244" s="236" t="s">
        <v>307</v>
      </c>
      <c r="F244" s="237" t="s">
        <v>308</v>
      </c>
      <c r="G244" s="238" t="s">
        <v>177</v>
      </c>
      <c r="H244" s="239">
        <v>3</v>
      </c>
      <c r="I244" s="240"/>
      <c r="J244" s="241">
        <f>ROUND(I244*H244,2)</f>
        <v>0</v>
      </c>
      <c r="K244" s="242"/>
      <c r="L244" s="45"/>
      <c r="M244" s="243" t="s">
        <v>1</v>
      </c>
      <c r="N244" s="244" t="s">
        <v>41</v>
      </c>
      <c r="O244" s="92"/>
      <c r="P244" s="245">
        <f>O244*H244</f>
        <v>0</v>
      </c>
      <c r="Q244" s="245">
        <v>0</v>
      </c>
      <c r="R244" s="245">
        <f>Q244*H244</f>
        <v>0</v>
      </c>
      <c r="S244" s="245">
        <v>0.032000000000000001</v>
      </c>
      <c r="T244" s="246">
        <f>S244*H244</f>
        <v>0.096000000000000002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7" t="s">
        <v>160</v>
      </c>
      <c r="AT244" s="247" t="s">
        <v>156</v>
      </c>
      <c r="AU244" s="247" t="s">
        <v>86</v>
      </c>
      <c r="AY244" s="18" t="s">
        <v>153</v>
      </c>
      <c r="BE244" s="248">
        <f>IF(N244="základní",J244,0)</f>
        <v>0</v>
      </c>
      <c r="BF244" s="248">
        <f>IF(N244="snížená",J244,0)</f>
        <v>0</v>
      </c>
      <c r="BG244" s="248">
        <f>IF(N244="zákl. přenesená",J244,0)</f>
        <v>0</v>
      </c>
      <c r="BH244" s="248">
        <f>IF(N244="sníž. přenesená",J244,0)</f>
        <v>0</v>
      </c>
      <c r="BI244" s="248">
        <f>IF(N244="nulová",J244,0)</f>
        <v>0</v>
      </c>
      <c r="BJ244" s="18" t="s">
        <v>84</v>
      </c>
      <c r="BK244" s="248">
        <f>ROUND(I244*H244,2)</f>
        <v>0</v>
      </c>
      <c r="BL244" s="18" t="s">
        <v>160</v>
      </c>
      <c r="BM244" s="247" t="s">
        <v>1003</v>
      </c>
    </row>
    <row r="245" s="12" customFormat="1" ht="22.8" customHeight="1">
      <c r="A245" s="12"/>
      <c r="B245" s="219"/>
      <c r="C245" s="220"/>
      <c r="D245" s="221" t="s">
        <v>75</v>
      </c>
      <c r="E245" s="233" t="s">
        <v>318</v>
      </c>
      <c r="F245" s="233" t="s">
        <v>319</v>
      </c>
      <c r="G245" s="220"/>
      <c r="H245" s="220"/>
      <c r="I245" s="223"/>
      <c r="J245" s="234">
        <f>BK245</f>
        <v>0</v>
      </c>
      <c r="K245" s="220"/>
      <c r="L245" s="225"/>
      <c r="M245" s="226"/>
      <c r="N245" s="227"/>
      <c r="O245" s="227"/>
      <c r="P245" s="228">
        <f>SUM(P246:P251)</f>
        <v>0</v>
      </c>
      <c r="Q245" s="227"/>
      <c r="R245" s="228">
        <f>SUM(R246:R251)</f>
        <v>0</v>
      </c>
      <c r="S245" s="227"/>
      <c r="T245" s="229">
        <f>SUM(T246:T251)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30" t="s">
        <v>84</v>
      </c>
      <c r="AT245" s="231" t="s">
        <v>75</v>
      </c>
      <c r="AU245" s="231" t="s">
        <v>84</v>
      </c>
      <c r="AY245" s="230" t="s">
        <v>153</v>
      </c>
      <c r="BK245" s="232">
        <f>SUM(BK246:BK251)</f>
        <v>0</v>
      </c>
    </row>
    <row r="246" s="2" customFormat="1" ht="24.15" customHeight="1">
      <c r="A246" s="39"/>
      <c r="B246" s="40"/>
      <c r="C246" s="235" t="s">
        <v>320</v>
      </c>
      <c r="D246" s="235" t="s">
        <v>156</v>
      </c>
      <c r="E246" s="236" t="s">
        <v>321</v>
      </c>
      <c r="F246" s="237" t="s">
        <v>322</v>
      </c>
      <c r="G246" s="238" t="s">
        <v>230</v>
      </c>
      <c r="H246" s="239">
        <v>17.526</v>
      </c>
      <c r="I246" s="240"/>
      <c r="J246" s="241">
        <f>ROUND(I246*H246,2)</f>
        <v>0</v>
      </c>
      <c r="K246" s="242"/>
      <c r="L246" s="45"/>
      <c r="M246" s="243" t="s">
        <v>1</v>
      </c>
      <c r="N246" s="244" t="s">
        <v>41</v>
      </c>
      <c r="O246" s="92"/>
      <c r="P246" s="245">
        <f>O246*H246</f>
        <v>0</v>
      </c>
      <c r="Q246" s="245">
        <v>0</v>
      </c>
      <c r="R246" s="245">
        <f>Q246*H246</f>
        <v>0</v>
      </c>
      <c r="S246" s="245">
        <v>0</v>
      </c>
      <c r="T246" s="246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7" t="s">
        <v>160</v>
      </c>
      <c r="AT246" s="247" t="s">
        <v>156</v>
      </c>
      <c r="AU246" s="247" t="s">
        <v>86</v>
      </c>
      <c r="AY246" s="18" t="s">
        <v>153</v>
      </c>
      <c r="BE246" s="248">
        <f>IF(N246="základní",J246,0)</f>
        <v>0</v>
      </c>
      <c r="BF246" s="248">
        <f>IF(N246="snížená",J246,0)</f>
        <v>0</v>
      </c>
      <c r="BG246" s="248">
        <f>IF(N246="zákl. přenesená",J246,0)</f>
        <v>0</v>
      </c>
      <c r="BH246" s="248">
        <f>IF(N246="sníž. přenesená",J246,0)</f>
        <v>0</v>
      </c>
      <c r="BI246" s="248">
        <f>IF(N246="nulová",J246,0)</f>
        <v>0</v>
      </c>
      <c r="BJ246" s="18" t="s">
        <v>84</v>
      </c>
      <c r="BK246" s="248">
        <f>ROUND(I246*H246,2)</f>
        <v>0</v>
      </c>
      <c r="BL246" s="18" t="s">
        <v>160</v>
      </c>
      <c r="BM246" s="247" t="s">
        <v>1004</v>
      </c>
    </row>
    <row r="247" s="2" customFormat="1" ht="33" customHeight="1">
      <c r="A247" s="39"/>
      <c r="B247" s="40"/>
      <c r="C247" s="235" t="s">
        <v>324</v>
      </c>
      <c r="D247" s="235" t="s">
        <v>156</v>
      </c>
      <c r="E247" s="236" t="s">
        <v>325</v>
      </c>
      <c r="F247" s="237" t="s">
        <v>326</v>
      </c>
      <c r="G247" s="238" t="s">
        <v>230</v>
      </c>
      <c r="H247" s="239">
        <v>17.526</v>
      </c>
      <c r="I247" s="240"/>
      <c r="J247" s="241">
        <f>ROUND(I247*H247,2)</f>
        <v>0</v>
      </c>
      <c r="K247" s="242"/>
      <c r="L247" s="45"/>
      <c r="M247" s="243" t="s">
        <v>1</v>
      </c>
      <c r="N247" s="244" t="s">
        <v>41</v>
      </c>
      <c r="O247" s="92"/>
      <c r="P247" s="245">
        <f>O247*H247</f>
        <v>0</v>
      </c>
      <c r="Q247" s="245">
        <v>0</v>
      </c>
      <c r="R247" s="245">
        <f>Q247*H247</f>
        <v>0</v>
      </c>
      <c r="S247" s="245">
        <v>0</v>
      </c>
      <c r="T247" s="246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7" t="s">
        <v>160</v>
      </c>
      <c r="AT247" s="247" t="s">
        <v>156</v>
      </c>
      <c r="AU247" s="247" t="s">
        <v>86</v>
      </c>
      <c r="AY247" s="18" t="s">
        <v>153</v>
      </c>
      <c r="BE247" s="248">
        <f>IF(N247="základní",J247,0)</f>
        <v>0</v>
      </c>
      <c r="BF247" s="248">
        <f>IF(N247="snížená",J247,0)</f>
        <v>0</v>
      </c>
      <c r="BG247" s="248">
        <f>IF(N247="zákl. přenesená",J247,0)</f>
        <v>0</v>
      </c>
      <c r="BH247" s="248">
        <f>IF(N247="sníž. přenesená",J247,0)</f>
        <v>0</v>
      </c>
      <c r="BI247" s="248">
        <f>IF(N247="nulová",J247,0)</f>
        <v>0</v>
      </c>
      <c r="BJ247" s="18" t="s">
        <v>84</v>
      </c>
      <c r="BK247" s="248">
        <f>ROUND(I247*H247,2)</f>
        <v>0</v>
      </c>
      <c r="BL247" s="18" t="s">
        <v>160</v>
      </c>
      <c r="BM247" s="247" t="s">
        <v>1005</v>
      </c>
    </row>
    <row r="248" s="2" customFormat="1" ht="24.15" customHeight="1">
      <c r="A248" s="39"/>
      <c r="B248" s="40"/>
      <c r="C248" s="235" t="s">
        <v>328</v>
      </c>
      <c r="D248" s="235" t="s">
        <v>156</v>
      </c>
      <c r="E248" s="236" t="s">
        <v>329</v>
      </c>
      <c r="F248" s="237" t="s">
        <v>330</v>
      </c>
      <c r="G248" s="238" t="s">
        <v>230</v>
      </c>
      <c r="H248" s="239">
        <v>175.25999999999999</v>
      </c>
      <c r="I248" s="240"/>
      <c r="J248" s="241">
        <f>ROUND(I248*H248,2)</f>
        <v>0</v>
      </c>
      <c r="K248" s="242"/>
      <c r="L248" s="45"/>
      <c r="M248" s="243" t="s">
        <v>1</v>
      </c>
      <c r="N248" s="244" t="s">
        <v>41</v>
      </c>
      <c r="O248" s="92"/>
      <c r="P248" s="245">
        <f>O248*H248</f>
        <v>0</v>
      </c>
      <c r="Q248" s="245">
        <v>0</v>
      </c>
      <c r="R248" s="245">
        <f>Q248*H248</f>
        <v>0</v>
      </c>
      <c r="S248" s="245">
        <v>0</v>
      </c>
      <c r="T248" s="246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7" t="s">
        <v>160</v>
      </c>
      <c r="AT248" s="247" t="s">
        <v>156</v>
      </c>
      <c r="AU248" s="247" t="s">
        <v>86</v>
      </c>
      <c r="AY248" s="18" t="s">
        <v>153</v>
      </c>
      <c r="BE248" s="248">
        <f>IF(N248="základní",J248,0)</f>
        <v>0</v>
      </c>
      <c r="BF248" s="248">
        <f>IF(N248="snížená",J248,0)</f>
        <v>0</v>
      </c>
      <c r="BG248" s="248">
        <f>IF(N248="zákl. přenesená",J248,0)</f>
        <v>0</v>
      </c>
      <c r="BH248" s="248">
        <f>IF(N248="sníž. přenesená",J248,0)</f>
        <v>0</v>
      </c>
      <c r="BI248" s="248">
        <f>IF(N248="nulová",J248,0)</f>
        <v>0</v>
      </c>
      <c r="BJ248" s="18" t="s">
        <v>84</v>
      </c>
      <c r="BK248" s="248">
        <f>ROUND(I248*H248,2)</f>
        <v>0</v>
      </c>
      <c r="BL248" s="18" t="s">
        <v>160</v>
      </c>
      <c r="BM248" s="247" t="s">
        <v>1006</v>
      </c>
    </row>
    <row r="249" s="13" customFormat="1">
      <c r="A249" s="13"/>
      <c r="B249" s="249"/>
      <c r="C249" s="250"/>
      <c r="D249" s="251" t="s">
        <v>162</v>
      </c>
      <c r="E249" s="250"/>
      <c r="F249" s="253" t="s">
        <v>332</v>
      </c>
      <c r="G249" s="250"/>
      <c r="H249" s="254">
        <v>175.25999999999999</v>
      </c>
      <c r="I249" s="255"/>
      <c r="J249" s="250"/>
      <c r="K249" s="250"/>
      <c r="L249" s="256"/>
      <c r="M249" s="257"/>
      <c r="N249" s="258"/>
      <c r="O249" s="258"/>
      <c r="P249" s="258"/>
      <c r="Q249" s="258"/>
      <c r="R249" s="258"/>
      <c r="S249" s="258"/>
      <c r="T249" s="25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0" t="s">
        <v>162</v>
      </c>
      <c r="AU249" s="260" t="s">
        <v>86</v>
      </c>
      <c r="AV249" s="13" t="s">
        <v>86</v>
      </c>
      <c r="AW249" s="13" t="s">
        <v>4</v>
      </c>
      <c r="AX249" s="13" t="s">
        <v>84</v>
      </c>
      <c r="AY249" s="260" t="s">
        <v>153</v>
      </c>
    </row>
    <row r="250" s="2" customFormat="1" ht="33" customHeight="1">
      <c r="A250" s="39"/>
      <c r="B250" s="40"/>
      <c r="C250" s="235" t="s">
        <v>333</v>
      </c>
      <c r="D250" s="235" t="s">
        <v>156</v>
      </c>
      <c r="E250" s="236" t="s">
        <v>334</v>
      </c>
      <c r="F250" s="237" t="s">
        <v>335</v>
      </c>
      <c r="G250" s="238" t="s">
        <v>230</v>
      </c>
      <c r="H250" s="239">
        <v>17.526</v>
      </c>
      <c r="I250" s="240"/>
      <c r="J250" s="241">
        <f>ROUND(I250*H250,2)</f>
        <v>0</v>
      </c>
      <c r="K250" s="242"/>
      <c r="L250" s="45"/>
      <c r="M250" s="243" t="s">
        <v>1</v>
      </c>
      <c r="N250" s="244" t="s">
        <v>41</v>
      </c>
      <c r="O250" s="92"/>
      <c r="P250" s="245">
        <f>O250*H250</f>
        <v>0</v>
      </c>
      <c r="Q250" s="245">
        <v>0</v>
      </c>
      <c r="R250" s="245">
        <f>Q250*H250</f>
        <v>0</v>
      </c>
      <c r="S250" s="245">
        <v>0</v>
      </c>
      <c r="T250" s="246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7" t="s">
        <v>160</v>
      </c>
      <c r="AT250" s="247" t="s">
        <v>156</v>
      </c>
      <c r="AU250" s="247" t="s">
        <v>86</v>
      </c>
      <c r="AY250" s="18" t="s">
        <v>153</v>
      </c>
      <c r="BE250" s="248">
        <f>IF(N250="základní",J250,0)</f>
        <v>0</v>
      </c>
      <c r="BF250" s="248">
        <f>IF(N250="snížená",J250,0)</f>
        <v>0</v>
      </c>
      <c r="BG250" s="248">
        <f>IF(N250="zákl. přenesená",J250,0)</f>
        <v>0</v>
      </c>
      <c r="BH250" s="248">
        <f>IF(N250="sníž. přenesená",J250,0)</f>
        <v>0</v>
      </c>
      <c r="BI250" s="248">
        <f>IF(N250="nulová",J250,0)</f>
        <v>0</v>
      </c>
      <c r="BJ250" s="18" t="s">
        <v>84</v>
      </c>
      <c r="BK250" s="248">
        <f>ROUND(I250*H250,2)</f>
        <v>0</v>
      </c>
      <c r="BL250" s="18" t="s">
        <v>160</v>
      </c>
      <c r="BM250" s="247" t="s">
        <v>1007</v>
      </c>
    </row>
    <row r="251" s="2" customFormat="1" ht="16.5" customHeight="1">
      <c r="A251" s="39"/>
      <c r="B251" s="40"/>
      <c r="C251" s="235" t="s">
        <v>337</v>
      </c>
      <c r="D251" s="235" t="s">
        <v>156</v>
      </c>
      <c r="E251" s="236" t="s">
        <v>338</v>
      </c>
      <c r="F251" s="237" t="s">
        <v>339</v>
      </c>
      <c r="G251" s="238" t="s">
        <v>230</v>
      </c>
      <c r="H251" s="239">
        <v>17.526</v>
      </c>
      <c r="I251" s="240"/>
      <c r="J251" s="241">
        <f>ROUND(I251*H251,2)</f>
        <v>0</v>
      </c>
      <c r="K251" s="242"/>
      <c r="L251" s="45"/>
      <c r="M251" s="243" t="s">
        <v>1</v>
      </c>
      <c r="N251" s="244" t="s">
        <v>41</v>
      </c>
      <c r="O251" s="92"/>
      <c r="P251" s="245">
        <f>O251*H251</f>
        <v>0</v>
      </c>
      <c r="Q251" s="245">
        <v>0</v>
      </c>
      <c r="R251" s="245">
        <f>Q251*H251</f>
        <v>0</v>
      </c>
      <c r="S251" s="245">
        <v>0</v>
      </c>
      <c r="T251" s="246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7" t="s">
        <v>160</v>
      </c>
      <c r="AT251" s="247" t="s">
        <v>156</v>
      </c>
      <c r="AU251" s="247" t="s">
        <v>86</v>
      </c>
      <c r="AY251" s="18" t="s">
        <v>153</v>
      </c>
      <c r="BE251" s="248">
        <f>IF(N251="základní",J251,0)</f>
        <v>0</v>
      </c>
      <c r="BF251" s="248">
        <f>IF(N251="snížená",J251,0)</f>
        <v>0</v>
      </c>
      <c r="BG251" s="248">
        <f>IF(N251="zákl. přenesená",J251,0)</f>
        <v>0</v>
      </c>
      <c r="BH251" s="248">
        <f>IF(N251="sníž. přenesená",J251,0)</f>
        <v>0</v>
      </c>
      <c r="BI251" s="248">
        <f>IF(N251="nulová",J251,0)</f>
        <v>0</v>
      </c>
      <c r="BJ251" s="18" t="s">
        <v>84</v>
      </c>
      <c r="BK251" s="248">
        <f>ROUND(I251*H251,2)</f>
        <v>0</v>
      </c>
      <c r="BL251" s="18" t="s">
        <v>160</v>
      </c>
      <c r="BM251" s="247" t="s">
        <v>1008</v>
      </c>
    </row>
    <row r="252" s="12" customFormat="1" ht="22.8" customHeight="1">
      <c r="A252" s="12"/>
      <c r="B252" s="219"/>
      <c r="C252" s="220"/>
      <c r="D252" s="221" t="s">
        <v>75</v>
      </c>
      <c r="E252" s="233" t="s">
        <v>341</v>
      </c>
      <c r="F252" s="233" t="s">
        <v>342</v>
      </c>
      <c r="G252" s="220"/>
      <c r="H252" s="220"/>
      <c r="I252" s="223"/>
      <c r="J252" s="234">
        <f>BK252</f>
        <v>0</v>
      </c>
      <c r="K252" s="220"/>
      <c r="L252" s="225"/>
      <c r="M252" s="226"/>
      <c r="N252" s="227"/>
      <c r="O252" s="227"/>
      <c r="P252" s="228">
        <f>P253</f>
        <v>0</v>
      </c>
      <c r="Q252" s="227"/>
      <c r="R252" s="228">
        <f>R253</f>
        <v>0</v>
      </c>
      <c r="S252" s="227"/>
      <c r="T252" s="229">
        <f>T253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30" t="s">
        <v>84</v>
      </c>
      <c r="AT252" s="231" t="s">
        <v>75</v>
      </c>
      <c r="AU252" s="231" t="s">
        <v>84</v>
      </c>
      <c r="AY252" s="230" t="s">
        <v>153</v>
      </c>
      <c r="BK252" s="232">
        <f>BK253</f>
        <v>0</v>
      </c>
    </row>
    <row r="253" s="2" customFormat="1" ht="24.15" customHeight="1">
      <c r="A253" s="39"/>
      <c r="B253" s="40"/>
      <c r="C253" s="235" t="s">
        <v>343</v>
      </c>
      <c r="D253" s="235" t="s">
        <v>156</v>
      </c>
      <c r="E253" s="236" t="s">
        <v>344</v>
      </c>
      <c r="F253" s="237" t="s">
        <v>345</v>
      </c>
      <c r="G253" s="238" t="s">
        <v>230</v>
      </c>
      <c r="H253" s="239">
        <v>17.888000000000002</v>
      </c>
      <c r="I253" s="240"/>
      <c r="J253" s="241">
        <f>ROUND(I253*H253,2)</f>
        <v>0</v>
      </c>
      <c r="K253" s="242"/>
      <c r="L253" s="45"/>
      <c r="M253" s="243" t="s">
        <v>1</v>
      </c>
      <c r="N253" s="244" t="s">
        <v>41</v>
      </c>
      <c r="O253" s="92"/>
      <c r="P253" s="245">
        <f>O253*H253</f>
        <v>0</v>
      </c>
      <c r="Q253" s="245">
        <v>0</v>
      </c>
      <c r="R253" s="245">
        <f>Q253*H253</f>
        <v>0</v>
      </c>
      <c r="S253" s="245">
        <v>0</v>
      </c>
      <c r="T253" s="246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7" t="s">
        <v>160</v>
      </c>
      <c r="AT253" s="247" t="s">
        <v>156</v>
      </c>
      <c r="AU253" s="247" t="s">
        <v>86</v>
      </c>
      <c r="AY253" s="18" t="s">
        <v>153</v>
      </c>
      <c r="BE253" s="248">
        <f>IF(N253="základní",J253,0)</f>
        <v>0</v>
      </c>
      <c r="BF253" s="248">
        <f>IF(N253="snížená",J253,0)</f>
        <v>0</v>
      </c>
      <c r="BG253" s="248">
        <f>IF(N253="zákl. přenesená",J253,0)</f>
        <v>0</v>
      </c>
      <c r="BH253" s="248">
        <f>IF(N253="sníž. přenesená",J253,0)</f>
        <v>0</v>
      </c>
      <c r="BI253" s="248">
        <f>IF(N253="nulová",J253,0)</f>
        <v>0</v>
      </c>
      <c r="BJ253" s="18" t="s">
        <v>84</v>
      </c>
      <c r="BK253" s="248">
        <f>ROUND(I253*H253,2)</f>
        <v>0</v>
      </c>
      <c r="BL253" s="18" t="s">
        <v>160</v>
      </c>
      <c r="BM253" s="247" t="s">
        <v>1009</v>
      </c>
    </row>
    <row r="254" s="12" customFormat="1" ht="25.92" customHeight="1">
      <c r="A254" s="12"/>
      <c r="B254" s="219"/>
      <c r="C254" s="220"/>
      <c r="D254" s="221" t="s">
        <v>75</v>
      </c>
      <c r="E254" s="222" t="s">
        <v>347</v>
      </c>
      <c r="F254" s="222" t="s">
        <v>348</v>
      </c>
      <c r="G254" s="220"/>
      <c r="H254" s="220"/>
      <c r="I254" s="223"/>
      <c r="J254" s="224">
        <f>BK254</f>
        <v>0</v>
      </c>
      <c r="K254" s="220"/>
      <c r="L254" s="225"/>
      <c r="M254" s="226"/>
      <c r="N254" s="227"/>
      <c r="O254" s="227"/>
      <c r="P254" s="228">
        <f>P255+P268+P290+P296+P304+P322+P409+P412</f>
        <v>0</v>
      </c>
      <c r="Q254" s="227"/>
      <c r="R254" s="228">
        <f>R255+R268+R290+R296+R304+R322+R409+R412</f>
        <v>4.1317714699999994</v>
      </c>
      <c r="S254" s="227"/>
      <c r="T254" s="229">
        <f>T255+T268+T290+T296+T304+T322+T409+T412</f>
        <v>9.4478760000000008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30" t="s">
        <v>84</v>
      </c>
      <c r="AT254" s="231" t="s">
        <v>75</v>
      </c>
      <c r="AU254" s="231" t="s">
        <v>76</v>
      </c>
      <c r="AY254" s="230" t="s">
        <v>153</v>
      </c>
      <c r="BK254" s="232">
        <f>BK255+BK268+BK290+BK296+BK304+BK322+BK409+BK412</f>
        <v>0</v>
      </c>
    </row>
    <row r="255" s="12" customFormat="1" ht="22.8" customHeight="1">
      <c r="A255" s="12"/>
      <c r="B255" s="219"/>
      <c r="C255" s="220"/>
      <c r="D255" s="221" t="s">
        <v>75</v>
      </c>
      <c r="E255" s="233" t="s">
        <v>349</v>
      </c>
      <c r="F255" s="233" t="s">
        <v>350</v>
      </c>
      <c r="G255" s="220"/>
      <c r="H255" s="220"/>
      <c r="I255" s="223"/>
      <c r="J255" s="234">
        <f>BK255</f>
        <v>0</v>
      </c>
      <c r="K255" s="220"/>
      <c r="L255" s="225"/>
      <c r="M255" s="226"/>
      <c r="N255" s="227"/>
      <c r="O255" s="227"/>
      <c r="P255" s="228">
        <f>SUM(P256:P267)</f>
        <v>0</v>
      </c>
      <c r="Q255" s="227"/>
      <c r="R255" s="228">
        <f>SUM(R256:R267)</f>
        <v>0.0094000000000000004</v>
      </c>
      <c r="S255" s="227"/>
      <c r="T255" s="229">
        <f>SUM(T256:T267)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30" t="s">
        <v>84</v>
      </c>
      <c r="AT255" s="231" t="s">
        <v>75</v>
      </c>
      <c r="AU255" s="231" t="s">
        <v>84</v>
      </c>
      <c r="AY255" s="230" t="s">
        <v>153</v>
      </c>
      <c r="BK255" s="232">
        <f>SUM(BK256:BK267)</f>
        <v>0</v>
      </c>
    </row>
    <row r="256" s="2" customFormat="1" ht="33" customHeight="1">
      <c r="A256" s="39"/>
      <c r="B256" s="40"/>
      <c r="C256" s="235" t="s">
        <v>684</v>
      </c>
      <c r="D256" s="235" t="s">
        <v>156</v>
      </c>
      <c r="E256" s="236" t="s">
        <v>352</v>
      </c>
      <c r="F256" s="237" t="s">
        <v>353</v>
      </c>
      <c r="G256" s="238" t="s">
        <v>177</v>
      </c>
      <c r="H256" s="239">
        <v>7</v>
      </c>
      <c r="I256" s="240"/>
      <c r="J256" s="241">
        <f>ROUND(I256*H256,2)</f>
        <v>0</v>
      </c>
      <c r="K256" s="242"/>
      <c r="L256" s="45"/>
      <c r="M256" s="243" t="s">
        <v>1</v>
      </c>
      <c r="N256" s="244" t="s">
        <v>41</v>
      </c>
      <c r="O256" s="92"/>
      <c r="P256" s="245">
        <f>O256*H256</f>
        <v>0</v>
      </c>
      <c r="Q256" s="245">
        <v>0</v>
      </c>
      <c r="R256" s="245">
        <f>Q256*H256</f>
        <v>0</v>
      </c>
      <c r="S256" s="245">
        <v>0</v>
      </c>
      <c r="T256" s="246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7" t="s">
        <v>160</v>
      </c>
      <c r="AT256" s="247" t="s">
        <v>156</v>
      </c>
      <c r="AU256" s="247" t="s">
        <v>86</v>
      </c>
      <c r="AY256" s="18" t="s">
        <v>153</v>
      </c>
      <c r="BE256" s="248">
        <f>IF(N256="základní",J256,0)</f>
        <v>0</v>
      </c>
      <c r="BF256" s="248">
        <f>IF(N256="snížená",J256,0)</f>
        <v>0</v>
      </c>
      <c r="BG256" s="248">
        <f>IF(N256="zákl. přenesená",J256,0)</f>
        <v>0</v>
      </c>
      <c r="BH256" s="248">
        <f>IF(N256="sníž. přenesená",J256,0)</f>
        <v>0</v>
      </c>
      <c r="BI256" s="248">
        <f>IF(N256="nulová",J256,0)</f>
        <v>0</v>
      </c>
      <c r="BJ256" s="18" t="s">
        <v>84</v>
      </c>
      <c r="BK256" s="248">
        <f>ROUND(I256*H256,2)</f>
        <v>0</v>
      </c>
      <c r="BL256" s="18" t="s">
        <v>160</v>
      </c>
      <c r="BM256" s="247" t="s">
        <v>1010</v>
      </c>
    </row>
    <row r="257" s="2" customFormat="1" ht="24.15" customHeight="1">
      <c r="A257" s="39"/>
      <c r="B257" s="40"/>
      <c r="C257" s="235" t="s">
        <v>686</v>
      </c>
      <c r="D257" s="235" t="s">
        <v>156</v>
      </c>
      <c r="E257" s="236" t="s">
        <v>356</v>
      </c>
      <c r="F257" s="237" t="s">
        <v>357</v>
      </c>
      <c r="G257" s="238" t="s">
        <v>177</v>
      </c>
      <c r="H257" s="239">
        <v>7</v>
      </c>
      <c r="I257" s="240"/>
      <c r="J257" s="241">
        <f>ROUND(I257*H257,2)</f>
        <v>0</v>
      </c>
      <c r="K257" s="242"/>
      <c r="L257" s="45"/>
      <c r="M257" s="243" t="s">
        <v>1</v>
      </c>
      <c r="N257" s="244" t="s">
        <v>41</v>
      </c>
      <c r="O257" s="92"/>
      <c r="P257" s="245">
        <f>O257*H257</f>
        <v>0</v>
      </c>
      <c r="Q257" s="245">
        <v>0</v>
      </c>
      <c r="R257" s="245">
        <f>Q257*H257</f>
        <v>0</v>
      </c>
      <c r="S257" s="245">
        <v>0</v>
      </c>
      <c r="T257" s="246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7" t="s">
        <v>160</v>
      </c>
      <c r="AT257" s="247" t="s">
        <v>156</v>
      </c>
      <c r="AU257" s="247" t="s">
        <v>86</v>
      </c>
      <c r="AY257" s="18" t="s">
        <v>153</v>
      </c>
      <c r="BE257" s="248">
        <f>IF(N257="základní",J257,0)</f>
        <v>0</v>
      </c>
      <c r="BF257" s="248">
        <f>IF(N257="snížená",J257,0)</f>
        <v>0</v>
      </c>
      <c r="BG257" s="248">
        <f>IF(N257="zákl. přenesená",J257,0)</f>
        <v>0</v>
      </c>
      <c r="BH257" s="248">
        <f>IF(N257="sníž. přenesená",J257,0)</f>
        <v>0</v>
      </c>
      <c r="BI257" s="248">
        <f>IF(N257="nulová",J257,0)</f>
        <v>0</v>
      </c>
      <c r="BJ257" s="18" t="s">
        <v>84</v>
      </c>
      <c r="BK257" s="248">
        <f>ROUND(I257*H257,2)</f>
        <v>0</v>
      </c>
      <c r="BL257" s="18" t="s">
        <v>160</v>
      </c>
      <c r="BM257" s="247" t="s">
        <v>1011</v>
      </c>
    </row>
    <row r="258" s="2" customFormat="1" ht="21.75" customHeight="1">
      <c r="A258" s="39"/>
      <c r="B258" s="40"/>
      <c r="C258" s="293" t="s">
        <v>468</v>
      </c>
      <c r="D258" s="293" t="s">
        <v>255</v>
      </c>
      <c r="E258" s="294" t="s">
        <v>362</v>
      </c>
      <c r="F258" s="295" t="s">
        <v>690</v>
      </c>
      <c r="G258" s="296" t="s">
        <v>177</v>
      </c>
      <c r="H258" s="297">
        <v>5</v>
      </c>
      <c r="I258" s="298"/>
      <c r="J258" s="299">
        <f>ROUND(I258*H258,2)</f>
        <v>0</v>
      </c>
      <c r="K258" s="300"/>
      <c r="L258" s="301"/>
      <c r="M258" s="302" t="s">
        <v>1</v>
      </c>
      <c r="N258" s="303" t="s">
        <v>41</v>
      </c>
      <c r="O258" s="92"/>
      <c r="P258" s="245">
        <f>O258*H258</f>
        <v>0</v>
      </c>
      <c r="Q258" s="245">
        <v>0</v>
      </c>
      <c r="R258" s="245">
        <f>Q258*H258</f>
        <v>0</v>
      </c>
      <c r="S258" s="245">
        <v>0</v>
      </c>
      <c r="T258" s="246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7" t="s">
        <v>241</v>
      </c>
      <c r="AT258" s="247" t="s">
        <v>255</v>
      </c>
      <c r="AU258" s="247" t="s">
        <v>86</v>
      </c>
      <c r="AY258" s="18" t="s">
        <v>153</v>
      </c>
      <c r="BE258" s="248">
        <f>IF(N258="základní",J258,0)</f>
        <v>0</v>
      </c>
      <c r="BF258" s="248">
        <f>IF(N258="snížená",J258,0)</f>
        <v>0</v>
      </c>
      <c r="BG258" s="248">
        <f>IF(N258="zákl. přenesená",J258,0)</f>
        <v>0</v>
      </c>
      <c r="BH258" s="248">
        <f>IF(N258="sníž. přenesená",J258,0)</f>
        <v>0</v>
      </c>
      <c r="BI258" s="248">
        <f>IF(N258="nulová",J258,0)</f>
        <v>0</v>
      </c>
      <c r="BJ258" s="18" t="s">
        <v>84</v>
      </c>
      <c r="BK258" s="248">
        <f>ROUND(I258*H258,2)</f>
        <v>0</v>
      </c>
      <c r="BL258" s="18" t="s">
        <v>160</v>
      </c>
      <c r="BM258" s="247" t="s">
        <v>1012</v>
      </c>
    </row>
    <row r="259" s="2" customFormat="1" ht="24.15" customHeight="1">
      <c r="A259" s="39"/>
      <c r="B259" s="40"/>
      <c r="C259" s="293" t="s">
        <v>351</v>
      </c>
      <c r="D259" s="293" t="s">
        <v>255</v>
      </c>
      <c r="E259" s="294" t="s">
        <v>366</v>
      </c>
      <c r="F259" s="295" t="s">
        <v>367</v>
      </c>
      <c r="G259" s="296" t="s">
        <v>177</v>
      </c>
      <c r="H259" s="297">
        <v>2</v>
      </c>
      <c r="I259" s="298"/>
      <c r="J259" s="299">
        <f>ROUND(I259*H259,2)</f>
        <v>0</v>
      </c>
      <c r="K259" s="300"/>
      <c r="L259" s="301"/>
      <c r="M259" s="302" t="s">
        <v>1</v>
      </c>
      <c r="N259" s="303" t="s">
        <v>41</v>
      </c>
      <c r="O259" s="92"/>
      <c r="P259" s="245">
        <f>O259*H259</f>
        <v>0</v>
      </c>
      <c r="Q259" s="245">
        <v>0</v>
      </c>
      <c r="R259" s="245">
        <f>Q259*H259</f>
        <v>0</v>
      </c>
      <c r="S259" s="245">
        <v>0</v>
      </c>
      <c r="T259" s="246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7" t="s">
        <v>241</v>
      </c>
      <c r="AT259" s="247" t="s">
        <v>255</v>
      </c>
      <c r="AU259" s="247" t="s">
        <v>86</v>
      </c>
      <c r="AY259" s="18" t="s">
        <v>153</v>
      </c>
      <c r="BE259" s="248">
        <f>IF(N259="základní",J259,0)</f>
        <v>0</v>
      </c>
      <c r="BF259" s="248">
        <f>IF(N259="snížená",J259,0)</f>
        <v>0</v>
      </c>
      <c r="BG259" s="248">
        <f>IF(N259="zákl. přenesená",J259,0)</f>
        <v>0</v>
      </c>
      <c r="BH259" s="248">
        <f>IF(N259="sníž. přenesená",J259,0)</f>
        <v>0</v>
      </c>
      <c r="BI259" s="248">
        <f>IF(N259="nulová",J259,0)</f>
        <v>0</v>
      </c>
      <c r="BJ259" s="18" t="s">
        <v>84</v>
      </c>
      <c r="BK259" s="248">
        <f>ROUND(I259*H259,2)</f>
        <v>0</v>
      </c>
      <c r="BL259" s="18" t="s">
        <v>160</v>
      </c>
      <c r="BM259" s="247" t="s">
        <v>1013</v>
      </c>
    </row>
    <row r="260" s="2" customFormat="1" ht="16.5" customHeight="1">
      <c r="A260" s="39"/>
      <c r="B260" s="40"/>
      <c r="C260" s="293" t="s">
        <v>310</v>
      </c>
      <c r="D260" s="293" t="s">
        <v>255</v>
      </c>
      <c r="E260" s="294" t="s">
        <v>370</v>
      </c>
      <c r="F260" s="295" t="s">
        <v>371</v>
      </c>
      <c r="G260" s="296" t="s">
        <v>177</v>
      </c>
      <c r="H260" s="297">
        <v>1</v>
      </c>
      <c r="I260" s="298"/>
      <c r="J260" s="299">
        <f>ROUND(I260*H260,2)</f>
        <v>0</v>
      </c>
      <c r="K260" s="300"/>
      <c r="L260" s="301"/>
      <c r="M260" s="302" t="s">
        <v>1</v>
      </c>
      <c r="N260" s="303" t="s">
        <v>41</v>
      </c>
      <c r="O260" s="92"/>
      <c r="P260" s="245">
        <f>O260*H260</f>
        <v>0</v>
      </c>
      <c r="Q260" s="245">
        <v>0</v>
      </c>
      <c r="R260" s="245">
        <f>Q260*H260</f>
        <v>0</v>
      </c>
      <c r="S260" s="245">
        <v>0</v>
      </c>
      <c r="T260" s="246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7" t="s">
        <v>241</v>
      </c>
      <c r="AT260" s="247" t="s">
        <v>255</v>
      </c>
      <c r="AU260" s="247" t="s">
        <v>86</v>
      </c>
      <c r="AY260" s="18" t="s">
        <v>153</v>
      </c>
      <c r="BE260" s="248">
        <f>IF(N260="základní",J260,0)</f>
        <v>0</v>
      </c>
      <c r="BF260" s="248">
        <f>IF(N260="snížená",J260,0)</f>
        <v>0</v>
      </c>
      <c r="BG260" s="248">
        <f>IF(N260="zákl. přenesená",J260,0)</f>
        <v>0</v>
      </c>
      <c r="BH260" s="248">
        <f>IF(N260="sníž. přenesená",J260,0)</f>
        <v>0</v>
      </c>
      <c r="BI260" s="248">
        <f>IF(N260="nulová",J260,0)</f>
        <v>0</v>
      </c>
      <c r="BJ260" s="18" t="s">
        <v>84</v>
      </c>
      <c r="BK260" s="248">
        <f>ROUND(I260*H260,2)</f>
        <v>0</v>
      </c>
      <c r="BL260" s="18" t="s">
        <v>160</v>
      </c>
      <c r="BM260" s="247" t="s">
        <v>1014</v>
      </c>
    </row>
    <row r="261" s="2" customFormat="1" ht="24.15" customHeight="1">
      <c r="A261" s="39"/>
      <c r="B261" s="40"/>
      <c r="C261" s="235" t="s">
        <v>355</v>
      </c>
      <c r="D261" s="235" t="s">
        <v>156</v>
      </c>
      <c r="E261" s="236" t="s">
        <v>374</v>
      </c>
      <c r="F261" s="237" t="s">
        <v>375</v>
      </c>
      <c r="G261" s="238" t="s">
        <v>177</v>
      </c>
      <c r="H261" s="239">
        <v>2</v>
      </c>
      <c r="I261" s="240"/>
      <c r="J261" s="241">
        <f>ROUND(I261*H261,2)</f>
        <v>0</v>
      </c>
      <c r="K261" s="242"/>
      <c r="L261" s="45"/>
      <c r="M261" s="243" t="s">
        <v>1</v>
      </c>
      <c r="N261" s="244" t="s">
        <v>41</v>
      </c>
      <c r="O261" s="92"/>
      <c r="P261" s="245">
        <f>O261*H261</f>
        <v>0</v>
      </c>
      <c r="Q261" s="245">
        <v>0</v>
      </c>
      <c r="R261" s="245">
        <f>Q261*H261</f>
        <v>0</v>
      </c>
      <c r="S261" s="245">
        <v>0</v>
      </c>
      <c r="T261" s="246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7" t="s">
        <v>160</v>
      </c>
      <c r="AT261" s="247" t="s">
        <v>156</v>
      </c>
      <c r="AU261" s="247" t="s">
        <v>86</v>
      </c>
      <c r="AY261" s="18" t="s">
        <v>153</v>
      </c>
      <c r="BE261" s="248">
        <f>IF(N261="základní",J261,0)</f>
        <v>0</v>
      </c>
      <c r="BF261" s="248">
        <f>IF(N261="snížená",J261,0)</f>
        <v>0</v>
      </c>
      <c r="BG261" s="248">
        <f>IF(N261="zákl. přenesená",J261,0)</f>
        <v>0</v>
      </c>
      <c r="BH261" s="248">
        <f>IF(N261="sníž. přenesená",J261,0)</f>
        <v>0</v>
      </c>
      <c r="BI261" s="248">
        <f>IF(N261="nulová",J261,0)</f>
        <v>0</v>
      </c>
      <c r="BJ261" s="18" t="s">
        <v>84</v>
      </c>
      <c r="BK261" s="248">
        <f>ROUND(I261*H261,2)</f>
        <v>0</v>
      </c>
      <c r="BL261" s="18" t="s">
        <v>160</v>
      </c>
      <c r="BM261" s="247" t="s">
        <v>1015</v>
      </c>
    </row>
    <row r="262" s="2" customFormat="1" ht="16.5" customHeight="1">
      <c r="A262" s="39"/>
      <c r="B262" s="40"/>
      <c r="C262" s="293" t="s">
        <v>361</v>
      </c>
      <c r="D262" s="293" t="s">
        <v>255</v>
      </c>
      <c r="E262" s="294" t="s">
        <v>378</v>
      </c>
      <c r="F262" s="295" t="s">
        <v>379</v>
      </c>
      <c r="G262" s="296" t="s">
        <v>177</v>
      </c>
      <c r="H262" s="297">
        <v>2</v>
      </c>
      <c r="I262" s="298"/>
      <c r="J262" s="299">
        <f>ROUND(I262*H262,2)</f>
        <v>0</v>
      </c>
      <c r="K262" s="300"/>
      <c r="L262" s="301"/>
      <c r="M262" s="302" t="s">
        <v>1</v>
      </c>
      <c r="N262" s="303" t="s">
        <v>41</v>
      </c>
      <c r="O262" s="92"/>
      <c r="P262" s="245">
        <f>O262*H262</f>
        <v>0</v>
      </c>
      <c r="Q262" s="245">
        <v>0.0047000000000000002</v>
      </c>
      <c r="R262" s="245">
        <f>Q262*H262</f>
        <v>0.0094000000000000004</v>
      </c>
      <c r="S262" s="245">
        <v>0</v>
      </c>
      <c r="T262" s="246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7" t="s">
        <v>241</v>
      </c>
      <c r="AT262" s="247" t="s">
        <v>255</v>
      </c>
      <c r="AU262" s="247" t="s">
        <v>86</v>
      </c>
      <c r="AY262" s="18" t="s">
        <v>153</v>
      </c>
      <c r="BE262" s="248">
        <f>IF(N262="základní",J262,0)</f>
        <v>0</v>
      </c>
      <c r="BF262" s="248">
        <f>IF(N262="snížená",J262,0)</f>
        <v>0</v>
      </c>
      <c r="BG262" s="248">
        <f>IF(N262="zákl. přenesená",J262,0)</f>
        <v>0</v>
      </c>
      <c r="BH262" s="248">
        <f>IF(N262="sníž. přenesená",J262,0)</f>
        <v>0</v>
      </c>
      <c r="BI262" s="248">
        <f>IF(N262="nulová",J262,0)</f>
        <v>0</v>
      </c>
      <c r="BJ262" s="18" t="s">
        <v>84</v>
      </c>
      <c r="BK262" s="248">
        <f>ROUND(I262*H262,2)</f>
        <v>0</v>
      </c>
      <c r="BL262" s="18" t="s">
        <v>160</v>
      </c>
      <c r="BM262" s="247" t="s">
        <v>1016</v>
      </c>
    </row>
    <row r="263" s="2" customFormat="1" ht="16.5" customHeight="1">
      <c r="A263" s="39"/>
      <c r="B263" s="40"/>
      <c r="C263" s="235" t="s">
        <v>365</v>
      </c>
      <c r="D263" s="235" t="s">
        <v>156</v>
      </c>
      <c r="E263" s="236" t="s">
        <v>382</v>
      </c>
      <c r="F263" s="237" t="s">
        <v>383</v>
      </c>
      <c r="G263" s="238" t="s">
        <v>177</v>
      </c>
      <c r="H263" s="239">
        <v>7</v>
      </c>
      <c r="I263" s="240"/>
      <c r="J263" s="241">
        <f>ROUND(I263*H263,2)</f>
        <v>0</v>
      </c>
      <c r="K263" s="242"/>
      <c r="L263" s="45"/>
      <c r="M263" s="243" t="s">
        <v>1</v>
      </c>
      <c r="N263" s="244" t="s">
        <v>41</v>
      </c>
      <c r="O263" s="92"/>
      <c r="P263" s="245">
        <f>O263*H263</f>
        <v>0</v>
      </c>
      <c r="Q263" s="245">
        <v>0</v>
      </c>
      <c r="R263" s="245">
        <f>Q263*H263</f>
        <v>0</v>
      </c>
      <c r="S263" s="245">
        <v>0</v>
      </c>
      <c r="T263" s="246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7" t="s">
        <v>160</v>
      </c>
      <c r="AT263" s="247" t="s">
        <v>156</v>
      </c>
      <c r="AU263" s="247" t="s">
        <v>86</v>
      </c>
      <c r="AY263" s="18" t="s">
        <v>153</v>
      </c>
      <c r="BE263" s="248">
        <f>IF(N263="základní",J263,0)</f>
        <v>0</v>
      </c>
      <c r="BF263" s="248">
        <f>IF(N263="snížená",J263,0)</f>
        <v>0</v>
      </c>
      <c r="BG263" s="248">
        <f>IF(N263="zákl. přenesená",J263,0)</f>
        <v>0</v>
      </c>
      <c r="BH263" s="248">
        <f>IF(N263="sníž. přenesená",J263,0)</f>
        <v>0</v>
      </c>
      <c r="BI263" s="248">
        <f>IF(N263="nulová",J263,0)</f>
        <v>0</v>
      </c>
      <c r="BJ263" s="18" t="s">
        <v>84</v>
      </c>
      <c r="BK263" s="248">
        <f>ROUND(I263*H263,2)</f>
        <v>0</v>
      </c>
      <c r="BL263" s="18" t="s">
        <v>160</v>
      </c>
      <c r="BM263" s="247" t="s">
        <v>1017</v>
      </c>
    </row>
    <row r="264" s="2" customFormat="1" ht="16.5" customHeight="1">
      <c r="A264" s="39"/>
      <c r="B264" s="40"/>
      <c r="C264" s="293" t="s">
        <v>373</v>
      </c>
      <c r="D264" s="293" t="s">
        <v>255</v>
      </c>
      <c r="E264" s="294" t="s">
        <v>386</v>
      </c>
      <c r="F264" s="295" t="s">
        <v>387</v>
      </c>
      <c r="G264" s="296" t="s">
        <v>177</v>
      </c>
      <c r="H264" s="297">
        <v>4</v>
      </c>
      <c r="I264" s="298"/>
      <c r="J264" s="299">
        <f>ROUND(I264*H264,2)</f>
        <v>0</v>
      </c>
      <c r="K264" s="300"/>
      <c r="L264" s="301"/>
      <c r="M264" s="302" t="s">
        <v>1</v>
      </c>
      <c r="N264" s="303" t="s">
        <v>41</v>
      </c>
      <c r="O264" s="92"/>
      <c r="P264" s="245">
        <f>O264*H264</f>
        <v>0</v>
      </c>
      <c r="Q264" s="245">
        <v>0</v>
      </c>
      <c r="R264" s="245">
        <f>Q264*H264</f>
        <v>0</v>
      </c>
      <c r="S264" s="245">
        <v>0</v>
      </c>
      <c r="T264" s="246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7" t="s">
        <v>241</v>
      </c>
      <c r="AT264" s="247" t="s">
        <v>255</v>
      </c>
      <c r="AU264" s="247" t="s">
        <v>86</v>
      </c>
      <c r="AY264" s="18" t="s">
        <v>153</v>
      </c>
      <c r="BE264" s="248">
        <f>IF(N264="základní",J264,0)</f>
        <v>0</v>
      </c>
      <c r="BF264" s="248">
        <f>IF(N264="snížená",J264,0)</f>
        <v>0</v>
      </c>
      <c r="BG264" s="248">
        <f>IF(N264="zákl. přenesená",J264,0)</f>
        <v>0</v>
      </c>
      <c r="BH264" s="248">
        <f>IF(N264="sníž. přenesená",J264,0)</f>
        <v>0</v>
      </c>
      <c r="BI264" s="248">
        <f>IF(N264="nulová",J264,0)</f>
        <v>0</v>
      </c>
      <c r="BJ264" s="18" t="s">
        <v>84</v>
      </c>
      <c r="BK264" s="248">
        <f>ROUND(I264*H264,2)</f>
        <v>0</v>
      </c>
      <c r="BL264" s="18" t="s">
        <v>160</v>
      </c>
      <c r="BM264" s="247" t="s">
        <v>1018</v>
      </c>
    </row>
    <row r="265" s="2" customFormat="1" ht="16.5" customHeight="1">
      <c r="A265" s="39"/>
      <c r="B265" s="40"/>
      <c r="C265" s="293" t="s">
        <v>377</v>
      </c>
      <c r="D265" s="293" t="s">
        <v>255</v>
      </c>
      <c r="E265" s="294" t="s">
        <v>390</v>
      </c>
      <c r="F265" s="295" t="s">
        <v>391</v>
      </c>
      <c r="G265" s="296" t="s">
        <v>177</v>
      </c>
      <c r="H265" s="297">
        <v>3</v>
      </c>
      <c r="I265" s="298"/>
      <c r="J265" s="299">
        <f>ROUND(I265*H265,2)</f>
        <v>0</v>
      </c>
      <c r="K265" s="300"/>
      <c r="L265" s="301"/>
      <c r="M265" s="302" t="s">
        <v>1</v>
      </c>
      <c r="N265" s="303" t="s">
        <v>41</v>
      </c>
      <c r="O265" s="92"/>
      <c r="P265" s="245">
        <f>O265*H265</f>
        <v>0</v>
      </c>
      <c r="Q265" s="245">
        <v>0</v>
      </c>
      <c r="R265" s="245">
        <f>Q265*H265</f>
        <v>0</v>
      </c>
      <c r="S265" s="245">
        <v>0</v>
      </c>
      <c r="T265" s="246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7" t="s">
        <v>241</v>
      </c>
      <c r="AT265" s="247" t="s">
        <v>255</v>
      </c>
      <c r="AU265" s="247" t="s">
        <v>86</v>
      </c>
      <c r="AY265" s="18" t="s">
        <v>153</v>
      </c>
      <c r="BE265" s="248">
        <f>IF(N265="základní",J265,0)</f>
        <v>0</v>
      </c>
      <c r="BF265" s="248">
        <f>IF(N265="snížená",J265,0)</f>
        <v>0</v>
      </c>
      <c r="BG265" s="248">
        <f>IF(N265="zákl. přenesená",J265,0)</f>
        <v>0</v>
      </c>
      <c r="BH265" s="248">
        <f>IF(N265="sníž. přenesená",J265,0)</f>
        <v>0</v>
      </c>
      <c r="BI265" s="248">
        <f>IF(N265="nulová",J265,0)</f>
        <v>0</v>
      </c>
      <c r="BJ265" s="18" t="s">
        <v>84</v>
      </c>
      <c r="BK265" s="248">
        <f>ROUND(I265*H265,2)</f>
        <v>0</v>
      </c>
      <c r="BL265" s="18" t="s">
        <v>160</v>
      </c>
      <c r="BM265" s="247" t="s">
        <v>1019</v>
      </c>
    </row>
    <row r="266" s="2" customFormat="1" ht="24.15" customHeight="1">
      <c r="A266" s="39"/>
      <c r="B266" s="40"/>
      <c r="C266" s="235" t="s">
        <v>385</v>
      </c>
      <c r="D266" s="235" t="s">
        <v>156</v>
      </c>
      <c r="E266" s="236" t="s">
        <v>398</v>
      </c>
      <c r="F266" s="237" t="s">
        <v>399</v>
      </c>
      <c r="G266" s="238" t="s">
        <v>172</v>
      </c>
      <c r="H266" s="239">
        <v>1</v>
      </c>
      <c r="I266" s="240"/>
      <c r="J266" s="241">
        <f>ROUND(I266*H266,2)</f>
        <v>0</v>
      </c>
      <c r="K266" s="242"/>
      <c r="L266" s="45"/>
      <c r="M266" s="243" t="s">
        <v>1</v>
      </c>
      <c r="N266" s="244" t="s">
        <v>41</v>
      </c>
      <c r="O266" s="92"/>
      <c r="P266" s="245">
        <f>O266*H266</f>
        <v>0</v>
      </c>
      <c r="Q266" s="245">
        <v>0</v>
      </c>
      <c r="R266" s="245">
        <f>Q266*H266</f>
        <v>0</v>
      </c>
      <c r="S266" s="245">
        <v>0</v>
      </c>
      <c r="T266" s="246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7" t="s">
        <v>160</v>
      </c>
      <c r="AT266" s="247" t="s">
        <v>156</v>
      </c>
      <c r="AU266" s="247" t="s">
        <v>86</v>
      </c>
      <c r="AY266" s="18" t="s">
        <v>153</v>
      </c>
      <c r="BE266" s="248">
        <f>IF(N266="základní",J266,0)</f>
        <v>0</v>
      </c>
      <c r="BF266" s="248">
        <f>IF(N266="snížená",J266,0)</f>
        <v>0</v>
      </c>
      <c r="BG266" s="248">
        <f>IF(N266="zákl. přenesená",J266,0)</f>
        <v>0</v>
      </c>
      <c r="BH266" s="248">
        <f>IF(N266="sníž. přenesená",J266,0)</f>
        <v>0</v>
      </c>
      <c r="BI266" s="248">
        <f>IF(N266="nulová",J266,0)</f>
        <v>0</v>
      </c>
      <c r="BJ266" s="18" t="s">
        <v>84</v>
      </c>
      <c r="BK266" s="248">
        <f>ROUND(I266*H266,2)</f>
        <v>0</v>
      </c>
      <c r="BL266" s="18" t="s">
        <v>160</v>
      </c>
      <c r="BM266" s="247" t="s">
        <v>1020</v>
      </c>
    </row>
    <row r="267" s="2" customFormat="1" ht="16.5" customHeight="1">
      <c r="A267" s="39"/>
      <c r="B267" s="40"/>
      <c r="C267" s="235" t="s">
        <v>381</v>
      </c>
      <c r="D267" s="235" t="s">
        <v>156</v>
      </c>
      <c r="E267" s="236" t="s">
        <v>394</v>
      </c>
      <c r="F267" s="237" t="s">
        <v>395</v>
      </c>
      <c r="G267" s="238" t="s">
        <v>288</v>
      </c>
      <c r="H267" s="239">
        <v>2</v>
      </c>
      <c r="I267" s="240"/>
      <c r="J267" s="241">
        <f>ROUND(I267*H267,2)</f>
        <v>0</v>
      </c>
      <c r="K267" s="242"/>
      <c r="L267" s="45"/>
      <c r="M267" s="243" t="s">
        <v>1</v>
      </c>
      <c r="N267" s="244" t="s">
        <v>41</v>
      </c>
      <c r="O267" s="92"/>
      <c r="P267" s="245">
        <f>O267*H267</f>
        <v>0</v>
      </c>
      <c r="Q267" s="245">
        <v>0</v>
      </c>
      <c r="R267" s="245">
        <f>Q267*H267</f>
        <v>0</v>
      </c>
      <c r="S267" s="245">
        <v>0</v>
      </c>
      <c r="T267" s="246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7" t="s">
        <v>160</v>
      </c>
      <c r="AT267" s="247" t="s">
        <v>156</v>
      </c>
      <c r="AU267" s="247" t="s">
        <v>86</v>
      </c>
      <c r="AY267" s="18" t="s">
        <v>153</v>
      </c>
      <c r="BE267" s="248">
        <f>IF(N267="základní",J267,0)</f>
        <v>0</v>
      </c>
      <c r="BF267" s="248">
        <f>IF(N267="snížená",J267,0)</f>
        <v>0</v>
      </c>
      <c r="BG267" s="248">
        <f>IF(N267="zákl. přenesená",J267,0)</f>
        <v>0</v>
      </c>
      <c r="BH267" s="248">
        <f>IF(N267="sníž. přenesená",J267,0)</f>
        <v>0</v>
      </c>
      <c r="BI267" s="248">
        <f>IF(N267="nulová",J267,0)</f>
        <v>0</v>
      </c>
      <c r="BJ267" s="18" t="s">
        <v>84</v>
      </c>
      <c r="BK267" s="248">
        <f>ROUND(I267*H267,2)</f>
        <v>0</v>
      </c>
      <c r="BL267" s="18" t="s">
        <v>160</v>
      </c>
      <c r="BM267" s="247" t="s">
        <v>1021</v>
      </c>
    </row>
    <row r="268" s="12" customFormat="1" ht="22.8" customHeight="1">
      <c r="A268" s="12"/>
      <c r="B268" s="219"/>
      <c r="C268" s="220"/>
      <c r="D268" s="221" t="s">
        <v>75</v>
      </c>
      <c r="E268" s="233" t="s">
        <v>401</v>
      </c>
      <c r="F268" s="233" t="s">
        <v>402</v>
      </c>
      <c r="G268" s="220"/>
      <c r="H268" s="220"/>
      <c r="I268" s="223"/>
      <c r="J268" s="234">
        <f>BK268</f>
        <v>0</v>
      </c>
      <c r="K268" s="220"/>
      <c r="L268" s="225"/>
      <c r="M268" s="226"/>
      <c r="N268" s="227"/>
      <c r="O268" s="227"/>
      <c r="P268" s="228">
        <f>SUM(P269:P289)</f>
        <v>0</v>
      </c>
      <c r="Q268" s="227"/>
      <c r="R268" s="228">
        <f>SUM(R269:R289)</f>
        <v>0.1709485</v>
      </c>
      <c r="S268" s="227"/>
      <c r="T268" s="229">
        <f>SUM(T269:T289)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30" t="s">
        <v>86</v>
      </c>
      <c r="AT268" s="231" t="s">
        <v>75</v>
      </c>
      <c r="AU268" s="231" t="s">
        <v>84</v>
      </c>
      <c r="AY268" s="230" t="s">
        <v>153</v>
      </c>
      <c r="BK268" s="232">
        <f>SUM(BK269:BK289)</f>
        <v>0</v>
      </c>
    </row>
    <row r="269" s="2" customFormat="1" ht="24.15" customHeight="1">
      <c r="A269" s="39"/>
      <c r="B269" s="40"/>
      <c r="C269" s="235" t="s">
        <v>393</v>
      </c>
      <c r="D269" s="235" t="s">
        <v>156</v>
      </c>
      <c r="E269" s="236" t="s">
        <v>404</v>
      </c>
      <c r="F269" s="237" t="s">
        <v>405</v>
      </c>
      <c r="G269" s="238" t="s">
        <v>167</v>
      </c>
      <c r="H269" s="239">
        <v>29.297000000000001</v>
      </c>
      <c r="I269" s="240"/>
      <c r="J269" s="241">
        <f>ROUND(I269*H269,2)</f>
        <v>0</v>
      </c>
      <c r="K269" s="242"/>
      <c r="L269" s="45"/>
      <c r="M269" s="243" t="s">
        <v>1</v>
      </c>
      <c r="N269" s="244" t="s">
        <v>41</v>
      </c>
      <c r="O269" s="92"/>
      <c r="P269" s="245">
        <f>O269*H269</f>
        <v>0</v>
      </c>
      <c r="Q269" s="245">
        <v>0.0045799999999999999</v>
      </c>
      <c r="R269" s="245">
        <f>Q269*H269</f>
        <v>0.13418026</v>
      </c>
      <c r="S269" s="245">
        <v>0</v>
      </c>
      <c r="T269" s="246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7" t="s">
        <v>276</v>
      </c>
      <c r="AT269" s="247" t="s">
        <v>156</v>
      </c>
      <c r="AU269" s="247" t="s">
        <v>86</v>
      </c>
      <c r="AY269" s="18" t="s">
        <v>153</v>
      </c>
      <c r="BE269" s="248">
        <f>IF(N269="základní",J269,0)</f>
        <v>0</v>
      </c>
      <c r="BF269" s="248">
        <f>IF(N269="snížená",J269,0)</f>
        <v>0</v>
      </c>
      <c r="BG269" s="248">
        <f>IF(N269="zákl. přenesená",J269,0)</f>
        <v>0</v>
      </c>
      <c r="BH269" s="248">
        <f>IF(N269="sníž. přenesená",J269,0)</f>
        <v>0</v>
      </c>
      <c r="BI269" s="248">
        <f>IF(N269="nulová",J269,0)</f>
        <v>0</v>
      </c>
      <c r="BJ269" s="18" t="s">
        <v>84</v>
      </c>
      <c r="BK269" s="248">
        <f>ROUND(I269*H269,2)</f>
        <v>0</v>
      </c>
      <c r="BL269" s="18" t="s">
        <v>276</v>
      </c>
      <c r="BM269" s="247" t="s">
        <v>1022</v>
      </c>
    </row>
    <row r="270" s="13" customFormat="1">
      <c r="A270" s="13"/>
      <c r="B270" s="249"/>
      <c r="C270" s="250"/>
      <c r="D270" s="251" t="s">
        <v>162</v>
      </c>
      <c r="E270" s="252" t="s">
        <v>1</v>
      </c>
      <c r="F270" s="253" t="s">
        <v>407</v>
      </c>
      <c r="G270" s="250"/>
      <c r="H270" s="254">
        <v>1.5</v>
      </c>
      <c r="I270" s="255"/>
      <c r="J270" s="250"/>
      <c r="K270" s="250"/>
      <c r="L270" s="256"/>
      <c r="M270" s="257"/>
      <c r="N270" s="258"/>
      <c r="O270" s="258"/>
      <c r="P270" s="258"/>
      <c r="Q270" s="258"/>
      <c r="R270" s="258"/>
      <c r="S270" s="258"/>
      <c r="T270" s="25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0" t="s">
        <v>162</v>
      </c>
      <c r="AU270" s="260" t="s">
        <v>86</v>
      </c>
      <c r="AV270" s="13" t="s">
        <v>86</v>
      </c>
      <c r="AW270" s="13" t="s">
        <v>32</v>
      </c>
      <c r="AX270" s="13" t="s">
        <v>76</v>
      </c>
      <c r="AY270" s="260" t="s">
        <v>153</v>
      </c>
    </row>
    <row r="271" s="13" customFormat="1">
      <c r="A271" s="13"/>
      <c r="B271" s="249"/>
      <c r="C271" s="250"/>
      <c r="D271" s="251" t="s">
        <v>162</v>
      </c>
      <c r="E271" s="252" t="s">
        <v>1</v>
      </c>
      <c r="F271" s="253" t="s">
        <v>408</v>
      </c>
      <c r="G271" s="250"/>
      <c r="H271" s="254">
        <v>13.146000000000001</v>
      </c>
      <c r="I271" s="255"/>
      <c r="J271" s="250"/>
      <c r="K271" s="250"/>
      <c r="L271" s="256"/>
      <c r="M271" s="257"/>
      <c r="N271" s="258"/>
      <c r="O271" s="258"/>
      <c r="P271" s="258"/>
      <c r="Q271" s="258"/>
      <c r="R271" s="258"/>
      <c r="S271" s="258"/>
      <c r="T271" s="25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0" t="s">
        <v>162</v>
      </c>
      <c r="AU271" s="260" t="s">
        <v>86</v>
      </c>
      <c r="AV271" s="13" t="s">
        <v>86</v>
      </c>
      <c r="AW271" s="13" t="s">
        <v>32</v>
      </c>
      <c r="AX271" s="13" t="s">
        <v>76</v>
      </c>
      <c r="AY271" s="260" t="s">
        <v>153</v>
      </c>
    </row>
    <row r="272" s="13" customFormat="1">
      <c r="A272" s="13"/>
      <c r="B272" s="249"/>
      <c r="C272" s="250"/>
      <c r="D272" s="251" t="s">
        <v>162</v>
      </c>
      <c r="E272" s="252" t="s">
        <v>1</v>
      </c>
      <c r="F272" s="253" t="s">
        <v>409</v>
      </c>
      <c r="G272" s="250"/>
      <c r="H272" s="254">
        <v>13.087999999999999</v>
      </c>
      <c r="I272" s="255"/>
      <c r="J272" s="250"/>
      <c r="K272" s="250"/>
      <c r="L272" s="256"/>
      <c r="M272" s="257"/>
      <c r="N272" s="258"/>
      <c r="O272" s="258"/>
      <c r="P272" s="258"/>
      <c r="Q272" s="258"/>
      <c r="R272" s="258"/>
      <c r="S272" s="258"/>
      <c r="T272" s="25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0" t="s">
        <v>162</v>
      </c>
      <c r="AU272" s="260" t="s">
        <v>86</v>
      </c>
      <c r="AV272" s="13" t="s">
        <v>86</v>
      </c>
      <c r="AW272" s="13" t="s">
        <v>32</v>
      </c>
      <c r="AX272" s="13" t="s">
        <v>76</v>
      </c>
      <c r="AY272" s="260" t="s">
        <v>153</v>
      </c>
    </row>
    <row r="273" s="13" customFormat="1">
      <c r="A273" s="13"/>
      <c r="B273" s="249"/>
      <c r="C273" s="250"/>
      <c r="D273" s="251" t="s">
        <v>162</v>
      </c>
      <c r="E273" s="252" t="s">
        <v>1</v>
      </c>
      <c r="F273" s="253" t="s">
        <v>410</v>
      </c>
      <c r="G273" s="250"/>
      <c r="H273" s="254">
        <v>1.5629999999999999</v>
      </c>
      <c r="I273" s="255"/>
      <c r="J273" s="250"/>
      <c r="K273" s="250"/>
      <c r="L273" s="256"/>
      <c r="M273" s="257"/>
      <c r="N273" s="258"/>
      <c r="O273" s="258"/>
      <c r="P273" s="258"/>
      <c r="Q273" s="258"/>
      <c r="R273" s="258"/>
      <c r="S273" s="258"/>
      <c r="T273" s="25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0" t="s">
        <v>162</v>
      </c>
      <c r="AU273" s="260" t="s">
        <v>86</v>
      </c>
      <c r="AV273" s="13" t="s">
        <v>86</v>
      </c>
      <c r="AW273" s="13" t="s">
        <v>32</v>
      </c>
      <c r="AX273" s="13" t="s">
        <v>76</v>
      </c>
      <c r="AY273" s="260" t="s">
        <v>153</v>
      </c>
    </row>
    <row r="274" s="14" customFormat="1">
      <c r="A274" s="14"/>
      <c r="B274" s="261"/>
      <c r="C274" s="262"/>
      <c r="D274" s="251" t="s">
        <v>162</v>
      </c>
      <c r="E274" s="263" t="s">
        <v>1</v>
      </c>
      <c r="F274" s="264" t="s">
        <v>164</v>
      </c>
      <c r="G274" s="262"/>
      <c r="H274" s="265">
        <v>29.297000000000001</v>
      </c>
      <c r="I274" s="266"/>
      <c r="J274" s="262"/>
      <c r="K274" s="262"/>
      <c r="L274" s="267"/>
      <c r="M274" s="268"/>
      <c r="N274" s="269"/>
      <c r="O274" s="269"/>
      <c r="P274" s="269"/>
      <c r="Q274" s="269"/>
      <c r="R274" s="269"/>
      <c r="S274" s="269"/>
      <c r="T274" s="27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1" t="s">
        <v>162</v>
      </c>
      <c r="AU274" s="271" t="s">
        <v>86</v>
      </c>
      <c r="AV274" s="14" t="s">
        <v>160</v>
      </c>
      <c r="AW274" s="14" t="s">
        <v>32</v>
      </c>
      <c r="AX274" s="14" t="s">
        <v>84</v>
      </c>
      <c r="AY274" s="271" t="s">
        <v>153</v>
      </c>
    </row>
    <row r="275" s="2" customFormat="1" ht="24.15" customHeight="1">
      <c r="A275" s="39"/>
      <c r="B275" s="40"/>
      <c r="C275" s="235" t="s">
        <v>397</v>
      </c>
      <c r="D275" s="235" t="s">
        <v>156</v>
      </c>
      <c r="E275" s="236" t="s">
        <v>412</v>
      </c>
      <c r="F275" s="237" t="s">
        <v>413</v>
      </c>
      <c r="G275" s="238" t="s">
        <v>167</v>
      </c>
      <c r="H275" s="239">
        <v>8.0280000000000005</v>
      </c>
      <c r="I275" s="240"/>
      <c r="J275" s="241">
        <f>ROUND(I275*H275,2)</f>
        <v>0</v>
      </c>
      <c r="K275" s="242"/>
      <c r="L275" s="45"/>
      <c r="M275" s="243" t="s">
        <v>1</v>
      </c>
      <c r="N275" s="244" t="s">
        <v>41</v>
      </c>
      <c r="O275" s="92"/>
      <c r="P275" s="245">
        <f>O275*H275</f>
        <v>0</v>
      </c>
      <c r="Q275" s="245">
        <v>0.0045799999999999999</v>
      </c>
      <c r="R275" s="245">
        <f>Q275*H275</f>
        <v>0.036768240000000001</v>
      </c>
      <c r="S275" s="245">
        <v>0</v>
      </c>
      <c r="T275" s="246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7" t="s">
        <v>276</v>
      </c>
      <c r="AT275" s="247" t="s">
        <v>156</v>
      </c>
      <c r="AU275" s="247" t="s">
        <v>86</v>
      </c>
      <c r="AY275" s="18" t="s">
        <v>153</v>
      </c>
      <c r="BE275" s="248">
        <f>IF(N275="základní",J275,0)</f>
        <v>0</v>
      </c>
      <c r="BF275" s="248">
        <f>IF(N275="snížená",J275,0)</f>
        <v>0</v>
      </c>
      <c r="BG275" s="248">
        <f>IF(N275="zákl. přenesená",J275,0)</f>
        <v>0</v>
      </c>
      <c r="BH275" s="248">
        <f>IF(N275="sníž. přenesená",J275,0)</f>
        <v>0</v>
      </c>
      <c r="BI275" s="248">
        <f>IF(N275="nulová",J275,0)</f>
        <v>0</v>
      </c>
      <c r="BJ275" s="18" t="s">
        <v>84</v>
      </c>
      <c r="BK275" s="248">
        <f>ROUND(I275*H275,2)</f>
        <v>0</v>
      </c>
      <c r="BL275" s="18" t="s">
        <v>276</v>
      </c>
      <c r="BM275" s="247" t="s">
        <v>1023</v>
      </c>
    </row>
    <row r="276" s="15" customFormat="1">
      <c r="A276" s="15"/>
      <c r="B276" s="272"/>
      <c r="C276" s="273"/>
      <c r="D276" s="251" t="s">
        <v>162</v>
      </c>
      <c r="E276" s="274" t="s">
        <v>1</v>
      </c>
      <c r="F276" s="275" t="s">
        <v>415</v>
      </c>
      <c r="G276" s="273"/>
      <c r="H276" s="274" t="s">
        <v>1</v>
      </c>
      <c r="I276" s="276"/>
      <c r="J276" s="273"/>
      <c r="K276" s="273"/>
      <c r="L276" s="277"/>
      <c r="M276" s="278"/>
      <c r="N276" s="279"/>
      <c r="O276" s="279"/>
      <c r="P276" s="279"/>
      <c r="Q276" s="279"/>
      <c r="R276" s="279"/>
      <c r="S276" s="279"/>
      <c r="T276" s="280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81" t="s">
        <v>162</v>
      </c>
      <c r="AU276" s="281" t="s">
        <v>86</v>
      </c>
      <c r="AV276" s="15" t="s">
        <v>84</v>
      </c>
      <c r="AW276" s="15" t="s">
        <v>32</v>
      </c>
      <c r="AX276" s="15" t="s">
        <v>76</v>
      </c>
      <c r="AY276" s="281" t="s">
        <v>153</v>
      </c>
    </row>
    <row r="277" s="15" customFormat="1">
      <c r="A277" s="15"/>
      <c r="B277" s="272"/>
      <c r="C277" s="273"/>
      <c r="D277" s="251" t="s">
        <v>162</v>
      </c>
      <c r="E277" s="274" t="s">
        <v>1</v>
      </c>
      <c r="F277" s="275" t="s">
        <v>185</v>
      </c>
      <c r="G277" s="273"/>
      <c r="H277" s="274" t="s">
        <v>1</v>
      </c>
      <c r="I277" s="276"/>
      <c r="J277" s="273"/>
      <c r="K277" s="273"/>
      <c r="L277" s="277"/>
      <c r="M277" s="278"/>
      <c r="N277" s="279"/>
      <c r="O277" s="279"/>
      <c r="P277" s="279"/>
      <c r="Q277" s="279"/>
      <c r="R277" s="279"/>
      <c r="S277" s="279"/>
      <c r="T277" s="280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81" t="s">
        <v>162</v>
      </c>
      <c r="AU277" s="281" t="s">
        <v>86</v>
      </c>
      <c r="AV277" s="15" t="s">
        <v>84</v>
      </c>
      <c r="AW277" s="15" t="s">
        <v>32</v>
      </c>
      <c r="AX277" s="15" t="s">
        <v>76</v>
      </c>
      <c r="AY277" s="281" t="s">
        <v>153</v>
      </c>
    </row>
    <row r="278" s="13" customFormat="1">
      <c r="A278" s="13"/>
      <c r="B278" s="249"/>
      <c r="C278" s="250"/>
      <c r="D278" s="251" t="s">
        <v>162</v>
      </c>
      <c r="E278" s="252" t="s">
        <v>1</v>
      </c>
      <c r="F278" s="253" t="s">
        <v>416</v>
      </c>
      <c r="G278" s="250"/>
      <c r="H278" s="254">
        <v>2.3879999999999999</v>
      </c>
      <c r="I278" s="255"/>
      <c r="J278" s="250"/>
      <c r="K278" s="250"/>
      <c r="L278" s="256"/>
      <c r="M278" s="257"/>
      <c r="N278" s="258"/>
      <c r="O278" s="258"/>
      <c r="P278" s="258"/>
      <c r="Q278" s="258"/>
      <c r="R278" s="258"/>
      <c r="S278" s="258"/>
      <c r="T278" s="25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0" t="s">
        <v>162</v>
      </c>
      <c r="AU278" s="260" t="s">
        <v>86</v>
      </c>
      <c r="AV278" s="13" t="s">
        <v>86</v>
      </c>
      <c r="AW278" s="13" t="s">
        <v>32</v>
      </c>
      <c r="AX278" s="13" t="s">
        <v>76</v>
      </c>
      <c r="AY278" s="260" t="s">
        <v>153</v>
      </c>
    </row>
    <row r="279" s="15" customFormat="1">
      <c r="A279" s="15"/>
      <c r="B279" s="272"/>
      <c r="C279" s="273"/>
      <c r="D279" s="251" t="s">
        <v>162</v>
      </c>
      <c r="E279" s="274" t="s">
        <v>1</v>
      </c>
      <c r="F279" s="275" t="s">
        <v>189</v>
      </c>
      <c r="G279" s="273"/>
      <c r="H279" s="274" t="s">
        <v>1</v>
      </c>
      <c r="I279" s="276"/>
      <c r="J279" s="273"/>
      <c r="K279" s="273"/>
      <c r="L279" s="277"/>
      <c r="M279" s="278"/>
      <c r="N279" s="279"/>
      <c r="O279" s="279"/>
      <c r="P279" s="279"/>
      <c r="Q279" s="279"/>
      <c r="R279" s="279"/>
      <c r="S279" s="279"/>
      <c r="T279" s="280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81" t="s">
        <v>162</v>
      </c>
      <c r="AU279" s="281" t="s">
        <v>86</v>
      </c>
      <c r="AV279" s="15" t="s">
        <v>84</v>
      </c>
      <c r="AW279" s="15" t="s">
        <v>32</v>
      </c>
      <c r="AX279" s="15" t="s">
        <v>76</v>
      </c>
      <c r="AY279" s="281" t="s">
        <v>153</v>
      </c>
    </row>
    <row r="280" s="13" customFormat="1">
      <c r="A280" s="13"/>
      <c r="B280" s="249"/>
      <c r="C280" s="250"/>
      <c r="D280" s="251" t="s">
        <v>162</v>
      </c>
      <c r="E280" s="252" t="s">
        <v>1</v>
      </c>
      <c r="F280" s="253" t="s">
        <v>417</v>
      </c>
      <c r="G280" s="250"/>
      <c r="H280" s="254">
        <v>0.64500000000000002</v>
      </c>
      <c r="I280" s="255"/>
      <c r="J280" s="250"/>
      <c r="K280" s="250"/>
      <c r="L280" s="256"/>
      <c r="M280" s="257"/>
      <c r="N280" s="258"/>
      <c r="O280" s="258"/>
      <c r="P280" s="258"/>
      <c r="Q280" s="258"/>
      <c r="R280" s="258"/>
      <c r="S280" s="258"/>
      <c r="T280" s="25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0" t="s">
        <v>162</v>
      </c>
      <c r="AU280" s="260" t="s">
        <v>86</v>
      </c>
      <c r="AV280" s="13" t="s">
        <v>86</v>
      </c>
      <c r="AW280" s="13" t="s">
        <v>32</v>
      </c>
      <c r="AX280" s="13" t="s">
        <v>76</v>
      </c>
      <c r="AY280" s="260" t="s">
        <v>153</v>
      </c>
    </row>
    <row r="281" s="15" customFormat="1">
      <c r="A281" s="15"/>
      <c r="B281" s="272"/>
      <c r="C281" s="273"/>
      <c r="D281" s="251" t="s">
        <v>162</v>
      </c>
      <c r="E281" s="274" t="s">
        <v>1</v>
      </c>
      <c r="F281" s="275" t="s">
        <v>209</v>
      </c>
      <c r="G281" s="273"/>
      <c r="H281" s="274" t="s">
        <v>1</v>
      </c>
      <c r="I281" s="276"/>
      <c r="J281" s="273"/>
      <c r="K281" s="273"/>
      <c r="L281" s="277"/>
      <c r="M281" s="278"/>
      <c r="N281" s="279"/>
      <c r="O281" s="279"/>
      <c r="P281" s="279"/>
      <c r="Q281" s="279"/>
      <c r="R281" s="279"/>
      <c r="S281" s="279"/>
      <c r="T281" s="280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81" t="s">
        <v>162</v>
      </c>
      <c r="AU281" s="281" t="s">
        <v>86</v>
      </c>
      <c r="AV281" s="15" t="s">
        <v>84</v>
      </c>
      <c r="AW281" s="15" t="s">
        <v>32</v>
      </c>
      <c r="AX281" s="15" t="s">
        <v>76</v>
      </c>
      <c r="AY281" s="281" t="s">
        <v>153</v>
      </c>
    </row>
    <row r="282" s="13" customFormat="1">
      <c r="A282" s="13"/>
      <c r="B282" s="249"/>
      <c r="C282" s="250"/>
      <c r="D282" s="251" t="s">
        <v>162</v>
      </c>
      <c r="E282" s="252" t="s">
        <v>1</v>
      </c>
      <c r="F282" s="253" t="s">
        <v>418</v>
      </c>
      <c r="G282" s="250"/>
      <c r="H282" s="254">
        <v>2.145</v>
      </c>
      <c r="I282" s="255"/>
      <c r="J282" s="250"/>
      <c r="K282" s="250"/>
      <c r="L282" s="256"/>
      <c r="M282" s="257"/>
      <c r="N282" s="258"/>
      <c r="O282" s="258"/>
      <c r="P282" s="258"/>
      <c r="Q282" s="258"/>
      <c r="R282" s="258"/>
      <c r="S282" s="258"/>
      <c r="T282" s="25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0" t="s">
        <v>162</v>
      </c>
      <c r="AU282" s="260" t="s">
        <v>86</v>
      </c>
      <c r="AV282" s="13" t="s">
        <v>86</v>
      </c>
      <c r="AW282" s="13" t="s">
        <v>32</v>
      </c>
      <c r="AX282" s="13" t="s">
        <v>76</v>
      </c>
      <c r="AY282" s="260" t="s">
        <v>153</v>
      </c>
    </row>
    <row r="283" s="15" customFormat="1">
      <c r="A283" s="15"/>
      <c r="B283" s="272"/>
      <c r="C283" s="273"/>
      <c r="D283" s="251" t="s">
        <v>162</v>
      </c>
      <c r="E283" s="274" t="s">
        <v>1</v>
      </c>
      <c r="F283" s="275" t="s">
        <v>212</v>
      </c>
      <c r="G283" s="273"/>
      <c r="H283" s="274" t="s">
        <v>1</v>
      </c>
      <c r="I283" s="276"/>
      <c r="J283" s="273"/>
      <c r="K283" s="273"/>
      <c r="L283" s="277"/>
      <c r="M283" s="278"/>
      <c r="N283" s="279"/>
      <c r="O283" s="279"/>
      <c r="P283" s="279"/>
      <c r="Q283" s="279"/>
      <c r="R283" s="279"/>
      <c r="S283" s="279"/>
      <c r="T283" s="280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81" t="s">
        <v>162</v>
      </c>
      <c r="AU283" s="281" t="s">
        <v>86</v>
      </c>
      <c r="AV283" s="15" t="s">
        <v>84</v>
      </c>
      <c r="AW283" s="15" t="s">
        <v>32</v>
      </c>
      <c r="AX283" s="15" t="s">
        <v>76</v>
      </c>
      <c r="AY283" s="281" t="s">
        <v>153</v>
      </c>
    </row>
    <row r="284" s="13" customFormat="1">
      <c r="A284" s="13"/>
      <c r="B284" s="249"/>
      <c r="C284" s="250"/>
      <c r="D284" s="251" t="s">
        <v>162</v>
      </c>
      <c r="E284" s="252" t="s">
        <v>1</v>
      </c>
      <c r="F284" s="253" t="s">
        <v>419</v>
      </c>
      <c r="G284" s="250"/>
      <c r="H284" s="254">
        <v>2.1000000000000001</v>
      </c>
      <c r="I284" s="255"/>
      <c r="J284" s="250"/>
      <c r="K284" s="250"/>
      <c r="L284" s="256"/>
      <c r="M284" s="257"/>
      <c r="N284" s="258"/>
      <c r="O284" s="258"/>
      <c r="P284" s="258"/>
      <c r="Q284" s="258"/>
      <c r="R284" s="258"/>
      <c r="S284" s="258"/>
      <c r="T284" s="25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0" t="s">
        <v>162</v>
      </c>
      <c r="AU284" s="260" t="s">
        <v>86</v>
      </c>
      <c r="AV284" s="13" t="s">
        <v>86</v>
      </c>
      <c r="AW284" s="13" t="s">
        <v>32</v>
      </c>
      <c r="AX284" s="13" t="s">
        <v>76</v>
      </c>
      <c r="AY284" s="260" t="s">
        <v>153</v>
      </c>
    </row>
    <row r="285" s="15" customFormat="1">
      <c r="A285" s="15"/>
      <c r="B285" s="272"/>
      <c r="C285" s="273"/>
      <c r="D285" s="251" t="s">
        <v>162</v>
      </c>
      <c r="E285" s="274" t="s">
        <v>1</v>
      </c>
      <c r="F285" s="275" t="s">
        <v>191</v>
      </c>
      <c r="G285" s="273"/>
      <c r="H285" s="274" t="s">
        <v>1</v>
      </c>
      <c r="I285" s="276"/>
      <c r="J285" s="273"/>
      <c r="K285" s="273"/>
      <c r="L285" s="277"/>
      <c r="M285" s="278"/>
      <c r="N285" s="279"/>
      <c r="O285" s="279"/>
      <c r="P285" s="279"/>
      <c r="Q285" s="279"/>
      <c r="R285" s="279"/>
      <c r="S285" s="279"/>
      <c r="T285" s="280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81" t="s">
        <v>162</v>
      </c>
      <c r="AU285" s="281" t="s">
        <v>86</v>
      </c>
      <c r="AV285" s="15" t="s">
        <v>84</v>
      </c>
      <c r="AW285" s="15" t="s">
        <v>32</v>
      </c>
      <c r="AX285" s="15" t="s">
        <v>76</v>
      </c>
      <c r="AY285" s="281" t="s">
        <v>153</v>
      </c>
    </row>
    <row r="286" s="13" customFormat="1">
      <c r="A286" s="13"/>
      <c r="B286" s="249"/>
      <c r="C286" s="250"/>
      <c r="D286" s="251" t="s">
        <v>162</v>
      </c>
      <c r="E286" s="252" t="s">
        <v>1</v>
      </c>
      <c r="F286" s="253" t="s">
        <v>420</v>
      </c>
      <c r="G286" s="250"/>
      <c r="H286" s="254">
        <v>0.75</v>
      </c>
      <c r="I286" s="255"/>
      <c r="J286" s="250"/>
      <c r="K286" s="250"/>
      <c r="L286" s="256"/>
      <c r="M286" s="257"/>
      <c r="N286" s="258"/>
      <c r="O286" s="258"/>
      <c r="P286" s="258"/>
      <c r="Q286" s="258"/>
      <c r="R286" s="258"/>
      <c r="S286" s="258"/>
      <c r="T286" s="25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0" t="s">
        <v>162</v>
      </c>
      <c r="AU286" s="260" t="s">
        <v>86</v>
      </c>
      <c r="AV286" s="13" t="s">
        <v>86</v>
      </c>
      <c r="AW286" s="13" t="s">
        <v>32</v>
      </c>
      <c r="AX286" s="13" t="s">
        <v>76</v>
      </c>
      <c r="AY286" s="260" t="s">
        <v>153</v>
      </c>
    </row>
    <row r="287" s="16" customFormat="1">
      <c r="A287" s="16"/>
      <c r="B287" s="282"/>
      <c r="C287" s="283"/>
      <c r="D287" s="251" t="s">
        <v>162</v>
      </c>
      <c r="E287" s="284" t="s">
        <v>1</v>
      </c>
      <c r="F287" s="285" t="s">
        <v>215</v>
      </c>
      <c r="G287" s="283"/>
      <c r="H287" s="286">
        <v>8.0280000000000005</v>
      </c>
      <c r="I287" s="287"/>
      <c r="J287" s="283"/>
      <c r="K287" s="283"/>
      <c r="L287" s="288"/>
      <c r="M287" s="289"/>
      <c r="N287" s="290"/>
      <c r="O287" s="290"/>
      <c r="P287" s="290"/>
      <c r="Q287" s="290"/>
      <c r="R287" s="290"/>
      <c r="S287" s="290"/>
      <c r="T287" s="291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92" t="s">
        <v>162</v>
      </c>
      <c r="AU287" s="292" t="s">
        <v>86</v>
      </c>
      <c r="AV287" s="16" t="s">
        <v>154</v>
      </c>
      <c r="AW287" s="16" t="s">
        <v>32</v>
      </c>
      <c r="AX287" s="16" t="s">
        <v>76</v>
      </c>
      <c r="AY287" s="292" t="s">
        <v>153</v>
      </c>
    </row>
    <row r="288" s="14" customFormat="1">
      <c r="A288" s="14"/>
      <c r="B288" s="261"/>
      <c r="C288" s="262"/>
      <c r="D288" s="251" t="s">
        <v>162</v>
      </c>
      <c r="E288" s="263" t="s">
        <v>1</v>
      </c>
      <c r="F288" s="264" t="s">
        <v>164</v>
      </c>
      <c r="G288" s="262"/>
      <c r="H288" s="265">
        <v>8.0280000000000005</v>
      </c>
      <c r="I288" s="266"/>
      <c r="J288" s="262"/>
      <c r="K288" s="262"/>
      <c r="L288" s="267"/>
      <c r="M288" s="268"/>
      <c r="N288" s="269"/>
      <c r="O288" s="269"/>
      <c r="P288" s="269"/>
      <c r="Q288" s="269"/>
      <c r="R288" s="269"/>
      <c r="S288" s="269"/>
      <c r="T288" s="27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71" t="s">
        <v>162</v>
      </c>
      <c r="AU288" s="271" t="s">
        <v>86</v>
      </c>
      <c r="AV288" s="14" t="s">
        <v>160</v>
      </c>
      <c r="AW288" s="14" t="s">
        <v>32</v>
      </c>
      <c r="AX288" s="14" t="s">
        <v>84</v>
      </c>
      <c r="AY288" s="271" t="s">
        <v>153</v>
      </c>
    </row>
    <row r="289" s="2" customFormat="1" ht="24.15" customHeight="1">
      <c r="A289" s="39"/>
      <c r="B289" s="40"/>
      <c r="C289" s="235" t="s">
        <v>403</v>
      </c>
      <c r="D289" s="235" t="s">
        <v>156</v>
      </c>
      <c r="E289" s="236" t="s">
        <v>422</v>
      </c>
      <c r="F289" s="237" t="s">
        <v>423</v>
      </c>
      <c r="G289" s="238" t="s">
        <v>230</v>
      </c>
      <c r="H289" s="239">
        <v>0.17100000000000001</v>
      </c>
      <c r="I289" s="240"/>
      <c r="J289" s="241">
        <f>ROUND(I289*H289,2)</f>
        <v>0</v>
      </c>
      <c r="K289" s="242"/>
      <c r="L289" s="45"/>
      <c r="M289" s="243" t="s">
        <v>1</v>
      </c>
      <c r="N289" s="244" t="s">
        <v>41</v>
      </c>
      <c r="O289" s="92"/>
      <c r="P289" s="245">
        <f>O289*H289</f>
        <v>0</v>
      </c>
      <c r="Q289" s="245">
        <v>0</v>
      </c>
      <c r="R289" s="245">
        <f>Q289*H289</f>
        <v>0</v>
      </c>
      <c r="S289" s="245">
        <v>0</v>
      </c>
      <c r="T289" s="246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7" t="s">
        <v>276</v>
      </c>
      <c r="AT289" s="247" t="s">
        <v>156</v>
      </c>
      <c r="AU289" s="247" t="s">
        <v>86</v>
      </c>
      <c r="AY289" s="18" t="s">
        <v>153</v>
      </c>
      <c r="BE289" s="248">
        <f>IF(N289="základní",J289,0)</f>
        <v>0</v>
      </c>
      <c r="BF289" s="248">
        <f>IF(N289="snížená",J289,0)</f>
        <v>0</v>
      </c>
      <c r="BG289" s="248">
        <f>IF(N289="zákl. přenesená",J289,0)</f>
        <v>0</v>
      </c>
      <c r="BH289" s="248">
        <f>IF(N289="sníž. přenesená",J289,0)</f>
        <v>0</v>
      </c>
      <c r="BI289" s="248">
        <f>IF(N289="nulová",J289,0)</f>
        <v>0</v>
      </c>
      <c r="BJ289" s="18" t="s">
        <v>84</v>
      </c>
      <c r="BK289" s="248">
        <f>ROUND(I289*H289,2)</f>
        <v>0</v>
      </c>
      <c r="BL289" s="18" t="s">
        <v>276</v>
      </c>
      <c r="BM289" s="247" t="s">
        <v>1024</v>
      </c>
    </row>
    <row r="290" s="12" customFormat="1" ht="22.8" customHeight="1">
      <c r="A290" s="12"/>
      <c r="B290" s="219"/>
      <c r="C290" s="220"/>
      <c r="D290" s="221" t="s">
        <v>75</v>
      </c>
      <c r="E290" s="233" t="s">
        <v>425</v>
      </c>
      <c r="F290" s="233" t="s">
        <v>426</v>
      </c>
      <c r="G290" s="220"/>
      <c r="H290" s="220"/>
      <c r="I290" s="223"/>
      <c r="J290" s="234">
        <f>BK290</f>
        <v>0</v>
      </c>
      <c r="K290" s="220"/>
      <c r="L290" s="225"/>
      <c r="M290" s="226"/>
      <c r="N290" s="227"/>
      <c r="O290" s="227"/>
      <c r="P290" s="228">
        <f>SUM(P291:P295)</f>
        <v>0</v>
      </c>
      <c r="Q290" s="227"/>
      <c r="R290" s="228">
        <f>SUM(R291:R295)</f>
        <v>0</v>
      </c>
      <c r="S290" s="227"/>
      <c r="T290" s="229">
        <f>SUM(T291:T295)</f>
        <v>0.24259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30" t="s">
        <v>86</v>
      </c>
      <c r="AT290" s="231" t="s">
        <v>75</v>
      </c>
      <c r="AU290" s="231" t="s">
        <v>84</v>
      </c>
      <c r="AY290" s="230" t="s">
        <v>153</v>
      </c>
      <c r="BK290" s="232">
        <f>SUM(BK291:BK295)</f>
        <v>0</v>
      </c>
    </row>
    <row r="291" s="2" customFormat="1" ht="16.5" customHeight="1">
      <c r="A291" s="39"/>
      <c r="B291" s="40"/>
      <c r="C291" s="235" t="s">
        <v>411</v>
      </c>
      <c r="D291" s="235" t="s">
        <v>156</v>
      </c>
      <c r="E291" s="236" t="s">
        <v>428</v>
      </c>
      <c r="F291" s="237" t="s">
        <v>429</v>
      </c>
      <c r="G291" s="238" t="s">
        <v>177</v>
      </c>
      <c r="H291" s="239">
        <v>1</v>
      </c>
      <c r="I291" s="240"/>
      <c r="J291" s="241">
        <f>ROUND(I291*H291,2)</f>
        <v>0</v>
      </c>
      <c r="K291" s="242"/>
      <c r="L291" s="45"/>
      <c r="M291" s="243" t="s">
        <v>1</v>
      </c>
      <c r="N291" s="244" t="s">
        <v>41</v>
      </c>
      <c r="O291" s="92"/>
      <c r="P291" s="245">
        <f>O291*H291</f>
        <v>0</v>
      </c>
      <c r="Q291" s="245">
        <v>0</v>
      </c>
      <c r="R291" s="245">
        <f>Q291*H291</f>
        <v>0</v>
      </c>
      <c r="S291" s="245">
        <v>0.0246</v>
      </c>
      <c r="T291" s="246">
        <f>S291*H291</f>
        <v>0.0246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7" t="s">
        <v>276</v>
      </c>
      <c r="AT291" s="247" t="s">
        <v>156</v>
      </c>
      <c r="AU291" s="247" t="s">
        <v>86</v>
      </c>
      <c r="AY291" s="18" t="s">
        <v>153</v>
      </c>
      <c r="BE291" s="248">
        <f>IF(N291="základní",J291,0)</f>
        <v>0</v>
      </c>
      <c r="BF291" s="248">
        <f>IF(N291="snížená",J291,0)</f>
        <v>0</v>
      </c>
      <c r="BG291" s="248">
        <f>IF(N291="zákl. přenesená",J291,0)</f>
        <v>0</v>
      </c>
      <c r="BH291" s="248">
        <f>IF(N291="sníž. přenesená",J291,0)</f>
        <v>0</v>
      </c>
      <c r="BI291" s="248">
        <f>IF(N291="nulová",J291,0)</f>
        <v>0</v>
      </c>
      <c r="BJ291" s="18" t="s">
        <v>84</v>
      </c>
      <c r="BK291" s="248">
        <f>ROUND(I291*H291,2)</f>
        <v>0</v>
      </c>
      <c r="BL291" s="18" t="s">
        <v>276</v>
      </c>
      <c r="BM291" s="247" t="s">
        <v>1025</v>
      </c>
    </row>
    <row r="292" s="2" customFormat="1" ht="16.5" customHeight="1">
      <c r="A292" s="39"/>
      <c r="B292" s="40"/>
      <c r="C292" s="235" t="s">
        <v>421</v>
      </c>
      <c r="D292" s="235" t="s">
        <v>156</v>
      </c>
      <c r="E292" s="236" t="s">
        <v>432</v>
      </c>
      <c r="F292" s="237" t="s">
        <v>433</v>
      </c>
      <c r="G292" s="238" t="s">
        <v>434</v>
      </c>
      <c r="H292" s="239">
        <v>5</v>
      </c>
      <c r="I292" s="240"/>
      <c r="J292" s="241">
        <f>ROUND(I292*H292,2)</f>
        <v>0</v>
      </c>
      <c r="K292" s="242"/>
      <c r="L292" s="45"/>
      <c r="M292" s="243" t="s">
        <v>1</v>
      </c>
      <c r="N292" s="244" t="s">
        <v>41</v>
      </c>
      <c r="O292" s="92"/>
      <c r="P292" s="245">
        <f>O292*H292</f>
        <v>0</v>
      </c>
      <c r="Q292" s="245">
        <v>0</v>
      </c>
      <c r="R292" s="245">
        <f>Q292*H292</f>
        <v>0</v>
      </c>
      <c r="S292" s="245">
        <v>0.01933</v>
      </c>
      <c r="T292" s="246">
        <f>S292*H292</f>
        <v>0.09665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7" t="s">
        <v>276</v>
      </c>
      <c r="AT292" s="247" t="s">
        <v>156</v>
      </c>
      <c r="AU292" s="247" t="s">
        <v>86</v>
      </c>
      <c r="AY292" s="18" t="s">
        <v>153</v>
      </c>
      <c r="BE292" s="248">
        <f>IF(N292="základní",J292,0)</f>
        <v>0</v>
      </c>
      <c r="BF292" s="248">
        <f>IF(N292="snížená",J292,0)</f>
        <v>0</v>
      </c>
      <c r="BG292" s="248">
        <f>IF(N292="zákl. přenesená",J292,0)</f>
        <v>0</v>
      </c>
      <c r="BH292" s="248">
        <f>IF(N292="sníž. přenesená",J292,0)</f>
        <v>0</v>
      </c>
      <c r="BI292" s="248">
        <f>IF(N292="nulová",J292,0)</f>
        <v>0</v>
      </c>
      <c r="BJ292" s="18" t="s">
        <v>84</v>
      </c>
      <c r="BK292" s="248">
        <f>ROUND(I292*H292,2)</f>
        <v>0</v>
      </c>
      <c r="BL292" s="18" t="s">
        <v>276</v>
      </c>
      <c r="BM292" s="247" t="s">
        <v>1026</v>
      </c>
    </row>
    <row r="293" s="2" customFormat="1" ht="16.5" customHeight="1">
      <c r="A293" s="39"/>
      <c r="B293" s="40"/>
      <c r="C293" s="235" t="s">
        <v>431</v>
      </c>
      <c r="D293" s="235" t="s">
        <v>156</v>
      </c>
      <c r="E293" s="236" t="s">
        <v>437</v>
      </c>
      <c r="F293" s="237" t="s">
        <v>438</v>
      </c>
      <c r="G293" s="238" t="s">
        <v>434</v>
      </c>
      <c r="H293" s="239">
        <v>4</v>
      </c>
      <c r="I293" s="240"/>
      <c r="J293" s="241">
        <f>ROUND(I293*H293,2)</f>
        <v>0</v>
      </c>
      <c r="K293" s="242"/>
      <c r="L293" s="45"/>
      <c r="M293" s="243" t="s">
        <v>1</v>
      </c>
      <c r="N293" s="244" t="s">
        <v>41</v>
      </c>
      <c r="O293" s="92"/>
      <c r="P293" s="245">
        <f>O293*H293</f>
        <v>0</v>
      </c>
      <c r="Q293" s="245">
        <v>0</v>
      </c>
      <c r="R293" s="245">
        <f>Q293*H293</f>
        <v>0</v>
      </c>
      <c r="S293" s="245">
        <v>0.019460000000000002</v>
      </c>
      <c r="T293" s="246">
        <f>S293*H293</f>
        <v>0.077840000000000006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7" t="s">
        <v>276</v>
      </c>
      <c r="AT293" s="247" t="s">
        <v>156</v>
      </c>
      <c r="AU293" s="247" t="s">
        <v>86</v>
      </c>
      <c r="AY293" s="18" t="s">
        <v>153</v>
      </c>
      <c r="BE293" s="248">
        <f>IF(N293="základní",J293,0)</f>
        <v>0</v>
      </c>
      <c r="BF293" s="248">
        <f>IF(N293="snížená",J293,0)</f>
        <v>0</v>
      </c>
      <c r="BG293" s="248">
        <f>IF(N293="zákl. přenesená",J293,0)</f>
        <v>0</v>
      </c>
      <c r="BH293" s="248">
        <f>IF(N293="sníž. přenesená",J293,0)</f>
        <v>0</v>
      </c>
      <c r="BI293" s="248">
        <f>IF(N293="nulová",J293,0)</f>
        <v>0</v>
      </c>
      <c r="BJ293" s="18" t="s">
        <v>84</v>
      </c>
      <c r="BK293" s="248">
        <f>ROUND(I293*H293,2)</f>
        <v>0</v>
      </c>
      <c r="BL293" s="18" t="s">
        <v>276</v>
      </c>
      <c r="BM293" s="247" t="s">
        <v>1027</v>
      </c>
    </row>
    <row r="294" s="2" customFormat="1" ht="16.5" customHeight="1">
      <c r="A294" s="39"/>
      <c r="B294" s="40"/>
      <c r="C294" s="235" t="s">
        <v>436</v>
      </c>
      <c r="D294" s="235" t="s">
        <v>156</v>
      </c>
      <c r="E294" s="236" t="s">
        <v>441</v>
      </c>
      <c r="F294" s="237" t="s">
        <v>442</v>
      </c>
      <c r="G294" s="238" t="s">
        <v>434</v>
      </c>
      <c r="H294" s="239">
        <v>1</v>
      </c>
      <c r="I294" s="240"/>
      <c r="J294" s="241">
        <f>ROUND(I294*H294,2)</f>
        <v>0</v>
      </c>
      <c r="K294" s="242"/>
      <c r="L294" s="45"/>
      <c r="M294" s="243" t="s">
        <v>1</v>
      </c>
      <c r="N294" s="244" t="s">
        <v>41</v>
      </c>
      <c r="O294" s="92"/>
      <c r="P294" s="245">
        <f>O294*H294</f>
        <v>0</v>
      </c>
      <c r="Q294" s="245">
        <v>0</v>
      </c>
      <c r="R294" s="245">
        <f>Q294*H294</f>
        <v>0</v>
      </c>
      <c r="S294" s="245">
        <v>0.034700000000000002</v>
      </c>
      <c r="T294" s="246">
        <f>S294*H294</f>
        <v>0.034700000000000002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7" t="s">
        <v>276</v>
      </c>
      <c r="AT294" s="247" t="s">
        <v>156</v>
      </c>
      <c r="AU294" s="247" t="s">
        <v>86</v>
      </c>
      <c r="AY294" s="18" t="s">
        <v>153</v>
      </c>
      <c r="BE294" s="248">
        <f>IF(N294="základní",J294,0)</f>
        <v>0</v>
      </c>
      <c r="BF294" s="248">
        <f>IF(N294="snížená",J294,0)</f>
        <v>0</v>
      </c>
      <c r="BG294" s="248">
        <f>IF(N294="zákl. přenesená",J294,0)</f>
        <v>0</v>
      </c>
      <c r="BH294" s="248">
        <f>IF(N294="sníž. přenesená",J294,0)</f>
        <v>0</v>
      </c>
      <c r="BI294" s="248">
        <f>IF(N294="nulová",J294,0)</f>
        <v>0</v>
      </c>
      <c r="BJ294" s="18" t="s">
        <v>84</v>
      </c>
      <c r="BK294" s="248">
        <f>ROUND(I294*H294,2)</f>
        <v>0</v>
      </c>
      <c r="BL294" s="18" t="s">
        <v>276</v>
      </c>
      <c r="BM294" s="247" t="s">
        <v>1028</v>
      </c>
    </row>
    <row r="295" s="2" customFormat="1" ht="16.5" customHeight="1">
      <c r="A295" s="39"/>
      <c r="B295" s="40"/>
      <c r="C295" s="235" t="s">
        <v>440</v>
      </c>
      <c r="D295" s="235" t="s">
        <v>156</v>
      </c>
      <c r="E295" s="236" t="s">
        <v>445</v>
      </c>
      <c r="F295" s="237" t="s">
        <v>446</v>
      </c>
      <c r="G295" s="238" t="s">
        <v>434</v>
      </c>
      <c r="H295" s="239">
        <v>5</v>
      </c>
      <c r="I295" s="240"/>
      <c r="J295" s="241">
        <f>ROUND(I295*H295,2)</f>
        <v>0</v>
      </c>
      <c r="K295" s="242"/>
      <c r="L295" s="45"/>
      <c r="M295" s="243" t="s">
        <v>1</v>
      </c>
      <c r="N295" s="244" t="s">
        <v>41</v>
      </c>
      <c r="O295" s="92"/>
      <c r="P295" s="245">
        <f>O295*H295</f>
        <v>0</v>
      </c>
      <c r="Q295" s="245">
        <v>0</v>
      </c>
      <c r="R295" s="245">
        <f>Q295*H295</f>
        <v>0</v>
      </c>
      <c r="S295" s="245">
        <v>0.0017600000000000001</v>
      </c>
      <c r="T295" s="246">
        <f>S295*H295</f>
        <v>0.0088000000000000005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7" t="s">
        <v>276</v>
      </c>
      <c r="AT295" s="247" t="s">
        <v>156</v>
      </c>
      <c r="AU295" s="247" t="s">
        <v>86</v>
      </c>
      <c r="AY295" s="18" t="s">
        <v>153</v>
      </c>
      <c r="BE295" s="248">
        <f>IF(N295="základní",J295,0)</f>
        <v>0</v>
      </c>
      <c r="BF295" s="248">
        <f>IF(N295="snížená",J295,0)</f>
        <v>0</v>
      </c>
      <c r="BG295" s="248">
        <f>IF(N295="zákl. přenesená",J295,0)</f>
        <v>0</v>
      </c>
      <c r="BH295" s="248">
        <f>IF(N295="sníž. přenesená",J295,0)</f>
        <v>0</v>
      </c>
      <c r="BI295" s="248">
        <f>IF(N295="nulová",J295,0)</f>
        <v>0</v>
      </c>
      <c r="BJ295" s="18" t="s">
        <v>84</v>
      </c>
      <c r="BK295" s="248">
        <f>ROUND(I295*H295,2)</f>
        <v>0</v>
      </c>
      <c r="BL295" s="18" t="s">
        <v>276</v>
      </c>
      <c r="BM295" s="247" t="s">
        <v>1029</v>
      </c>
    </row>
    <row r="296" s="12" customFormat="1" ht="22.8" customHeight="1">
      <c r="A296" s="12"/>
      <c r="B296" s="219"/>
      <c r="C296" s="220"/>
      <c r="D296" s="221" t="s">
        <v>75</v>
      </c>
      <c r="E296" s="233" t="s">
        <v>448</v>
      </c>
      <c r="F296" s="233" t="s">
        <v>449</v>
      </c>
      <c r="G296" s="220"/>
      <c r="H296" s="220"/>
      <c r="I296" s="223"/>
      <c r="J296" s="234">
        <f>BK296</f>
        <v>0</v>
      </c>
      <c r="K296" s="220"/>
      <c r="L296" s="225"/>
      <c r="M296" s="226"/>
      <c r="N296" s="227"/>
      <c r="O296" s="227"/>
      <c r="P296" s="228">
        <f>SUM(P297:P303)</f>
        <v>0</v>
      </c>
      <c r="Q296" s="227"/>
      <c r="R296" s="228">
        <f>SUM(R297:R303)</f>
        <v>0.62132600000000004</v>
      </c>
      <c r="S296" s="227"/>
      <c r="T296" s="229">
        <f>SUM(T297:T303)</f>
        <v>0.78105000000000002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30" t="s">
        <v>86</v>
      </c>
      <c r="AT296" s="231" t="s">
        <v>75</v>
      </c>
      <c r="AU296" s="231" t="s">
        <v>84</v>
      </c>
      <c r="AY296" s="230" t="s">
        <v>153</v>
      </c>
      <c r="BK296" s="232">
        <f>SUM(BK297:BK303)</f>
        <v>0</v>
      </c>
    </row>
    <row r="297" s="2" customFormat="1" ht="24.15" customHeight="1">
      <c r="A297" s="39"/>
      <c r="B297" s="40"/>
      <c r="C297" s="235" t="s">
        <v>314</v>
      </c>
      <c r="D297" s="235" t="s">
        <v>156</v>
      </c>
      <c r="E297" s="236" t="s">
        <v>451</v>
      </c>
      <c r="F297" s="237" t="s">
        <v>452</v>
      </c>
      <c r="G297" s="238" t="s">
        <v>167</v>
      </c>
      <c r="H297" s="239">
        <v>24.600000000000001</v>
      </c>
      <c r="I297" s="240"/>
      <c r="J297" s="241">
        <f>ROUND(I297*H297,2)</f>
        <v>0</v>
      </c>
      <c r="K297" s="242"/>
      <c r="L297" s="45"/>
      <c r="M297" s="243" t="s">
        <v>1</v>
      </c>
      <c r="N297" s="244" t="s">
        <v>41</v>
      </c>
      <c r="O297" s="92"/>
      <c r="P297" s="245">
        <f>O297*H297</f>
        <v>0</v>
      </c>
      <c r="Q297" s="245">
        <v>0.024760000000000001</v>
      </c>
      <c r="R297" s="245">
        <f>Q297*H297</f>
        <v>0.60909600000000008</v>
      </c>
      <c r="S297" s="245">
        <v>0</v>
      </c>
      <c r="T297" s="246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7" t="s">
        <v>276</v>
      </c>
      <c r="AT297" s="247" t="s">
        <v>156</v>
      </c>
      <c r="AU297" s="247" t="s">
        <v>86</v>
      </c>
      <c r="AY297" s="18" t="s">
        <v>153</v>
      </c>
      <c r="BE297" s="248">
        <f>IF(N297="základní",J297,0)</f>
        <v>0</v>
      </c>
      <c r="BF297" s="248">
        <f>IF(N297="snížená",J297,0)</f>
        <v>0</v>
      </c>
      <c r="BG297" s="248">
        <f>IF(N297="zákl. přenesená",J297,0)</f>
        <v>0</v>
      </c>
      <c r="BH297" s="248">
        <f>IF(N297="sníž. přenesená",J297,0)</f>
        <v>0</v>
      </c>
      <c r="BI297" s="248">
        <f>IF(N297="nulová",J297,0)</f>
        <v>0</v>
      </c>
      <c r="BJ297" s="18" t="s">
        <v>84</v>
      </c>
      <c r="BK297" s="248">
        <f>ROUND(I297*H297,2)</f>
        <v>0</v>
      </c>
      <c r="BL297" s="18" t="s">
        <v>276</v>
      </c>
      <c r="BM297" s="247" t="s">
        <v>1030</v>
      </c>
    </row>
    <row r="298" s="13" customFormat="1">
      <c r="A298" s="13"/>
      <c r="B298" s="249"/>
      <c r="C298" s="250"/>
      <c r="D298" s="251" t="s">
        <v>162</v>
      </c>
      <c r="E298" s="252" t="s">
        <v>1</v>
      </c>
      <c r="F298" s="253" t="s">
        <v>454</v>
      </c>
      <c r="G298" s="250"/>
      <c r="H298" s="254">
        <v>24.600000000000001</v>
      </c>
      <c r="I298" s="255"/>
      <c r="J298" s="250"/>
      <c r="K298" s="250"/>
      <c r="L298" s="256"/>
      <c r="M298" s="257"/>
      <c r="N298" s="258"/>
      <c r="O298" s="258"/>
      <c r="P298" s="258"/>
      <c r="Q298" s="258"/>
      <c r="R298" s="258"/>
      <c r="S298" s="258"/>
      <c r="T298" s="25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0" t="s">
        <v>162</v>
      </c>
      <c r="AU298" s="260" t="s">
        <v>86</v>
      </c>
      <c r="AV298" s="13" t="s">
        <v>86</v>
      </c>
      <c r="AW298" s="13" t="s">
        <v>32</v>
      </c>
      <c r="AX298" s="13" t="s">
        <v>84</v>
      </c>
      <c r="AY298" s="260" t="s">
        <v>153</v>
      </c>
    </row>
    <row r="299" s="2" customFormat="1" ht="37.8" customHeight="1">
      <c r="A299" s="39"/>
      <c r="B299" s="40"/>
      <c r="C299" s="235" t="s">
        <v>714</v>
      </c>
      <c r="D299" s="235" t="s">
        <v>156</v>
      </c>
      <c r="E299" s="236" t="s">
        <v>456</v>
      </c>
      <c r="F299" s="237" t="s">
        <v>457</v>
      </c>
      <c r="G299" s="238" t="s">
        <v>167</v>
      </c>
      <c r="H299" s="239">
        <v>24.600000000000001</v>
      </c>
      <c r="I299" s="240"/>
      <c r="J299" s="241">
        <f>ROUND(I299*H299,2)</f>
        <v>0</v>
      </c>
      <c r="K299" s="242"/>
      <c r="L299" s="45"/>
      <c r="M299" s="243" t="s">
        <v>1</v>
      </c>
      <c r="N299" s="244" t="s">
        <v>41</v>
      </c>
      <c r="O299" s="92"/>
      <c r="P299" s="245">
        <f>O299*H299</f>
        <v>0</v>
      </c>
      <c r="Q299" s="245">
        <v>0</v>
      </c>
      <c r="R299" s="245">
        <f>Q299*H299</f>
        <v>0</v>
      </c>
      <c r="S299" s="245">
        <v>0.03175</v>
      </c>
      <c r="T299" s="246">
        <f>S299*H299</f>
        <v>0.78105000000000002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7" t="s">
        <v>276</v>
      </c>
      <c r="AT299" s="247" t="s">
        <v>156</v>
      </c>
      <c r="AU299" s="247" t="s">
        <v>86</v>
      </c>
      <c r="AY299" s="18" t="s">
        <v>153</v>
      </c>
      <c r="BE299" s="248">
        <f>IF(N299="základní",J299,0)</f>
        <v>0</v>
      </c>
      <c r="BF299" s="248">
        <f>IF(N299="snížená",J299,0)</f>
        <v>0</v>
      </c>
      <c r="BG299" s="248">
        <f>IF(N299="zákl. přenesená",J299,0)</f>
        <v>0</v>
      </c>
      <c r="BH299" s="248">
        <f>IF(N299="sníž. přenesená",J299,0)</f>
        <v>0</v>
      </c>
      <c r="BI299" s="248">
        <f>IF(N299="nulová",J299,0)</f>
        <v>0</v>
      </c>
      <c r="BJ299" s="18" t="s">
        <v>84</v>
      </c>
      <c r="BK299" s="248">
        <f>ROUND(I299*H299,2)</f>
        <v>0</v>
      </c>
      <c r="BL299" s="18" t="s">
        <v>276</v>
      </c>
      <c r="BM299" s="247" t="s">
        <v>1031</v>
      </c>
    </row>
    <row r="300" s="13" customFormat="1">
      <c r="A300" s="13"/>
      <c r="B300" s="249"/>
      <c r="C300" s="250"/>
      <c r="D300" s="251" t="s">
        <v>162</v>
      </c>
      <c r="E300" s="252" t="s">
        <v>1</v>
      </c>
      <c r="F300" s="253" t="s">
        <v>459</v>
      </c>
      <c r="G300" s="250"/>
      <c r="H300" s="254">
        <v>24.600000000000001</v>
      </c>
      <c r="I300" s="255"/>
      <c r="J300" s="250"/>
      <c r="K300" s="250"/>
      <c r="L300" s="256"/>
      <c r="M300" s="257"/>
      <c r="N300" s="258"/>
      <c r="O300" s="258"/>
      <c r="P300" s="258"/>
      <c r="Q300" s="258"/>
      <c r="R300" s="258"/>
      <c r="S300" s="258"/>
      <c r="T300" s="25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0" t="s">
        <v>162</v>
      </c>
      <c r="AU300" s="260" t="s">
        <v>86</v>
      </c>
      <c r="AV300" s="13" t="s">
        <v>86</v>
      </c>
      <c r="AW300" s="13" t="s">
        <v>32</v>
      </c>
      <c r="AX300" s="13" t="s">
        <v>84</v>
      </c>
      <c r="AY300" s="260" t="s">
        <v>153</v>
      </c>
    </row>
    <row r="301" s="2" customFormat="1" ht="21.75" customHeight="1">
      <c r="A301" s="39"/>
      <c r="B301" s="40"/>
      <c r="C301" s="235" t="s">
        <v>716</v>
      </c>
      <c r="D301" s="235" t="s">
        <v>156</v>
      </c>
      <c r="E301" s="236" t="s">
        <v>461</v>
      </c>
      <c r="F301" s="237" t="s">
        <v>462</v>
      </c>
      <c r="G301" s="238" t="s">
        <v>177</v>
      </c>
      <c r="H301" s="239">
        <v>1</v>
      </c>
      <c r="I301" s="240"/>
      <c r="J301" s="241">
        <f>ROUND(I301*H301,2)</f>
        <v>0</v>
      </c>
      <c r="K301" s="242"/>
      <c r="L301" s="45"/>
      <c r="M301" s="243" t="s">
        <v>1</v>
      </c>
      <c r="N301" s="244" t="s">
        <v>41</v>
      </c>
      <c r="O301" s="92"/>
      <c r="P301" s="245">
        <f>O301*H301</f>
        <v>0</v>
      </c>
      <c r="Q301" s="245">
        <v>0.00022000000000000001</v>
      </c>
      <c r="R301" s="245">
        <f>Q301*H301</f>
        <v>0.00022000000000000001</v>
      </c>
      <c r="S301" s="245">
        <v>0</v>
      </c>
      <c r="T301" s="246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7" t="s">
        <v>276</v>
      </c>
      <c r="AT301" s="247" t="s">
        <v>156</v>
      </c>
      <c r="AU301" s="247" t="s">
        <v>86</v>
      </c>
      <c r="AY301" s="18" t="s">
        <v>153</v>
      </c>
      <c r="BE301" s="248">
        <f>IF(N301="základní",J301,0)</f>
        <v>0</v>
      </c>
      <c r="BF301" s="248">
        <f>IF(N301="snížená",J301,0)</f>
        <v>0</v>
      </c>
      <c r="BG301" s="248">
        <f>IF(N301="zákl. přenesená",J301,0)</f>
        <v>0</v>
      </c>
      <c r="BH301" s="248">
        <f>IF(N301="sníž. přenesená",J301,0)</f>
        <v>0</v>
      </c>
      <c r="BI301" s="248">
        <f>IF(N301="nulová",J301,0)</f>
        <v>0</v>
      </c>
      <c r="BJ301" s="18" t="s">
        <v>84</v>
      </c>
      <c r="BK301" s="248">
        <f>ROUND(I301*H301,2)</f>
        <v>0</v>
      </c>
      <c r="BL301" s="18" t="s">
        <v>276</v>
      </c>
      <c r="BM301" s="247" t="s">
        <v>1032</v>
      </c>
    </row>
    <row r="302" s="13" customFormat="1">
      <c r="A302" s="13"/>
      <c r="B302" s="249"/>
      <c r="C302" s="250"/>
      <c r="D302" s="251" t="s">
        <v>162</v>
      </c>
      <c r="E302" s="252" t="s">
        <v>1</v>
      </c>
      <c r="F302" s="253" t="s">
        <v>464</v>
      </c>
      <c r="G302" s="250"/>
      <c r="H302" s="254">
        <v>1</v>
      </c>
      <c r="I302" s="255"/>
      <c r="J302" s="250"/>
      <c r="K302" s="250"/>
      <c r="L302" s="256"/>
      <c r="M302" s="257"/>
      <c r="N302" s="258"/>
      <c r="O302" s="258"/>
      <c r="P302" s="258"/>
      <c r="Q302" s="258"/>
      <c r="R302" s="258"/>
      <c r="S302" s="258"/>
      <c r="T302" s="25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0" t="s">
        <v>162</v>
      </c>
      <c r="AU302" s="260" t="s">
        <v>86</v>
      </c>
      <c r="AV302" s="13" t="s">
        <v>86</v>
      </c>
      <c r="AW302" s="13" t="s">
        <v>32</v>
      </c>
      <c r="AX302" s="13" t="s">
        <v>84</v>
      </c>
      <c r="AY302" s="260" t="s">
        <v>153</v>
      </c>
    </row>
    <row r="303" s="2" customFormat="1" ht="33" customHeight="1">
      <c r="A303" s="39"/>
      <c r="B303" s="40"/>
      <c r="C303" s="293" t="s">
        <v>718</v>
      </c>
      <c r="D303" s="293" t="s">
        <v>255</v>
      </c>
      <c r="E303" s="294" t="s">
        <v>466</v>
      </c>
      <c r="F303" s="295" t="s">
        <v>467</v>
      </c>
      <c r="G303" s="296" t="s">
        <v>177</v>
      </c>
      <c r="H303" s="297">
        <v>1</v>
      </c>
      <c r="I303" s="298"/>
      <c r="J303" s="299">
        <f>ROUND(I303*H303,2)</f>
        <v>0</v>
      </c>
      <c r="K303" s="300"/>
      <c r="L303" s="301"/>
      <c r="M303" s="302" t="s">
        <v>1</v>
      </c>
      <c r="N303" s="303" t="s">
        <v>41</v>
      </c>
      <c r="O303" s="92"/>
      <c r="P303" s="245">
        <f>O303*H303</f>
        <v>0</v>
      </c>
      <c r="Q303" s="245">
        <v>0.01201</v>
      </c>
      <c r="R303" s="245">
        <f>Q303*H303</f>
        <v>0.01201</v>
      </c>
      <c r="S303" s="245">
        <v>0</v>
      </c>
      <c r="T303" s="246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7" t="s">
        <v>468</v>
      </c>
      <c r="AT303" s="247" t="s">
        <v>255</v>
      </c>
      <c r="AU303" s="247" t="s">
        <v>86</v>
      </c>
      <c r="AY303" s="18" t="s">
        <v>153</v>
      </c>
      <c r="BE303" s="248">
        <f>IF(N303="základní",J303,0)</f>
        <v>0</v>
      </c>
      <c r="BF303" s="248">
        <f>IF(N303="snížená",J303,0)</f>
        <v>0</v>
      </c>
      <c r="BG303" s="248">
        <f>IF(N303="zákl. přenesená",J303,0)</f>
        <v>0</v>
      </c>
      <c r="BH303" s="248">
        <f>IF(N303="sníž. přenesená",J303,0)</f>
        <v>0</v>
      </c>
      <c r="BI303" s="248">
        <f>IF(N303="nulová",J303,0)</f>
        <v>0</v>
      </c>
      <c r="BJ303" s="18" t="s">
        <v>84</v>
      </c>
      <c r="BK303" s="248">
        <f>ROUND(I303*H303,2)</f>
        <v>0</v>
      </c>
      <c r="BL303" s="18" t="s">
        <v>276</v>
      </c>
      <c r="BM303" s="247" t="s">
        <v>1033</v>
      </c>
    </row>
    <row r="304" s="12" customFormat="1" ht="22.8" customHeight="1">
      <c r="A304" s="12"/>
      <c r="B304" s="219"/>
      <c r="C304" s="220"/>
      <c r="D304" s="221" t="s">
        <v>75</v>
      </c>
      <c r="E304" s="233" t="s">
        <v>470</v>
      </c>
      <c r="F304" s="233" t="s">
        <v>471</v>
      </c>
      <c r="G304" s="220"/>
      <c r="H304" s="220"/>
      <c r="I304" s="223"/>
      <c r="J304" s="234">
        <f>BK304</f>
        <v>0</v>
      </c>
      <c r="K304" s="220"/>
      <c r="L304" s="225"/>
      <c r="M304" s="226"/>
      <c r="N304" s="227"/>
      <c r="O304" s="227"/>
      <c r="P304" s="228">
        <f>SUM(P305:P321)</f>
        <v>0</v>
      </c>
      <c r="Q304" s="227"/>
      <c r="R304" s="228">
        <f>SUM(R305:R321)</f>
        <v>1.1361412</v>
      </c>
      <c r="S304" s="227"/>
      <c r="T304" s="229">
        <f>SUM(T305:T321)</f>
        <v>2.4366314899999999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30" t="s">
        <v>86</v>
      </c>
      <c r="AT304" s="231" t="s">
        <v>75</v>
      </c>
      <c r="AU304" s="231" t="s">
        <v>84</v>
      </c>
      <c r="AY304" s="230" t="s">
        <v>153</v>
      </c>
      <c r="BK304" s="232">
        <f>SUM(BK305:BK321)</f>
        <v>0</v>
      </c>
    </row>
    <row r="305" s="2" customFormat="1" ht="24.15" customHeight="1">
      <c r="A305" s="39"/>
      <c r="B305" s="40"/>
      <c r="C305" s="235" t="s">
        <v>427</v>
      </c>
      <c r="D305" s="235" t="s">
        <v>156</v>
      </c>
      <c r="E305" s="236" t="s">
        <v>473</v>
      </c>
      <c r="F305" s="237" t="s">
        <v>474</v>
      </c>
      <c r="G305" s="238" t="s">
        <v>167</v>
      </c>
      <c r="H305" s="239">
        <v>29.297000000000001</v>
      </c>
      <c r="I305" s="240"/>
      <c r="J305" s="241">
        <f>ROUND(I305*H305,2)</f>
        <v>0</v>
      </c>
      <c r="K305" s="242"/>
      <c r="L305" s="45"/>
      <c r="M305" s="243" t="s">
        <v>1</v>
      </c>
      <c r="N305" s="244" t="s">
        <v>41</v>
      </c>
      <c r="O305" s="92"/>
      <c r="P305" s="245">
        <f>O305*H305</f>
        <v>0</v>
      </c>
      <c r="Q305" s="245">
        <v>0.020400000000000001</v>
      </c>
      <c r="R305" s="245">
        <f>Q305*H305</f>
        <v>0.59765880000000005</v>
      </c>
      <c r="S305" s="245">
        <v>0</v>
      </c>
      <c r="T305" s="246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7" t="s">
        <v>276</v>
      </c>
      <c r="AT305" s="247" t="s">
        <v>156</v>
      </c>
      <c r="AU305" s="247" t="s">
        <v>86</v>
      </c>
      <c r="AY305" s="18" t="s">
        <v>153</v>
      </c>
      <c r="BE305" s="248">
        <f>IF(N305="základní",J305,0)</f>
        <v>0</v>
      </c>
      <c r="BF305" s="248">
        <f>IF(N305="snížená",J305,0)</f>
        <v>0</v>
      </c>
      <c r="BG305" s="248">
        <f>IF(N305="zákl. přenesená",J305,0)</f>
        <v>0</v>
      </c>
      <c r="BH305" s="248">
        <f>IF(N305="sníž. přenesená",J305,0)</f>
        <v>0</v>
      </c>
      <c r="BI305" s="248">
        <f>IF(N305="nulová",J305,0)</f>
        <v>0</v>
      </c>
      <c r="BJ305" s="18" t="s">
        <v>84</v>
      </c>
      <c r="BK305" s="248">
        <f>ROUND(I305*H305,2)</f>
        <v>0</v>
      </c>
      <c r="BL305" s="18" t="s">
        <v>276</v>
      </c>
      <c r="BM305" s="247" t="s">
        <v>1034</v>
      </c>
    </row>
    <row r="306" s="2" customFormat="1" ht="24.15" customHeight="1">
      <c r="A306" s="39"/>
      <c r="B306" s="40"/>
      <c r="C306" s="235" t="s">
        <v>721</v>
      </c>
      <c r="D306" s="235" t="s">
        <v>156</v>
      </c>
      <c r="E306" s="236" t="s">
        <v>477</v>
      </c>
      <c r="F306" s="237" t="s">
        <v>478</v>
      </c>
      <c r="G306" s="238" t="s">
        <v>167</v>
      </c>
      <c r="H306" s="239">
        <v>29.297000000000001</v>
      </c>
      <c r="I306" s="240"/>
      <c r="J306" s="241">
        <f>ROUND(I306*H306,2)</f>
        <v>0</v>
      </c>
      <c r="K306" s="242"/>
      <c r="L306" s="45"/>
      <c r="M306" s="243" t="s">
        <v>1</v>
      </c>
      <c r="N306" s="244" t="s">
        <v>41</v>
      </c>
      <c r="O306" s="92"/>
      <c r="P306" s="245">
        <f>O306*H306</f>
        <v>0</v>
      </c>
      <c r="Q306" s="245">
        <v>0</v>
      </c>
      <c r="R306" s="245">
        <f>Q306*H306</f>
        <v>0</v>
      </c>
      <c r="S306" s="245">
        <v>0.083169999999999994</v>
      </c>
      <c r="T306" s="246">
        <f>S306*H306</f>
        <v>2.4366314899999999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7" t="s">
        <v>276</v>
      </c>
      <c r="AT306" s="247" t="s">
        <v>156</v>
      </c>
      <c r="AU306" s="247" t="s">
        <v>86</v>
      </c>
      <c r="AY306" s="18" t="s">
        <v>153</v>
      </c>
      <c r="BE306" s="248">
        <f>IF(N306="základní",J306,0)</f>
        <v>0</v>
      </c>
      <c r="BF306" s="248">
        <f>IF(N306="snížená",J306,0)</f>
        <v>0</v>
      </c>
      <c r="BG306" s="248">
        <f>IF(N306="zákl. přenesená",J306,0)</f>
        <v>0</v>
      </c>
      <c r="BH306" s="248">
        <f>IF(N306="sníž. přenesená",J306,0)</f>
        <v>0</v>
      </c>
      <c r="BI306" s="248">
        <f>IF(N306="nulová",J306,0)</f>
        <v>0</v>
      </c>
      <c r="BJ306" s="18" t="s">
        <v>84</v>
      </c>
      <c r="BK306" s="248">
        <f>ROUND(I306*H306,2)</f>
        <v>0</v>
      </c>
      <c r="BL306" s="18" t="s">
        <v>276</v>
      </c>
      <c r="BM306" s="247" t="s">
        <v>1035</v>
      </c>
    </row>
    <row r="307" s="13" customFormat="1">
      <c r="A307" s="13"/>
      <c r="B307" s="249"/>
      <c r="C307" s="250"/>
      <c r="D307" s="251" t="s">
        <v>162</v>
      </c>
      <c r="E307" s="252" t="s">
        <v>1</v>
      </c>
      <c r="F307" s="253" t="s">
        <v>407</v>
      </c>
      <c r="G307" s="250"/>
      <c r="H307" s="254">
        <v>1.5</v>
      </c>
      <c r="I307" s="255"/>
      <c r="J307" s="250"/>
      <c r="K307" s="250"/>
      <c r="L307" s="256"/>
      <c r="M307" s="257"/>
      <c r="N307" s="258"/>
      <c r="O307" s="258"/>
      <c r="P307" s="258"/>
      <c r="Q307" s="258"/>
      <c r="R307" s="258"/>
      <c r="S307" s="258"/>
      <c r="T307" s="25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0" t="s">
        <v>162</v>
      </c>
      <c r="AU307" s="260" t="s">
        <v>86</v>
      </c>
      <c r="AV307" s="13" t="s">
        <v>86</v>
      </c>
      <c r="AW307" s="13" t="s">
        <v>32</v>
      </c>
      <c r="AX307" s="13" t="s">
        <v>76</v>
      </c>
      <c r="AY307" s="260" t="s">
        <v>153</v>
      </c>
    </row>
    <row r="308" s="13" customFormat="1">
      <c r="A308" s="13"/>
      <c r="B308" s="249"/>
      <c r="C308" s="250"/>
      <c r="D308" s="251" t="s">
        <v>162</v>
      </c>
      <c r="E308" s="252" t="s">
        <v>1</v>
      </c>
      <c r="F308" s="253" t="s">
        <v>408</v>
      </c>
      <c r="G308" s="250"/>
      <c r="H308" s="254">
        <v>13.146000000000001</v>
      </c>
      <c r="I308" s="255"/>
      <c r="J308" s="250"/>
      <c r="K308" s="250"/>
      <c r="L308" s="256"/>
      <c r="M308" s="257"/>
      <c r="N308" s="258"/>
      <c r="O308" s="258"/>
      <c r="P308" s="258"/>
      <c r="Q308" s="258"/>
      <c r="R308" s="258"/>
      <c r="S308" s="258"/>
      <c r="T308" s="25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0" t="s">
        <v>162</v>
      </c>
      <c r="AU308" s="260" t="s">
        <v>86</v>
      </c>
      <c r="AV308" s="13" t="s">
        <v>86</v>
      </c>
      <c r="AW308" s="13" t="s">
        <v>32</v>
      </c>
      <c r="AX308" s="13" t="s">
        <v>76</v>
      </c>
      <c r="AY308" s="260" t="s">
        <v>153</v>
      </c>
    </row>
    <row r="309" s="13" customFormat="1">
      <c r="A309" s="13"/>
      <c r="B309" s="249"/>
      <c r="C309" s="250"/>
      <c r="D309" s="251" t="s">
        <v>162</v>
      </c>
      <c r="E309" s="252" t="s">
        <v>1</v>
      </c>
      <c r="F309" s="253" t="s">
        <v>409</v>
      </c>
      <c r="G309" s="250"/>
      <c r="H309" s="254">
        <v>13.087999999999999</v>
      </c>
      <c r="I309" s="255"/>
      <c r="J309" s="250"/>
      <c r="K309" s="250"/>
      <c r="L309" s="256"/>
      <c r="M309" s="257"/>
      <c r="N309" s="258"/>
      <c r="O309" s="258"/>
      <c r="P309" s="258"/>
      <c r="Q309" s="258"/>
      <c r="R309" s="258"/>
      <c r="S309" s="258"/>
      <c r="T309" s="25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0" t="s">
        <v>162</v>
      </c>
      <c r="AU309" s="260" t="s">
        <v>86</v>
      </c>
      <c r="AV309" s="13" t="s">
        <v>86</v>
      </c>
      <c r="AW309" s="13" t="s">
        <v>32</v>
      </c>
      <c r="AX309" s="13" t="s">
        <v>76</v>
      </c>
      <c r="AY309" s="260" t="s">
        <v>153</v>
      </c>
    </row>
    <row r="310" s="13" customFormat="1">
      <c r="A310" s="13"/>
      <c r="B310" s="249"/>
      <c r="C310" s="250"/>
      <c r="D310" s="251" t="s">
        <v>162</v>
      </c>
      <c r="E310" s="252" t="s">
        <v>1</v>
      </c>
      <c r="F310" s="253" t="s">
        <v>410</v>
      </c>
      <c r="G310" s="250"/>
      <c r="H310" s="254">
        <v>1.5629999999999999</v>
      </c>
      <c r="I310" s="255"/>
      <c r="J310" s="250"/>
      <c r="K310" s="250"/>
      <c r="L310" s="256"/>
      <c r="M310" s="257"/>
      <c r="N310" s="258"/>
      <c r="O310" s="258"/>
      <c r="P310" s="258"/>
      <c r="Q310" s="258"/>
      <c r="R310" s="258"/>
      <c r="S310" s="258"/>
      <c r="T310" s="25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0" t="s">
        <v>162</v>
      </c>
      <c r="AU310" s="260" t="s">
        <v>86</v>
      </c>
      <c r="AV310" s="13" t="s">
        <v>86</v>
      </c>
      <c r="AW310" s="13" t="s">
        <v>32</v>
      </c>
      <c r="AX310" s="13" t="s">
        <v>76</v>
      </c>
      <c r="AY310" s="260" t="s">
        <v>153</v>
      </c>
    </row>
    <row r="311" s="14" customFormat="1">
      <c r="A311" s="14"/>
      <c r="B311" s="261"/>
      <c r="C311" s="262"/>
      <c r="D311" s="251" t="s">
        <v>162</v>
      </c>
      <c r="E311" s="263" t="s">
        <v>1</v>
      </c>
      <c r="F311" s="264" t="s">
        <v>164</v>
      </c>
      <c r="G311" s="262"/>
      <c r="H311" s="265">
        <v>29.297000000000001</v>
      </c>
      <c r="I311" s="266"/>
      <c r="J311" s="262"/>
      <c r="K311" s="262"/>
      <c r="L311" s="267"/>
      <c r="M311" s="268"/>
      <c r="N311" s="269"/>
      <c r="O311" s="269"/>
      <c r="P311" s="269"/>
      <c r="Q311" s="269"/>
      <c r="R311" s="269"/>
      <c r="S311" s="269"/>
      <c r="T311" s="27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1" t="s">
        <v>162</v>
      </c>
      <c r="AU311" s="271" t="s">
        <v>86</v>
      </c>
      <c r="AV311" s="14" t="s">
        <v>160</v>
      </c>
      <c r="AW311" s="14" t="s">
        <v>32</v>
      </c>
      <c r="AX311" s="14" t="s">
        <v>84</v>
      </c>
      <c r="AY311" s="271" t="s">
        <v>153</v>
      </c>
    </row>
    <row r="312" s="2" customFormat="1" ht="24.15" customHeight="1">
      <c r="A312" s="39"/>
      <c r="B312" s="40"/>
      <c r="C312" s="235" t="s">
        <v>723</v>
      </c>
      <c r="D312" s="235" t="s">
        <v>156</v>
      </c>
      <c r="E312" s="236" t="s">
        <v>481</v>
      </c>
      <c r="F312" s="237" t="s">
        <v>482</v>
      </c>
      <c r="G312" s="238" t="s">
        <v>167</v>
      </c>
      <c r="H312" s="239">
        <v>29.297000000000001</v>
      </c>
      <c r="I312" s="240"/>
      <c r="J312" s="241">
        <f>ROUND(I312*H312,2)</f>
        <v>0</v>
      </c>
      <c r="K312" s="242"/>
      <c r="L312" s="45"/>
      <c r="M312" s="243" t="s">
        <v>1</v>
      </c>
      <c r="N312" s="244" t="s">
        <v>41</v>
      </c>
      <c r="O312" s="92"/>
      <c r="P312" s="245">
        <f>O312*H312</f>
        <v>0</v>
      </c>
      <c r="Q312" s="245">
        <v>0.0054000000000000003</v>
      </c>
      <c r="R312" s="245">
        <f>Q312*H312</f>
        <v>0.15820380000000001</v>
      </c>
      <c r="S312" s="245">
        <v>0</v>
      </c>
      <c r="T312" s="246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7" t="s">
        <v>276</v>
      </c>
      <c r="AT312" s="247" t="s">
        <v>156</v>
      </c>
      <c r="AU312" s="247" t="s">
        <v>86</v>
      </c>
      <c r="AY312" s="18" t="s">
        <v>153</v>
      </c>
      <c r="BE312" s="248">
        <f>IF(N312="základní",J312,0)</f>
        <v>0</v>
      </c>
      <c r="BF312" s="248">
        <f>IF(N312="snížená",J312,0)</f>
        <v>0</v>
      </c>
      <c r="BG312" s="248">
        <f>IF(N312="zákl. přenesená",J312,0)</f>
        <v>0</v>
      </c>
      <c r="BH312" s="248">
        <f>IF(N312="sníž. přenesená",J312,0)</f>
        <v>0</v>
      </c>
      <c r="BI312" s="248">
        <f>IF(N312="nulová",J312,0)</f>
        <v>0</v>
      </c>
      <c r="BJ312" s="18" t="s">
        <v>84</v>
      </c>
      <c r="BK312" s="248">
        <f>ROUND(I312*H312,2)</f>
        <v>0</v>
      </c>
      <c r="BL312" s="18" t="s">
        <v>276</v>
      </c>
      <c r="BM312" s="247" t="s">
        <v>1036</v>
      </c>
    </row>
    <row r="313" s="2" customFormat="1" ht="37.8" customHeight="1">
      <c r="A313" s="39"/>
      <c r="B313" s="40"/>
      <c r="C313" s="293" t="s">
        <v>725</v>
      </c>
      <c r="D313" s="293" t="s">
        <v>255</v>
      </c>
      <c r="E313" s="294" t="s">
        <v>485</v>
      </c>
      <c r="F313" s="295" t="s">
        <v>486</v>
      </c>
      <c r="G313" s="296" t="s">
        <v>167</v>
      </c>
      <c r="H313" s="297">
        <v>32.226999999999997</v>
      </c>
      <c r="I313" s="298"/>
      <c r="J313" s="299">
        <f>ROUND(I313*H313,2)</f>
        <v>0</v>
      </c>
      <c r="K313" s="300"/>
      <c r="L313" s="301"/>
      <c r="M313" s="302" t="s">
        <v>1</v>
      </c>
      <c r="N313" s="303" t="s">
        <v>41</v>
      </c>
      <c r="O313" s="92"/>
      <c r="P313" s="245">
        <f>O313*H313</f>
        <v>0</v>
      </c>
      <c r="Q313" s="245">
        <v>0.0118</v>
      </c>
      <c r="R313" s="245">
        <f>Q313*H313</f>
        <v>0.38027859999999997</v>
      </c>
      <c r="S313" s="245">
        <v>0</v>
      </c>
      <c r="T313" s="246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7" t="s">
        <v>468</v>
      </c>
      <c r="AT313" s="247" t="s">
        <v>255</v>
      </c>
      <c r="AU313" s="247" t="s">
        <v>86</v>
      </c>
      <c r="AY313" s="18" t="s">
        <v>153</v>
      </c>
      <c r="BE313" s="248">
        <f>IF(N313="základní",J313,0)</f>
        <v>0</v>
      </c>
      <c r="BF313" s="248">
        <f>IF(N313="snížená",J313,0)</f>
        <v>0</v>
      </c>
      <c r="BG313" s="248">
        <f>IF(N313="zákl. přenesená",J313,0)</f>
        <v>0</v>
      </c>
      <c r="BH313" s="248">
        <f>IF(N313="sníž. přenesená",J313,0)</f>
        <v>0</v>
      </c>
      <c r="BI313" s="248">
        <f>IF(N313="nulová",J313,0)</f>
        <v>0</v>
      </c>
      <c r="BJ313" s="18" t="s">
        <v>84</v>
      </c>
      <c r="BK313" s="248">
        <f>ROUND(I313*H313,2)</f>
        <v>0</v>
      </c>
      <c r="BL313" s="18" t="s">
        <v>276</v>
      </c>
      <c r="BM313" s="247" t="s">
        <v>1037</v>
      </c>
    </row>
    <row r="314" s="13" customFormat="1">
      <c r="A314" s="13"/>
      <c r="B314" s="249"/>
      <c r="C314" s="250"/>
      <c r="D314" s="251" t="s">
        <v>162</v>
      </c>
      <c r="E314" s="250"/>
      <c r="F314" s="253" t="s">
        <v>488</v>
      </c>
      <c r="G314" s="250"/>
      <c r="H314" s="254">
        <v>32.226999999999997</v>
      </c>
      <c r="I314" s="255"/>
      <c r="J314" s="250"/>
      <c r="K314" s="250"/>
      <c r="L314" s="256"/>
      <c r="M314" s="257"/>
      <c r="N314" s="258"/>
      <c r="O314" s="258"/>
      <c r="P314" s="258"/>
      <c r="Q314" s="258"/>
      <c r="R314" s="258"/>
      <c r="S314" s="258"/>
      <c r="T314" s="25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0" t="s">
        <v>162</v>
      </c>
      <c r="AU314" s="260" t="s">
        <v>86</v>
      </c>
      <c r="AV314" s="13" t="s">
        <v>86</v>
      </c>
      <c r="AW314" s="13" t="s">
        <v>4</v>
      </c>
      <c r="AX314" s="13" t="s">
        <v>84</v>
      </c>
      <c r="AY314" s="260" t="s">
        <v>153</v>
      </c>
    </row>
    <row r="315" s="2" customFormat="1" ht="24.15" customHeight="1">
      <c r="A315" s="39"/>
      <c r="B315" s="40"/>
      <c r="C315" s="235" t="s">
        <v>732</v>
      </c>
      <c r="D315" s="235" t="s">
        <v>156</v>
      </c>
      <c r="E315" s="236" t="s">
        <v>490</v>
      </c>
      <c r="F315" s="237" t="s">
        <v>491</v>
      </c>
      <c r="G315" s="238" t="s">
        <v>167</v>
      </c>
      <c r="H315" s="239">
        <v>8.1630000000000003</v>
      </c>
      <c r="I315" s="240"/>
      <c r="J315" s="241">
        <f>ROUND(I315*H315,2)</f>
        <v>0</v>
      </c>
      <c r="K315" s="242"/>
      <c r="L315" s="45"/>
      <c r="M315" s="243" t="s">
        <v>1</v>
      </c>
      <c r="N315" s="244" t="s">
        <v>41</v>
      </c>
      <c r="O315" s="92"/>
      <c r="P315" s="245">
        <f>O315*H315</f>
        <v>0</v>
      </c>
      <c r="Q315" s="245">
        <v>0</v>
      </c>
      <c r="R315" s="245">
        <f>Q315*H315</f>
        <v>0</v>
      </c>
      <c r="S315" s="245">
        <v>0</v>
      </c>
      <c r="T315" s="246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7" t="s">
        <v>276</v>
      </c>
      <c r="AT315" s="247" t="s">
        <v>156</v>
      </c>
      <c r="AU315" s="247" t="s">
        <v>86</v>
      </c>
      <c r="AY315" s="18" t="s">
        <v>153</v>
      </c>
      <c r="BE315" s="248">
        <f>IF(N315="základní",J315,0)</f>
        <v>0</v>
      </c>
      <c r="BF315" s="248">
        <f>IF(N315="snížená",J315,0)</f>
        <v>0</v>
      </c>
      <c r="BG315" s="248">
        <f>IF(N315="zákl. přenesená",J315,0)</f>
        <v>0</v>
      </c>
      <c r="BH315" s="248">
        <f>IF(N315="sníž. přenesená",J315,0)</f>
        <v>0</v>
      </c>
      <c r="BI315" s="248">
        <f>IF(N315="nulová",J315,0)</f>
        <v>0</v>
      </c>
      <c r="BJ315" s="18" t="s">
        <v>84</v>
      </c>
      <c r="BK315" s="248">
        <f>ROUND(I315*H315,2)</f>
        <v>0</v>
      </c>
      <c r="BL315" s="18" t="s">
        <v>276</v>
      </c>
      <c r="BM315" s="247" t="s">
        <v>1038</v>
      </c>
    </row>
    <row r="316" s="13" customFormat="1">
      <c r="A316" s="13"/>
      <c r="B316" s="249"/>
      <c r="C316" s="250"/>
      <c r="D316" s="251" t="s">
        <v>162</v>
      </c>
      <c r="E316" s="252" t="s">
        <v>1</v>
      </c>
      <c r="F316" s="253" t="s">
        <v>407</v>
      </c>
      <c r="G316" s="250"/>
      <c r="H316" s="254">
        <v>1.5</v>
      </c>
      <c r="I316" s="255"/>
      <c r="J316" s="250"/>
      <c r="K316" s="250"/>
      <c r="L316" s="256"/>
      <c r="M316" s="257"/>
      <c r="N316" s="258"/>
      <c r="O316" s="258"/>
      <c r="P316" s="258"/>
      <c r="Q316" s="258"/>
      <c r="R316" s="258"/>
      <c r="S316" s="258"/>
      <c r="T316" s="25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0" t="s">
        <v>162</v>
      </c>
      <c r="AU316" s="260" t="s">
        <v>86</v>
      </c>
      <c r="AV316" s="13" t="s">
        <v>86</v>
      </c>
      <c r="AW316" s="13" t="s">
        <v>32</v>
      </c>
      <c r="AX316" s="13" t="s">
        <v>76</v>
      </c>
      <c r="AY316" s="260" t="s">
        <v>153</v>
      </c>
    </row>
    <row r="317" s="13" customFormat="1">
      <c r="A317" s="13"/>
      <c r="B317" s="249"/>
      <c r="C317" s="250"/>
      <c r="D317" s="251" t="s">
        <v>162</v>
      </c>
      <c r="E317" s="252" t="s">
        <v>1</v>
      </c>
      <c r="F317" s="253" t="s">
        <v>493</v>
      </c>
      <c r="G317" s="250"/>
      <c r="H317" s="254">
        <v>5.0999999999999996</v>
      </c>
      <c r="I317" s="255"/>
      <c r="J317" s="250"/>
      <c r="K317" s="250"/>
      <c r="L317" s="256"/>
      <c r="M317" s="257"/>
      <c r="N317" s="258"/>
      <c r="O317" s="258"/>
      <c r="P317" s="258"/>
      <c r="Q317" s="258"/>
      <c r="R317" s="258"/>
      <c r="S317" s="258"/>
      <c r="T317" s="25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0" t="s">
        <v>162</v>
      </c>
      <c r="AU317" s="260" t="s">
        <v>86</v>
      </c>
      <c r="AV317" s="13" t="s">
        <v>86</v>
      </c>
      <c r="AW317" s="13" t="s">
        <v>32</v>
      </c>
      <c r="AX317" s="13" t="s">
        <v>76</v>
      </c>
      <c r="AY317" s="260" t="s">
        <v>153</v>
      </c>
    </row>
    <row r="318" s="13" customFormat="1">
      <c r="A318" s="13"/>
      <c r="B318" s="249"/>
      <c r="C318" s="250"/>
      <c r="D318" s="251" t="s">
        <v>162</v>
      </c>
      <c r="E318" s="252" t="s">
        <v>1</v>
      </c>
      <c r="F318" s="253" t="s">
        <v>410</v>
      </c>
      <c r="G318" s="250"/>
      <c r="H318" s="254">
        <v>1.5629999999999999</v>
      </c>
      <c r="I318" s="255"/>
      <c r="J318" s="250"/>
      <c r="K318" s="250"/>
      <c r="L318" s="256"/>
      <c r="M318" s="257"/>
      <c r="N318" s="258"/>
      <c r="O318" s="258"/>
      <c r="P318" s="258"/>
      <c r="Q318" s="258"/>
      <c r="R318" s="258"/>
      <c r="S318" s="258"/>
      <c r="T318" s="25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0" t="s">
        <v>162</v>
      </c>
      <c r="AU318" s="260" t="s">
        <v>86</v>
      </c>
      <c r="AV318" s="13" t="s">
        <v>86</v>
      </c>
      <c r="AW318" s="13" t="s">
        <v>32</v>
      </c>
      <c r="AX318" s="13" t="s">
        <v>76</v>
      </c>
      <c r="AY318" s="260" t="s">
        <v>153</v>
      </c>
    </row>
    <row r="319" s="14" customFormat="1">
      <c r="A319" s="14"/>
      <c r="B319" s="261"/>
      <c r="C319" s="262"/>
      <c r="D319" s="251" t="s">
        <v>162</v>
      </c>
      <c r="E319" s="263" t="s">
        <v>1</v>
      </c>
      <c r="F319" s="264" t="s">
        <v>164</v>
      </c>
      <c r="G319" s="262"/>
      <c r="H319" s="265">
        <v>8.1630000000000003</v>
      </c>
      <c r="I319" s="266"/>
      <c r="J319" s="262"/>
      <c r="K319" s="262"/>
      <c r="L319" s="267"/>
      <c r="M319" s="268"/>
      <c r="N319" s="269"/>
      <c r="O319" s="269"/>
      <c r="P319" s="269"/>
      <c r="Q319" s="269"/>
      <c r="R319" s="269"/>
      <c r="S319" s="269"/>
      <c r="T319" s="27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71" t="s">
        <v>162</v>
      </c>
      <c r="AU319" s="271" t="s">
        <v>86</v>
      </c>
      <c r="AV319" s="14" t="s">
        <v>160</v>
      </c>
      <c r="AW319" s="14" t="s">
        <v>32</v>
      </c>
      <c r="AX319" s="14" t="s">
        <v>84</v>
      </c>
      <c r="AY319" s="271" t="s">
        <v>153</v>
      </c>
    </row>
    <row r="320" s="2" customFormat="1" ht="24.15" customHeight="1">
      <c r="A320" s="39"/>
      <c r="B320" s="40"/>
      <c r="C320" s="235" t="s">
        <v>472</v>
      </c>
      <c r="D320" s="235" t="s">
        <v>156</v>
      </c>
      <c r="E320" s="236" t="s">
        <v>495</v>
      </c>
      <c r="F320" s="237" t="s">
        <v>496</v>
      </c>
      <c r="G320" s="238" t="s">
        <v>167</v>
      </c>
      <c r="H320" s="239">
        <v>8.1630000000000003</v>
      </c>
      <c r="I320" s="240"/>
      <c r="J320" s="241">
        <f>ROUND(I320*H320,2)</f>
        <v>0</v>
      </c>
      <c r="K320" s="242"/>
      <c r="L320" s="45"/>
      <c r="M320" s="243" t="s">
        <v>1</v>
      </c>
      <c r="N320" s="244" t="s">
        <v>41</v>
      </c>
      <c r="O320" s="92"/>
      <c r="P320" s="245">
        <f>O320*H320</f>
        <v>0</v>
      </c>
      <c r="Q320" s="245">
        <v>0</v>
      </c>
      <c r="R320" s="245">
        <f>Q320*H320</f>
        <v>0</v>
      </c>
      <c r="S320" s="245">
        <v>0</v>
      </c>
      <c r="T320" s="246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7" t="s">
        <v>276</v>
      </c>
      <c r="AT320" s="247" t="s">
        <v>156</v>
      </c>
      <c r="AU320" s="247" t="s">
        <v>86</v>
      </c>
      <c r="AY320" s="18" t="s">
        <v>153</v>
      </c>
      <c r="BE320" s="248">
        <f>IF(N320="základní",J320,0)</f>
        <v>0</v>
      </c>
      <c r="BF320" s="248">
        <f>IF(N320="snížená",J320,0)</f>
        <v>0</v>
      </c>
      <c r="BG320" s="248">
        <f>IF(N320="zákl. přenesená",J320,0)</f>
        <v>0</v>
      </c>
      <c r="BH320" s="248">
        <f>IF(N320="sníž. přenesená",J320,0)</f>
        <v>0</v>
      </c>
      <c r="BI320" s="248">
        <f>IF(N320="nulová",J320,0)</f>
        <v>0</v>
      </c>
      <c r="BJ320" s="18" t="s">
        <v>84</v>
      </c>
      <c r="BK320" s="248">
        <f>ROUND(I320*H320,2)</f>
        <v>0</v>
      </c>
      <c r="BL320" s="18" t="s">
        <v>276</v>
      </c>
      <c r="BM320" s="247" t="s">
        <v>1039</v>
      </c>
    </row>
    <row r="321" s="2" customFormat="1" ht="24.15" customHeight="1">
      <c r="A321" s="39"/>
      <c r="B321" s="40"/>
      <c r="C321" s="235" t="s">
        <v>480</v>
      </c>
      <c r="D321" s="235" t="s">
        <v>156</v>
      </c>
      <c r="E321" s="236" t="s">
        <v>499</v>
      </c>
      <c r="F321" s="237" t="s">
        <v>500</v>
      </c>
      <c r="G321" s="238" t="s">
        <v>230</v>
      </c>
      <c r="H321" s="239">
        <v>1.1359999999999999</v>
      </c>
      <c r="I321" s="240"/>
      <c r="J321" s="241">
        <f>ROUND(I321*H321,2)</f>
        <v>0</v>
      </c>
      <c r="K321" s="242"/>
      <c r="L321" s="45"/>
      <c r="M321" s="243" t="s">
        <v>1</v>
      </c>
      <c r="N321" s="244" t="s">
        <v>41</v>
      </c>
      <c r="O321" s="92"/>
      <c r="P321" s="245">
        <f>O321*H321</f>
        <v>0</v>
      </c>
      <c r="Q321" s="245">
        <v>0</v>
      </c>
      <c r="R321" s="245">
        <f>Q321*H321</f>
        <v>0</v>
      </c>
      <c r="S321" s="245">
        <v>0</v>
      </c>
      <c r="T321" s="246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7" t="s">
        <v>276</v>
      </c>
      <c r="AT321" s="247" t="s">
        <v>156</v>
      </c>
      <c r="AU321" s="247" t="s">
        <v>86</v>
      </c>
      <c r="AY321" s="18" t="s">
        <v>153</v>
      </c>
      <c r="BE321" s="248">
        <f>IF(N321="základní",J321,0)</f>
        <v>0</v>
      </c>
      <c r="BF321" s="248">
        <f>IF(N321="snížená",J321,0)</f>
        <v>0</v>
      </c>
      <c r="BG321" s="248">
        <f>IF(N321="zákl. přenesená",J321,0)</f>
        <v>0</v>
      </c>
      <c r="BH321" s="248">
        <f>IF(N321="sníž. přenesená",J321,0)</f>
        <v>0</v>
      </c>
      <c r="BI321" s="248">
        <f>IF(N321="nulová",J321,0)</f>
        <v>0</v>
      </c>
      <c r="BJ321" s="18" t="s">
        <v>84</v>
      </c>
      <c r="BK321" s="248">
        <f>ROUND(I321*H321,2)</f>
        <v>0</v>
      </c>
      <c r="BL321" s="18" t="s">
        <v>276</v>
      </c>
      <c r="BM321" s="247" t="s">
        <v>1040</v>
      </c>
    </row>
    <row r="322" s="12" customFormat="1" ht="22.8" customHeight="1">
      <c r="A322" s="12"/>
      <c r="B322" s="219"/>
      <c r="C322" s="220"/>
      <c r="D322" s="221" t="s">
        <v>75</v>
      </c>
      <c r="E322" s="233" t="s">
        <v>502</v>
      </c>
      <c r="F322" s="233" t="s">
        <v>503</v>
      </c>
      <c r="G322" s="220"/>
      <c r="H322" s="220"/>
      <c r="I322" s="223"/>
      <c r="J322" s="234">
        <f>BK322</f>
        <v>0</v>
      </c>
      <c r="K322" s="220"/>
      <c r="L322" s="225"/>
      <c r="M322" s="226"/>
      <c r="N322" s="227"/>
      <c r="O322" s="227"/>
      <c r="P322" s="228">
        <f>SUM(P323:P408)</f>
        <v>0</v>
      </c>
      <c r="Q322" s="227"/>
      <c r="R322" s="228">
        <f>SUM(R323:R408)</f>
        <v>2.0127240999999998</v>
      </c>
      <c r="S322" s="227"/>
      <c r="T322" s="229">
        <f>SUM(T323:T408)</f>
        <v>5.9539010000000001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30" t="s">
        <v>86</v>
      </c>
      <c r="AT322" s="231" t="s">
        <v>75</v>
      </c>
      <c r="AU322" s="231" t="s">
        <v>84</v>
      </c>
      <c r="AY322" s="230" t="s">
        <v>153</v>
      </c>
      <c r="BK322" s="232">
        <f>SUM(BK323:BK408)</f>
        <v>0</v>
      </c>
    </row>
    <row r="323" s="2" customFormat="1" ht="24.15" customHeight="1">
      <c r="A323" s="39"/>
      <c r="B323" s="40"/>
      <c r="C323" s="235" t="s">
        <v>484</v>
      </c>
      <c r="D323" s="235" t="s">
        <v>156</v>
      </c>
      <c r="E323" s="236" t="s">
        <v>505</v>
      </c>
      <c r="F323" s="237" t="s">
        <v>506</v>
      </c>
      <c r="G323" s="238" t="s">
        <v>167</v>
      </c>
      <c r="H323" s="239">
        <v>73.054000000000002</v>
      </c>
      <c r="I323" s="240"/>
      <c r="J323" s="241">
        <f>ROUND(I323*H323,2)</f>
        <v>0</v>
      </c>
      <c r="K323" s="242"/>
      <c r="L323" s="45"/>
      <c r="M323" s="243" t="s">
        <v>1</v>
      </c>
      <c r="N323" s="244" t="s">
        <v>41</v>
      </c>
      <c r="O323" s="92"/>
      <c r="P323" s="245">
        <f>O323*H323</f>
        <v>0</v>
      </c>
      <c r="Q323" s="245">
        <v>0</v>
      </c>
      <c r="R323" s="245">
        <f>Q323*H323</f>
        <v>0</v>
      </c>
      <c r="S323" s="245">
        <v>0.081500000000000003</v>
      </c>
      <c r="T323" s="246">
        <f>S323*H323</f>
        <v>5.9539010000000001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7" t="s">
        <v>276</v>
      </c>
      <c r="AT323" s="247" t="s">
        <v>156</v>
      </c>
      <c r="AU323" s="247" t="s">
        <v>86</v>
      </c>
      <c r="AY323" s="18" t="s">
        <v>153</v>
      </c>
      <c r="BE323" s="248">
        <f>IF(N323="základní",J323,0)</f>
        <v>0</v>
      </c>
      <c r="BF323" s="248">
        <f>IF(N323="snížená",J323,0)</f>
        <v>0</v>
      </c>
      <c r="BG323" s="248">
        <f>IF(N323="zákl. přenesená",J323,0)</f>
        <v>0</v>
      </c>
      <c r="BH323" s="248">
        <f>IF(N323="sníž. přenesená",J323,0)</f>
        <v>0</v>
      </c>
      <c r="BI323" s="248">
        <f>IF(N323="nulová",J323,0)</f>
        <v>0</v>
      </c>
      <c r="BJ323" s="18" t="s">
        <v>84</v>
      </c>
      <c r="BK323" s="248">
        <f>ROUND(I323*H323,2)</f>
        <v>0</v>
      </c>
      <c r="BL323" s="18" t="s">
        <v>276</v>
      </c>
      <c r="BM323" s="247" t="s">
        <v>1041</v>
      </c>
    </row>
    <row r="324" s="15" customFormat="1">
      <c r="A324" s="15"/>
      <c r="B324" s="272"/>
      <c r="C324" s="273"/>
      <c r="D324" s="251" t="s">
        <v>162</v>
      </c>
      <c r="E324" s="274" t="s">
        <v>1</v>
      </c>
      <c r="F324" s="275" t="s">
        <v>185</v>
      </c>
      <c r="G324" s="273"/>
      <c r="H324" s="274" t="s">
        <v>1</v>
      </c>
      <c r="I324" s="276"/>
      <c r="J324" s="273"/>
      <c r="K324" s="273"/>
      <c r="L324" s="277"/>
      <c r="M324" s="278"/>
      <c r="N324" s="279"/>
      <c r="O324" s="279"/>
      <c r="P324" s="279"/>
      <c r="Q324" s="279"/>
      <c r="R324" s="279"/>
      <c r="S324" s="279"/>
      <c r="T324" s="280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81" t="s">
        <v>162</v>
      </c>
      <c r="AU324" s="281" t="s">
        <v>86</v>
      </c>
      <c r="AV324" s="15" t="s">
        <v>84</v>
      </c>
      <c r="AW324" s="15" t="s">
        <v>32</v>
      </c>
      <c r="AX324" s="15" t="s">
        <v>76</v>
      </c>
      <c r="AY324" s="281" t="s">
        <v>153</v>
      </c>
    </row>
    <row r="325" s="13" customFormat="1">
      <c r="A325" s="13"/>
      <c r="B325" s="249"/>
      <c r="C325" s="250"/>
      <c r="D325" s="251" t="s">
        <v>162</v>
      </c>
      <c r="E325" s="252" t="s">
        <v>1</v>
      </c>
      <c r="F325" s="253" t="s">
        <v>508</v>
      </c>
      <c r="G325" s="250"/>
      <c r="H325" s="254">
        <v>21.048999999999999</v>
      </c>
      <c r="I325" s="255"/>
      <c r="J325" s="250"/>
      <c r="K325" s="250"/>
      <c r="L325" s="256"/>
      <c r="M325" s="257"/>
      <c r="N325" s="258"/>
      <c r="O325" s="258"/>
      <c r="P325" s="258"/>
      <c r="Q325" s="258"/>
      <c r="R325" s="258"/>
      <c r="S325" s="258"/>
      <c r="T325" s="25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0" t="s">
        <v>162</v>
      </c>
      <c r="AU325" s="260" t="s">
        <v>86</v>
      </c>
      <c r="AV325" s="13" t="s">
        <v>86</v>
      </c>
      <c r="AW325" s="13" t="s">
        <v>32</v>
      </c>
      <c r="AX325" s="13" t="s">
        <v>76</v>
      </c>
      <c r="AY325" s="260" t="s">
        <v>153</v>
      </c>
    </row>
    <row r="326" s="16" customFormat="1">
      <c r="A326" s="16"/>
      <c r="B326" s="282"/>
      <c r="C326" s="283"/>
      <c r="D326" s="251" t="s">
        <v>162</v>
      </c>
      <c r="E326" s="284" t="s">
        <v>1</v>
      </c>
      <c r="F326" s="285" t="s">
        <v>215</v>
      </c>
      <c r="G326" s="283"/>
      <c r="H326" s="286">
        <v>21.048999999999999</v>
      </c>
      <c r="I326" s="287"/>
      <c r="J326" s="283"/>
      <c r="K326" s="283"/>
      <c r="L326" s="288"/>
      <c r="M326" s="289"/>
      <c r="N326" s="290"/>
      <c r="O326" s="290"/>
      <c r="P326" s="290"/>
      <c r="Q326" s="290"/>
      <c r="R326" s="290"/>
      <c r="S326" s="290"/>
      <c r="T326" s="291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T326" s="292" t="s">
        <v>162</v>
      </c>
      <c r="AU326" s="292" t="s">
        <v>86</v>
      </c>
      <c r="AV326" s="16" t="s">
        <v>154</v>
      </c>
      <c r="AW326" s="16" t="s">
        <v>32</v>
      </c>
      <c r="AX326" s="16" t="s">
        <v>76</v>
      </c>
      <c r="AY326" s="292" t="s">
        <v>153</v>
      </c>
    </row>
    <row r="327" s="15" customFormat="1">
      <c r="A327" s="15"/>
      <c r="B327" s="272"/>
      <c r="C327" s="273"/>
      <c r="D327" s="251" t="s">
        <v>162</v>
      </c>
      <c r="E327" s="274" t="s">
        <v>1</v>
      </c>
      <c r="F327" s="275" t="s">
        <v>189</v>
      </c>
      <c r="G327" s="273"/>
      <c r="H327" s="274" t="s">
        <v>1</v>
      </c>
      <c r="I327" s="276"/>
      <c r="J327" s="273"/>
      <c r="K327" s="273"/>
      <c r="L327" s="277"/>
      <c r="M327" s="278"/>
      <c r="N327" s="279"/>
      <c r="O327" s="279"/>
      <c r="P327" s="279"/>
      <c r="Q327" s="279"/>
      <c r="R327" s="279"/>
      <c r="S327" s="279"/>
      <c r="T327" s="280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81" t="s">
        <v>162</v>
      </c>
      <c r="AU327" s="281" t="s">
        <v>86</v>
      </c>
      <c r="AV327" s="15" t="s">
        <v>84</v>
      </c>
      <c r="AW327" s="15" t="s">
        <v>32</v>
      </c>
      <c r="AX327" s="15" t="s">
        <v>76</v>
      </c>
      <c r="AY327" s="281" t="s">
        <v>153</v>
      </c>
    </row>
    <row r="328" s="13" customFormat="1">
      <c r="A328" s="13"/>
      <c r="B328" s="249"/>
      <c r="C328" s="250"/>
      <c r="D328" s="251" t="s">
        <v>162</v>
      </c>
      <c r="E328" s="252" t="s">
        <v>1</v>
      </c>
      <c r="F328" s="253" t="s">
        <v>509</v>
      </c>
      <c r="G328" s="250"/>
      <c r="H328" s="254">
        <v>6.4619999999999997</v>
      </c>
      <c r="I328" s="255"/>
      <c r="J328" s="250"/>
      <c r="K328" s="250"/>
      <c r="L328" s="256"/>
      <c r="M328" s="257"/>
      <c r="N328" s="258"/>
      <c r="O328" s="258"/>
      <c r="P328" s="258"/>
      <c r="Q328" s="258"/>
      <c r="R328" s="258"/>
      <c r="S328" s="258"/>
      <c r="T328" s="25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0" t="s">
        <v>162</v>
      </c>
      <c r="AU328" s="260" t="s">
        <v>86</v>
      </c>
      <c r="AV328" s="13" t="s">
        <v>86</v>
      </c>
      <c r="AW328" s="13" t="s">
        <v>32</v>
      </c>
      <c r="AX328" s="13" t="s">
        <v>76</v>
      </c>
      <c r="AY328" s="260" t="s">
        <v>153</v>
      </c>
    </row>
    <row r="329" s="16" customFormat="1">
      <c r="A329" s="16"/>
      <c r="B329" s="282"/>
      <c r="C329" s="283"/>
      <c r="D329" s="251" t="s">
        <v>162</v>
      </c>
      <c r="E329" s="284" t="s">
        <v>1</v>
      </c>
      <c r="F329" s="285" t="s">
        <v>215</v>
      </c>
      <c r="G329" s="283"/>
      <c r="H329" s="286">
        <v>6.4619999999999997</v>
      </c>
      <c r="I329" s="287"/>
      <c r="J329" s="283"/>
      <c r="K329" s="283"/>
      <c r="L329" s="288"/>
      <c r="M329" s="289"/>
      <c r="N329" s="290"/>
      <c r="O329" s="290"/>
      <c r="P329" s="290"/>
      <c r="Q329" s="290"/>
      <c r="R329" s="290"/>
      <c r="S329" s="290"/>
      <c r="T329" s="291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T329" s="292" t="s">
        <v>162</v>
      </c>
      <c r="AU329" s="292" t="s">
        <v>86</v>
      </c>
      <c r="AV329" s="16" t="s">
        <v>154</v>
      </c>
      <c r="AW329" s="16" t="s">
        <v>32</v>
      </c>
      <c r="AX329" s="16" t="s">
        <v>76</v>
      </c>
      <c r="AY329" s="292" t="s">
        <v>153</v>
      </c>
    </row>
    <row r="330" s="15" customFormat="1">
      <c r="A330" s="15"/>
      <c r="B330" s="272"/>
      <c r="C330" s="273"/>
      <c r="D330" s="251" t="s">
        <v>162</v>
      </c>
      <c r="E330" s="274" t="s">
        <v>1</v>
      </c>
      <c r="F330" s="275" t="s">
        <v>510</v>
      </c>
      <c r="G330" s="273"/>
      <c r="H330" s="274" t="s">
        <v>1</v>
      </c>
      <c r="I330" s="276"/>
      <c r="J330" s="273"/>
      <c r="K330" s="273"/>
      <c r="L330" s="277"/>
      <c r="M330" s="278"/>
      <c r="N330" s="279"/>
      <c r="O330" s="279"/>
      <c r="P330" s="279"/>
      <c r="Q330" s="279"/>
      <c r="R330" s="279"/>
      <c r="S330" s="279"/>
      <c r="T330" s="280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81" t="s">
        <v>162</v>
      </c>
      <c r="AU330" s="281" t="s">
        <v>86</v>
      </c>
      <c r="AV330" s="15" t="s">
        <v>84</v>
      </c>
      <c r="AW330" s="15" t="s">
        <v>32</v>
      </c>
      <c r="AX330" s="15" t="s">
        <v>76</v>
      </c>
      <c r="AY330" s="281" t="s">
        <v>153</v>
      </c>
    </row>
    <row r="331" s="13" customFormat="1">
      <c r="A331" s="13"/>
      <c r="B331" s="249"/>
      <c r="C331" s="250"/>
      <c r="D331" s="251" t="s">
        <v>162</v>
      </c>
      <c r="E331" s="252" t="s">
        <v>1</v>
      </c>
      <c r="F331" s="253" t="s">
        <v>511</v>
      </c>
      <c r="G331" s="250"/>
      <c r="H331" s="254">
        <v>37.743000000000002</v>
      </c>
      <c r="I331" s="255"/>
      <c r="J331" s="250"/>
      <c r="K331" s="250"/>
      <c r="L331" s="256"/>
      <c r="M331" s="257"/>
      <c r="N331" s="258"/>
      <c r="O331" s="258"/>
      <c r="P331" s="258"/>
      <c r="Q331" s="258"/>
      <c r="R331" s="258"/>
      <c r="S331" s="258"/>
      <c r="T331" s="25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0" t="s">
        <v>162</v>
      </c>
      <c r="AU331" s="260" t="s">
        <v>86</v>
      </c>
      <c r="AV331" s="13" t="s">
        <v>86</v>
      </c>
      <c r="AW331" s="13" t="s">
        <v>32</v>
      </c>
      <c r="AX331" s="13" t="s">
        <v>76</v>
      </c>
      <c r="AY331" s="260" t="s">
        <v>153</v>
      </c>
    </row>
    <row r="332" s="16" customFormat="1">
      <c r="A332" s="16"/>
      <c r="B332" s="282"/>
      <c r="C332" s="283"/>
      <c r="D332" s="251" t="s">
        <v>162</v>
      </c>
      <c r="E332" s="284" t="s">
        <v>1</v>
      </c>
      <c r="F332" s="285" t="s">
        <v>215</v>
      </c>
      <c r="G332" s="283"/>
      <c r="H332" s="286">
        <v>37.743000000000002</v>
      </c>
      <c r="I332" s="287"/>
      <c r="J332" s="283"/>
      <c r="K332" s="283"/>
      <c r="L332" s="288"/>
      <c r="M332" s="289"/>
      <c r="N332" s="290"/>
      <c r="O332" s="290"/>
      <c r="P332" s="290"/>
      <c r="Q332" s="290"/>
      <c r="R332" s="290"/>
      <c r="S332" s="290"/>
      <c r="T332" s="291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T332" s="292" t="s">
        <v>162</v>
      </c>
      <c r="AU332" s="292" t="s">
        <v>86</v>
      </c>
      <c r="AV332" s="16" t="s">
        <v>154</v>
      </c>
      <c r="AW332" s="16" t="s">
        <v>32</v>
      </c>
      <c r="AX332" s="16" t="s">
        <v>76</v>
      </c>
      <c r="AY332" s="292" t="s">
        <v>153</v>
      </c>
    </row>
    <row r="333" s="15" customFormat="1">
      <c r="A333" s="15"/>
      <c r="B333" s="272"/>
      <c r="C333" s="273"/>
      <c r="D333" s="251" t="s">
        <v>162</v>
      </c>
      <c r="E333" s="274" t="s">
        <v>1</v>
      </c>
      <c r="F333" s="275" t="s">
        <v>512</v>
      </c>
      <c r="G333" s="273"/>
      <c r="H333" s="274" t="s">
        <v>1</v>
      </c>
      <c r="I333" s="276"/>
      <c r="J333" s="273"/>
      <c r="K333" s="273"/>
      <c r="L333" s="277"/>
      <c r="M333" s="278"/>
      <c r="N333" s="279"/>
      <c r="O333" s="279"/>
      <c r="P333" s="279"/>
      <c r="Q333" s="279"/>
      <c r="R333" s="279"/>
      <c r="S333" s="279"/>
      <c r="T333" s="280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81" t="s">
        <v>162</v>
      </c>
      <c r="AU333" s="281" t="s">
        <v>86</v>
      </c>
      <c r="AV333" s="15" t="s">
        <v>84</v>
      </c>
      <c r="AW333" s="15" t="s">
        <v>32</v>
      </c>
      <c r="AX333" s="15" t="s">
        <v>76</v>
      </c>
      <c r="AY333" s="281" t="s">
        <v>153</v>
      </c>
    </row>
    <row r="334" s="13" customFormat="1">
      <c r="A334" s="13"/>
      <c r="B334" s="249"/>
      <c r="C334" s="250"/>
      <c r="D334" s="251" t="s">
        <v>162</v>
      </c>
      <c r="E334" s="252" t="s">
        <v>1</v>
      </c>
      <c r="F334" s="253" t="s">
        <v>513</v>
      </c>
      <c r="G334" s="250"/>
      <c r="H334" s="254">
        <v>7.7999999999999998</v>
      </c>
      <c r="I334" s="255"/>
      <c r="J334" s="250"/>
      <c r="K334" s="250"/>
      <c r="L334" s="256"/>
      <c r="M334" s="257"/>
      <c r="N334" s="258"/>
      <c r="O334" s="258"/>
      <c r="P334" s="258"/>
      <c r="Q334" s="258"/>
      <c r="R334" s="258"/>
      <c r="S334" s="258"/>
      <c r="T334" s="25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0" t="s">
        <v>162</v>
      </c>
      <c r="AU334" s="260" t="s">
        <v>86</v>
      </c>
      <c r="AV334" s="13" t="s">
        <v>86</v>
      </c>
      <c r="AW334" s="13" t="s">
        <v>32</v>
      </c>
      <c r="AX334" s="13" t="s">
        <v>76</v>
      </c>
      <c r="AY334" s="260" t="s">
        <v>153</v>
      </c>
    </row>
    <row r="335" s="16" customFormat="1">
      <c r="A335" s="16"/>
      <c r="B335" s="282"/>
      <c r="C335" s="283"/>
      <c r="D335" s="251" t="s">
        <v>162</v>
      </c>
      <c r="E335" s="284" t="s">
        <v>1</v>
      </c>
      <c r="F335" s="285" t="s">
        <v>215</v>
      </c>
      <c r="G335" s="283"/>
      <c r="H335" s="286">
        <v>7.7999999999999998</v>
      </c>
      <c r="I335" s="287"/>
      <c r="J335" s="283"/>
      <c r="K335" s="283"/>
      <c r="L335" s="288"/>
      <c r="M335" s="289"/>
      <c r="N335" s="290"/>
      <c r="O335" s="290"/>
      <c r="P335" s="290"/>
      <c r="Q335" s="290"/>
      <c r="R335" s="290"/>
      <c r="S335" s="290"/>
      <c r="T335" s="291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T335" s="292" t="s">
        <v>162</v>
      </c>
      <c r="AU335" s="292" t="s">
        <v>86</v>
      </c>
      <c r="AV335" s="16" t="s">
        <v>154</v>
      </c>
      <c r="AW335" s="16" t="s">
        <v>32</v>
      </c>
      <c r="AX335" s="16" t="s">
        <v>76</v>
      </c>
      <c r="AY335" s="292" t="s">
        <v>153</v>
      </c>
    </row>
    <row r="336" s="14" customFormat="1">
      <c r="A336" s="14"/>
      <c r="B336" s="261"/>
      <c r="C336" s="262"/>
      <c r="D336" s="251" t="s">
        <v>162</v>
      </c>
      <c r="E336" s="263" t="s">
        <v>1</v>
      </c>
      <c r="F336" s="264" t="s">
        <v>164</v>
      </c>
      <c r="G336" s="262"/>
      <c r="H336" s="265">
        <v>73.054000000000002</v>
      </c>
      <c r="I336" s="266"/>
      <c r="J336" s="262"/>
      <c r="K336" s="262"/>
      <c r="L336" s="267"/>
      <c r="M336" s="268"/>
      <c r="N336" s="269"/>
      <c r="O336" s="269"/>
      <c r="P336" s="269"/>
      <c r="Q336" s="269"/>
      <c r="R336" s="269"/>
      <c r="S336" s="269"/>
      <c r="T336" s="270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71" t="s">
        <v>162</v>
      </c>
      <c r="AU336" s="271" t="s">
        <v>86</v>
      </c>
      <c r="AV336" s="14" t="s">
        <v>160</v>
      </c>
      <c r="AW336" s="14" t="s">
        <v>32</v>
      </c>
      <c r="AX336" s="14" t="s">
        <v>84</v>
      </c>
      <c r="AY336" s="271" t="s">
        <v>153</v>
      </c>
    </row>
    <row r="337" s="2" customFormat="1" ht="24.15" customHeight="1">
      <c r="A337" s="39"/>
      <c r="B337" s="40"/>
      <c r="C337" s="235" t="s">
        <v>476</v>
      </c>
      <c r="D337" s="235" t="s">
        <v>156</v>
      </c>
      <c r="E337" s="236" t="s">
        <v>515</v>
      </c>
      <c r="F337" s="237" t="s">
        <v>516</v>
      </c>
      <c r="G337" s="238" t="s">
        <v>167</v>
      </c>
      <c r="H337" s="239">
        <v>75.406999999999996</v>
      </c>
      <c r="I337" s="240"/>
      <c r="J337" s="241">
        <f>ROUND(I337*H337,2)</f>
        <v>0</v>
      </c>
      <c r="K337" s="242"/>
      <c r="L337" s="45"/>
      <c r="M337" s="243" t="s">
        <v>1</v>
      </c>
      <c r="N337" s="244" t="s">
        <v>41</v>
      </c>
      <c r="O337" s="92"/>
      <c r="P337" s="245">
        <f>O337*H337</f>
        <v>0</v>
      </c>
      <c r="Q337" s="245">
        <v>0.0051999999999999998</v>
      </c>
      <c r="R337" s="245">
        <f>Q337*H337</f>
        <v>0.39211639999999998</v>
      </c>
      <c r="S337" s="245">
        <v>0</v>
      </c>
      <c r="T337" s="246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7" t="s">
        <v>276</v>
      </c>
      <c r="AT337" s="247" t="s">
        <v>156</v>
      </c>
      <c r="AU337" s="247" t="s">
        <v>86</v>
      </c>
      <c r="AY337" s="18" t="s">
        <v>153</v>
      </c>
      <c r="BE337" s="248">
        <f>IF(N337="základní",J337,0)</f>
        <v>0</v>
      </c>
      <c r="BF337" s="248">
        <f>IF(N337="snížená",J337,0)</f>
        <v>0</v>
      </c>
      <c r="BG337" s="248">
        <f>IF(N337="zákl. přenesená",J337,0)</f>
        <v>0</v>
      </c>
      <c r="BH337" s="248">
        <f>IF(N337="sníž. přenesená",J337,0)</f>
        <v>0</v>
      </c>
      <c r="BI337" s="248">
        <f>IF(N337="nulová",J337,0)</f>
        <v>0</v>
      </c>
      <c r="BJ337" s="18" t="s">
        <v>84</v>
      </c>
      <c r="BK337" s="248">
        <f>ROUND(I337*H337,2)</f>
        <v>0</v>
      </c>
      <c r="BL337" s="18" t="s">
        <v>276</v>
      </c>
      <c r="BM337" s="247" t="s">
        <v>1042</v>
      </c>
    </row>
    <row r="338" s="15" customFormat="1">
      <c r="A338" s="15"/>
      <c r="B338" s="272"/>
      <c r="C338" s="273"/>
      <c r="D338" s="251" t="s">
        <v>162</v>
      </c>
      <c r="E338" s="274" t="s">
        <v>1</v>
      </c>
      <c r="F338" s="275" t="s">
        <v>185</v>
      </c>
      <c r="G338" s="273"/>
      <c r="H338" s="274" t="s">
        <v>1</v>
      </c>
      <c r="I338" s="276"/>
      <c r="J338" s="273"/>
      <c r="K338" s="273"/>
      <c r="L338" s="277"/>
      <c r="M338" s="278"/>
      <c r="N338" s="279"/>
      <c r="O338" s="279"/>
      <c r="P338" s="279"/>
      <c r="Q338" s="279"/>
      <c r="R338" s="279"/>
      <c r="S338" s="279"/>
      <c r="T338" s="280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81" t="s">
        <v>162</v>
      </c>
      <c r="AU338" s="281" t="s">
        <v>86</v>
      </c>
      <c r="AV338" s="15" t="s">
        <v>84</v>
      </c>
      <c r="AW338" s="15" t="s">
        <v>32</v>
      </c>
      <c r="AX338" s="15" t="s">
        <v>76</v>
      </c>
      <c r="AY338" s="281" t="s">
        <v>153</v>
      </c>
    </row>
    <row r="339" s="13" customFormat="1">
      <c r="A339" s="13"/>
      <c r="B339" s="249"/>
      <c r="C339" s="250"/>
      <c r="D339" s="251" t="s">
        <v>162</v>
      </c>
      <c r="E339" s="252" t="s">
        <v>1</v>
      </c>
      <c r="F339" s="253" t="s">
        <v>518</v>
      </c>
      <c r="G339" s="250"/>
      <c r="H339" s="254">
        <v>21.718</v>
      </c>
      <c r="I339" s="255"/>
      <c r="J339" s="250"/>
      <c r="K339" s="250"/>
      <c r="L339" s="256"/>
      <c r="M339" s="257"/>
      <c r="N339" s="258"/>
      <c r="O339" s="258"/>
      <c r="P339" s="258"/>
      <c r="Q339" s="258"/>
      <c r="R339" s="258"/>
      <c r="S339" s="258"/>
      <c r="T339" s="25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0" t="s">
        <v>162</v>
      </c>
      <c r="AU339" s="260" t="s">
        <v>86</v>
      </c>
      <c r="AV339" s="13" t="s">
        <v>86</v>
      </c>
      <c r="AW339" s="13" t="s">
        <v>32</v>
      </c>
      <c r="AX339" s="13" t="s">
        <v>76</v>
      </c>
      <c r="AY339" s="260" t="s">
        <v>153</v>
      </c>
    </row>
    <row r="340" s="16" customFormat="1">
      <c r="A340" s="16"/>
      <c r="B340" s="282"/>
      <c r="C340" s="283"/>
      <c r="D340" s="251" t="s">
        <v>162</v>
      </c>
      <c r="E340" s="284" t="s">
        <v>1</v>
      </c>
      <c r="F340" s="285" t="s">
        <v>215</v>
      </c>
      <c r="G340" s="283"/>
      <c r="H340" s="286">
        <v>21.718</v>
      </c>
      <c r="I340" s="287"/>
      <c r="J340" s="283"/>
      <c r="K340" s="283"/>
      <c r="L340" s="288"/>
      <c r="M340" s="289"/>
      <c r="N340" s="290"/>
      <c r="O340" s="290"/>
      <c r="P340" s="290"/>
      <c r="Q340" s="290"/>
      <c r="R340" s="290"/>
      <c r="S340" s="290"/>
      <c r="T340" s="291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292" t="s">
        <v>162</v>
      </c>
      <c r="AU340" s="292" t="s">
        <v>86</v>
      </c>
      <c r="AV340" s="16" t="s">
        <v>154</v>
      </c>
      <c r="AW340" s="16" t="s">
        <v>32</v>
      </c>
      <c r="AX340" s="16" t="s">
        <v>76</v>
      </c>
      <c r="AY340" s="292" t="s">
        <v>153</v>
      </c>
    </row>
    <row r="341" s="15" customFormat="1">
      <c r="A341" s="15"/>
      <c r="B341" s="272"/>
      <c r="C341" s="273"/>
      <c r="D341" s="251" t="s">
        <v>162</v>
      </c>
      <c r="E341" s="274" t="s">
        <v>1</v>
      </c>
      <c r="F341" s="275" t="s">
        <v>189</v>
      </c>
      <c r="G341" s="273"/>
      <c r="H341" s="274" t="s">
        <v>1</v>
      </c>
      <c r="I341" s="276"/>
      <c r="J341" s="273"/>
      <c r="K341" s="273"/>
      <c r="L341" s="277"/>
      <c r="M341" s="278"/>
      <c r="N341" s="279"/>
      <c r="O341" s="279"/>
      <c r="P341" s="279"/>
      <c r="Q341" s="279"/>
      <c r="R341" s="279"/>
      <c r="S341" s="279"/>
      <c r="T341" s="280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81" t="s">
        <v>162</v>
      </c>
      <c r="AU341" s="281" t="s">
        <v>86</v>
      </c>
      <c r="AV341" s="15" t="s">
        <v>84</v>
      </c>
      <c r="AW341" s="15" t="s">
        <v>32</v>
      </c>
      <c r="AX341" s="15" t="s">
        <v>76</v>
      </c>
      <c r="AY341" s="281" t="s">
        <v>153</v>
      </c>
    </row>
    <row r="342" s="13" customFormat="1">
      <c r="A342" s="13"/>
      <c r="B342" s="249"/>
      <c r="C342" s="250"/>
      <c r="D342" s="251" t="s">
        <v>162</v>
      </c>
      <c r="E342" s="252" t="s">
        <v>1</v>
      </c>
      <c r="F342" s="253" t="s">
        <v>519</v>
      </c>
      <c r="G342" s="250"/>
      <c r="H342" s="254">
        <v>6.6580000000000004</v>
      </c>
      <c r="I342" s="255"/>
      <c r="J342" s="250"/>
      <c r="K342" s="250"/>
      <c r="L342" s="256"/>
      <c r="M342" s="257"/>
      <c r="N342" s="258"/>
      <c r="O342" s="258"/>
      <c r="P342" s="258"/>
      <c r="Q342" s="258"/>
      <c r="R342" s="258"/>
      <c r="S342" s="258"/>
      <c r="T342" s="25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0" t="s">
        <v>162</v>
      </c>
      <c r="AU342" s="260" t="s">
        <v>86</v>
      </c>
      <c r="AV342" s="13" t="s">
        <v>86</v>
      </c>
      <c r="AW342" s="13" t="s">
        <v>32</v>
      </c>
      <c r="AX342" s="13" t="s">
        <v>76</v>
      </c>
      <c r="AY342" s="260" t="s">
        <v>153</v>
      </c>
    </row>
    <row r="343" s="16" customFormat="1">
      <c r="A343" s="16"/>
      <c r="B343" s="282"/>
      <c r="C343" s="283"/>
      <c r="D343" s="251" t="s">
        <v>162</v>
      </c>
      <c r="E343" s="284" t="s">
        <v>1</v>
      </c>
      <c r="F343" s="285" t="s">
        <v>215</v>
      </c>
      <c r="G343" s="283"/>
      <c r="H343" s="286">
        <v>6.6580000000000004</v>
      </c>
      <c r="I343" s="287"/>
      <c r="J343" s="283"/>
      <c r="K343" s="283"/>
      <c r="L343" s="288"/>
      <c r="M343" s="289"/>
      <c r="N343" s="290"/>
      <c r="O343" s="290"/>
      <c r="P343" s="290"/>
      <c r="Q343" s="290"/>
      <c r="R343" s="290"/>
      <c r="S343" s="290"/>
      <c r="T343" s="291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T343" s="292" t="s">
        <v>162</v>
      </c>
      <c r="AU343" s="292" t="s">
        <v>86</v>
      </c>
      <c r="AV343" s="16" t="s">
        <v>154</v>
      </c>
      <c r="AW343" s="16" t="s">
        <v>32</v>
      </c>
      <c r="AX343" s="16" t="s">
        <v>76</v>
      </c>
      <c r="AY343" s="292" t="s">
        <v>153</v>
      </c>
    </row>
    <row r="344" s="15" customFormat="1">
      <c r="A344" s="15"/>
      <c r="B344" s="272"/>
      <c r="C344" s="273"/>
      <c r="D344" s="251" t="s">
        <v>162</v>
      </c>
      <c r="E344" s="274" t="s">
        <v>1</v>
      </c>
      <c r="F344" s="275" t="s">
        <v>510</v>
      </c>
      <c r="G344" s="273"/>
      <c r="H344" s="274" t="s">
        <v>1</v>
      </c>
      <c r="I344" s="276"/>
      <c r="J344" s="273"/>
      <c r="K344" s="273"/>
      <c r="L344" s="277"/>
      <c r="M344" s="278"/>
      <c r="N344" s="279"/>
      <c r="O344" s="279"/>
      <c r="P344" s="279"/>
      <c r="Q344" s="279"/>
      <c r="R344" s="279"/>
      <c r="S344" s="279"/>
      <c r="T344" s="280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81" t="s">
        <v>162</v>
      </c>
      <c r="AU344" s="281" t="s">
        <v>86</v>
      </c>
      <c r="AV344" s="15" t="s">
        <v>84</v>
      </c>
      <c r="AW344" s="15" t="s">
        <v>32</v>
      </c>
      <c r="AX344" s="15" t="s">
        <v>76</v>
      </c>
      <c r="AY344" s="281" t="s">
        <v>153</v>
      </c>
    </row>
    <row r="345" s="13" customFormat="1">
      <c r="A345" s="13"/>
      <c r="B345" s="249"/>
      <c r="C345" s="250"/>
      <c r="D345" s="251" t="s">
        <v>162</v>
      </c>
      <c r="E345" s="252" t="s">
        <v>1</v>
      </c>
      <c r="F345" s="253" t="s">
        <v>520</v>
      </c>
      <c r="G345" s="250"/>
      <c r="H345" s="254">
        <v>39.030999999999999</v>
      </c>
      <c r="I345" s="255"/>
      <c r="J345" s="250"/>
      <c r="K345" s="250"/>
      <c r="L345" s="256"/>
      <c r="M345" s="257"/>
      <c r="N345" s="258"/>
      <c r="O345" s="258"/>
      <c r="P345" s="258"/>
      <c r="Q345" s="258"/>
      <c r="R345" s="258"/>
      <c r="S345" s="258"/>
      <c r="T345" s="25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0" t="s">
        <v>162</v>
      </c>
      <c r="AU345" s="260" t="s">
        <v>86</v>
      </c>
      <c r="AV345" s="13" t="s">
        <v>86</v>
      </c>
      <c r="AW345" s="13" t="s">
        <v>32</v>
      </c>
      <c r="AX345" s="13" t="s">
        <v>76</v>
      </c>
      <c r="AY345" s="260" t="s">
        <v>153</v>
      </c>
    </row>
    <row r="346" s="16" customFormat="1">
      <c r="A346" s="16"/>
      <c r="B346" s="282"/>
      <c r="C346" s="283"/>
      <c r="D346" s="251" t="s">
        <v>162</v>
      </c>
      <c r="E346" s="284" t="s">
        <v>1</v>
      </c>
      <c r="F346" s="285" t="s">
        <v>215</v>
      </c>
      <c r="G346" s="283"/>
      <c r="H346" s="286">
        <v>39.030999999999999</v>
      </c>
      <c r="I346" s="287"/>
      <c r="J346" s="283"/>
      <c r="K346" s="283"/>
      <c r="L346" s="288"/>
      <c r="M346" s="289"/>
      <c r="N346" s="290"/>
      <c r="O346" s="290"/>
      <c r="P346" s="290"/>
      <c r="Q346" s="290"/>
      <c r="R346" s="290"/>
      <c r="S346" s="290"/>
      <c r="T346" s="291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T346" s="292" t="s">
        <v>162</v>
      </c>
      <c r="AU346" s="292" t="s">
        <v>86</v>
      </c>
      <c r="AV346" s="16" t="s">
        <v>154</v>
      </c>
      <c r="AW346" s="16" t="s">
        <v>32</v>
      </c>
      <c r="AX346" s="16" t="s">
        <v>76</v>
      </c>
      <c r="AY346" s="292" t="s">
        <v>153</v>
      </c>
    </row>
    <row r="347" s="15" customFormat="1">
      <c r="A347" s="15"/>
      <c r="B347" s="272"/>
      <c r="C347" s="273"/>
      <c r="D347" s="251" t="s">
        <v>162</v>
      </c>
      <c r="E347" s="274" t="s">
        <v>1</v>
      </c>
      <c r="F347" s="275" t="s">
        <v>512</v>
      </c>
      <c r="G347" s="273"/>
      <c r="H347" s="274" t="s">
        <v>1</v>
      </c>
      <c r="I347" s="276"/>
      <c r="J347" s="273"/>
      <c r="K347" s="273"/>
      <c r="L347" s="277"/>
      <c r="M347" s="278"/>
      <c r="N347" s="279"/>
      <c r="O347" s="279"/>
      <c r="P347" s="279"/>
      <c r="Q347" s="279"/>
      <c r="R347" s="279"/>
      <c r="S347" s="279"/>
      <c r="T347" s="280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81" t="s">
        <v>162</v>
      </c>
      <c r="AU347" s="281" t="s">
        <v>86</v>
      </c>
      <c r="AV347" s="15" t="s">
        <v>84</v>
      </c>
      <c r="AW347" s="15" t="s">
        <v>32</v>
      </c>
      <c r="AX347" s="15" t="s">
        <v>76</v>
      </c>
      <c r="AY347" s="281" t="s">
        <v>153</v>
      </c>
    </row>
    <row r="348" s="13" customFormat="1">
      <c r="A348" s="13"/>
      <c r="B348" s="249"/>
      <c r="C348" s="250"/>
      <c r="D348" s="251" t="s">
        <v>162</v>
      </c>
      <c r="E348" s="252" t="s">
        <v>1</v>
      </c>
      <c r="F348" s="253" t="s">
        <v>521</v>
      </c>
      <c r="G348" s="250"/>
      <c r="H348" s="254">
        <v>8</v>
      </c>
      <c r="I348" s="255"/>
      <c r="J348" s="250"/>
      <c r="K348" s="250"/>
      <c r="L348" s="256"/>
      <c r="M348" s="257"/>
      <c r="N348" s="258"/>
      <c r="O348" s="258"/>
      <c r="P348" s="258"/>
      <c r="Q348" s="258"/>
      <c r="R348" s="258"/>
      <c r="S348" s="258"/>
      <c r="T348" s="25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0" t="s">
        <v>162</v>
      </c>
      <c r="AU348" s="260" t="s">
        <v>86</v>
      </c>
      <c r="AV348" s="13" t="s">
        <v>86</v>
      </c>
      <c r="AW348" s="13" t="s">
        <v>32</v>
      </c>
      <c r="AX348" s="13" t="s">
        <v>76</v>
      </c>
      <c r="AY348" s="260" t="s">
        <v>153</v>
      </c>
    </row>
    <row r="349" s="16" customFormat="1">
      <c r="A349" s="16"/>
      <c r="B349" s="282"/>
      <c r="C349" s="283"/>
      <c r="D349" s="251" t="s">
        <v>162</v>
      </c>
      <c r="E349" s="284" t="s">
        <v>1</v>
      </c>
      <c r="F349" s="285" t="s">
        <v>215</v>
      </c>
      <c r="G349" s="283"/>
      <c r="H349" s="286">
        <v>8</v>
      </c>
      <c r="I349" s="287"/>
      <c r="J349" s="283"/>
      <c r="K349" s="283"/>
      <c r="L349" s="288"/>
      <c r="M349" s="289"/>
      <c r="N349" s="290"/>
      <c r="O349" s="290"/>
      <c r="P349" s="290"/>
      <c r="Q349" s="290"/>
      <c r="R349" s="290"/>
      <c r="S349" s="290"/>
      <c r="T349" s="291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92" t="s">
        <v>162</v>
      </c>
      <c r="AU349" s="292" t="s">
        <v>86</v>
      </c>
      <c r="AV349" s="16" t="s">
        <v>154</v>
      </c>
      <c r="AW349" s="16" t="s">
        <v>32</v>
      </c>
      <c r="AX349" s="16" t="s">
        <v>76</v>
      </c>
      <c r="AY349" s="292" t="s">
        <v>153</v>
      </c>
    </row>
    <row r="350" s="14" customFormat="1">
      <c r="A350" s="14"/>
      <c r="B350" s="261"/>
      <c r="C350" s="262"/>
      <c r="D350" s="251" t="s">
        <v>162</v>
      </c>
      <c r="E350" s="263" t="s">
        <v>1</v>
      </c>
      <c r="F350" s="264" t="s">
        <v>164</v>
      </c>
      <c r="G350" s="262"/>
      <c r="H350" s="265">
        <v>75.406999999999996</v>
      </c>
      <c r="I350" s="266"/>
      <c r="J350" s="262"/>
      <c r="K350" s="262"/>
      <c r="L350" s="267"/>
      <c r="M350" s="268"/>
      <c r="N350" s="269"/>
      <c r="O350" s="269"/>
      <c r="P350" s="269"/>
      <c r="Q350" s="269"/>
      <c r="R350" s="269"/>
      <c r="S350" s="269"/>
      <c r="T350" s="270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71" t="s">
        <v>162</v>
      </c>
      <c r="AU350" s="271" t="s">
        <v>86</v>
      </c>
      <c r="AV350" s="14" t="s">
        <v>160</v>
      </c>
      <c r="AW350" s="14" t="s">
        <v>32</v>
      </c>
      <c r="AX350" s="14" t="s">
        <v>84</v>
      </c>
      <c r="AY350" s="271" t="s">
        <v>153</v>
      </c>
    </row>
    <row r="351" s="2" customFormat="1" ht="37.8" customHeight="1">
      <c r="A351" s="39"/>
      <c r="B351" s="40"/>
      <c r="C351" s="293" t="s">
        <v>745</v>
      </c>
      <c r="D351" s="293" t="s">
        <v>255</v>
      </c>
      <c r="E351" s="294" t="s">
        <v>523</v>
      </c>
      <c r="F351" s="295" t="s">
        <v>524</v>
      </c>
      <c r="G351" s="296" t="s">
        <v>167</v>
      </c>
      <c r="H351" s="297">
        <v>82.947999999999993</v>
      </c>
      <c r="I351" s="298"/>
      <c r="J351" s="299">
        <f>ROUND(I351*H351,2)</f>
        <v>0</v>
      </c>
      <c r="K351" s="300"/>
      <c r="L351" s="301"/>
      <c r="M351" s="302" t="s">
        <v>1</v>
      </c>
      <c r="N351" s="303" t="s">
        <v>41</v>
      </c>
      <c r="O351" s="92"/>
      <c r="P351" s="245">
        <f>O351*H351</f>
        <v>0</v>
      </c>
      <c r="Q351" s="245">
        <v>0.0118</v>
      </c>
      <c r="R351" s="245">
        <f>Q351*H351</f>
        <v>0.97878639999999995</v>
      </c>
      <c r="S351" s="245">
        <v>0</v>
      </c>
      <c r="T351" s="246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7" t="s">
        <v>468</v>
      </c>
      <c r="AT351" s="247" t="s">
        <v>255</v>
      </c>
      <c r="AU351" s="247" t="s">
        <v>86</v>
      </c>
      <c r="AY351" s="18" t="s">
        <v>153</v>
      </c>
      <c r="BE351" s="248">
        <f>IF(N351="základní",J351,0)</f>
        <v>0</v>
      </c>
      <c r="BF351" s="248">
        <f>IF(N351="snížená",J351,0)</f>
        <v>0</v>
      </c>
      <c r="BG351" s="248">
        <f>IF(N351="zákl. přenesená",J351,0)</f>
        <v>0</v>
      </c>
      <c r="BH351" s="248">
        <f>IF(N351="sníž. přenesená",J351,0)</f>
        <v>0</v>
      </c>
      <c r="BI351" s="248">
        <f>IF(N351="nulová",J351,0)</f>
        <v>0</v>
      </c>
      <c r="BJ351" s="18" t="s">
        <v>84</v>
      </c>
      <c r="BK351" s="248">
        <f>ROUND(I351*H351,2)</f>
        <v>0</v>
      </c>
      <c r="BL351" s="18" t="s">
        <v>276</v>
      </c>
      <c r="BM351" s="247" t="s">
        <v>1043</v>
      </c>
    </row>
    <row r="352" s="13" customFormat="1">
      <c r="A352" s="13"/>
      <c r="B352" s="249"/>
      <c r="C352" s="250"/>
      <c r="D352" s="251" t="s">
        <v>162</v>
      </c>
      <c r="E352" s="250"/>
      <c r="F352" s="253" t="s">
        <v>526</v>
      </c>
      <c r="G352" s="250"/>
      <c r="H352" s="254">
        <v>82.947999999999993</v>
      </c>
      <c r="I352" s="255"/>
      <c r="J352" s="250"/>
      <c r="K352" s="250"/>
      <c r="L352" s="256"/>
      <c r="M352" s="257"/>
      <c r="N352" s="258"/>
      <c r="O352" s="258"/>
      <c r="P352" s="258"/>
      <c r="Q352" s="258"/>
      <c r="R352" s="258"/>
      <c r="S352" s="258"/>
      <c r="T352" s="25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0" t="s">
        <v>162</v>
      </c>
      <c r="AU352" s="260" t="s">
        <v>86</v>
      </c>
      <c r="AV352" s="13" t="s">
        <v>86</v>
      </c>
      <c r="AW352" s="13" t="s">
        <v>4</v>
      </c>
      <c r="AX352" s="13" t="s">
        <v>84</v>
      </c>
      <c r="AY352" s="260" t="s">
        <v>153</v>
      </c>
    </row>
    <row r="353" s="2" customFormat="1" ht="24.15" customHeight="1">
      <c r="A353" s="39"/>
      <c r="B353" s="40"/>
      <c r="C353" s="235" t="s">
        <v>489</v>
      </c>
      <c r="D353" s="235" t="s">
        <v>156</v>
      </c>
      <c r="E353" s="236" t="s">
        <v>528</v>
      </c>
      <c r="F353" s="237" t="s">
        <v>529</v>
      </c>
      <c r="G353" s="238" t="s">
        <v>167</v>
      </c>
      <c r="H353" s="239">
        <v>37.130000000000003</v>
      </c>
      <c r="I353" s="240"/>
      <c r="J353" s="241">
        <f>ROUND(I353*H353,2)</f>
        <v>0</v>
      </c>
      <c r="K353" s="242"/>
      <c r="L353" s="45"/>
      <c r="M353" s="243" t="s">
        <v>1</v>
      </c>
      <c r="N353" s="244" t="s">
        <v>41</v>
      </c>
      <c r="O353" s="92"/>
      <c r="P353" s="245">
        <f>O353*H353</f>
        <v>0</v>
      </c>
      <c r="Q353" s="245">
        <v>0</v>
      </c>
      <c r="R353" s="245">
        <f>Q353*H353</f>
        <v>0</v>
      </c>
      <c r="S353" s="245">
        <v>0</v>
      </c>
      <c r="T353" s="246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7" t="s">
        <v>276</v>
      </c>
      <c r="AT353" s="247" t="s">
        <v>156</v>
      </c>
      <c r="AU353" s="247" t="s">
        <v>86</v>
      </c>
      <c r="AY353" s="18" t="s">
        <v>153</v>
      </c>
      <c r="BE353" s="248">
        <f>IF(N353="základní",J353,0)</f>
        <v>0</v>
      </c>
      <c r="BF353" s="248">
        <f>IF(N353="snížená",J353,0)</f>
        <v>0</v>
      </c>
      <c r="BG353" s="248">
        <f>IF(N353="zákl. přenesená",J353,0)</f>
        <v>0</v>
      </c>
      <c r="BH353" s="248">
        <f>IF(N353="sníž. přenesená",J353,0)</f>
        <v>0</v>
      </c>
      <c r="BI353" s="248">
        <f>IF(N353="nulová",J353,0)</f>
        <v>0</v>
      </c>
      <c r="BJ353" s="18" t="s">
        <v>84</v>
      </c>
      <c r="BK353" s="248">
        <f>ROUND(I353*H353,2)</f>
        <v>0</v>
      </c>
      <c r="BL353" s="18" t="s">
        <v>276</v>
      </c>
      <c r="BM353" s="247" t="s">
        <v>1044</v>
      </c>
    </row>
    <row r="354" s="16" customFormat="1">
      <c r="A354" s="16"/>
      <c r="B354" s="282"/>
      <c r="C354" s="283"/>
      <c r="D354" s="251" t="s">
        <v>162</v>
      </c>
      <c r="E354" s="284" t="s">
        <v>1</v>
      </c>
      <c r="F354" s="285" t="s">
        <v>215</v>
      </c>
      <c r="G354" s="283"/>
      <c r="H354" s="286">
        <v>0</v>
      </c>
      <c r="I354" s="287"/>
      <c r="J354" s="283"/>
      <c r="K354" s="283"/>
      <c r="L354" s="288"/>
      <c r="M354" s="289"/>
      <c r="N354" s="290"/>
      <c r="O354" s="290"/>
      <c r="P354" s="290"/>
      <c r="Q354" s="290"/>
      <c r="R354" s="290"/>
      <c r="S354" s="290"/>
      <c r="T354" s="291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92" t="s">
        <v>162</v>
      </c>
      <c r="AU354" s="292" t="s">
        <v>86</v>
      </c>
      <c r="AV354" s="16" t="s">
        <v>154</v>
      </c>
      <c r="AW354" s="16" t="s">
        <v>32</v>
      </c>
      <c r="AX354" s="16" t="s">
        <v>76</v>
      </c>
      <c r="AY354" s="292" t="s">
        <v>153</v>
      </c>
    </row>
    <row r="355" s="15" customFormat="1">
      <c r="A355" s="15"/>
      <c r="B355" s="272"/>
      <c r="C355" s="273"/>
      <c r="D355" s="251" t="s">
        <v>162</v>
      </c>
      <c r="E355" s="274" t="s">
        <v>1</v>
      </c>
      <c r="F355" s="275" t="s">
        <v>189</v>
      </c>
      <c r="G355" s="273"/>
      <c r="H355" s="274" t="s">
        <v>1</v>
      </c>
      <c r="I355" s="276"/>
      <c r="J355" s="273"/>
      <c r="K355" s="273"/>
      <c r="L355" s="277"/>
      <c r="M355" s="278"/>
      <c r="N355" s="279"/>
      <c r="O355" s="279"/>
      <c r="P355" s="279"/>
      <c r="Q355" s="279"/>
      <c r="R355" s="279"/>
      <c r="S355" s="279"/>
      <c r="T355" s="280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81" t="s">
        <v>162</v>
      </c>
      <c r="AU355" s="281" t="s">
        <v>86</v>
      </c>
      <c r="AV355" s="15" t="s">
        <v>84</v>
      </c>
      <c r="AW355" s="15" t="s">
        <v>32</v>
      </c>
      <c r="AX355" s="15" t="s">
        <v>76</v>
      </c>
      <c r="AY355" s="281" t="s">
        <v>153</v>
      </c>
    </row>
    <row r="356" s="13" customFormat="1">
      <c r="A356" s="13"/>
      <c r="B356" s="249"/>
      <c r="C356" s="250"/>
      <c r="D356" s="251" t="s">
        <v>162</v>
      </c>
      <c r="E356" s="252" t="s">
        <v>1</v>
      </c>
      <c r="F356" s="253" t="s">
        <v>519</v>
      </c>
      <c r="G356" s="250"/>
      <c r="H356" s="254">
        <v>6.6580000000000004</v>
      </c>
      <c r="I356" s="255"/>
      <c r="J356" s="250"/>
      <c r="K356" s="250"/>
      <c r="L356" s="256"/>
      <c r="M356" s="257"/>
      <c r="N356" s="258"/>
      <c r="O356" s="258"/>
      <c r="P356" s="258"/>
      <c r="Q356" s="258"/>
      <c r="R356" s="258"/>
      <c r="S356" s="258"/>
      <c r="T356" s="25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0" t="s">
        <v>162</v>
      </c>
      <c r="AU356" s="260" t="s">
        <v>86</v>
      </c>
      <c r="AV356" s="13" t="s">
        <v>86</v>
      </c>
      <c r="AW356" s="13" t="s">
        <v>32</v>
      </c>
      <c r="AX356" s="13" t="s">
        <v>76</v>
      </c>
      <c r="AY356" s="260" t="s">
        <v>153</v>
      </c>
    </row>
    <row r="357" s="16" customFormat="1">
      <c r="A357" s="16"/>
      <c r="B357" s="282"/>
      <c r="C357" s="283"/>
      <c r="D357" s="251" t="s">
        <v>162</v>
      </c>
      <c r="E357" s="284" t="s">
        <v>1</v>
      </c>
      <c r="F357" s="285" t="s">
        <v>215</v>
      </c>
      <c r="G357" s="283"/>
      <c r="H357" s="286">
        <v>6.6580000000000004</v>
      </c>
      <c r="I357" s="287"/>
      <c r="J357" s="283"/>
      <c r="K357" s="283"/>
      <c r="L357" s="288"/>
      <c r="M357" s="289"/>
      <c r="N357" s="290"/>
      <c r="O357" s="290"/>
      <c r="P357" s="290"/>
      <c r="Q357" s="290"/>
      <c r="R357" s="290"/>
      <c r="S357" s="290"/>
      <c r="T357" s="291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T357" s="292" t="s">
        <v>162</v>
      </c>
      <c r="AU357" s="292" t="s">
        <v>86</v>
      </c>
      <c r="AV357" s="16" t="s">
        <v>154</v>
      </c>
      <c r="AW357" s="16" t="s">
        <v>32</v>
      </c>
      <c r="AX357" s="16" t="s">
        <v>76</v>
      </c>
      <c r="AY357" s="292" t="s">
        <v>153</v>
      </c>
    </row>
    <row r="358" s="15" customFormat="1">
      <c r="A358" s="15"/>
      <c r="B358" s="272"/>
      <c r="C358" s="273"/>
      <c r="D358" s="251" t="s">
        <v>162</v>
      </c>
      <c r="E358" s="274" t="s">
        <v>1</v>
      </c>
      <c r="F358" s="275" t="s">
        <v>510</v>
      </c>
      <c r="G358" s="273"/>
      <c r="H358" s="274" t="s">
        <v>1</v>
      </c>
      <c r="I358" s="276"/>
      <c r="J358" s="273"/>
      <c r="K358" s="273"/>
      <c r="L358" s="277"/>
      <c r="M358" s="278"/>
      <c r="N358" s="279"/>
      <c r="O358" s="279"/>
      <c r="P358" s="279"/>
      <c r="Q358" s="279"/>
      <c r="R358" s="279"/>
      <c r="S358" s="279"/>
      <c r="T358" s="280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81" t="s">
        <v>162</v>
      </c>
      <c r="AU358" s="281" t="s">
        <v>86</v>
      </c>
      <c r="AV358" s="15" t="s">
        <v>84</v>
      </c>
      <c r="AW358" s="15" t="s">
        <v>32</v>
      </c>
      <c r="AX358" s="15" t="s">
        <v>76</v>
      </c>
      <c r="AY358" s="281" t="s">
        <v>153</v>
      </c>
    </row>
    <row r="359" s="13" customFormat="1">
      <c r="A359" s="13"/>
      <c r="B359" s="249"/>
      <c r="C359" s="250"/>
      <c r="D359" s="251" t="s">
        <v>162</v>
      </c>
      <c r="E359" s="252" t="s">
        <v>1</v>
      </c>
      <c r="F359" s="253" t="s">
        <v>531</v>
      </c>
      <c r="G359" s="250"/>
      <c r="H359" s="254">
        <v>22.472000000000001</v>
      </c>
      <c r="I359" s="255"/>
      <c r="J359" s="250"/>
      <c r="K359" s="250"/>
      <c r="L359" s="256"/>
      <c r="M359" s="257"/>
      <c r="N359" s="258"/>
      <c r="O359" s="258"/>
      <c r="P359" s="258"/>
      <c r="Q359" s="258"/>
      <c r="R359" s="258"/>
      <c r="S359" s="258"/>
      <c r="T359" s="25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0" t="s">
        <v>162</v>
      </c>
      <c r="AU359" s="260" t="s">
        <v>86</v>
      </c>
      <c r="AV359" s="13" t="s">
        <v>86</v>
      </c>
      <c r="AW359" s="13" t="s">
        <v>32</v>
      </c>
      <c r="AX359" s="13" t="s">
        <v>76</v>
      </c>
      <c r="AY359" s="260" t="s">
        <v>153</v>
      </c>
    </row>
    <row r="360" s="16" customFormat="1">
      <c r="A360" s="16"/>
      <c r="B360" s="282"/>
      <c r="C360" s="283"/>
      <c r="D360" s="251" t="s">
        <v>162</v>
      </c>
      <c r="E360" s="284" t="s">
        <v>1</v>
      </c>
      <c r="F360" s="285" t="s">
        <v>215</v>
      </c>
      <c r="G360" s="283"/>
      <c r="H360" s="286">
        <v>22.472000000000001</v>
      </c>
      <c r="I360" s="287"/>
      <c r="J360" s="283"/>
      <c r="K360" s="283"/>
      <c r="L360" s="288"/>
      <c r="M360" s="289"/>
      <c r="N360" s="290"/>
      <c r="O360" s="290"/>
      <c r="P360" s="290"/>
      <c r="Q360" s="290"/>
      <c r="R360" s="290"/>
      <c r="S360" s="290"/>
      <c r="T360" s="291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T360" s="292" t="s">
        <v>162</v>
      </c>
      <c r="AU360" s="292" t="s">
        <v>86</v>
      </c>
      <c r="AV360" s="16" t="s">
        <v>154</v>
      </c>
      <c r="AW360" s="16" t="s">
        <v>32</v>
      </c>
      <c r="AX360" s="16" t="s">
        <v>76</v>
      </c>
      <c r="AY360" s="292" t="s">
        <v>153</v>
      </c>
    </row>
    <row r="361" s="15" customFormat="1">
      <c r="A361" s="15"/>
      <c r="B361" s="272"/>
      <c r="C361" s="273"/>
      <c r="D361" s="251" t="s">
        <v>162</v>
      </c>
      <c r="E361" s="274" t="s">
        <v>1</v>
      </c>
      <c r="F361" s="275" t="s">
        <v>512</v>
      </c>
      <c r="G361" s="273"/>
      <c r="H361" s="274" t="s">
        <v>1</v>
      </c>
      <c r="I361" s="276"/>
      <c r="J361" s="273"/>
      <c r="K361" s="273"/>
      <c r="L361" s="277"/>
      <c r="M361" s="278"/>
      <c r="N361" s="279"/>
      <c r="O361" s="279"/>
      <c r="P361" s="279"/>
      <c r="Q361" s="279"/>
      <c r="R361" s="279"/>
      <c r="S361" s="279"/>
      <c r="T361" s="280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81" t="s">
        <v>162</v>
      </c>
      <c r="AU361" s="281" t="s">
        <v>86</v>
      </c>
      <c r="AV361" s="15" t="s">
        <v>84</v>
      </c>
      <c r="AW361" s="15" t="s">
        <v>32</v>
      </c>
      <c r="AX361" s="15" t="s">
        <v>76</v>
      </c>
      <c r="AY361" s="281" t="s">
        <v>153</v>
      </c>
    </row>
    <row r="362" s="13" customFormat="1">
      <c r="A362" s="13"/>
      <c r="B362" s="249"/>
      <c r="C362" s="250"/>
      <c r="D362" s="251" t="s">
        <v>162</v>
      </c>
      <c r="E362" s="252" t="s">
        <v>1</v>
      </c>
      <c r="F362" s="253" t="s">
        <v>521</v>
      </c>
      <c r="G362" s="250"/>
      <c r="H362" s="254">
        <v>8</v>
      </c>
      <c r="I362" s="255"/>
      <c r="J362" s="250"/>
      <c r="K362" s="250"/>
      <c r="L362" s="256"/>
      <c r="M362" s="257"/>
      <c r="N362" s="258"/>
      <c r="O362" s="258"/>
      <c r="P362" s="258"/>
      <c r="Q362" s="258"/>
      <c r="R362" s="258"/>
      <c r="S362" s="258"/>
      <c r="T362" s="25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0" t="s">
        <v>162</v>
      </c>
      <c r="AU362" s="260" t="s">
        <v>86</v>
      </c>
      <c r="AV362" s="13" t="s">
        <v>86</v>
      </c>
      <c r="AW362" s="13" t="s">
        <v>32</v>
      </c>
      <c r="AX362" s="13" t="s">
        <v>76</v>
      </c>
      <c r="AY362" s="260" t="s">
        <v>153</v>
      </c>
    </row>
    <row r="363" s="16" customFormat="1">
      <c r="A363" s="16"/>
      <c r="B363" s="282"/>
      <c r="C363" s="283"/>
      <c r="D363" s="251" t="s">
        <v>162</v>
      </c>
      <c r="E363" s="284" t="s">
        <v>1</v>
      </c>
      <c r="F363" s="285" t="s">
        <v>215</v>
      </c>
      <c r="G363" s="283"/>
      <c r="H363" s="286">
        <v>8</v>
      </c>
      <c r="I363" s="287"/>
      <c r="J363" s="283"/>
      <c r="K363" s="283"/>
      <c r="L363" s="288"/>
      <c r="M363" s="289"/>
      <c r="N363" s="290"/>
      <c r="O363" s="290"/>
      <c r="P363" s="290"/>
      <c r="Q363" s="290"/>
      <c r="R363" s="290"/>
      <c r="S363" s="290"/>
      <c r="T363" s="291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T363" s="292" t="s">
        <v>162</v>
      </c>
      <c r="AU363" s="292" t="s">
        <v>86</v>
      </c>
      <c r="AV363" s="16" t="s">
        <v>154</v>
      </c>
      <c r="AW363" s="16" t="s">
        <v>32</v>
      </c>
      <c r="AX363" s="16" t="s">
        <v>76</v>
      </c>
      <c r="AY363" s="292" t="s">
        <v>153</v>
      </c>
    </row>
    <row r="364" s="14" customFormat="1">
      <c r="A364" s="14"/>
      <c r="B364" s="261"/>
      <c r="C364" s="262"/>
      <c r="D364" s="251" t="s">
        <v>162</v>
      </c>
      <c r="E364" s="263" t="s">
        <v>1</v>
      </c>
      <c r="F364" s="264" t="s">
        <v>164</v>
      </c>
      <c r="G364" s="262"/>
      <c r="H364" s="265">
        <v>37.130000000000003</v>
      </c>
      <c r="I364" s="266"/>
      <c r="J364" s="262"/>
      <c r="K364" s="262"/>
      <c r="L364" s="267"/>
      <c r="M364" s="268"/>
      <c r="N364" s="269"/>
      <c r="O364" s="269"/>
      <c r="P364" s="269"/>
      <c r="Q364" s="269"/>
      <c r="R364" s="269"/>
      <c r="S364" s="269"/>
      <c r="T364" s="270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71" t="s">
        <v>162</v>
      </c>
      <c r="AU364" s="271" t="s">
        <v>86</v>
      </c>
      <c r="AV364" s="14" t="s">
        <v>160</v>
      </c>
      <c r="AW364" s="14" t="s">
        <v>32</v>
      </c>
      <c r="AX364" s="14" t="s">
        <v>84</v>
      </c>
      <c r="AY364" s="271" t="s">
        <v>153</v>
      </c>
    </row>
    <row r="365" s="2" customFormat="1" ht="24.15" customHeight="1">
      <c r="A365" s="39"/>
      <c r="B365" s="40"/>
      <c r="C365" s="235" t="s">
        <v>494</v>
      </c>
      <c r="D365" s="235" t="s">
        <v>156</v>
      </c>
      <c r="E365" s="236" t="s">
        <v>533</v>
      </c>
      <c r="F365" s="237" t="s">
        <v>534</v>
      </c>
      <c r="G365" s="238" t="s">
        <v>167</v>
      </c>
      <c r="H365" s="239">
        <v>75.406999999999996</v>
      </c>
      <c r="I365" s="240"/>
      <c r="J365" s="241">
        <f>ROUND(I365*H365,2)</f>
        <v>0</v>
      </c>
      <c r="K365" s="242"/>
      <c r="L365" s="45"/>
      <c r="M365" s="243" t="s">
        <v>1</v>
      </c>
      <c r="N365" s="244" t="s">
        <v>41</v>
      </c>
      <c r="O365" s="92"/>
      <c r="P365" s="245">
        <f>O365*H365</f>
        <v>0</v>
      </c>
      <c r="Q365" s="245">
        <v>0.0080000000000000002</v>
      </c>
      <c r="R365" s="245">
        <f>Q365*H365</f>
        <v>0.60325600000000001</v>
      </c>
      <c r="S365" s="245">
        <v>0</v>
      </c>
      <c r="T365" s="246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47" t="s">
        <v>276</v>
      </c>
      <c r="AT365" s="247" t="s">
        <v>156</v>
      </c>
      <c r="AU365" s="247" t="s">
        <v>86</v>
      </c>
      <c r="AY365" s="18" t="s">
        <v>153</v>
      </c>
      <c r="BE365" s="248">
        <f>IF(N365="základní",J365,0)</f>
        <v>0</v>
      </c>
      <c r="BF365" s="248">
        <f>IF(N365="snížená",J365,0)</f>
        <v>0</v>
      </c>
      <c r="BG365" s="248">
        <f>IF(N365="zákl. přenesená",J365,0)</f>
        <v>0</v>
      </c>
      <c r="BH365" s="248">
        <f>IF(N365="sníž. přenesená",J365,0)</f>
        <v>0</v>
      </c>
      <c r="BI365" s="248">
        <f>IF(N365="nulová",J365,0)</f>
        <v>0</v>
      </c>
      <c r="BJ365" s="18" t="s">
        <v>84</v>
      </c>
      <c r="BK365" s="248">
        <f>ROUND(I365*H365,2)</f>
        <v>0</v>
      </c>
      <c r="BL365" s="18" t="s">
        <v>276</v>
      </c>
      <c r="BM365" s="247" t="s">
        <v>1045</v>
      </c>
    </row>
    <row r="366" s="2" customFormat="1" ht="16.5" customHeight="1">
      <c r="A366" s="39"/>
      <c r="B366" s="40"/>
      <c r="C366" s="235" t="s">
        <v>751</v>
      </c>
      <c r="D366" s="235" t="s">
        <v>156</v>
      </c>
      <c r="E366" s="236" t="s">
        <v>537</v>
      </c>
      <c r="F366" s="237" t="s">
        <v>538</v>
      </c>
      <c r="G366" s="238" t="s">
        <v>177</v>
      </c>
      <c r="H366" s="239">
        <v>3</v>
      </c>
      <c r="I366" s="240"/>
      <c r="J366" s="241">
        <f>ROUND(I366*H366,2)</f>
        <v>0</v>
      </c>
      <c r="K366" s="242"/>
      <c r="L366" s="45"/>
      <c r="M366" s="243" t="s">
        <v>1</v>
      </c>
      <c r="N366" s="244" t="s">
        <v>41</v>
      </c>
      <c r="O366" s="92"/>
      <c r="P366" s="245">
        <f>O366*H366</f>
        <v>0</v>
      </c>
      <c r="Q366" s="245">
        <v>0</v>
      </c>
      <c r="R366" s="245">
        <f>Q366*H366</f>
        <v>0</v>
      </c>
      <c r="S366" s="245">
        <v>0</v>
      </c>
      <c r="T366" s="246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7" t="s">
        <v>276</v>
      </c>
      <c r="AT366" s="247" t="s">
        <v>156</v>
      </c>
      <c r="AU366" s="247" t="s">
        <v>86</v>
      </c>
      <c r="AY366" s="18" t="s">
        <v>153</v>
      </c>
      <c r="BE366" s="248">
        <f>IF(N366="základní",J366,0)</f>
        <v>0</v>
      </c>
      <c r="BF366" s="248">
        <f>IF(N366="snížená",J366,0)</f>
        <v>0</v>
      </c>
      <c r="BG366" s="248">
        <f>IF(N366="zákl. přenesená",J366,0)</f>
        <v>0</v>
      </c>
      <c r="BH366" s="248">
        <f>IF(N366="sníž. přenesená",J366,0)</f>
        <v>0</v>
      </c>
      <c r="BI366" s="248">
        <f>IF(N366="nulová",J366,0)</f>
        <v>0</v>
      </c>
      <c r="BJ366" s="18" t="s">
        <v>84</v>
      </c>
      <c r="BK366" s="248">
        <f>ROUND(I366*H366,2)</f>
        <v>0</v>
      </c>
      <c r="BL366" s="18" t="s">
        <v>276</v>
      </c>
      <c r="BM366" s="247" t="s">
        <v>1046</v>
      </c>
    </row>
    <row r="367" s="2" customFormat="1" ht="21.75" customHeight="1">
      <c r="A367" s="39"/>
      <c r="B367" s="40"/>
      <c r="C367" s="235" t="s">
        <v>753</v>
      </c>
      <c r="D367" s="235" t="s">
        <v>156</v>
      </c>
      <c r="E367" s="236" t="s">
        <v>541</v>
      </c>
      <c r="F367" s="237" t="s">
        <v>542</v>
      </c>
      <c r="G367" s="238" t="s">
        <v>159</v>
      </c>
      <c r="H367" s="239">
        <v>9.5999999999999996</v>
      </c>
      <c r="I367" s="240"/>
      <c r="J367" s="241">
        <f>ROUND(I367*H367,2)</f>
        <v>0</v>
      </c>
      <c r="K367" s="242"/>
      <c r="L367" s="45"/>
      <c r="M367" s="243" t="s">
        <v>1</v>
      </c>
      <c r="N367" s="244" t="s">
        <v>41</v>
      </c>
      <c r="O367" s="92"/>
      <c r="P367" s="245">
        <f>O367*H367</f>
        <v>0</v>
      </c>
      <c r="Q367" s="245">
        <v>0.00031</v>
      </c>
      <c r="R367" s="245">
        <f>Q367*H367</f>
        <v>0.0029759999999999999</v>
      </c>
      <c r="S367" s="245">
        <v>0</v>
      </c>
      <c r="T367" s="246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47" t="s">
        <v>276</v>
      </c>
      <c r="AT367" s="247" t="s">
        <v>156</v>
      </c>
      <c r="AU367" s="247" t="s">
        <v>86</v>
      </c>
      <c r="AY367" s="18" t="s">
        <v>153</v>
      </c>
      <c r="BE367" s="248">
        <f>IF(N367="základní",J367,0)</f>
        <v>0</v>
      </c>
      <c r="BF367" s="248">
        <f>IF(N367="snížená",J367,0)</f>
        <v>0</v>
      </c>
      <c r="BG367" s="248">
        <f>IF(N367="zákl. přenesená",J367,0)</f>
        <v>0</v>
      </c>
      <c r="BH367" s="248">
        <f>IF(N367="sníž. přenesená",J367,0)</f>
        <v>0</v>
      </c>
      <c r="BI367" s="248">
        <f>IF(N367="nulová",J367,0)</f>
        <v>0</v>
      </c>
      <c r="BJ367" s="18" t="s">
        <v>84</v>
      </c>
      <c r="BK367" s="248">
        <f>ROUND(I367*H367,2)</f>
        <v>0</v>
      </c>
      <c r="BL367" s="18" t="s">
        <v>276</v>
      </c>
      <c r="BM367" s="247" t="s">
        <v>1047</v>
      </c>
    </row>
    <row r="368" s="13" customFormat="1">
      <c r="A368" s="13"/>
      <c r="B368" s="249"/>
      <c r="C368" s="250"/>
      <c r="D368" s="251" t="s">
        <v>162</v>
      </c>
      <c r="E368" s="252" t="s">
        <v>1</v>
      </c>
      <c r="F368" s="253" t="s">
        <v>544</v>
      </c>
      <c r="G368" s="250"/>
      <c r="H368" s="254">
        <v>9.5999999999999996</v>
      </c>
      <c r="I368" s="255"/>
      <c r="J368" s="250"/>
      <c r="K368" s="250"/>
      <c r="L368" s="256"/>
      <c r="M368" s="257"/>
      <c r="N368" s="258"/>
      <c r="O368" s="258"/>
      <c r="P368" s="258"/>
      <c r="Q368" s="258"/>
      <c r="R368" s="258"/>
      <c r="S368" s="258"/>
      <c r="T368" s="25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0" t="s">
        <v>162</v>
      </c>
      <c r="AU368" s="260" t="s">
        <v>86</v>
      </c>
      <c r="AV368" s="13" t="s">
        <v>86</v>
      </c>
      <c r="AW368" s="13" t="s">
        <v>32</v>
      </c>
      <c r="AX368" s="13" t="s">
        <v>76</v>
      </c>
      <c r="AY368" s="260" t="s">
        <v>153</v>
      </c>
    </row>
    <row r="369" s="14" customFormat="1">
      <c r="A369" s="14"/>
      <c r="B369" s="261"/>
      <c r="C369" s="262"/>
      <c r="D369" s="251" t="s">
        <v>162</v>
      </c>
      <c r="E369" s="263" t="s">
        <v>1</v>
      </c>
      <c r="F369" s="264" t="s">
        <v>164</v>
      </c>
      <c r="G369" s="262"/>
      <c r="H369" s="265">
        <v>9.5999999999999996</v>
      </c>
      <c r="I369" s="266"/>
      <c r="J369" s="262"/>
      <c r="K369" s="262"/>
      <c r="L369" s="267"/>
      <c r="M369" s="268"/>
      <c r="N369" s="269"/>
      <c r="O369" s="269"/>
      <c r="P369" s="269"/>
      <c r="Q369" s="269"/>
      <c r="R369" s="269"/>
      <c r="S369" s="269"/>
      <c r="T369" s="27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71" t="s">
        <v>162</v>
      </c>
      <c r="AU369" s="271" t="s">
        <v>86</v>
      </c>
      <c r="AV369" s="14" t="s">
        <v>160</v>
      </c>
      <c r="AW369" s="14" t="s">
        <v>32</v>
      </c>
      <c r="AX369" s="14" t="s">
        <v>84</v>
      </c>
      <c r="AY369" s="271" t="s">
        <v>153</v>
      </c>
    </row>
    <row r="370" s="2" customFormat="1" ht="24.15" customHeight="1">
      <c r="A370" s="39"/>
      <c r="B370" s="40"/>
      <c r="C370" s="235" t="s">
        <v>756</v>
      </c>
      <c r="D370" s="235" t="s">
        <v>156</v>
      </c>
      <c r="E370" s="236" t="s">
        <v>546</v>
      </c>
      <c r="F370" s="237" t="s">
        <v>547</v>
      </c>
      <c r="G370" s="238" t="s">
        <v>159</v>
      </c>
      <c r="H370" s="239">
        <v>98.319999999999993</v>
      </c>
      <c r="I370" s="240"/>
      <c r="J370" s="241">
        <f>ROUND(I370*H370,2)</f>
        <v>0</v>
      </c>
      <c r="K370" s="242"/>
      <c r="L370" s="45"/>
      <c r="M370" s="243" t="s">
        <v>1</v>
      </c>
      <c r="N370" s="244" t="s">
        <v>41</v>
      </c>
      <c r="O370" s="92"/>
      <c r="P370" s="245">
        <f>O370*H370</f>
        <v>0</v>
      </c>
      <c r="Q370" s="245">
        <v>0</v>
      </c>
      <c r="R370" s="245">
        <f>Q370*H370</f>
        <v>0</v>
      </c>
      <c r="S370" s="245">
        <v>0</v>
      </c>
      <c r="T370" s="246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7" t="s">
        <v>160</v>
      </c>
      <c r="AT370" s="247" t="s">
        <v>156</v>
      </c>
      <c r="AU370" s="247" t="s">
        <v>86</v>
      </c>
      <c r="AY370" s="18" t="s">
        <v>153</v>
      </c>
      <c r="BE370" s="248">
        <f>IF(N370="základní",J370,0)</f>
        <v>0</v>
      </c>
      <c r="BF370" s="248">
        <f>IF(N370="snížená",J370,0)</f>
        <v>0</v>
      </c>
      <c r="BG370" s="248">
        <f>IF(N370="zákl. přenesená",J370,0)</f>
        <v>0</v>
      </c>
      <c r="BH370" s="248">
        <f>IF(N370="sníž. přenesená",J370,0)</f>
        <v>0</v>
      </c>
      <c r="BI370" s="248">
        <f>IF(N370="nulová",J370,0)</f>
        <v>0</v>
      </c>
      <c r="BJ370" s="18" t="s">
        <v>84</v>
      </c>
      <c r="BK370" s="248">
        <f>ROUND(I370*H370,2)</f>
        <v>0</v>
      </c>
      <c r="BL370" s="18" t="s">
        <v>160</v>
      </c>
      <c r="BM370" s="247" t="s">
        <v>1048</v>
      </c>
    </row>
    <row r="371" s="15" customFormat="1">
      <c r="A371" s="15"/>
      <c r="B371" s="272"/>
      <c r="C371" s="273"/>
      <c r="D371" s="251" t="s">
        <v>162</v>
      </c>
      <c r="E371" s="274" t="s">
        <v>1</v>
      </c>
      <c r="F371" s="275" t="s">
        <v>415</v>
      </c>
      <c r="G371" s="273"/>
      <c r="H371" s="274" t="s">
        <v>1</v>
      </c>
      <c r="I371" s="276"/>
      <c r="J371" s="273"/>
      <c r="K371" s="273"/>
      <c r="L371" s="277"/>
      <c r="M371" s="278"/>
      <c r="N371" s="279"/>
      <c r="O371" s="279"/>
      <c r="P371" s="279"/>
      <c r="Q371" s="279"/>
      <c r="R371" s="279"/>
      <c r="S371" s="279"/>
      <c r="T371" s="280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81" t="s">
        <v>162</v>
      </c>
      <c r="AU371" s="281" t="s">
        <v>86</v>
      </c>
      <c r="AV371" s="15" t="s">
        <v>84</v>
      </c>
      <c r="AW371" s="15" t="s">
        <v>32</v>
      </c>
      <c r="AX371" s="15" t="s">
        <v>76</v>
      </c>
      <c r="AY371" s="281" t="s">
        <v>153</v>
      </c>
    </row>
    <row r="372" s="15" customFormat="1">
      <c r="A372" s="15"/>
      <c r="B372" s="272"/>
      <c r="C372" s="273"/>
      <c r="D372" s="251" t="s">
        <v>162</v>
      </c>
      <c r="E372" s="274" t="s">
        <v>1</v>
      </c>
      <c r="F372" s="275" t="s">
        <v>185</v>
      </c>
      <c r="G372" s="273"/>
      <c r="H372" s="274" t="s">
        <v>1</v>
      </c>
      <c r="I372" s="276"/>
      <c r="J372" s="273"/>
      <c r="K372" s="273"/>
      <c r="L372" s="277"/>
      <c r="M372" s="278"/>
      <c r="N372" s="279"/>
      <c r="O372" s="279"/>
      <c r="P372" s="279"/>
      <c r="Q372" s="279"/>
      <c r="R372" s="279"/>
      <c r="S372" s="279"/>
      <c r="T372" s="280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81" t="s">
        <v>162</v>
      </c>
      <c r="AU372" s="281" t="s">
        <v>86</v>
      </c>
      <c r="AV372" s="15" t="s">
        <v>84</v>
      </c>
      <c r="AW372" s="15" t="s">
        <v>32</v>
      </c>
      <c r="AX372" s="15" t="s">
        <v>76</v>
      </c>
      <c r="AY372" s="281" t="s">
        <v>153</v>
      </c>
    </row>
    <row r="373" s="13" customFormat="1">
      <c r="A373" s="13"/>
      <c r="B373" s="249"/>
      <c r="C373" s="250"/>
      <c r="D373" s="251" t="s">
        <v>162</v>
      </c>
      <c r="E373" s="252" t="s">
        <v>1</v>
      </c>
      <c r="F373" s="253" t="s">
        <v>549</v>
      </c>
      <c r="G373" s="250"/>
      <c r="H373" s="254">
        <v>15.92</v>
      </c>
      <c r="I373" s="255"/>
      <c r="J373" s="250"/>
      <c r="K373" s="250"/>
      <c r="L373" s="256"/>
      <c r="M373" s="257"/>
      <c r="N373" s="258"/>
      <c r="O373" s="258"/>
      <c r="P373" s="258"/>
      <c r="Q373" s="258"/>
      <c r="R373" s="258"/>
      <c r="S373" s="258"/>
      <c r="T373" s="25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0" t="s">
        <v>162</v>
      </c>
      <c r="AU373" s="260" t="s">
        <v>86</v>
      </c>
      <c r="AV373" s="13" t="s">
        <v>86</v>
      </c>
      <c r="AW373" s="13" t="s">
        <v>32</v>
      </c>
      <c r="AX373" s="13" t="s">
        <v>76</v>
      </c>
      <c r="AY373" s="260" t="s">
        <v>153</v>
      </c>
    </row>
    <row r="374" s="15" customFormat="1">
      <c r="A374" s="15"/>
      <c r="B374" s="272"/>
      <c r="C374" s="273"/>
      <c r="D374" s="251" t="s">
        <v>162</v>
      </c>
      <c r="E374" s="274" t="s">
        <v>1</v>
      </c>
      <c r="F374" s="275" t="s">
        <v>189</v>
      </c>
      <c r="G374" s="273"/>
      <c r="H374" s="274" t="s">
        <v>1</v>
      </c>
      <c r="I374" s="276"/>
      <c r="J374" s="273"/>
      <c r="K374" s="273"/>
      <c r="L374" s="277"/>
      <c r="M374" s="278"/>
      <c r="N374" s="279"/>
      <c r="O374" s="279"/>
      <c r="P374" s="279"/>
      <c r="Q374" s="279"/>
      <c r="R374" s="279"/>
      <c r="S374" s="279"/>
      <c r="T374" s="280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81" t="s">
        <v>162</v>
      </c>
      <c r="AU374" s="281" t="s">
        <v>86</v>
      </c>
      <c r="AV374" s="15" t="s">
        <v>84</v>
      </c>
      <c r="AW374" s="15" t="s">
        <v>32</v>
      </c>
      <c r="AX374" s="15" t="s">
        <v>76</v>
      </c>
      <c r="AY374" s="281" t="s">
        <v>153</v>
      </c>
    </row>
    <row r="375" s="13" customFormat="1">
      <c r="A375" s="13"/>
      <c r="B375" s="249"/>
      <c r="C375" s="250"/>
      <c r="D375" s="251" t="s">
        <v>162</v>
      </c>
      <c r="E375" s="252" t="s">
        <v>1</v>
      </c>
      <c r="F375" s="253" t="s">
        <v>550</v>
      </c>
      <c r="G375" s="250"/>
      <c r="H375" s="254">
        <v>4.2999999999999998</v>
      </c>
      <c r="I375" s="255"/>
      <c r="J375" s="250"/>
      <c r="K375" s="250"/>
      <c r="L375" s="256"/>
      <c r="M375" s="257"/>
      <c r="N375" s="258"/>
      <c r="O375" s="258"/>
      <c r="P375" s="258"/>
      <c r="Q375" s="258"/>
      <c r="R375" s="258"/>
      <c r="S375" s="258"/>
      <c r="T375" s="25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0" t="s">
        <v>162</v>
      </c>
      <c r="AU375" s="260" t="s">
        <v>86</v>
      </c>
      <c r="AV375" s="13" t="s">
        <v>86</v>
      </c>
      <c r="AW375" s="13" t="s">
        <v>32</v>
      </c>
      <c r="AX375" s="13" t="s">
        <v>76</v>
      </c>
      <c r="AY375" s="260" t="s">
        <v>153</v>
      </c>
    </row>
    <row r="376" s="15" customFormat="1">
      <c r="A376" s="15"/>
      <c r="B376" s="272"/>
      <c r="C376" s="273"/>
      <c r="D376" s="251" t="s">
        <v>162</v>
      </c>
      <c r="E376" s="274" t="s">
        <v>1</v>
      </c>
      <c r="F376" s="275" t="s">
        <v>209</v>
      </c>
      <c r="G376" s="273"/>
      <c r="H376" s="274" t="s">
        <v>1</v>
      </c>
      <c r="I376" s="276"/>
      <c r="J376" s="273"/>
      <c r="K376" s="273"/>
      <c r="L376" s="277"/>
      <c r="M376" s="278"/>
      <c r="N376" s="279"/>
      <c r="O376" s="279"/>
      <c r="P376" s="279"/>
      <c r="Q376" s="279"/>
      <c r="R376" s="279"/>
      <c r="S376" s="279"/>
      <c r="T376" s="280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81" t="s">
        <v>162</v>
      </c>
      <c r="AU376" s="281" t="s">
        <v>86</v>
      </c>
      <c r="AV376" s="15" t="s">
        <v>84</v>
      </c>
      <c r="AW376" s="15" t="s">
        <v>32</v>
      </c>
      <c r="AX376" s="15" t="s">
        <v>76</v>
      </c>
      <c r="AY376" s="281" t="s">
        <v>153</v>
      </c>
    </row>
    <row r="377" s="13" customFormat="1">
      <c r="A377" s="13"/>
      <c r="B377" s="249"/>
      <c r="C377" s="250"/>
      <c r="D377" s="251" t="s">
        <v>162</v>
      </c>
      <c r="E377" s="252" t="s">
        <v>1</v>
      </c>
      <c r="F377" s="253" t="s">
        <v>551</v>
      </c>
      <c r="G377" s="250"/>
      <c r="H377" s="254">
        <v>14.300000000000001</v>
      </c>
      <c r="I377" s="255"/>
      <c r="J377" s="250"/>
      <c r="K377" s="250"/>
      <c r="L377" s="256"/>
      <c r="M377" s="257"/>
      <c r="N377" s="258"/>
      <c r="O377" s="258"/>
      <c r="P377" s="258"/>
      <c r="Q377" s="258"/>
      <c r="R377" s="258"/>
      <c r="S377" s="258"/>
      <c r="T377" s="25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0" t="s">
        <v>162</v>
      </c>
      <c r="AU377" s="260" t="s">
        <v>86</v>
      </c>
      <c r="AV377" s="13" t="s">
        <v>86</v>
      </c>
      <c r="AW377" s="13" t="s">
        <v>32</v>
      </c>
      <c r="AX377" s="13" t="s">
        <v>76</v>
      </c>
      <c r="AY377" s="260" t="s">
        <v>153</v>
      </c>
    </row>
    <row r="378" s="15" customFormat="1">
      <c r="A378" s="15"/>
      <c r="B378" s="272"/>
      <c r="C378" s="273"/>
      <c r="D378" s="251" t="s">
        <v>162</v>
      </c>
      <c r="E378" s="274" t="s">
        <v>1</v>
      </c>
      <c r="F378" s="275" t="s">
        <v>212</v>
      </c>
      <c r="G378" s="273"/>
      <c r="H378" s="274" t="s">
        <v>1</v>
      </c>
      <c r="I378" s="276"/>
      <c r="J378" s="273"/>
      <c r="K378" s="273"/>
      <c r="L378" s="277"/>
      <c r="M378" s="278"/>
      <c r="N378" s="279"/>
      <c r="O378" s="279"/>
      <c r="P378" s="279"/>
      <c r="Q378" s="279"/>
      <c r="R378" s="279"/>
      <c r="S378" s="279"/>
      <c r="T378" s="280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81" t="s">
        <v>162</v>
      </c>
      <c r="AU378" s="281" t="s">
        <v>86</v>
      </c>
      <c r="AV378" s="15" t="s">
        <v>84</v>
      </c>
      <c r="AW378" s="15" t="s">
        <v>32</v>
      </c>
      <c r="AX378" s="15" t="s">
        <v>76</v>
      </c>
      <c r="AY378" s="281" t="s">
        <v>153</v>
      </c>
    </row>
    <row r="379" s="13" customFormat="1">
      <c r="A379" s="13"/>
      <c r="B379" s="249"/>
      <c r="C379" s="250"/>
      <c r="D379" s="251" t="s">
        <v>162</v>
      </c>
      <c r="E379" s="252" t="s">
        <v>1</v>
      </c>
      <c r="F379" s="253" t="s">
        <v>552</v>
      </c>
      <c r="G379" s="250"/>
      <c r="H379" s="254">
        <v>14</v>
      </c>
      <c r="I379" s="255"/>
      <c r="J379" s="250"/>
      <c r="K379" s="250"/>
      <c r="L379" s="256"/>
      <c r="M379" s="257"/>
      <c r="N379" s="258"/>
      <c r="O379" s="258"/>
      <c r="P379" s="258"/>
      <c r="Q379" s="258"/>
      <c r="R379" s="258"/>
      <c r="S379" s="258"/>
      <c r="T379" s="259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0" t="s">
        <v>162</v>
      </c>
      <c r="AU379" s="260" t="s">
        <v>86</v>
      </c>
      <c r="AV379" s="13" t="s">
        <v>86</v>
      </c>
      <c r="AW379" s="13" t="s">
        <v>32</v>
      </c>
      <c r="AX379" s="13" t="s">
        <v>76</v>
      </c>
      <c r="AY379" s="260" t="s">
        <v>153</v>
      </c>
    </row>
    <row r="380" s="15" customFormat="1">
      <c r="A380" s="15"/>
      <c r="B380" s="272"/>
      <c r="C380" s="273"/>
      <c r="D380" s="251" t="s">
        <v>162</v>
      </c>
      <c r="E380" s="274" t="s">
        <v>1</v>
      </c>
      <c r="F380" s="275" t="s">
        <v>191</v>
      </c>
      <c r="G380" s="273"/>
      <c r="H380" s="274" t="s">
        <v>1</v>
      </c>
      <c r="I380" s="276"/>
      <c r="J380" s="273"/>
      <c r="K380" s="273"/>
      <c r="L380" s="277"/>
      <c r="M380" s="278"/>
      <c r="N380" s="279"/>
      <c r="O380" s="279"/>
      <c r="P380" s="279"/>
      <c r="Q380" s="279"/>
      <c r="R380" s="279"/>
      <c r="S380" s="279"/>
      <c r="T380" s="280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81" t="s">
        <v>162</v>
      </c>
      <c r="AU380" s="281" t="s">
        <v>86</v>
      </c>
      <c r="AV380" s="15" t="s">
        <v>84</v>
      </c>
      <c r="AW380" s="15" t="s">
        <v>32</v>
      </c>
      <c r="AX380" s="15" t="s">
        <v>76</v>
      </c>
      <c r="AY380" s="281" t="s">
        <v>153</v>
      </c>
    </row>
    <row r="381" s="13" customFormat="1">
      <c r="A381" s="13"/>
      <c r="B381" s="249"/>
      <c r="C381" s="250"/>
      <c r="D381" s="251" t="s">
        <v>162</v>
      </c>
      <c r="E381" s="252" t="s">
        <v>1</v>
      </c>
      <c r="F381" s="253" t="s">
        <v>553</v>
      </c>
      <c r="G381" s="250"/>
      <c r="H381" s="254">
        <v>5</v>
      </c>
      <c r="I381" s="255"/>
      <c r="J381" s="250"/>
      <c r="K381" s="250"/>
      <c r="L381" s="256"/>
      <c r="M381" s="257"/>
      <c r="N381" s="258"/>
      <c r="O381" s="258"/>
      <c r="P381" s="258"/>
      <c r="Q381" s="258"/>
      <c r="R381" s="258"/>
      <c r="S381" s="258"/>
      <c r="T381" s="25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0" t="s">
        <v>162</v>
      </c>
      <c r="AU381" s="260" t="s">
        <v>86</v>
      </c>
      <c r="AV381" s="13" t="s">
        <v>86</v>
      </c>
      <c r="AW381" s="13" t="s">
        <v>32</v>
      </c>
      <c r="AX381" s="13" t="s">
        <v>76</v>
      </c>
      <c r="AY381" s="260" t="s">
        <v>153</v>
      </c>
    </row>
    <row r="382" s="16" customFormat="1">
      <c r="A382" s="16"/>
      <c r="B382" s="282"/>
      <c r="C382" s="283"/>
      <c r="D382" s="251" t="s">
        <v>162</v>
      </c>
      <c r="E382" s="284" t="s">
        <v>1</v>
      </c>
      <c r="F382" s="285" t="s">
        <v>215</v>
      </c>
      <c r="G382" s="283"/>
      <c r="H382" s="286">
        <v>53.520000000000003</v>
      </c>
      <c r="I382" s="287"/>
      <c r="J382" s="283"/>
      <c r="K382" s="283"/>
      <c r="L382" s="288"/>
      <c r="M382" s="289"/>
      <c r="N382" s="290"/>
      <c r="O382" s="290"/>
      <c r="P382" s="290"/>
      <c r="Q382" s="290"/>
      <c r="R382" s="290"/>
      <c r="S382" s="290"/>
      <c r="T382" s="291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T382" s="292" t="s">
        <v>162</v>
      </c>
      <c r="AU382" s="292" t="s">
        <v>86</v>
      </c>
      <c r="AV382" s="16" t="s">
        <v>154</v>
      </c>
      <c r="AW382" s="16" t="s">
        <v>32</v>
      </c>
      <c r="AX382" s="16" t="s">
        <v>76</v>
      </c>
      <c r="AY382" s="292" t="s">
        <v>153</v>
      </c>
    </row>
    <row r="383" s="15" customFormat="1">
      <c r="A383" s="15"/>
      <c r="B383" s="272"/>
      <c r="C383" s="273"/>
      <c r="D383" s="251" t="s">
        <v>162</v>
      </c>
      <c r="E383" s="274" t="s">
        <v>1</v>
      </c>
      <c r="F383" s="275" t="s">
        <v>554</v>
      </c>
      <c r="G383" s="273"/>
      <c r="H383" s="274" t="s">
        <v>1</v>
      </c>
      <c r="I383" s="276"/>
      <c r="J383" s="273"/>
      <c r="K383" s="273"/>
      <c r="L383" s="277"/>
      <c r="M383" s="278"/>
      <c r="N383" s="279"/>
      <c r="O383" s="279"/>
      <c r="P383" s="279"/>
      <c r="Q383" s="279"/>
      <c r="R383" s="279"/>
      <c r="S383" s="279"/>
      <c r="T383" s="280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81" t="s">
        <v>162</v>
      </c>
      <c r="AU383" s="281" t="s">
        <v>86</v>
      </c>
      <c r="AV383" s="15" t="s">
        <v>84</v>
      </c>
      <c r="AW383" s="15" t="s">
        <v>32</v>
      </c>
      <c r="AX383" s="15" t="s">
        <v>76</v>
      </c>
      <c r="AY383" s="281" t="s">
        <v>153</v>
      </c>
    </row>
    <row r="384" s="13" customFormat="1">
      <c r="A384" s="13"/>
      <c r="B384" s="249"/>
      <c r="C384" s="250"/>
      <c r="D384" s="251" t="s">
        <v>162</v>
      </c>
      <c r="E384" s="252" t="s">
        <v>1</v>
      </c>
      <c r="F384" s="253" t="s">
        <v>555</v>
      </c>
      <c r="G384" s="250"/>
      <c r="H384" s="254">
        <v>44.799999999999997</v>
      </c>
      <c r="I384" s="255"/>
      <c r="J384" s="250"/>
      <c r="K384" s="250"/>
      <c r="L384" s="256"/>
      <c r="M384" s="257"/>
      <c r="N384" s="258"/>
      <c r="O384" s="258"/>
      <c r="P384" s="258"/>
      <c r="Q384" s="258"/>
      <c r="R384" s="258"/>
      <c r="S384" s="258"/>
      <c r="T384" s="25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60" t="s">
        <v>162</v>
      </c>
      <c r="AU384" s="260" t="s">
        <v>86</v>
      </c>
      <c r="AV384" s="13" t="s">
        <v>86</v>
      </c>
      <c r="AW384" s="13" t="s">
        <v>32</v>
      </c>
      <c r="AX384" s="13" t="s">
        <v>76</v>
      </c>
      <c r="AY384" s="260" t="s">
        <v>153</v>
      </c>
    </row>
    <row r="385" s="16" customFormat="1">
      <c r="A385" s="16"/>
      <c r="B385" s="282"/>
      <c r="C385" s="283"/>
      <c r="D385" s="251" t="s">
        <v>162</v>
      </c>
      <c r="E385" s="284" t="s">
        <v>1</v>
      </c>
      <c r="F385" s="285" t="s">
        <v>215</v>
      </c>
      <c r="G385" s="283"/>
      <c r="H385" s="286">
        <v>44.799999999999997</v>
      </c>
      <c r="I385" s="287"/>
      <c r="J385" s="283"/>
      <c r="K385" s="283"/>
      <c r="L385" s="288"/>
      <c r="M385" s="289"/>
      <c r="N385" s="290"/>
      <c r="O385" s="290"/>
      <c r="P385" s="290"/>
      <c r="Q385" s="290"/>
      <c r="R385" s="290"/>
      <c r="S385" s="290"/>
      <c r="T385" s="291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T385" s="292" t="s">
        <v>162</v>
      </c>
      <c r="AU385" s="292" t="s">
        <v>86</v>
      </c>
      <c r="AV385" s="16" t="s">
        <v>154</v>
      </c>
      <c r="AW385" s="16" t="s">
        <v>32</v>
      </c>
      <c r="AX385" s="16" t="s">
        <v>76</v>
      </c>
      <c r="AY385" s="292" t="s">
        <v>153</v>
      </c>
    </row>
    <row r="386" s="14" customFormat="1">
      <c r="A386" s="14"/>
      <c r="B386" s="261"/>
      <c r="C386" s="262"/>
      <c r="D386" s="251" t="s">
        <v>162</v>
      </c>
      <c r="E386" s="263" t="s">
        <v>1</v>
      </c>
      <c r="F386" s="264" t="s">
        <v>164</v>
      </c>
      <c r="G386" s="262"/>
      <c r="H386" s="265">
        <v>98.319999999999993</v>
      </c>
      <c r="I386" s="266"/>
      <c r="J386" s="262"/>
      <c r="K386" s="262"/>
      <c r="L386" s="267"/>
      <c r="M386" s="268"/>
      <c r="N386" s="269"/>
      <c r="O386" s="269"/>
      <c r="P386" s="269"/>
      <c r="Q386" s="269"/>
      <c r="R386" s="269"/>
      <c r="S386" s="269"/>
      <c r="T386" s="27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71" t="s">
        <v>162</v>
      </c>
      <c r="AU386" s="271" t="s">
        <v>86</v>
      </c>
      <c r="AV386" s="14" t="s">
        <v>160</v>
      </c>
      <c r="AW386" s="14" t="s">
        <v>32</v>
      </c>
      <c r="AX386" s="14" t="s">
        <v>84</v>
      </c>
      <c r="AY386" s="271" t="s">
        <v>153</v>
      </c>
    </row>
    <row r="387" s="2" customFormat="1" ht="16.5" customHeight="1">
      <c r="A387" s="39"/>
      <c r="B387" s="40"/>
      <c r="C387" s="235" t="s">
        <v>498</v>
      </c>
      <c r="D387" s="235" t="s">
        <v>156</v>
      </c>
      <c r="E387" s="236" t="s">
        <v>557</v>
      </c>
      <c r="F387" s="237" t="s">
        <v>558</v>
      </c>
      <c r="G387" s="238" t="s">
        <v>159</v>
      </c>
      <c r="H387" s="239">
        <v>0</v>
      </c>
      <c r="I387" s="240"/>
      <c r="J387" s="241">
        <f>ROUND(I387*H387,2)</f>
        <v>0</v>
      </c>
      <c r="K387" s="242"/>
      <c r="L387" s="45"/>
      <c r="M387" s="243" t="s">
        <v>1</v>
      </c>
      <c r="N387" s="244" t="s">
        <v>41</v>
      </c>
      <c r="O387" s="92"/>
      <c r="P387" s="245">
        <f>O387*H387</f>
        <v>0</v>
      </c>
      <c r="Q387" s="245">
        <v>0</v>
      </c>
      <c r="R387" s="245">
        <f>Q387*H387</f>
        <v>0</v>
      </c>
      <c r="S387" s="245">
        <v>0</v>
      </c>
      <c r="T387" s="246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7" t="s">
        <v>160</v>
      </c>
      <c r="AT387" s="247" t="s">
        <v>156</v>
      </c>
      <c r="AU387" s="247" t="s">
        <v>86</v>
      </c>
      <c r="AY387" s="18" t="s">
        <v>153</v>
      </c>
      <c r="BE387" s="248">
        <f>IF(N387="základní",J387,0)</f>
        <v>0</v>
      </c>
      <c r="BF387" s="248">
        <f>IF(N387="snížená",J387,0)</f>
        <v>0</v>
      </c>
      <c r="BG387" s="248">
        <f>IF(N387="zákl. přenesená",J387,0)</f>
        <v>0</v>
      </c>
      <c r="BH387" s="248">
        <f>IF(N387="sníž. přenesená",J387,0)</f>
        <v>0</v>
      </c>
      <c r="BI387" s="248">
        <f>IF(N387="nulová",J387,0)</f>
        <v>0</v>
      </c>
      <c r="BJ387" s="18" t="s">
        <v>84</v>
      </c>
      <c r="BK387" s="248">
        <f>ROUND(I387*H387,2)</f>
        <v>0</v>
      </c>
      <c r="BL387" s="18" t="s">
        <v>160</v>
      </c>
      <c r="BM387" s="247" t="s">
        <v>1049</v>
      </c>
    </row>
    <row r="388" s="2" customFormat="1" ht="16.5" customHeight="1">
      <c r="A388" s="39"/>
      <c r="B388" s="40"/>
      <c r="C388" s="235" t="s">
        <v>514</v>
      </c>
      <c r="D388" s="235" t="s">
        <v>156</v>
      </c>
      <c r="E388" s="236" t="s">
        <v>561</v>
      </c>
      <c r="F388" s="237" t="s">
        <v>562</v>
      </c>
      <c r="G388" s="238" t="s">
        <v>167</v>
      </c>
      <c r="H388" s="239">
        <v>75.406999999999996</v>
      </c>
      <c r="I388" s="240"/>
      <c r="J388" s="241">
        <f>ROUND(I388*H388,2)</f>
        <v>0</v>
      </c>
      <c r="K388" s="242"/>
      <c r="L388" s="45"/>
      <c r="M388" s="243" t="s">
        <v>1</v>
      </c>
      <c r="N388" s="244" t="s">
        <v>41</v>
      </c>
      <c r="O388" s="92"/>
      <c r="P388" s="245">
        <f>O388*H388</f>
        <v>0</v>
      </c>
      <c r="Q388" s="245">
        <v>0.00029999999999999997</v>
      </c>
      <c r="R388" s="245">
        <f>Q388*H388</f>
        <v>0.022622099999999996</v>
      </c>
      <c r="S388" s="245">
        <v>0</v>
      </c>
      <c r="T388" s="246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7" t="s">
        <v>276</v>
      </c>
      <c r="AT388" s="247" t="s">
        <v>156</v>
      </c>
      <c r="AU388" s="247" t="s">
        <v>86</v>
      </c>
      <c r="AY388" s="18" t="s">
        <v>153</v>
      </c>
      <c r="BE388" s="248">
        <f>IF(N388="základní",J388,0)</f>
        <v>0</v>
      </c>
      <c r="BF388" s="248">
        <f>IF(N388="snížená",J388,0)</f>
        <v>0</v>
      </c>
      <c r="BG388" s="248">
        <f>IF(N388="zákl. přenesená",J388,0)</f>
        <v>0</v>
      </c>
      <c r="BH388" s="248">
        <f>IF(N388="sníž. přenesená",J388,0)</f>
        <v>0</v>
      </c>
      <c r="BI388" s="248">
        <f>IF(N388="nulová",J388,0)</f>
        <v>0</v>
      </c>
      <c r="BJ388" s="18" t="s">
        <v>84</v>
      </c>
      <c r="BK388" s="248">
        <f>ROUND(I388*H388,2)</f>
        <v>0</v>
      </c>
      <c r="BL388" s="18" t="s">
        <v>276</v>
      </c>
      <c r="BM388" s="247" t="s">
        <v>1050</v>
      </c>
    </row>
    <row r="389" s="2" customFormat="1" ht="16.5" customHeight="1">
      <c r="A389" s="39"/>
      <c r="B389" s="40"/>
      <c r="C389" s="235" t="s">
        <v>522</v>
      </c>
      <c r="D389" s="235" t="s">
        <v>156</v>
      </c>
      <c r="E389" s="236" t="s">
        <v>565</v>
      </c>
      <c r="F389" s="237" t="s">
        <v>566</v>
      </c>
      <c r="G389" s="238" t="s">
        <v>159</v>
      </c>
      <c r="H389" s="239">
        <v>57.600000000000001</v>
      </c>
      <c r="I389" s="240"/>
      <c r="J389" s="241">
        <f>ROUND(I389*H389,2)</f>
        <v>0</v>
      </c>
      <c r="K389" s="242"/>
      <c r="L389" s="45"/>
      <c r="M389" s="243" t="s">
        <v>1</v>
      </c>
      <c r="N389" s="244" t="s">
        <v>41</v>
      </c>
      <c r="O389" s="92"/>
      <c r="P389" s="245">
        <f>O389*H389</f>
        <v>0</v>
      </c>
      <c r="Q389" s="245">
        <v>3.0000000000000001E-05</v>
      </c>
      <c r="R389" s="245">
        <f>Q389*H389</f>
        <v>0.0017280000000000002</v>
      </c>
      <c r="S389" s="245">
        <v>0</v>
      </c>
      <c r="T389" s="246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47" t="s">
        <v>276</v>
      </c>
      <c r="AT389" s="247" t="s">
        <v>156</v>
      </c>
      <c r="AU389" s="247" t="s">
        <v>86</v>
      </c>
      <c r="AY389" s="18" t="s">
        <v>153</v>
      </c>
      <c r="BE389" s="248">
        <f>IF(N389="základní",J389,0)</f>
        <v>0</v>
      </c>
      <c r="BF389" s="248">
        <f>IF(N389="snížená",J389,0)</f>
        <v>0</v>
      </c>
      <c r="BG389" s="248">
        <f>IF(N389="zákl. přenesená",J389,0)</f>
        <v>0</v>
      </c>
      <c r="BH389" s="248">
        <f>IF(N389="sníž. přenesená",J389,0)</f>
        <v>0</v>
      </c>
      <c r="BI389" s="248">
        <f>IF(N389="nulová",J389,0)</f>
        <v>0</v>
      </c>
      <c r="BJ389" s="18" t="s">
        <v>84</v>
      </c>
      <c r="BK389" s="248">
        <f>ROUND(I389*H389,2)</f>
        <v>0</v>
      </c>
      <c r="BL389" s="18" t="s">
        <v>276</v>
      </c>
      <c r="BM389" s="247" t="s">
        <v>1051</v>
      </c>
    </row>
    <row r="390" s="15" customFormat="1">
      <c r="A390" s="15"/>
      <c r="B390" s="272"/>
      <c r="C390" s="273"/>
      <c r="D390" s="251" t="s">
        <v>162</v>
      </c>
      <c r="E390" s="274" t="s">
        <v>1</v>
      </c>
      <c r="F390" s="275" t="s">
        <v>568</v>
      </c>
      <c r="G390" s="273"/>
      <c r="H390" s="274" t="s">
        <v>1</v>
      </c>
      <c r="I390" s="276"/>
      <c r="J390" s="273"/>
      <c r="K390" s="273"/>
      <c r="L390" s="277"/>
      <c r="M390" s="278"/>
      <c r="N390" s="279"/>
      <c r="O390" s="279"/>
      <c r="P390" s="279"/>
      <c r="Q390" s="279"/>
      <c r="R390" s="279"/>
      <c r="S390" s="279"/>
      <c r="T390" s="280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81" t="s">
        <v>162</v>
      </c>
      <c r="AU390" s="281" t="s">
        <v>86</v>
      </c>
      <c r="AV390" s="15" t="s">
        <v>84</v>
      </c>
      <c r="AW390" s="15" t="s">
        <v>32</v>
      </c>
      <c r="AX390" s="15" t="s">
        <v>76</v>
      </c>
      <c r="AY390" s="281" t="s">
        <v>153</v>
      </c>
    </row>
    <row r="391" s="13" customFormat="1">
      <c r="A391" s="13"/>
      <c r="B391" s="249"/>
      <c r="C391" s="250"/>
      <c r="D391" s="251" t="s">
        <v>162</v>
      </c>
      <c r="E391" s="252" t="s">
        <v>1</v>
      </c>
      <c r="F391" s="253" t="s">
        <v>569</v>
      </c>
      <c r="G391" s="250"/>
      <c r="H391" s="254">
        <v>57.600000000000001</v>
      </c>
      <c r="I391" s="255"/>
      <c r="J391" s="250"/>
      <c r="K391" s="250"/>
      <c r="L391" s="256"/>
      <c r="M391" s="257"/>
      <c r="N391" s="258"/>
      <c r="O391" s="258"/>
      <c r="P391" s="258"/>
      <c r="Q391" s="258"/>
      <c r="R391" s="258"/>
      <c r="S391" s="258"/>
      <c r="T391" s="25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0" t="s">
        <v>162</v>
      </c>
      <c r="AU391" s="260" t="s">
        <v>86</v>
      </c>
      <c r="AV391" s="13" t="s">
        <v>86</v>
      </c>
      <c r="AW391" s="13" t="s">
        <v>32</v>
      </c>
      <c r="AX391" s="13" t="s">
        <v>76</v>
      </c>
      <c r="AY391" s="260" t="s">
        <v>153</v>
      </c>
    </row>
    <row r="392" s="14" customFormat="1">
      <c r="A392" s="14"/>
      <c r="B392" s="261"/>
      <c r="C392" s="262"/>
      <c r="D392" s="251" t="s">
        <v>162</v>
      </c>
      <c r="E392" s="263" t="s">
        <v>1</v>
      </c>
      <c r="F392" s="264" t="s">
        <v>164</v>
      </c>
      <c r="G392" s="262"/>
      <c r="H392" s="265">
        <v>57.600000000000001</v>
      </c>
      <c r="I392" s="266"/>
      <c r="J392" s="262"/>
      <c r="K392" s="262"/>
      <c r="L392" s="267"/>
      <c r="M392" s="268"/>
      <c r="N392" s="269"/>
      <c r="O392" s="269"/>
      <c r="P392" s="269"/>
      <c r="Q392" s="269"/>
      <c r="R392" s="269"/>
      <c r="S392" s="269"/>
      <c r="T392" s="270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71" t="s">
        <v>162</v>
      </c>
      <c r="AU392" s="271" t="s">
        <v>86</v>
      </c>
      <c r="AV392" s="14" t="s">
        <v>160</v>
      </c>
      <c r="AW392" s="14" t="s">
        <v>32</v>
      </c>
      <c r="AX392" s="14" t="s">
        <v>84</v>
      </c>
      <c r="AY392" s="271" t="s">
        <v>153</v>
      </c>
    </row>
    <row r="393" s="2" customFormat="1" ht="24.15" customHeight="1">
      <c r="A393" s="39"/>
      <c r="B393" s="40"/>
      <c r="C393" s="235" t="s">
        <v>504</v>
      </c>
      <c r="D393" s="235" t="s">
        <v>156</v>
      </c>
      <c r="E393" s="236" t="s">
        <v>571</v>
      </c>
      <c r="F393" s="237" t="s">
        <v>572</v>
      </c>
      <c r="G393" s="238" t="s">
        <v>159</v>
      </c>
      <c r="H393" s="239">
        <v>53.520000000000003</v>
      </c>
      <c r="I393" s="240"/>
      <c r="J393" s="241">
        <f>ROUND(I393*H393,2)</f>
        <v>0</v>
      </c>
      <c r="K393" s="242"/>
      <c r="L393" s="45"/>
      <c r="M393" s="243" t="s">
        <v>1</v>
      </c>
      <c r="N393" s="244" t="s">
        <v>41</v>
      </c>
      <c r="O393" s="92"/>
      <c r="P393" s="245">
        <f>O393*H393</f>
        <v>0</v>
      </c>
      <c r="Q393" s="245">
        <v>0.00021000000000000001</v>
      </c>
      <c r="R393" s="245">
        <f>Q393*H393</f>
        <v>0.011239200000000001</v>
      </c>
      <c r="S393" s="245">
        <v>0</v>
      </c>
      <c r="T393" s="246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7" t="s">
        <v>276</v>
      </c>
      <c r="AT393" s="247" t="s">
        <v>156</v>
      </c>
      <c r="AU393" s="247" t="s">
        <v>86</v>
      </c>
      <c r="AY393" s="18" t="s">
        <v>153</v>
      </c>
      <c r="BE393" s="248">
        <f>IF(N393="základní",J393,0)</f>
        <v>0</v>
      </c>
      <c r="BF393" s="248">
        <f>IF(N393="snížená",J393,0)</f>
        <v>0</v>
      </c>
      <c r="BG393" s="248">
        <f>IF(N393="zákl. přenesená",J393,0)</f>
        <v>0</v>
      </c>
      <c r="BH393" s="248">
        <f>IF(N393="sníž. přenesená",J393,0)</f>
        <v>0</v>
      </c>
      <c r="BI393" s="248">
        <f>IF(N393="nulová",J393,0)</f>
        <v>0</v>
      </c>
      <c r="BJ393" s="18" t="s">
        <v>84</v>
      </c>
      <c r="BK393" s="248">
        <f>ROUND(I393*H393,2)</f>
        <v>0</v>
      </c>
      <c r="BL393" s="18" t="s">
        <v>276</v>
      </c>
      <c r="BM393" s="247" t="s">
        <v>1052</v>
      </c>
    </row>
    <row r="394" s="15" customFormat="1">
      <c r="A394" s="15"/>
      <c r="B394" s="272"/>
      <c r="C394" s="273"/>
      <c r="D394" s="251" t="s">
        <v>162</v>
      </c>
      <c r="E394" s="274" t="s">
        <v>1</v>
      </c>
      <c r="F394" s="275" t="s">
        <v>415</v>
      </c>
      <c r="G394" s="273"/>
      <c r="H394" s="274" t="s">
        <v>1</v>
      </c>
      <c r="I394" s="276"/>
      <c r="J394" s="273"/>
      <c r="K394" s="273"/>
      <c r="L394" s="277"/>
      <c r="M394" s="278"/>
      <c r="N394" s="279"/>
      <c r="O394" s="279"/>
      <c r="P394" s="279"/>
      <c r="Q394" s="279"/>
      <c r="R394" s="279"/>
      <c r="S394" s="279"/>
      <c r="T394" s="280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81" t="s">
        <v>162</v>
      </c>
      <c r="AU394" s="281" t="s">
        <v>86</v>
      </c>
      <c r="AV394" s="15" t="s">
        <v>84</v>
      </c>
      <c r="AW394" s="15" t="s">
        <v>32</v>
      </c>
      <c r="AX394" s="15" t="s">
        <v>76</v>
      </c>
      <c r="AY394" s="281" t="s">
        <v>153</v>
      </c>
    </row>
    <row r="395" s="15" customFormat="1">
      <c r="A395" s="15"/>
      <c r="B395" s="272"/>
      <c r="C395" s="273"/>
      <c r="D395" s="251" t="s">
        <v>162</v>
      </c>
      <c r="E395" s="274" t="s">
        <v>1</v>
      </c>
      <c r="F395" s="275" t="s">
        <v>185</v>
      </c>
      <c r="G395" s="273"/>
      <c r="H395" s="274" t="s">
        <v>1</v>
      </c>
      <c r="I395" s="276"/>
      <c r="J395" s="273"/>
      <c r="K395" s="273"/>
      <c r="L395" s="277"/>
      <c r="M395" s="278"/>
      <c r="N395" s="279"/>
      <c r="O395" s="279"/>
      <c r="P395" s="279"/>
      <c r="Q395" s="279"/>
      <c r="R395" s="279"/>
      <c r="S395" s="279"/>
      <c r="T395" s="280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81" t="s">
        <v>162</v>
      </c>
      <c r="AU395" s="281" t="s">
        <v>86</v>
      </c>
      <c r="AV395" s="15" t="s">
        <v>84</v>
      </c>
      <c r="AW395" s="15" t="s">
        <v>32</v>
      </c>
      <c r="AX395" s="15" t="s">
        <v>76</v>
      </c>
      <c r="AY395" s="281" t="s">
        <v>153</v>
      </c>
    </row>
    <row r="396" s="13" customFormat="1">
      <c r="A396" s="13"/>
      <c r="B396" s="249"/>
      <c r="C396" s="250"/>
      <c r="D396" s="251" t="s">
        <v>162</v>
      </c>
      <c r="E396" s="252" t="s">
        <v>1</v>
      </c>
      <c r="F396" s="253" t="s">
        <v>549</v>
      </c>
      <c r="G396" s="250"/>
      <c r="H396" s="254">
        <v>15.92</v>
      </c>
      <c r="I396" s="255"/>
      <c r="J396" s="250"/>
      <c r="K396" s="250"/>
      <c r="L396" s="256"/>
      <c r="M396" s="257"/>
      <c r="N396" s="258"/>
      <c r="O396" s="258"/>
      <c r="P396" s="258"/>
      <c r="Q396" s="258"/>
      <c r="R396" s="258"/>
      <c r="S396" s="258"/>
      <c r="T396" s="259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60" t="s">
        <v>162</v>
      </c>
      <c r="AU396" s="260" t="s">
        <v>86</v>
      </c>
      <c r="AV396" s="13" t="s">
        <v>86</v>
      </c>
      <c r="AW396" s="13" t="s">
        <v>32</v>
      </c>
      <c r="AX396" s="13" t="s">
        <v>76</v>
      </c>
      <c r="AY396" s="260" t="s">
        <v>153</v>
      </c>
    </row>
    <row r="397" s="15" customFormat="1">
      <c r="A397" s="15"/>
      <c r="B397" s="272"/>
      <c r="C397" s="273"/>
      <c r="D397" s="251" t="s">
        <v>162</v>
      </c>
      <c r="E397" s="274" t="s">
        <v>1</v>
      </c>
      <c r="F397" s="275" t="s">
        <v>189</v>
      </c>
      <c r="G397" s="273"/>
      <c r="H397" s="274" t="s">
        <v>1</v>
      </c>
      <c r="I397" s="276"/>
      <c r="J397" s="273"/>
      <c r="K397" s="273"/>
      <c r="L397" s="277"/>
      <c r="M397" s="278"/>
      <c r="N397" s="279"/>
      <c r="O397" s="279"/>
      <c r="P397" s="279"/>
      <c r="Q397" s="279"/>
      <c r="R397" s="279"/>
      <c r="S397" s="279"/>
      <c r="T397" s="280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81" t="s">
        <v>162</v>
      </c>
      <c r="AU397" s="281" t="s">
        <v>86</v>
      </c>
      <c r="AV397" s="15" t="s">
        <v>84</v>
      </c>
      <c r="AW397" s="15" t="s">
        <v>32</v>
      </c>
      <c r="AX397" s="15" t="s">
        <v>76</v>
      </c>
      <c r="AY397" s="281" t="s">
        <v>153</v>
      </c>
    </row>
    <row r="398" s="13" customFormat="1">
      <c r="A398" s="13"/>
      <c r="B398" s="249"/>
      <c r="C398" s="250"/>
      <c r="D398" s="251" t="s">
        <v>162</v>
      </c>
      <c r="E398" s="252" t="s">
        <v>1</v>
      </c>
      <c r="F398" s="253" t="s">
        <v>550</v>
      </c>
      <c r="G398" s="250"/>
      <c r="H398" s="254">
        <v>4.2999999999999998</v>
      </c>
      <c r="I398" s="255"/>
      <c r="J398" s="250"/>
      <c r="K398" s="250"/>
      <c r="L398" s="256"/>
      <c r="M398" s="257"/>
      <c r="N398" s="258"/>
      <c r="O398" s="258"/>
      <c r="P398" s="258"/>
      <c r="Q398" s="258"/>
      <c r="R398" s="258"/>
      <c r="S398" s="258"/>
      <c r="T398" s="259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0" t="s">
        <v>162</v>
      </c>
      <c r="AU398" s="260" t="s">
        <v>86</v>
      </c>
      <c r="AV398" s="13" t="s">
        <v>86</v>
      </c>
      <c r="AW398" s="13" t="s">
        <v>32</v>
      </c>
      <c r="AX398" s="13" t="s">
        <v>76</v>
      </c>
      <c r="AY398" s="260" t="s">
        <v>153</v>
      </c>
    </row>
    <row r="399" s="15" customFormat="1">
      <c r="A399" s="15"/>
      <c r="B399" s="272"/>
      <c r="C399" s="273"/>
      <c r="D399" s="251" t="s">
        <v>162</v>
      </c>
      <c r="E399" s="274" t="s">
        <v>1</v>
      </c>
      <c r="F399" s="275" t="s">
        <v>209</v>
      </c>
      <c r="G399" s="273"/>
      <c r="H399" s="274" t="s">
        <v>1</v>
      </c>
      <c r="I399" s="276"/>
      <c r="J399" s="273"/>
      <c r="K399" s="273"/>
      <c r="L399" s="277"/>
      <c r="M399" s="278"/>
      <c r="N399" s="279"/>
      <c r="O399" s="279"/>
      <c r="P399" s="279"/>
      <c r="Q399" s="279"/>
      <c r="R399" s="279"/>
      <c r="S399" s="279"/>
      <c r="T399" s="280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81" t="s">
        <v>162</v>
      </c>
      <c r="AU399" s="281" t="s">
        <v>86</v>
      </c>
      <c r="AV399" s="15" t="s">
        <v>84</v>
      </c>
      <c r="AW399" s="15" t="s">
        <v>32</v>
      </c>
      <c r="AX399" s="15" t="s">
        <v>76</v>
      </c>
      <c r="AY399" s="281" t="s">
        <v>153</v>
      </c>
    </row>
    <row r="400" s="13" customFormat="1">
      <c r="A400" s="13"/>
      <c r="B400" s="249"/>
      <c r="C400" s="250"/>
      <c r="D400" s="251" t="s">
        <v>162</v>
      </c>
      <c r="E400" s="252" t="s">
        <v>1</v>
      </c>
      <c r="F400" s="253" t="s">
        <v>551</v>
      </c>
      <c r="G400" s="250"/>
      <c r="H400" s="254">
        <v>14.300000000000001</v>
      </c>
      <c r="I400" s="255"/>
      <c r="J400" s="250"/>
      <c r="K400" s="250"/>
      <c r="L400" s="256"/>
      <c r="M400" s="257"/>
      <c r="N400" s="258"/>
      <c r="O400" s="258"/>
      <c r="P400" s="258"/>
      <c r="Q400" s="258"/>
      <c r="R400" s="258"/>
      <c r="S400" s="258"/>
      <c r="T400" s="259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60" t="s">
        <v>162</v>
      </c>
      <c r="AU400" s="260" t="s">
        <v>86</v>
      </c>
      <c r="AV400" s="13" t="s">
        <v>86</v>
      </c>
      <c r="AW400" s="13" t="s">
        <v>32</v>
      </c>
      <c r="AX400" s="13" t="s">
        <v>76</v>
      </c>
      <c r="AY400" s="260" t="s">
        <v>153</v>
      </c>
    </row>
    <row r="401" s="15" customFormat="1">
      <c r="A401" s="15"/>
      <c r="B401" s="272"/>
      <c r="C401" s="273"/>
      <c r="D401" s="251" t="s">
        <v>162</v>
      </c>
      <c r="E401" s="274" t="s">
        <v>1</v>
      </c>
      <c r="F401" s="275" t="s">
        <v>212</v>
      </c>
      <c r="G401" s="273"/>
      <c r="H401" s="274" t="s">
        <v>1</v>
      </c>
      <c r="I401" s="276"/>
      <c r="J401" s="273"/>
      <c r="K401" s="273"/>
      <c r="L401" s="277"/>
      <c r="M401" s="278"/>
      <c r="N401" s="279"/>
      <c r="O401" s="279"/>
      <c r="P401" s="279"/>
      <c r="Q401" s="279"/>
      <c r="R401" s="279"/>
      <c r="S401" s="279"/>
      <c r="T401" s="280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81" t="s">
        <v>162</v>
      </c>
      <c r="AU401" s="281" t="s">
        <v>86</v>
      </c>
      <c r="AV401" s="15" t="s">
        <v>84</v>
      </c>
      <c r="AW401" s="15" t="s">
        <v>32</v>
      </c>
      <c r="AX401" s="15" t="s">
        <v>76</v>
      </c>
      <c r="AY401" s="281" t="s">
        <v>153</v>
      </c>
    </row>
    <row r="402" s="13" customFormat="1">
      <c r="A402" s="13"/>
      <c r="B402" s="249"/>
      <c r="C402" s="250"/>
      <c r="D402" s="251" t="s">
        <v>162</v>
      </c>
      <c r="E402" s="252" t="s">
        <v>1</v>
      </c>
      <c r="F402" s="253" t="s">
        <v>552</v>
      </c>
      <c r="G402" s="250"/>
      <c r="H402" s="254">
        <v>14</v>
      </c>
      <c r="I402" s="255"/>
      <c r="J402" s="250"/>
      <c r="K402" s="250"/>
      <c r="L402" s="256"/>
      <c r="M402" s="257"/>
      <c r="N402" s="258"/>
      <c r="O402" s="258"/>
      <c r="P402" s="258"/>
      <c r="Q402" s="258"/>
      <c r="R402" s="258"/>
      <c r="S402" s="258"/>
      <c r="T402" s="259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0" t="s">
        <v>162</v>
      </c>
      <c r="AU402" s="260" t="s">
        <v>86</v>
      </c>
      <c r="AV402" s="13" t="s">
        <v>86</v>
      </c>
      <c r="AW402" s="13" t="s">
        <v>32</v>
      </c>
      <c r="AX402" s="13" t="s">
        <v>76</v>
      </c>
      <c r="AY402" s="260" t="s">
        <v>153</v>
      </c>
    </row>
    <row r="403" s="15" customFormat="1">
      <c r="A403" s="15"/>
      <c r="B403" s="272"/>
      <c r="C403" s="273"/>
      <c r="D403" s="251" t="s">
        <v>162</v>
      </c>
      <c r="E403" s="274" t="s">
        <v>1</v>
      </c>
      <c r="F403" s="275" t="s">
        <v>191</v>
      </c>
      <c r="G403" s="273"/>
      <c r="H403" s="274" t="s">
        <v>1</v>
      </c>
      <c r="I403" s="276"/>
      <c r="J403" s="273"/>
      <c r="K403" s="273"/>
      <c r="L403" s="277"/>
      <c r="M403" s="278"/>
      <c r="N403" s="279"/>
      <c r="O403" s="279"/>
      <c r="P403" s="279"/>
      <c r="Q403" s="279"/>
      <c r="R403" s="279"/>
      <c r="S403" s="279"/>
      <c r="T403" s="280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81" t="s">
        <v>162</v>
      </c>
      <c r="AU403" s="281" t="s">
        <v>86</v>
      </c>
      <c r="AV403" s="15" t="s">
        <v>84</v>
      </c>
      <c r="AW403" s="15" t="s">
        <v>32</v>
      </c>
      <c r="AX403" s="15" t="s">
        <v>76</v>
      </c>
      <c r="AY403" s="281" t="s">
        <v>153</v>
      </c>
    </row>
    <row r="404" s="13" customFormat="1">
      <c r="A404" s="13"/>
      <c r="B404" s="249"/>
      <c r="C404" s="250"/>
      <c r="D404" s="251" t="s">
        <v>162</v>
      </c>
      <c r="E404" s="252" t="s">
        <v>1</v>
      </c>
      <c r="F404" s="253" t="s">
        <v>553</v>
      </c>
      <c r="G404" s="250"/>
      <c r="H404" s="254">
        <v>5</v>
      </c>
      <c r="I404" s="255"/>
      <c r="J404" s="250"/>
      <c r="K404" s="250"/>
      <c r="L404" s="256"/>
      <c r="M404" s="257"/>
      <c r="N404" s="258"/>
      <c r="O404" s="258"/>
      <c r="P404" s="258"/>
      <c r="Q404" s="258"/>
      <c r="R404" s="258"/>
      <c r="S404" s="258"/>
      <c r="T404" s="259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0" t="s">
        <v>162</v>
      </c>
      <c r="AU404" s="260" t="s">
        <v>86</v>
      </c>
      <c r="AV404" s="13" t="s">
        <v>86</v>
      </c>
      <c r="AW404" s="13" t="s">
        <v>32</v>
      </c>
      <c r="AX404" s="13" t="s">
        <v>76</v>
      </c>
      <c r="AY404" s="260" t="s">
        <v>153</v>
      </c>
    </row>
    <row r="405" s="16" customFormat="1">
      <c r="A405" s="16"/>
      <c r="B405" s="282"/>
      <c r="C405" s="283"/>
      <c r="D405" s="251" t="s">
        <v>162</v>
      </c>
      <c r="E405" s="284" t="s">
        <v>1</v>
      </c>
      <c r="F405" s="285" t="s">
        <v>215</v>
      </c>
      <c r="G405" s="283"/>
      <c r="H405" s="286">
        <v>53.520000000000003</v>
      </c>
      <c r="I405" s="287"/>
      <c r="J405" s="283"/>
      <c r="K405" s="283"/>
      <c r="L405" s="288"/>
      <c r="M405" s="289"/>
      <c r="N405" s="290"/>
      <c r="O405" s="290"/>
      <c r="P405" s="290"/>
      <c r="Q405" s="290"/>
      <c r="R405" s="290"/>
      <c r="S405" s="290"/>
      <c r="T405" s="291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T405" s="292" t="s">
        <v>162</v>
      </c>
      <c r="AU405" s="292" t="s">
        <v>86</v>
      </c>
      <c r="AV405" s="16" t="s">
        <v>154</v>
      </c>
      <c r="AW405" s="16" t="s">
        <v>32</v>
      </c>
      <c r="AX405" s="16" t="s">
        <v>76</v>
      </c>
      <c r="AY405" s="292" t="s">
        <v>153</v>
      </c>
    </row>
    <row r="406" s="14" customFormat="1">
      <c r="A406" s="14"/>
      <c r="B406" s="261"/>
      <c r="C406" s="262"/>
      <c r="D406" s="251" t="s">
        <v>162</v>
      </c>
      <c r="E406" s="263" t="s">
        <v>1</v>
      </c>
      <c r="F406" s="264" t="s">
        <v>164</v>
      </c>
      <c r="G406" s="262"/>
      <c r="H406" s="265">
        <v>53.520000000000003</v>
      </c>
      <c r="I406" s="266"/>
      <c r="J406" s="262"/>
      <c r="K406" s="262"/>
      <c r="L406" s="267"/>
      <c r="M406" s="268"/>
      <c r="N406" s="269"/>
      <c r="O406" s="269"/>
      <c r="P406" s="269"/>
      <c r="Q406" s="269"/>
      <c r="R406" s="269"/>
      <c r="S406" s="269"/>
      <c r="T406" s="27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71" t="s">
        <v>162</v>
      </c>
      <c r="AU406" s="271" t="s">
        <v>86</v>
      </c>
      <c r="AV406" s="14" t="s">
        <v>160</v>
      </c>
      <c r="AW406" s="14" t="s">
        <v>32</v>
      </c>
      <c r="AX406" s="14" t="s">
        <v>84</v>
      </c>
      <c r="AY406" s="271" t="s">
        <v>153</v>
      </c>
    </row>
    <row r="407" s="2" customFormat="1" ht="16.5" customHeight="1">
      <c r="A407" s="39"/>
      <c r="B407" s="40"/>
      <c r="C407" s="235" t="s">
        <v>527</v>
      </c>
      <c r="D407" s="235" t="s">
        <v>156</v>
      </c>
      <c r="E407" s="236" t="s">
        <v>575</v>
      </c>
      <c r="F407" s="237" t="s">
        <v>576</v>
      </c>
      <c r="G407" s="238" t="s">
        <v>177</v>
      </c>
      <c r="H407" s="239">
        <v>32</v>
      </c>
      <c r="I407" s="240"/>
      <c r="J407" s="241">
        <f>ROUND(I407*H407,2)</f>
        <v>0</v>
      </c>
      <c r="K407" s="242"/>
      <c r="L407" s="45"/>
      <c r="M407" s="243" t="s">
        <v>1</v>
      </c>
      <c r="N407" s="244" t="s">
        <v>41</v>
      </c>
      <c r="O407" s="92"/>
      <c r="P407" s="245">
        <f>O407*H407</f>
        <v>0</v>
      </c>
      <c r="Q407" s="245">
        <v>0</v>
      </c>
      <c r="R407" s="245">
        <f>Q407*H407</f>
        <v>0</v>
      </c>
      <c r="S407" s="245">
        <v>0</v>
      </c>
      <c r="T407" s="246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47" t="s">
        <v>276</v>
      </c>
      <c r="AT407" s="247" t="s">
        <v>156</v>
      </c>
      <c r="AU407" s="247" t="s">
        <v>86</v>
      </c>
      <c r="AY407" s="18" t="s">
        <v>153</v>
      </c>
      <c r="BE407" s="248">
        <f>IF(N407="základní",J407,0)</f>
        <v>0</v>
      </c>
      <c r="BF407" s="248">
        <f>IF(N407="snížená",J407,0)</f>
        <v>0</v>
      </c>
      <c r="BG407" s="248">
        <f>IF(N407="zákl. přenesená",J407,0)</f>
        <v>0</v>
      </c>
      <c r="BH407" s="248">
        <f>IF(N407="sníž. přenesená",J407,0)</f>
        <v>0</v>
      </c>
      <c r="BI407" s="248">
        <f>IF(N407="nulová",J407,0)</f>
        <v>0</v>
      </c>
      <c r="BJ407" s="18" t="s">
        <v>84</v>
      </c>
      <c r="BK407" s="248">
        <f>ROUND(I407*H407,2)</f>
        <v>0</v>
      </c>
      <c r="BL407" s="18" t="s">
        <v>276</v>
      </c>
      <c r="BM407" s="247" t="s">
        <v>1053</v>
      </c>
    </row>
    <row r="408" s="2" customFormat="1" ht="24.15" customHeight="1">
      <c r="A408" s="39"/>
      <c r="B408" s="40"/>
      <c r="C408" s="235" t="s">
        <v>532</v>
      </c>
      <c r="D408" s="235" t="s">
        <v>156</v>
      </c>
      <c r="E408" s="236" t="s">
        <v>579</v>
      </c>
      <c r="F408" s="237" t="s">
        <v>580</v>
      </c>
      <c r="G408" s="238" t="s">
        <v>230</v>
      </c>
      <c r="H408" s="239">
        <v>2.0129999999999999</v>
      </c>
      <c r="I408" s="240"/>
      <c r="J408" s="241">
        <f>ROUND(I408*H408,2)</f>
        <v>0</v>
      </c>
      <c r="K408" s="242"/>
      <c r="L408" s="45"/>
      <c r="M408" s="243" t="s">
        <v>1</v>
      </c>
      <c r="N408" s="244" t="s">
        <v>41</v>
      </c>
      <c r="O408" s="92"/>
      <c r="P408" s="245">
        <f>O408*H408</f>
        <v>0</v>
      </c>
      <c r="Q408" s="245">
        <v>0</v>
      </c>
      <c r="R408" s="245">
        <f>Q408*H408</f>
        <v>0</v>
      </c>
      <c r="S408" s="245">
        <v>0</v>
      </c>
      <c r="T408" s="246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47" t="s">
        <v>276</v>
      </c>
      <c r="AT408" s="247" t="s">
        <v>156</v>
      </c>
      <c r="AU408" s="247" t="s">
        <v>86</v>
      </c>
      <c r="AY408" s="18" t="s">
        <v>153</v>
      </c>
      <c r="BE408" s="248">
        <f>IF(N408="základní",J408,0)</f>
        <v>0</v>
      </c>
      <c r="BF408" s="248">
        <f>IF(N408="snížená",J408,0)</f>
        <v>0</v>
      </c>
      <c r="BG408" s="248">
        <f>IF(N408="zákl. přenesená",J408,0)</f>
        <v>0</v>
      </c>
      <c r="BH408" s="248">
        <f>IF(N408="sníž. přenesená",J408,0)</f>
        <v>0</v>
      </c>
      <c r="BI408" s="248">
        <f>IF(N408="nulová",J408,0)</f>
        <v>0</v>
      </c>
      <c r="BJ408" s="18" t="s">
        <v>84</v>
      </c>
      <c r="BK408" s="248">
        <f>ROUND(I408*H408,2)</f>
        <v>0</v>
      </c>
      <c r="BL408" s="18" t="s">
        <v>276</v>
      </c>
      <c r="BM408" s="247" t="s">
        <v>1054</v>
      </c>
    </row>
    <row r="409" s="12" customFormat="1" ht="22.8" customHeight="1">
      <c r="A409" s="12"/>
      <c r="B409" s="219"/>
      <c r="C409" s="220"/>
      <c r="D409" s="221" t="s">
        <v>75</v>
      </c>
      <c r="E409" s="233" t="s">
        <v>582</v>
      </c>
      <c r="F409" s="233" t="s">
        <v>583</v>
      </c>
      <c r="G409" s="220"/>
      <c r="H409" s="220"/>
      <c r="I409" s="223"/>
      <c r="J409" s="234">
        <f>BK409</f>
        <v>0</v>
      </c>
      <c r="K409" s="220"/>
      <c r="L409" s="225"/>
      <c r="M409" s="226"/>
      <c r="N409" s="227"/>
      <c r="O409" s="227"/>
      <c r="P409" s="228">
        <f>SUM(P410:P411)</f>
        <v>0</v>
      </c>
      <c r="Q409" s="227"/>
      <c r="R409" s="228">
        <f>SUM(R410:R411)</f>
        <v>0.0085599999999999999</v>
      </c>
      <c r="S409" s="227"/>
      <c r="T409" s="229">
        <f>SUM(T410:T411)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30" t="s">
        <v>86</v>
      </c>
      <c r="AT409" s="231" t="s">
        <v>75</v>
      </c>
      <c r="AU409" s="231" t="s">
        <v>84</v>
      </c>
      <c r="AY409" s="230" t="s">
        <v>153</v>
      </c>
      <c r="BK409" s="232">
        <f>SUM(BK410:BK411)</f>
        <v>0</v>
      </c>
    </row>
    <row r="410" s="2" customFormat="1" ht="16.5" customHeight="1">
      <c r="A410" s="39"/>
      <c r="B410" s="40"/>
      <c r="C410" s="235" t="s">
        <v>536</v>
      </c>
      <c r="D410" s="235" t="s">
        <v>156</v>
      </c>
      <c r="E410" s="236" t="s">
        <v>585</v>
      </c>
      <c r="F410" s="237" t="s">
        <v>586</v>
      </c>
      <c r="G410" s="238" t="s">
        <v>288</v>
      </c>
      <c r="H410" s="239">
        <v>8</v>
      </c>
      <c r="I410" s="240"/>
      <c r="J410" s="241">
        <f>ROUND(I410*H410,2)</f>
        <v>0</v>
      </c>
      <c r="K410" s="242"/>
      <c r="L410" s="45"/>
      <c r="M410" s="243" t="s">
        <v>1</v>
      </c>
      <c r="N410" s="244" t="s">
        <v>41</v>
      </c>
      <c r="O410" s="92"/>
      <c r="P410" s="245">
        <f>O410*H410</f>
        <v>0</v>
      </c>
      <c r="Q410" s="245">
        <v>0.00107</v>
      </c>
      <c r="R410" s="245">
        <f>Q410*H410</f>
        <v>0.0085599999999999999</v>
      </c>
      <c r="S410" s="245">
        <v>0</v>
      </c>
      <c r="T410" s="246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47" t="s">
        <v>276</v>
      </c>
      <c r="AT410" s="247" t="s">
        <v>156</v>
      </c>
      <c r="AU410" s="247" t="s">
        <v>86</v>
      </c>
      <c r="AY410" s="18" t="s">
        <v>153</v>
      </c>
      <c r="BE410" s="248">
        <f>IF(N410="základní",J410,0)</f>
        <v>0</v>
      </c>
      <c r="BF410" s="248">
        <f>IF(N410="snížená",J410,0)</f>
        <v>0</v>
      </c>
      <c r="BG410" s="248">
        <f>IF(N410="zákl. přenesená",J410,0)</f>
        <v>0</v>
      </c>
      <c r="BH410" s="248">
        <f>IF(N410="sníž. přenesená",J410,0)</f>
        <v>0</v>
      </c>
      <c r="BI410" s="248">
        <f>IF(N410="nulová",J410,0)</f>
        <v>0</v>
      </c>
      <c r="BJ410" s="18" t="s">
        <v>84</v>
      </c>
      <c r="BK410" s="248">
        <f>ROUND(I410*H410,2)</f>
        <v>0</v>
      </c>
      <c r="BL410" s="18" t="s">
        <v>276</v>
      </c>
      <c r="BM410" s="247" t="s">
        <v>1055</v>
      </c>
    </row>
    <row r="411" s="2" customFormat="1" ht="16.5" customHeight="1">
      <c r="A411" s="39"/>
      <c r="B411" s="40"/>
      <c r="C411" s="235" t="s">
        <v>540</v>
      </c>
      <c r="D411" s="235" t="s">
        <v>156</v>
      </c>
      <c r="E411" s="236" t="s">
        <v>589</v>
      </c>
      <c r="F411" s="237" t="s">
        <v>590</v>
      </c>
      <c r="G411" s="238" t="s">
        <v>159</v>
      </c>
      <c r="H411" s="239">
        <v>42.100000000000001</v>
      </c>
      <c r="I411" s="240"/>
      <c r="J411" s="241">
        <f>ROUND(I411*H411,2)</f>
        <v>0</v>
      </c>
      <c r="K411" s="242"/>
      <c r="L411" s="45"/>
      <c r="M411" s="243" t="s">
        <v>1</v>
      </c>
      <c r="N411" s="244" t="s">
        <v>41</v>
      </c>
      <c r="O411" s="92"/>
      <c r="P411" s="245">
        <f>O411*H411</f>
        <v>0</v>
      </c>
      <c r="Q411" s="245">
        <v>0</v>
      </c>
      <c r="R411" s="245">
        <f>Q411*H411</f>
        <v>0</v>
      </c>
      <c r="S411" s="245">
        <v>0</v>
      </c>
      <c r="T411" s="246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47" t="s">
        <v>276</v>
      </c>
      <c r="AT411" s="247" t="s">
        <v>156</v>
      </c>
      <c r="AU411" s="247" t="s">
        <v>86</v>
      </c>
      <c r="AY411" s="18" t="s">
        <v>153</v>
      </c>
      <c r="BE411" s="248">
        <f>IF(N411="základní",J411,0)</f>
        <v>0</v>
      </c>
      <c r="BF411" s="248">
        <f>IF(N411="snížená",J411,0)</f>
        <v>0</v>
      </c>
      <c r="BG411" s="248">
        <f>IF(N411="zákl. přenesená",J411,0)</f>
        <v>0</v>
      </c>
      <c r="BH411" s="248">
        <f>IF(N411="sníž. přenesená",J411,0)</f>
        <v>0</v>
      </c>
      <c r="BI411" s="248">
        <f>IF(N411="nulová",J411,0)</f>
        <v>0</v>
      </c>
      <c r="BJ411" s="18" t="s">
        <v>84</v>
      </c>
      <c r="BK411" s="248">
        <f>ROUND(I411*H411,2)</f>
        <v>0</v>
      </c>
      <c r="BL411" s="18" t="s">
        <v>276</v>
      </c>
      <c r="BM411" s="247" t="s">
        <v>1056</v>
      </c>
    </row>
    <row r="412" s="12" customFormat="1" ht="22.8" customHeight="1">
      <c r="A412" s="12"/>
      <c r="B412" s="219"/>
      <c r="C412" s="220"/>
      <c r="D412" s="221" t="s">
        <v>75</v>
      </c>
      <c r="E412" s="233" t="s">
        <v>592</v>
      </c>
      <c r="F412" s="233" t="s">
        <v>593</v>
      </c>
      <c r="G412" s="220"/>
      <c r="H412" s="220"/>
      <c r="I412" s="223"/>
      <c r="J412" s="234">
        <f>BK412</f>
        <v>0</v>
      </c>
      <c r="K412" s="220"/>
      <c r="L412" s="225"/>
      <c r="M412" s="226"/>
      <c r="N412" s="227"/>
      <c r="O412" s="227"/>
      <c r="P412" s="228">
        <f>SUM(P413:P449)</f>
        <v>0</v>
      </c>
      <c r="Q412" s="227"/>
      <c r="R412" s="228">
        <f>SUM(R413:R449)</f>
        <v>0.17267167</v>
      </c>
      <c r="S412" s="227"/>
      <c r="T412" s="229">
        <f>SUM(T413:T449)</f>
        <v>0.033703509999999999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30" t="s">
        <v>86</v>
      </c>
      <c r="AT412" s="231" t="s">
        <v>75</v>
      </c>
      <c r="AU412" s="231" t="s">
        <v>84</v>
      </c>
      <c r="AY412" s="230" t="s">
        <v>153</v>
      </c>
      <c r="BK412" s="232">
        <f>SUM(BK413:BK449)</f>
        <v>0</v>
      </c>
    </row>
    <row r="413" s="2" customFormat="1" ht="16.5" customHeight="1">
      <c r="A413" s="39"/>
      <c r="B413" s="40"/>
      <c r="C413" s="235" t="s">
        <v>545</v>
      </c>
      <c r="D413" s="235" t="s">
        <v>156</v>
      </c>
      <c r="E413" s="236" t="s">
        <v>595</v>
      </c>
      <c r="F413" s="237" t="s">
        <v>596</v>
      </c>
      <c r="G413" s="238" t="s">
        <v>167</v>
      </c>
      <c r="H413" s="239">
        <v>108.721</v>
      </c>
      <c r="I413" s="240"/>
      <c r="J413" s="241">
        <f>ROUND(I413*H413,2)</f>
        <v>0</v>
      </c>
      <c r="K413" s="242"/>
      <c r="L413" s="45"/>
      <c r="M413" s="243" t="s">
        <v>1</v>
      </c>
      <c r="N413" s="244" t="s">
        <v>41</v>
      </c>
      <c r="O413" s="92"/>
      <c r="P413" s="245">
        <f>O413*H413</f>
        <v>0</v>
      </c>
      <c r="Q413" s="245">
        <v>0.001</v>
      </c>
      <c r="R413" s="245">
        <f>Q413*H413</f>
        <v>0.10872100000000001</v>
      </c>
      <c r="S413" s="245">
        <v>0.00031</v>
      </c>
      <c r="T413" s="246">
        <f>S413*H413</f>
        <v>0.033703509999999999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47" t="s">
        <v>276</v>
      </c>
      <c r="AT413" s="247" t="s">
        <v>156</v>
      </c>
      <c r="AU413" s="247" t="s">
        <v>86</v>
      </c>
      <c r="AY413" s="18" t="s">
        <v>153</v>
      </c>
      <c r="BE413" s="248">
        <f>IF(N413="základní",J413,0)</f>
        <v>0</v>
      </c>
      <c r="BF413" s="248">
        <f>IF(N413="snížená",J413,0)</f>
        <v>0</v>
      </c>
      <c r="BG413" s="248">
        <f>IF(N413="zákl. přenesená",J413,0)</f>
        <v>0</v>
      </c>
      <c r="BH413" s="248">
        <f>IF(N413="sníž. přenesená",J413,0)</f>
        <v>0</v>
      </c>
      <c r="BI413" s="248">
        <f>IF(N413="nulová",J413,0)</f>
        <v>0</v>
      </c>
      <c r="BJ413" s="18" t="s">
        <v>84</v>
      </c>
      <c r="BK413" s="248">
        <f>ROUND(I413*H413,2)</f>
        <v>0</v>
      </c>
      <c r="BL413" s="18" t="s">
        <v>276</v>
      </c>
      <c r="BM413" s="247" t="s">
        <v>1057</v>
      </c>
    </row>
    <row r="414" s="15" customFormat="1">
      <c r="A414" s="15"/>
      <c r="B414" s="272"/>
      <c r="C414" s="273"/>
      <c r="D414" s="251" t="s">
        <v>162</v>
      </c>
      <c r="E414" s="274" t="s">
        <v>1</v>
      </c>
      <c r="F414" s="275" t="s">
        <v>185</v>
      </c>
      <c r="G414" s="273"/>
      <c r="H414" s="274" t="s">
        <v>1</v>
      </c>
      <c r="I414" s="276"/>
      <c r="J414" s="273"/>
      <c r="K414" s="273"/>
      <c r="L414" s="277"/>
      <c r="M414" s="278"/>
      <c r="N414" s="279"/>
      <c r="O414" s="279"/>
      <c r="P414" s="279"/>
      <c r="Q414" s="279"/>
      <c r="R414" s="279"/>
      <c r="S414" s="279"/>
      <c r="T414" s="280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81" t="s">
        <v>162</v>
      </c>
      <c r="AU414" s="281" t="s">
        <v>86</v>
      </c>
      <c r="AV414" s="15" t="s">
        <v>84</v>
      </c>
      <c r="AW414" s="15" t="s">
        <v>32</v>
      </c>
      <c r="AX414" s="15" t="s">
        <v>76</v>
      </c>
      <c r="AY414" s="281" t="s">
        <v>153</v>
      </c>
    </row>
    <row r="415" s="13" customFormat="1">
      <c r="A415" s="13"/>
      <c r="B415" s="249"/>
      <c r="C415" s="250"/>
      <c r="D415" s="251" t="s">
        <v>162</v>
      </c>
      <c r="E415" s="252" t="s">
        <v>1</v>
      </c>
      <c r="F415" s="253" t="s">
        <v>598</v>
      </c>
      <c r="G415" s="250"/>
      <c r="H415" s="254">
        <v>41.57</v>
      </c>
      <c r="I415" s="255"/>
      <c r="J415" s="250"/>
      <c r="K415" s="250"/>
      <c r="L415" s="256"/>
      <c r="M415" s="257"/>
      <c r="N415" s="258"/>
      <c r="O415" s="258"/>
      <c r="P415" s="258"/>
      <c r="Q415" s="258"/>
      <c r="R415" s="258"/>
      <c r="S415" s="258"/>
      <c r="T415" s="25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0" t="s">
        <v>162</v>
      </c>
      <c r="AU415" s="260" t="s">
        <v>86</v>
      </c>
      <c r="AV415" s="13" t="s">
        <v>86</v>
      </c>
      <c r="AW415" s="13" t="s">
        <v>32</v>
      </c>
      <c r="AX415" s="13" t="s">
        <v>76</v>
      </c>
      <c r="AY415" s="260" t="s">
        <v>153</v>
      </c>
    </row>
    <row r="416" s="13" customFormat="1">
      <c r="A416" s="13"/>
      <c r="B416" s="249"/>
      <c r="C416" s="250"/>
      <c r="D416" s="251" t="s">
        <v>162</v>
      </c>
      <c r="E416" s="252" t="s">
        <v>1</v>
      </c>
      <c r="F416" s="253" t="s">
        <v>207</v>
      </c>
      <c r="G416" s="250"/>
      <c r="H416" s="254">
        <v>-1.7</v>
      </c>
      <c r="I416" s="255"/>
      <c r="J416" s="250"/>
      <c r="K416" s="250"/>
      <c r="L416" s="256"/>
      <c r="M416" s="257"/>
      <c r="N416" s="258"/>
      <c r="O416" s="258"/>
      <c r="P416" s="258"/>
      <c r="Q416" s="258"/>
      <c r="R416" s="258"/>
      <c r="S416" s="258"/>
      <c r="T416" s="25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60" t="s">
        <v>162</v>
      </c>
      <c r="AU416" s="260" t="s">
        <v>86</v>
      </c>
      <c r="AV416" s="13" t="s">
        <v>86</v>
      </c>
      <c r="AW416" s="13" t="s">
        <v>32</v>
      </c>
      <c r="AX416" s="13" t="s">
        <v>76</v>
      </c>
      <c r="AY416" s="260" t="s">
        <v>153</v>
      </c>
    </row>
    <row r="417" s="15" customFormat="1">
      <c r="A417" s="15"/>
      <c r="B417" s="272"/>
      <c r="C417" s="273"/>
      <c r="D417" s="251" t="s">
        <v>162</v>
      </c>
      <c r="E417" s="274" t="s">
        <v>1</v>
      </c>
      <c r="F417" s="275" t="s">
        <v>189</v>
      </c>
      <c r="G417" s="273"/>
      <c r="H417" s="274" t="s">
        <v>1</v>
      </c>
      <c r="I417" s="276"/>
      <c r="J417" s="273"/>
      <c r="K417" s="273"/>
      <c r="L417" s="277"/>
      <c r="M417" s="278"/>
      <c r="N417" s="279"/>
      <c r="O417" s="279"/>
      <c r="P417" s="279"/>
      <c r="Q417" s="279"/>
      <c r="R417" s="279"/>
      <c r="S417" s="279"/>
      <c r="T417" s="280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81" t="s">
        <v>162</v>
      </c>
      <c r="AU417" s="281" t="s">
        <v>86</v>
      </c>
      <c r="AV417" s="15" t="s">
        <v>84</v>
      </c>
      <c r="AW417" s="15" t="s">
        <v>32</v>
      </c>
      <c r="AX417" s="15" t="s">
        <v>76</v>
      </c>
      <c r="AY417" s="281" t="s">
        <v>153</v>
      </c>
    </row>
    <row r="418" s="13" customFormat="1">
      <c r="A418" s="13"/>
      <c r="B418" s="249"/>
      <c r="C418" s="250"/>
      <c r="D418" s="251" t="s">
        <v>162</v>
      </c>
      <c r="E418" s="252" t="s">
        <v>1</v>
      </c>
      <c r="F418" s="253" t="s">
        <v>599</v>
      </c>
      <c r="G418" s="250"/>
      <c r="H418" s="254">
        <v>9.8300000000000001</v>
      </c>
      <c r="I418" s="255"/>
      <c r="J418" s="250"/>
      <c r="K418" s="250"/>
      <c r="L418" s="256"/>
      <c r="M418" s="257"/>
      <c r="N418" s="258"/>
      <c r="O418" s="258"/>
      <c r="P418" s="258"/>
      <c r="Q418" s="258"/>
      <c r="R418" s="258"/>
      <c r="S418" s="258"/>
      <c r="T418" s="259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0" t="s">
        <v>162</v>
      </c>
      <c r="AU418" s="260" t="s">
        <v>86</v>
      </c>
      <c r="AV418" s="13" t="s">
        <v>86</v>
      </c>
      <c r="AW418" s="13" t="s">
        <v>32</v>
      </c>
      <c r="AX418" s="13" t="s">
        <v>76</v>
      </c>
      <c r="AY418" s="260" t="s">
        <v>153</v>
      </c>
    </row>
    <row r="419" s="15" customFormat="1">
      <c r="A419" s="15"/>
      <c r="B419" s="272"/>
      <c r="C419" s="273"/>
      <c r="D419" s="251" t="s">
        <v>162</v>
      </c>
      <c r="E419" s="274" t="s">
        <v>1</v>
      </c>
      <c r="F419" s="275" t="s">
        <v>209</v>
      </c>
      <c r="G419" s="273"/>
      <c r="H419" s="274" t="s">
        <v>1</v>
      </c>
      <c r="I419" s="276"/>
      <c r="J419" s="273"/>
      <c r="K419" s="273"/>
      <c r="L419" s="277"/>
      <c r="M419" s="278"/>
      <c r="N419" s="279"/>
      <c r="O419" s="279"/>
      <c r="P419" s="279"/>
      <c r="Q419" s="279"/>
      <c r="R419" s="279"/>
      <c r="S419" s="279"/>
      <c r="T419" s="280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81" t="s">
        <v>162</v>
      </c>
      <c r="AU419" s="281" t="s">
        <v>86</v>
      </c>
      <c r="AV419" s="15" t="s">
        <v>84</v>
      </c>
      <c r="AW419" s="15" t="s">
        <v>32</v>
      </c>
      <c r="AX419" s="15" t="s">
        <v>76</v>
      </c>
      <c r="AY419" s="281" t="s">
        <v>153</v>
      </c>
    </row>
    <row r="420" s="13" customFormat="1">
      <c r="A420" s="13"/>
      <c r="B420" s="249"/>
      <c r="C420" s="250"/>
      <c r="D420" s="251" t="s">
        <v>162</v>
      </c>
      <c r="E420" s="252" t="s">
        <v>1</v>
      </c>
      <c r="F420" s="253" t="s">
        <v>600</v>
      </c>
      <c r="G420" s="250"/>
      <c r="H420" s="254">
        <v>39.378</v>
      </c>
      <c r="I420" s="255"/>
      <c r="J420" s="250"/>
      <c r="K420" s="250"/>
      <c r="L420" s="256"/>
      <c r="M420" s="257"/>
      <c r="N420" s="258"/>
      <c r="O420" s="258"/>
      <c r="P420" s="258"/>
      <c r="Q420" s="258"/>
      <c r="R420" s="258"/>
      <c r="S420" s="258"/>
      <c r="T420" s="25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0" t="s">
        <v>162</v>
      </c>
      <c r="AU420" s="260" t="s">
        <v>86</v>
      </c>
      <c r="AV420" s="13" t="s">
        <v>86</v>
      </c>
      <c r="AW420" s="13" t="s">
        <v>32</v>
      </c>
      <c r="AX420" s="13" t="s">
        <v>76</v>
      </c>
      <c r="AY420" s="260" t="s">
        <v>153</v>
      </c>
    </row>
    <row r="421" s="13" customFormat="1">
      <c r="A421" s="13"/>
      <c r="B421" s="249"/>
      <c r="C421" s="250"/>
      <c r="D421" s="251" t="s">
        <v>162</v>
      </c>
      <c r="E421" s="252" t="s">
        <v>1</v>
      </c>
      <c r="F421" s="253" t="s">
        <v>211</v>
      </c>
      <c r="G421" s="250"/>
      <c r="H421" s="254">
        <v>-3.0600000000000001</v>
      </c>
      <c r="I421" s="255"/>
      <c r="J421" s="250"/>
      <c r="K421" s="250"/>
      <c r="L421" s="256"/>
      <c r="M421" s="257"/>
      <c r="N421" s="258"/>
      <c r="O421" s="258"/>
      <c r="P421" s="258"/>
      <c r="Q421" s="258"/>
      <c r="R421" s="258"/>
      <c r="S421" s="258"/>
      <c r="T421" s="259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0" t="s">
        <v>162</v>
      </c>
      <c r="AU421" s="260" t="s">
        <v>86</v>
      </c>
      <c r="AV421" s="13" t="s">
        <v>86</v>
      </c>
      <c r="AW421" s="13" t="s">
        <v>32</v>
      </c>
      <c r="AX421" s="13" t="s">
        <v>76</v>
      </c>
      <c r="AY421" s="260" t="s">
        <v>153</v>
      </c>
    </row>
    <row r="422" s="15" customFormat="1">
      <c r="A422" s="15"/>
      <c r="B422" s="272"/>
      <c r="C422" s="273"/>
      <c r="D422" s="251" t="s">
        <v>162</v>
      </c>
      <c r="E422" s="274" t="s">
        <v>1</v>
      </c>
      <c r="F422" s="275" t="s">
        <v>212</v>
      </c>
      <c r="G422" s="273"/>
      <c r="H422" s="274" t="s">
        <v>1</v>
      </c>
      <c r="I422" s="276"/>
      <c r="J422" s="273"/>
      <c r="K422" s="273"/>
      <c r="L422" s="277"/>
      <c r="M422" s="278"/>
      <c r="N422" s="279"/>
      <c r="O422" s="279"/>
      <c r="P422" s="279"/>
      <c r="Q422" s="279"/>
      <c r="R422" s="279"/>
      <c r="S422" s="279"/>
      <c r="T422" s="280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81" t="s">
        <v>162</v>
      </c>
      <c r="AU422" s="281" t="s">
        <v>86</v>
      </c>
      <c r="AV422" s="15" t="s">
        <v>84</v>
      </c>
      <c r="AW422" s="15" t="s">
        <v>32</v>
      </c>
      <c r="AX422" s="15" t="s">
        <v>76</v>
      </c>
      <c r="AY422" s="281" t="s">
        <v>153</v>
      </c>
    </row>
    <row r="423" s="13" customFormat="1">
      <c r="A423" s="13"/>
      <c r="B423" s="249"/>
      <c r="C423" s="250"/>
      <c r="D423" s="251" t="s">
        <v>162</v>
      </c>
      <c r="E423" s="252" t="s">
        <v>1</v>
      </c>
      <c r="F423" s="253" t="s">
        <v>601</v>
      </c>
      <c r="G423" s="250"/>
      <c r="H423" s="254">
        <v>12.640000000000001</v>
      </c>
      <c r="I423" s="255"/>
      <c r="J423" s="250"/>
      <c r="K423" s="250"/>
      <c r="L423" s="256"/>
      <c r="M423" s="257"/>
      <c r="N423" s="258"/>
      <c r="O423" s="258"/>
      <c r="P423" s="258"/>
      <c r="Q423" s="258"/>
      <c r="R423" s="258"/>
      <c r="S423" s="258"/>
      <c r="T423" s="25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60" t="s">
        <v>162</v>
      </c>
      <c r="AU423" s="260" t="s">
        <v>86</v>
      </c>
      <c r="AV423" s="13" t="s">
        <v>86</v>
      </c>
      <c r="AW423" s="13" t="s">
        <v>32</v>
      </c>
      <c r="AX423" s="13" t="s">
        <v>76</v>
      </c>
      <c r="AY423" s="260" t="s">
        <v>153</v>
      </c>
    </row>
    <row r="424" s="15" customFormat="1">
      <c r="A424" s="15"/>
      <c r="B424" s="272"/>
      <c r="C424" s="273"/>
      <c r="D424" s="251" t="s">
        <v>162</v>
      </c>
      <c r="E424" s="274" t="s">
        <v>1</v>
      </c>
      <c r="F424" s="275" t="s">
        <v>191</v>
      </c>
      <c r="G424" s="273"/>
      <c r="H424" s="274" t="s">
        <v>1</v>
      </c>
      <c r="I424" s="276"/>
      <c r="J424" s="273"/>
      <c r="K424" s="273"/>
      <c r="L424" s="277"/>
      <c r="M424" s="278"/>
      <c r="N424" s="279"/>
      <c r="O424" s="279"/>
      <c r="P424" s="279"/>
      <c r="Q424" s="279"/>
      <c r="R424" s="279"/>
      <c r="S424" s="279"/>
      <c r="T424" s="280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81" t="s">
        <v>162</v>
      </c>
      <c r="AU424" s="281" t="s">
        <v>86</v>
      </c>
      <c r="AV424" s="15" t="s">
        <v>84</v>
      </c>
      <c r="AW424" s="15" t="s">
        <v>32</v>
      </c>
      <c r="AX424" s="15" t="s">
        <v>76</v>
      </c>
      <c r="AY424" s="281" t="s">
        <v>153</v>
      </c>
    </row>
    <row r="425" s="13" customFormat="1">
      <c r="A425" s="13"/>
      <c r="B425" s="249"/>
      <c r="C425" s="250"/>
      <c r="D425" s="251" t="s">
        <v>162</v>
      </c>
      <c r="E425" s="252" t="s">
        <v>1</v>
      </c>
      <c r="F425" s="253" t="s">
        <v>602</v>
      </c>
      <c r="G425" s="250"/>
      <c r="H425" s="254">
        <v>10.063000000000001</v>
      </c>
      <c r="I425" s="255"/>
      <c r="J425" s="250"/>
      <c r="K425" s="250"/>
      <c r="L425" s="256"/>
      <c r="M425" s="257"/>
      <c r="N425" s="258"/>
      <c r="O425" s="258"/>
      <c r="P425" s="258"/>
      <c r="Q425" s="258"/>
      <c r="R425" s="258"/>
      <c r="S425" s="258"/>
      <c r="T425" s="259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0" t="s">
        <v>162</v>
      </c>
      <c r="AU425" s="260" t="s">
        <v>86</v>
      </c>
      <c r="AV425" s="13" t="s">
        <v>86</v>
      </c>
      <c r="AW425" s="13" t="s">
        <v>32</v>
      </c>
      <c r="AX425" s="13" t="s">
        <v>76</v>
      </c>
      <c r="AY425" s="260" t="s">
        <v>153</v>
      </c>
    </row>
    <row r="426" s="16" customFormat="1">
      <c r="A426" s="16"/>
      <c r="B426" s="282"/>
      <c r="C426" s="283"/>
      <c r="D426" s="251" t="s">
        <v>162</v>
      </c>
      <c r="E426" s="284" t="s">
        <v>1</v>
      </c>
      <c r="F426" s="285" t="s">
        <v>215</v>
      </c>
      <c r="G426" s="283"/>
      <c r="H426" s="286">
        <v>108.721</v>
      </c>
      <c r="I426" s="287"/>
      <c r="J426" s="283"/>
      <c r="K426" s="283"/>
      <c r="L426" s="288"/>
      <c r="M426" s="289"/>
      <c r="N426" s="290"/>
      <c r="O426" s="290"/>
      <c r="P426" s="290"/>
      <c r="Q426" s="290"/>
      <c r="R426" s="290"/>
      <c r="S426" s="290"/>
      <c r="T426" s="291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T426" s="292" t="s">
        <v>162</v>
      </c>
      <c r="AU426" s="292" t="s">
        <v>86</v>
      </c>
      <c r="AV426" s="16" t="s">
        <v>154</v>
      </c>
      <c r="AW426" s="16" t="s">
        <v>32</v>
      </c>
      <c r="AX426" s="16" t="s">
        <v>76</v>
      </c>
      <c r="AY426" s="292" t="s">
        <v>153</v>
      </c>
    </row>
    <row r="427" s="14" customFormat="1">
      <c r="A427" s="14"/>
      <c r="B427" s="261"/>
      <c r="C427" s="262"/>
      <c r="D427" s="251" t="s">
        <v>162</v>
      </c>
      <c r="E427" s="263" t="s">
        <v>1</v>
      </c>
      <c r="F427" s="264" t="s">
        <v>164</v>
      </c>
      <c r="G427" s="262"/>
      <c r="H427" s="265">
        <v>108.721</v>
      </c>
      <c r="I427" s="266"/>
      <c r="J427" s="262"/>
      <c r="K427" s="262"/>
      <c r="L427" s="267"/>
      <c r="M427" s="268"/>
      <c r="N427" s="269"/>
      <c r="O427" s="269"/>
      <c r="P427" s="269"/>
      <c r="Q427" s="269"/>
      <c r="R427" s="269"/>
      <c r="S427" s="269"/>
      <c r="T427" s="270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71" t="s">
        <v>162</v>
      </c>
      <c r="AU427" s="271" t="s">
        <v>86</v>
      </c>
      <c r="AV427" s="14" t="s">
        <v>160</v>
      </c>
      <c r="AW427" s="14" t="s">
        <v>32</v>
      </c>
      <c r="AX427" s="14" t="s">
        <v>84</v>
      </c>
      <c r="AY427" s="271" t="s">
        <v>153</v>
      </c>
    </row>
    <row r="428" s="2" customFormat="1" ht="21.75" customHeight="1">
      <c r="A428" s="39"/>
      <c r="B428" s="40"/>
      <c r="C428" s="235" t="s">
        <v>556</v>
      </c>
      <c r="D428" s="235" t="s">
        <v>156</v>
      </c>
      <c r="E428" s="236" t="s">
        <v>604</v>
      </c>
      <c r="F428" s="237" t="s">
        <v>605</v>
      </c>
      <c r="G428" s="238" t="s">
        <v>167</v>
      </c>
      <c r="H428" s="239">
        <v>108.721</v>
      </c>
      <c r="I428" s="240"/>
      <c r="J428" s="241">
        <f>ROUND(I428*H428,2)</f>
        <v>0</v>
      </c>
      <c r="K428" s="242"/>
      <c r="L428" s="45"/>
      <c r="M428" s="243" t="s">
        <v>1</v>
      </c>
      <c r="N428" s="244" t="s">
        <v>41</v>
      </c>
      <c r="O428" s="92"/>
      <c r="P428" s="245">
        <f>O428*H428</f>
        <v>0</v>
      </c>
      <c r="Q428" s="245">
        <v>3.0000000000000001E-05</v>
      </c>
      <c r="R428" s="245">
        <f>Q428*H428</f>
        <v>0.0032616300000000002</v>
      </c>
      <c r="S428" s="245">
        <v>0</v>
      </c>
      <c r="T428" s="246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47" t="s">
        <v>276</v>
      </c>
      <c r="AT428" s="247" t="s">
        <v>156</v>
      </c>
      <c r="AU428" s="247" t="s">
        <v>86</v>
      </c>
      <c r="AY428" s="18" t="s">
        <v>153</v>
      </c>
      <c r="BE428" s="248">
        <f>IF(N428="základní",J428,0)</f>
        <v>0</v>
      </c>
      <c r="BF428" s="248">
        <f>IF(N428="snížená",J428,0)</f>
        <v>0</v>
      </c>
      <c r="BG428" s="248">
        <f>IF(N428="zákl. přenesená",J428,0)</f>
        <v>0</v>
      </c>
      <c r="BH428" s="248">
        <f>IF(N428="sníž. přenesená",J428,0)</f>
        <v>0</v>
      </c>
      <c r="BI428" s="248">
        <f>IF(N428="nulová",J428,0)</f>
        <v>0</v>
      </c>
      <c r="BJ428" s="18" t="s">
        <v>84</v>
      </c>
      <c r="BK428" s="248">
        <f>ROUND(I428*H428,2)</f>
        <v>0</v>
      </c>
      <c r="BL428" s="18" t="s">
        <v>276</v>
      </c>
      <c r="BM428" s="247" t="s">
        <v>1058</v>
      </c>
    </row>
    <row r="429" s="2" customFormat="1" ht="24.15" customHeight="1">
      <c r="A429" s="39"/>
      <c r="B429" s="40"/>
      <c r="C429" s="235" t="s">
        <v>560</v>
      </c>
      <c r="D429" s="235" t="s">
        <v>156</v>
      </c>
      <c r="E429" s="236" t="s">
        <v>608</v>
      </c>
      <c r="F429" s="237" t="s">
        <v>609</v>
      </c>
      <c r="G429" s="238" t="s">
        <v>167</v>
      </c>
      <c r="H429" s="239">
        <v>8.6750000000000007</v>
      </c>
      <c r="I429" s="240"/>
      <c r="J429" s="241">
        <f>ROUND(I429*H429,2)</f>
        <v>0</v>
      </c>
      <c r="K429" s="242"/>
      <c r="L429" s="45"/>
      <c r="M429" s="243" t="s">
        <v>1</v>
      </c>
      <c r="N429" s="244" t="s">
        <v>41</v>
      </c>
      <c r="O429" s="92"/>
      <c r="P429" s="245">
        <f>O429*H429</f>
        <v>0</v>
      </c>
      <c r="Q429" s="245">
        <v>0.00029</v>
      </c>
      <c r="R429" s="245">
        <f>Q429*H429</f>
        <v>0.0025157500000000002</v>
      </c>
      <c r="S429" s="245">
        <v>0</v>
      </c>
      <c r="T429" s="246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47" t="s">
        <v>276</v>
      </c>
      <c r="AT429" s="247" t="s">
        <v>156</v>
      </c>
      <c r="AU429" s="247" t="s">
        <v>86</v>
      </c>
      <c r="AY429" s="18" t="s">
        <v>153</v>
      </c>
      <c r="BE429" s="248">
        <f>IF(N429="základní",J429,0)</f>
        <v>0</v>
      </c>
      <c r="BF429" s="248">
        <f>IF(N429="snížená",J429,0)</f>
        <v>0</v>
      </c>
      <c r="BG429" s="248">
        <f>IF(N429="zákl. přenesená",J429,0)</f>
        <v>0</v>
      </c>
      <c r="BH429" s="248">
        <f>IF(N429="sníž. přenesená",J429,0)</f>
        <v>0</v>
      </c>
      <c r="BI429" s="248">
        <f>IF(N429="nulová",J429,0)</f>
        <v>0</v>
      </c>
      <c r="BJ429" s="18" t="s">
        <v>84</v>
      </c>
      <c r="BK429" s="248">
        <f>ROUND(I429*H429,2)</f>
        <v>0</v>
      </c>
      <c r="BL429" s="18" t="s">
        <v>276</v>
      </c>
      <c r="BM429" s="247" t="s">
        <v>1059</v>
      </c>
    </row>
    <row r="430" s="13" customFormat="1">
      <c r="A430" s="13"/>
      <c r="B430" s="249"/>
      <c r="C430" s="250"/>
      <c r="D430" s="251" t="s">
        <v>162</v>
      </c>
      <c r="E430" s="252" t="s">
        <v>1</v>
      </c>
      <c r="F430" s="253" t="s">
        <v>611</v>
      </c>
      <c r="G430" s="250"/>
      <c r="H430" s="254">
        <v>8.6750000000000007</v>
      </c>
      <c r="I430" s="255"/>
      <c r="J430" s="250"/>
      <c r="K430" s="250"/>
      <c r="L430" s="256"/>
      <c r="M430" s="257"/>
      <c r="N430" s="258"/>
      <c r="O430" s="258"/>
      <c r="P430" s="258"/>
      <c r="Q430" s="258"/>
      <c r="R430" s="258"/>
      <c r="S430" s="258"/>
      <c r="T430" s="259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0" t="s">
        <v>162</v>
      </c>
      <c r="AU430" s="260" t="s">
        <v>86</v>
      </c>
      <c r="AV430" s="13" t="s">
        <v>86</v>
      </c>
      <c r="AW430" s="13" t="s">
        <v>32</v>
      </c>
      <c r="AX430" s="13" t="s">
        <v>76</v>
      </c>
      <c r="AY430" s="260" t="s">
        <v>153</v>
      </c>
    </row>
    <row r="431" s="14" customFormat="1">
      <c r="A431" s="14"/>
      <c r="B431" s="261"/>
      <c r="C431" s="262"/>
      <c r="D431" s="251" t="s">
        <v>162</v>
      </c>
      <c r="E431" s="263" t="s">
        <v>1</v>
      </c>
      <c r="F431" s="264" t="s">
        <v>164</v>
      </c>
      <c r="G431" s="262"/>
      <c r="H431" s="265">
        <v>8.6750000000000007</v>
      </c>
      <c r="I431" s="266"/>
      <c r="J431" s="262"/>
      <c r="K431" s="262"/>
      <c r="L431" s="267"/>
      <c r="M431" s="268"/>
      <c r="N431" s="269"/>
      <c r="O431" s="269"/>
      <c r="P431" s="269"/>
      <c r="Q431" s="269"/>
      <c r="R431" s="269"/>
      <c r="S431" s="269"/>
      <c r="T431" s="270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71" t="s">
        <v>162</v>
      </c>
      <c r="AU431" s="271" t="s">
        <v>86</v>
      </c>
      <c r="AV431" s="14" t="s">
        <v>160</v>
      </c>
      <c r="AW431" s="14" t="s">
        <v>32</v>
      </c>
      <c r="AX431" s="14" t="s">
        <v>84</v>
      </c>
      <c r="AY431" s="271" t="s">
        <v>153</v>
      </c>
    </row>
    <row r="432" s="2" customFormat="1" ht="24.15" customHeight="1">
      <c r="A432" s="39"/>
      <c r="B432" s="40"/>
      <c r="C432" s="235" t="s">
        <v>564</v>
      </c>
      <c r="D432" s="235" t="s">
        <v>156</v>
      </c>
      <c r="E432" s="236" t="s">
        <v>613</v>
      </c>
      <c r="F432" s="237" t="s">
        <v>614</v>
      </c>
      <c r="G432" s="238" t="s">
        <v>167</v>
      </c>
      <c r="H432" s="239">
        <v>118.721</v>
      </c>
      <c r="I432" s="240"/>
      <c r="J432" s="241">
        <f>ROUND(I432*H432,2)</f>
        <v>0</v>
      </c>
      <c r="K432" s="242"/>
      <c r="L432" s="45"/>
      <c r="M432" s="243" t="s">
        <v>1</v>
      </c>
      <c r="N432" s="244" t="s">
        <v>41</v>
      </c>
      <c r="O432" s="92"/>
      <c r="P432" s="245">
        <f>O432*H432</f>
        <v>0</v>
      </c>
      <c r="Q432" s="245">
        <v>0.00020000000000000001</v>
      </c>
      <c r="R432" s="245">
        <f>Q432*H432</f>
        <v>0.023744200000000003</v>
      </c>
      <c r="S432" s="245">
        <v>0</v>
      </c>
      <c r="T432" s="246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47" t="s">
        <v>276</v>
      </c>
      <c r="AT432" s="247" t="s">
        <v>156</v>
      </c>
      <c r="AU432" s="247" t="s">
        <v>86</v>
      </c>
      <c r="AY432" s="18" t="s">
        <v>153</v>
      </c>
      <c r="BE432" s="248">
        <f>IF(N432="základní",J432,0)</f>
        <v>0</v>
      </c>
      <c r="BF432" s="248">
        <f>IF(N432="snížená",J432,0)</f>
        <v>0</v>
      </c>
      <c r="BG432" s="248">
        <f>IF(N432="zákl. přenesená",J432,0)</f>
        <v>0</v>
      </c>
      <c r="BH432" s="248">
        <f>IF(N432="sníž. přenesená",J432,0)</f>
        <v>0</v>
      </c>
      <c r="BI432" s="248">
        <f>IF(N432="nulová",J432,0)</f>
        <v>0</v>
      </c>
      <c r="BJ432" s="18" t="s">
        <v>84</v>
      </c>
      <c r="BK432" s="248">
        <f>ROUND(I432*H432,2)</f>
        <v>0</v>
      </c>
      <c r="BL432" s="18" t="s">
        <v>276</v>
      </c>
      <c r="BM432" s="247" t="s">
        <v>1060</v>
      </c>
    </row>
    <row r="433" s="15" customFormat="1">
      <c r="A433" s="15"/>
      <c r="B433" s="272"/>
      <c r="C433" s="273"/>
      <c r="D433" s="251" t="s">
        <v>162</v>
      </c>
      <c r="E433" s="274" t="s">
        <v>1</v>
      </c>
      <c r="F433" s="275" t="s">
        <v>185</v>
      </c>
      <c r="G433" s="273"/>
      <c r="H433" s="274" t="s">
        <v>1</v>
      </c>
      <c r="I433" s="276"/>
      <c r="J433" s="273"/>
      <c r="K433" s="273"/>
      <c r="L433" s="277"/>
      <c r="M433" s="278"/>
      <c r="N433" s="279"/>
      <c r="O433" s="279"/>
      <c r="P433" s="279"/>
      <c r="Q433" s="279"/>
      <c r="R433" s="279"/>
      <c r="S433" s="279"/>
      <c r="T433" s="280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81" t="s">
        <v>162</v>
      </c>
      <c r="AU433" s="281" t="s">
        <v>86</v>
      </c>
      <c r="AV433" s="15" t="s">
        <v>84</v>
      </c>
      <c r="AW433" s="15" t="s">
        <v>32</v>
      </c>
      <c r="AX433" s="15" t="s">
        <v>76</v>
      </c>
      <c r="AY433" s="281" t="s">
        <v>153</v>
      </c>
    </row>
    <row r="434" s="13" customFormat="1">
      <c r="A434" s="13"/>
      <c r="B434" s="249"/>
      <c r="C434" s="250"/>
      <c r="D434" s="251" t="s">
        <v>162</v>
      </c>
      <c r="E434" s="252" t="s">
        <v>1</v>
      </c>
      <c r="F434" s="253" t="s">
        <v>598</v>
      </c>
      <c r="G434" s="250"/>
      <c r="H434" s="254">
        <v>41.57</v>
      </c>
      <c r="I434" s="255"/>
      <c r="J434" s="250"/>
      <c r="K434" s="250"/>
      <c r="L434" s="256"/>
      <c r="M434" s="257"/>
      <c r="N434" s="258"/>
      <c r="O434" s="258"/>
      <c r="P434" s="258"/>
      <c r="Q434" s="258"/>
      <c r="R434" s="258"/>
      <c r="S434" s="258"/>
      <c r="T434" s="25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0" t="s">
        <v>162</v>
      </c>
      <c r="AU434" s="260" t="s">
        <v>86</v>
      </c>
      <c r="AV434" s="13" t="s">
        <v>86</v>
      </c>
      <c r="AW434" s="13" t="s">
        <v>32</v>
      </c>
      <c r="AX434" s="13" t="s">
        <v>76</v>
      </c>
      <c r="AY434" s="260" t="s">
        <v>153</v>
      </c>
    </row>
    <row r="435" s="13" customFormat="1">
      <c r="A435" s="13"/>
      <c r="B435" s="249"/>
      <c r="C435" s="250"/>
      <c r="D435" s="251" t="s">
        <v>162</v>
      </c>
      <c r="E435" s="252" t="s">
        <v>1</v>
      </c>
      <c r="F435" s="253" t="s">
        <v>207</v>
      </c>
      <c r="G435" s="250"/>
      <c r="H435" s="254">
        <v>-1.7</v>
      </c>
      <c r="I435" s="255"/>
      <c r="J435" s="250"/>
      <c r="K435" s="250"/>
      <c r="L435" s="256"/>
      <c r="M435" s="257"/>
      <c r="N435" s="258"/>
      <c r="O435" s="258"/>
      <c r="P435" s="258"/>
      <c r="Q435" s="258"/>
      <c r="R435" s="258"/>
      <c r="S435" s="258"/>
      <c r="T435" s="25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0" t="s">
        <v>162</v>
      </c>
      <c r="AU435" s="260" t="s">
        <v>86</v>
      </c>
      <c r="AV435" s="13" t="s">
        <v>86</v>
      </c>
      <c r="AW435" s="13" t="s">
        <v>32</v>
      </c>
      <c r="AX435" s="13" t="s">
        <v>76</v>
      </c>
      <c r="AY435" s="260" t="s">
        <v>153</v>
      </c>
    </row>
    <row r="436" s="15" customFormat="1">
      <c r="A436" s="15"/>
      <c r="B436" s="272"/>
      <c r="C436" s="273"/>
      <c r="D436" s="251" t="s">
        <v>162</v>
      </c>
      <c r="E436" s="274" t="s">
        <v>1</v>
      </c>
      <c r="F436" s="275" t="s">
        <v>189</v>
      </c>
      <c r="G436" s="273"/>
      <c r="H436" s="274" t="s">
        <v>1</v>
      </c>
      <c r="I436" s="276"/>
      <c r="J436" s="273"/>
      <c r="K436" s="273"/>
      <c r="L436" s="277"/>
      <c r="M436" s="278"/>
      <c r="N436" s="279"/>
      <c r="O436" s="279"/>
      <c r="P436" s="279"/>
      <c r="Q436" s="279"/>
      <c r="R436" s="279"/>
      <c r="S436" s="279"/>
      <c r="T436" s="280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81" t="s">
        <v>162</v>
      </c>
      <c r="AU436" s="281" t="s">
        <v>86</v>
      </c>
      <c r="AV436" s="15" t="s">
        <v>84</v>
      </c>
      <c r="AW436" s="15" t="s">
        <v>32</v>
      </c>
      <c r="AX436" s="15" t="s">
        <v>76</v>
      </c>
      <c r="AY436" s="281" t="s">
        <v>153</v>
      </c>
    </row>
    <row r="437" s="13" customFormat="1">
      <c r="A437" s="13"/>
      <c r="B437" s="249"/>
      <c r="C437" s="250"/>
      <c r="D437" s="251" t="s">
        <v>162</v>
      </c>
      <c r="E437" s="252" t="s">
        <v>1</v>
      </c>
      <c r="F437" s="253" t="s">
        <v>599</v>
      </c>
      <c r="G437" s="250"/>
      <c r="H437" s="254">
        <v>9.8300000000000001</v>
      </c>
      <c r="I437" s="255"/>
      <c r="J437" s="250"/>
      <c r="K437" s="250"/>
      <c r="L437" s="256"/>
      <c r="M437" s="257"/>
      <c r="N437" s="258"/>
      <c r="O437" s="258"/>
      <c r="P437" s="258"/>
      <c r="Q437" s="258"/>
      <c r="R437" s="258"/>
      <c r="S437" s="258"/>
      <c r="T437" s="259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0" t="s">
        <v>162</v>
      </c>
      <c r="AU437" s="260" t="s">
        <v>86</v>
      </c>
      <c r="AV437" s="13" t="s">
        <v>86</v>
      </c>
      <c r="AW437" s="13" t="s">
        <v>32</v>
      </c>
      <c r="AX437" s="13" t="s">
        <v>76</v>
      </c>
      <c r="AY437" s="260" t="s">
        <v>153</v>
      </c>
    </row>
    <row r="438" s="15" customFormat="1">
      <c r="A438" s="15"/>
      <c r="B438" s="272"/>
      <c r="C438" s="273"/>
      <c r="D438" s="251" t="s">
        <v>162</v>
      </c>
      <c r="E438" s="274" t="s">
        <v>1</v>
      </c>
      <c r="F438" s="275" t="s">
        <v>209</v>
      </c>
      <c r="G438" s="273"/>
      <c r="H438" s="274" t="s">
        <v>1</v>
      </c>
      <c r="I438" s="276"/>
      <c r="J438" s="273"/>
      <c r="K438" s="273"/>
      <c r="L438" s="277"/>
      <c r="M438" s="278"/>
      <c r="N438" s="279"/>
      <c r="O438" s="279"/>
      <c r="P438" s="279"/>
      <c r="Q438" s="279"/>
      <c r="R438" s="279"/>
      <c r="S438" s="279"/>
      <c r="T438" s="280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81" t="s">
        <v>162</v>
      </c>
      <c r="AU438" s="281" t="s">
        <v>86</v>
      </c>
      <c r="AV438" s="15" t="s">
        <v>84</v>
      </c>
      <c r="AW438" s="15" t="s">
        <v>32</v>
      </c>
      <c r="AX438" s="15" t="s">
        <v>76</v>
      </c>
      <c r="AY438" s="281" t="s">
        <v>153</v>
      </c>
    </row>
    <row r="439" s="13" customFormat="1">
      <c r="A439" s="13"/>
      <c r="B439" s="249"/>
      <c r="C439" s="250"/>
      <c r="D439" s="251" t="s">
        <v>162</v>
      </c>
      <c r="E439" s="252" t="s">
        <v>1</v>
      </c>
      <c r="F439" s="253" t="s">
        <v>600</v>
      </c>
      <c r="G439" s="250"/>
      <c r="H439" s="254">
        <v>39.378</v>
      </c>
      <c r="I439" s="255"/>
      <c r="J439" s="250"/>
      <c r="K439" s="250"/>
      <c r="L439" s="256"/>
      <c r="M439" s="257"/>
      <c r="N439" s="258"/>
      <c r="O439" s="258"/>
      <c r="P439" s="258"/>
      <c r="Q439" s="258"/>
      <c r="R439" s="258"/>
      <c r="S439" s="258"/>
      <c r="T439" s="259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0" t="s">
        <v>162</v>
      </c>
      <c r="AU439" s="260" t="s">
        <v>86</v>
      </c>
      <c r="AV439" s="13" t="s">
        <v>86</v>
      </c>
      <c r="AW439" s="13" t="s">
        <v>32</v>
      </c>
      <c r="AX439" s="13" t="s">
        <v>76</v>
      </c>
      <c r="AY439" s="260" t="s">
        <v>153</v>
      </c>
    </row>
    <row r="440" s="13" customFormat="1">
      <c r="A440" s="13"/>
      <c r="B440" s="249"/>
      <c r="C440" s="250"/>
      <c r="D440" s="251" t="s">
        <v>162</v>
      </c>
      <c r="E440" s="252" t="s">
        <v>1</v>
      </c>
      <c r="F440" s="253" t="s">
        <v>211</v>
      </c>
      <c r="G440" s="250"/>
      <c r="H440" s="254">
        <v>-3.0600000000000001</v>
      </c>
      <c r="I440" s="255"/>
      <c r="J440" s="250"/>
      <c r="K440" s="250"/>
      <c r="L440" s="256"/>
      <c r="M440" s="257"/>
      <c r="N440" s="258"/>
      <c r="O440" s="258"/>
      <c r="P440" s="258"/>
      <c r="Q440" s="258"/>
      <c r="R440" s="258"/>
      <c r="S440" s="258"/>
      <c r="T440" s="25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0" t="s">
        <v>162</v>
      </c>
      <c r="AU440" s="260" t="s">
        <v>86</v>
      </c>
      <c r="AV440" s="13" t="s">
        <v>86</v>
      </c>
      <c r="AW440" s="13" t="s">
        <v>32</v>
      </c>
      <c r="AX440" s="13" t="s">
        <v>76</v>
      </c>
      <c r="AY440" s="260" t="s">
        <v>153</v>
      </c>
    </row>
    <row r="441" s="15" customFormat="1">
      <c r="A441" s="15"/>
      <c r="B441" s="272"/>
      <c r="C441" s="273"/>
      <c r="D441" s="251" t="s">
        <v>162</v>
      </c>
      <c r="E441" s="274" t="s">
        <v>1</v>
      </c>
      <c r="F441" s="275" t="s">
        <v>212</v>
      </c>
      <c r="G441" s="273"/>
      <c r="H441" s="274" t="s">
        <v>1</v>
      </c>
      <c r="I441" s="276"/>
      <c r="J441" s="273"/>
      <c r="K441" s="273"/>
      <c r="L441" s="277"/>
      <c r="M441" s="278"/>
      <c r="N441" s="279"/>
      <c r="O441" s="279"/>
      <c r="P441" s="279"/>
      <c r="Q441" s="279"/>
      <c r="R441" s="279"/>
      <c r="S441" s="279"/>
      <c r="T441" s="280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81" t="s">
        <v>162</v>
      </c>
      <c r="AU441" s="281" t="s">
        <v>86</v>
      </c>
      <c r="AV441" s="15" t="s">
        <v>84</v>
      </c>
      <c r="AW441" s="15" t="s">
        <v>32</v>
      </c>
      <c r="AX441" s="15" t="s">
        <v>76</v>
      </c>
      <c r="AY441" s="281" t="s">
        <v>153</v>
      </c>
    </row>
    <row r="442" s="13" customFormat="1">
      <c r="A442" s="13"/>
      <c r="B442" s="249"/>
      <c r="C442" s="250"/>
      <c r="D442" s="251" t="s">
        <v>162</v>
      </c>
      <c r="E442" s="252" t="s">
        <v>1</v>
      </c>
      <c r="F442" s="253" t="s">
        <v>601</v>
      </c>
      <c r="G442" s="250"/>
      <c r="H442" s="254">
        <v>12.640000000000001</v>
      </c>
      <c r="I442" s="255"/>
      <c r="J442" s="250"/>
      <c r="K442" s="250"/>
      <c r="L442" s="256"/>
      <c r="M442" s="257"/>
      <c r="N442" s="258"/>
      <c r="O442" s="258"/>
      <c r="P442" s="258"/>
      <c r="Q442" s="258"/>
      <c r="R442" s="258"/>
      <c r="S442" s="258"/>
      <c r="T442" s="25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60" t="s">
        <v>162</v>
      </c>
      <c r="AU442" s="260" t="s">
        <v>86</v>
      </c>
      <c r="AV442" s="13" t="s">
        <v>86</v>
      </c>
      <c r="AW442" s="13" t="s">
        <v>32</v>
      </c>
      <c r="AX442" s="13" t="s">
        <v>76</v>
      </c>
      <c r="AY442" s="260" t="s">
        <v>153</v>
      </c>
    </row>
    <row r="443" s="15" customFormat="1">
      <c r="A443" s="15"/>
      <c r="B443" s="272"/>
      <c r="C443" s="273"/>
      <c r="D443" s="251" t="s">
        <v>162</v>
      </c>
      <c r="E443" s="274" t="s">
        <v>1</v>
      </c>
      <c r="F443" s="275" t="s">
        <v>191</v>
      </c>
      <c r="G443" s="273"/>
      <c r="H443" s="274" t="s">
        <v>1</v>
      </c>
      <c r="I443" s="276"/>
      <c r="J443" s="273"/>
      <c r="K443" s="273"/>
      <c r="L443" s="277"/>
      <c r="M443" s="278"/>
      <c r="N443" s="279"/>
      <c r="O443" s="279"/>
      <c r="P443" s="279"/>
      <c r="Q443" s="279"/>
      <c r="R443" s="279"/>
      <c r="S443" s="279"/>
      <c r="T443" s="280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81" t="s">
        <v>162</v>
      </c>
      <c r="AU443" s="281" t="s">
        <v>86</v>
      </c>
      <c r="AV443" s="15" t="s">
        <v>84</v>
      </c>
      <c r="AW443" s="15" t="s">
        <v>32</v>
      </c>
      <c r="AX443" s="15" t="s">
        <v>76</v>
      </c>
      <c r="AY443" s="281" t="s">
        <v>153</v>
      </c>
    </row>
    <row r="444" s="13" customFormat="1">
      <c r="A444" s="13"/>
      <c r="B444" s="249"/>
      <c r="C444" s="250"/>
      <c r="D444" s="251" t="s">
        <v>162</v>
      </c>
      <c r="E444" s="252" t="s">
        <v>1</v>
      </c>
      <c r="F444" s="253" t="s">
        <v>602</v>
      </c>
      <c r="G444" s="250"/>
      <c r="H444" s="254">
        <v>10.063000000000001</v>
      </c>
      <c r="I444" s="255"/>
      <c r="J444" s="250"/>
      <c r="K444" s="250"/>
      <c r="L444" s="256"/>
      <c r="M444" s="257"/>
      <c r="N444" s="258"/>
      <c r="O444" s="258"/>
      <c r="P444" s="258"/>
      <c r="Q444" s="258"/>
      <c r="R444" s="258"/>
      <c r="S444" s="258"/>
      <c r="T444" s="259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60" t="s">
        <v>162</v>
      </c>
      <c r="AU444" s="260" t="s">
        <v>86</v>
      </c>
      <c r="AV444" s="13" t="s">
        <v>86</v>
      </c>
      <c r="AW444" s="13" t="s">
        <v>32</v>
      </c>
      <c r="AX444" s="13" t="s">
        <v>76</v>
      </c>
      <c r="AY444" s="260" t="s">
        <v>153</v>
      </c>
    </row>
    <row r="445" s="16" customFormat="1">
      <c r="A445" s="16"/>
      <c r="B445" s="282"/>
      <c r="C445" s="283"/>
      <c r="D445" s="251" t="s">
        <v>162</v>
      </c>
      <c r="E445" s="284" t="s">
        <v>1</v>
      </c>
      <c r="F445" s="285" t="s">
        <v>215</v>
      </c>
      <c r="G445" s="283"/>
      <c r="H445" s="286">
        <v>108.721</v>
      </c>
      <c r="I445" s="287"/>
      <c r="J445" s="283"/>
      <c r="K445" s="283"/>
      <c r="L445" s="288"/>
      <c r="M445" s="289"/>
      <c r="N445" s="290"/>
      <c r="O445" s="290"/>
      <c r="P445" s="290"/>
      <c r="Q445" s="290"/>
      <c r="R445" s="290"/>
      <c r="S445" s="290"/>
      <c r="T445" s="291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T445" s="292" t="s">
        <v>162</v>
      </c>
      <c r="AU445" s="292" t="s">
        <v>86</v>
      </c>
      <c r="AV445" s="16" t="s">
        <v>154</v>
      </c>
      <c r="AW445" s="16" t="s">
        <v>32</v>
      </c>
      <c r="AX445" s="16" t="s">
        <v>76</v>
      </c>
      <c r="AY445" s="292" t="s">
        <v>153</v>
      </c>
    </row>
    <row r="446" s="13" customFormat="1">
      <c r="A446" s="13"/>
      <c r="B446" s="249"/>
      <c r="C446" s="250"/>
      <c r="D446" s="251" t="s">
        <v>162</v>
      </c>
      <c r="E446" s="252" t="s">
        <v>1</v>
      </c>
      <c r="F446" s="253" t="s">
        <v>616</v>
      </c>
      <c r="G446" s="250"/>
      <c r="H446" s="254">
        <v>10</v>
      </c>
      <c r="I446" s="255"/>
      <c r="J446" s="250"/>
      <c r="K446" s="250"/>
      <c r="L446" s="256"/>
      <c r="M446" s="257"/>
      <c r="N446" s="258"/>
      <c r="O446" s="258"/>
      <c r="P446" s="258"/>
      <c r="Q446" s="258"/>
      <c r="R446" s="258"/>
      <c r="S446" s="258"/>
      <c r="T446" s="259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0" t="s">
        <v>162</v>
      </c>
      <c r="AU446" s="260" t="s">
        <v>86</v>
      </c>
      <c r="AV446" s="13" t="s">
        <v>86</v>
      </c>
      <c r="AW446" s="13" t="s">
        <v>32</v>
      </c>
      <c r="AX446" s="13" t="s">
        <v>76</v>
      </c>
      <c r="AY446" s="260" t="s">
        <v>153</v>
      </c>
    </row>
    <row r="447" s="16" customFormat="1">
      <c r="A447" s="16"/>
      <c r="B447" s="282"/>
      <c r="C447" s="283"/>
      <c r="D447" s="251" t="s">
        <v>162</v>
      </c>
      <c r="E447" s="284" t="s">
        <v>1</v>
      </c>
      <c r="F447" s="285" t="s">
        <v>215</v>
      </c>
      <c r="G447" s="283"/>
      <c r="H447" s="286">
        <v>10</v>
      </c>
      <c r="I447" s="287"/>
      <c r="J447" s="283"/>
      <c r="K447" s="283"/>
      <c r="L447" s="288"/>
      <c r="M447" s="289"/>
      <c r="N447" s="290"/>
      <c r="O447" s="290"/>
      <c r="P447" s="290"/>
      <c r="Q447" s="290"/>
      <c r="R447" s="290"/>
      <c r="S447" s="290"/>
      <c r="T447" s="291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T447" s="292" t="s">
        <v>162</v>
      </c>
      <c r="AU447" s="292" t="s">
        <v>86</v>
      </c>
      <c r="AV447" s="16" t="s">
        <v>154</v>
      </c>
      <c r="AW447" s="16" t="s">
        <v>32</v>
      </c>
      <c r="AX447" s="16" t="s">
        <v>76</v>
      </c>
      <c r="AY447" s="292" t="s">
        <v>153</v>
      </c>
    </row>
    <row r="448" s="14" customFormat="1">
      <c r="A448" s="14"/>
      <c r="B448" s="261"/>
      <c r="C448" s="262"/>
      <c r="D448" s="251" t="s">
        <v>162</v>
      </c>
      <c r="E448" s="263" t="s">
        <v>1</v>
      </c>
      <c r="F448" s="264" t="s">
        <v>164</v>
      </c>
      <c r="G448" s="262"/>
      <c r="H448" s="265">
        <v>118.721</v>
      </c>
      <c r="I448" s="266"/>
      <c r="J448" s="262"/>
      <c r="K448" s="262"/>
      <c r="L448" s="267"/>
      <c r="M448" s="268"/>
      <c r="N448" s="269"/>
      <c r="O448" s="269"/>
      <c r="P448" s="269"/>
      <c r="Q448" s="269"/>
      <c r="R448" s="269"/>
      <c r="S448" s="269"/>
      <c r="T448" s="270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71" t="s">
        <v>162</v>
      </c>
      <c r="AU448" s="271" t="s">
        <v>86</v>
      </c>
      <c r="AV448" s="14" t="s">
        <v>160</v>
      </c>
      <c r="AW448" s="14" t="s">
        <v>32</v>
      </c>
      <c r="AX448" s="14" t="s">
        <v>84</v>
      </c>
      <c r="AY448" s="271" t="s">
        <v>153</v>
      </c>
    </row>
    <row r="449" s="2" customFormat="1" ht="24.15" customHeight="1">
      <c r="A449" s="39"/>
      <c r="B449" s="40"/>
      <c r="C449" s="235" t="s">
        <v>570</v>
      </c>
      <c r="D449" s="235" t="s">
        <v>156</v>
      </c>
      <c r="E449" s="236" t="s">
        <v>618</v>
      </c>
      <c r="F449" s="237" t="s">
        <v>619</v>
      </c>
      <c r="G449" s="238" t="s">
        <v>167</v>
      </c>
      <c r="H449" s="239">
        <v>118.721</v>
      </c>
      <c r="I449" s="240"/>
      <c r="J449" s="241">
        <f>ROUND(I449*H449,2)</f>
        <v>0</v>
      </c>
      <c r="K449" s="242"/>
      <c r="L449" s="45"/>
      <c r="M449" s="304" t="s">
        <v>1</v>
      </c>
      <c r="N449" s="305" t="s">
        <v>41</v>
      </c>
      <c r="O449" s="306"/>
      <c r="P449" s="307">
        <f>O449*H449</f>
        <v>0</v>
      </c>
      <c r="Q449" s="307">
        <v>0.00029</v>
      </c>
      <c r="R449" s="307">
        <f>Q449*H449</f>
        <v>0.034429090000000002</v>
      </c>
      <c r="S449" s="307">
        <v>0</v>
      </c>
      <c r="T449" s="308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47" t="s">
        <v>276</v>
      </c>
      <c r="AT449" s="247" t="s">
        <v>156</v>
      </c>
      <c r="AU449" s="247" t="s">
        <v>86</v>
      </c>
      <c r="AY449" s="18" t="s">
        <v>153</v>
      </c>
      <c r="BE449" s="248">
        <f>IF(N449="základní",J449,0)</f>
        <v>0</v>
      </c>
      <c r="BF449" s="248">
        <f>IF(N449="snížená",J449,0)</f>
        <v>0</v>
      </c>
      <c r="BG449" s="248">
        <f>IF(N449="zákl. přenesená",J449,0)</f>
        <v>0</v>
      </c>
      <c r="BH449" s="248">
        <f>IF(N449="sníž. přenesená",J449,0)</f>
        <v>0</v>
      </c>
      <c r="BI449" s="248">
        <f>IF(N449="nulová",J449,0)</f>
        <v>0</v>
      </c>
      <c r="BJ449" s="18" t="s">
        <v>84</v>
      </c>
      <c r="BK449" s="248">
        <f>ROUND(I449*H449,2)</f>
        <v>0</v>
      </c>
      <c r="BL449" s="18" t="s">
        <v>276</v>
      </c>
      <c r="BM449" s="247" t="s">
        <v>1061</v>
      </c>
    </row>
    <row r="450" s="2" customFormat="1" ht="6.96" customHeight="1">
      <c r="A450" s="39"/>
      <c r="B450" s="67"/>
      <c r="C450" s="68"/>
      <c r="D450" s="68"/>
      <c r="E450" s="68"/>
      <c r="F450" s="68"/>
      <c r="G450" s="68"/>
      <c r="H450" s="68"/>
      <c r="I450" s="68"/>
      <c r="J450" s="68"/>
      <c r="K450" s="68"/>
      <c r="L450" s="45"/>
      <c r="M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</row>
  </sheetData>
  <sheetProtection sheet="1" autoFilter="0" formatColumns="0" formatRows="0" objects="1" scenarios="1" spinCount="100000" saltValue="dGTQl5CKkWC9zFwd2OBC4gVMr5agezDwq+d1q4K+Xn/tLL+bccb7nvjZAuQaXHO4vlOj19364d4u0XJG2CQ2QA==" hashValue="Mqetiu0r/KtlsDyIswCP/+FJKj2MgFGKbFU0LLXRrVv9KdCnA1JT6LVMbDkW7Ol1xBVoHYiJahPQyL1/e8a6Fg==" algorithmName="SHA-512" password="CC35"/>
  <autoFilter ref="C141:K449"/>
  <mergeCells count="14">
    <mergeCell ref="E7:H7"/>
    <mergeCell ref="E9:H9"/>
    <mergeCell ref="E18:H18"/>
    <mergeCell ref="E27:H27"/>
    <mergeCell ref="E85:H85"/>
    <mergeCell ref="E87:H87"/>
    <mergeCell ref="D116:F116"/>
    <mergeCell ref="D117:F117"/>
    <mergeCell ref="D118:F118"/>
    <mergeCell ref="D119:F119"/>
    <mergeCell ref="D120:F120"/>
    <mergeCell ref="E132:H132"/>
    <mergeCell ref="E134:H13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102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ZŠ R. Frimla, Trutnov - Oprava havarijního stavu sociálního zázemí I. stupeň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1062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26. 3. 2024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105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106</v>
      </c>
      <c r="E31" s="39"/>
      <c r="F31" s="39"/>
      <c r="G31" s="39"/>
      <c r="H31" s="39"/>
      <c r="I31" s="39"/>
      <c r="J31" s="151">
        <f>J116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36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38</v>
      </c>
      <c r="G34" s="39"/>
      <c r="H34" s="39"/>
      <c r="I34" s="155" t="s">
        <v>37</v>
      </c>
      <c r="J34" s="15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40</v>
      </c>
      <c r="E35" s="141" t="s">
        <v>41</v>
      </c>
      <c r="F35" s="157">
        <f>ROUND((SUM(BE116:BE123) + SUM(BE143:BE327)),  2)</f>
        <v>0</v>
      </c>
      <c r="G35" s="39"/>
      <c r="H35" s="39"/>
      <c r="I35" s="158">
        <v>0.20999999999999999</v>
      </c>
      <c r="J35" s="157">
        <f>ROUND(((SUM(BE116:BE123) + SUM(BE143:BE327))*I35),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42</v>
      </c>
      <c r="F36" s="157">
        <f>ROUND((SUM(BF116:BF123) + SUM(BF143:BF327)),  2)</f>
        <v>0</v>
      </c>
      <c r="G36" s="39"/>
      <c r="H36" s="39"/>
      <c r="I36" s="158">
        <v>0.14999999999999999</v>
      </c>
      <c r="J36" s="157">
        <f>ROUND(((SUM(BF116:BF123) + SUM(BF143:BF327))*I36),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43</v>
      </c>
      <c r="F37" s="157">
        <f>ROUND((SUM(BG116:BG123) + SUM(BG143:BG327)),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44</v>
      </c>
      <c r="F38" s="157">
        <f>ROUND((SUM(BH116:BH123) + SUM(BH143:BH327)),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45</v>
      </c>
      <c r="F39" s="157">
        <f>ROUND((SUM(BI116:BI123) + SUM(BI143:BI327)),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7" t="str">
        <f>E7</f>
        <v>ZŠ R. Frimla, Trutnov - Oprava havarijního stavu sociálního zázemí I. stupeň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SO03B - 2NP - sociálky chlapci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Trutnov</v>
      </c>
      <c r="G89" s="41"/>
      <c r="H89" s="41"/>
      <c r="I89" s="33" t="s">
        <v>22</v>
      </c>
      <c r="J89" s="80" t="str">
        <f>IF(J12="","",J12)</f>
        <v>26. 3. 2024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Základní škola Trutnov, R. Frima 816</v>
      </c>
      <c r="G91" s="41"/>
      <c r="H91" s="41"/>
      <c r="I91" s="33" t="s">
        <v>30</v>
      </c>
      <c r="J91" s="37" t="str">
        <f>E21</f>
        <v xml:space="preserve">dle požadavku -  výkaz výměr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8" t="s">
        <v>108</v>
      </c>
      <c r="D94" s="179"/>
      <c r="E94" s="179"/>
      <c r="F94" s="179"/>
      <c r="G94" s="179"/>
      <c r="H94" s="179"/>
      <c r="I94" s="179"/>
      <c r="J94" s="180" t="s">
        <v>109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1" t="s">
        <v>110</v>
      </c>
      <c r="D96" s="41"/>
      <c r="E96" s="41"/>
      <c r="F96" s="41"/>
      <c r="G96" s="41"/>
      <c r="H96" s="41"/>
      <c r="I96" s="41"/>
      <c r="J96" s="111">
        <f>J143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111</v>
      </c>
    </row>
    <row r="97" s="9" customFormat="1" ht="24.96" customHeight="1">
      <c r="A97" s="9"/>
      <c r="B97" s="182"/>
      <c r="C97" s="183"/>
      <c r="D97" s="184" t="s">
        <v>112</v>
      </c>
      <c r="E97" s="185"/>
      <c r="F97" s="185"/>
      <c r="G97" s="185"/>
      <c r="H97" s="185"/>
      <c r="I97" s="185"/>
      <c r="J97" s="186">
        <f>J144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8"/>
      <c r="C98" s="189"/>
      <c r="D98" s="190" t="s">
        <v>113</v>
      </c>
      <c r="E98" s="191"/>
      <c r="F98" s="191"/>
      <c r="G98" s="191"/>
      <c r="H98" s="191"/>
      <c r="I98" s="191"/>
      <c r="J98" s="192">
        <f>J145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8"/>
      <c r="C99" s="189"/>
      <c r="D99" s="190" t="s">
        <v>114</v>
      </c>
      <c r="E99" s="191"/>
      <c r="F99" s="191"/>
      <c r="G99" s="191"/>
      <c r="H99" s="191"/>
      <c r="I99" s="191"/>
      <c r="J99" s="192">
        <f>J151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8"/>
      <c r="C100" s="189"/>
      <c r="D100" s="190" t="s">
        <v>115</v>
      </c>
      <c r="E100" s="191"/>
      <c r="F100" s="191"/>
      <c r="G100" s="191"/>
      <c r="H100" s="191"/>
      <c r="I100" s="191"/>
      <c r="J100" s="192">
        <f>J153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8"/>
      <c r="C101" s="189"/>
      <c r="D101" s="190" t="s">
        <v>116</v>
      </c>
      <c r="E101" s="191"/>
      <c r="F101" s="191"/>
      <c r="G101" s="191"/>
      <c r="H101" s="191"/>
      <c r="I101" s="191"/>
      <c r="J101" s="192">
        <f>J193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8"/>
      <c r="C102" s="189"/>
      <c r="D102" s="190" t="s">
        <v>117</v>
      </c>
      <c r="E102" s="191"/>
      <c r="F102" s="191"/>
      <c r="G102" s="191"/>
      <c r="H102" s="191"/>
      <c r="I102" s="191"/>
      <c r="J102" s="192">
        <f>J208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8"/>
      <c r="C103" s="189"/>
      <c r="D103" s="190" t="s">
        <v>118</v>
      </c>
      <c r="E103" s="191"/>
      <c r="F103" s="191"/>
      <c r="G103" s="191"/>
      <c r="H103" s="191"/>
      <c r="I103" s="191"/>
      <c r="J103" s="192">
        <f>J215</f>
        <v>0</v>
      </c>
      <c r="K103" s="189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2"/>
      <c r="C104" s="183"/>
      <c r="D104" s="184" t="s">
        <v>119</v>
      </c>
      <c r="E104" s="185"/>
      <c r="F104" s="185"/>
      <c r="G104" s="185"/>
      <c r="H104" s="185"/>
      <c r="I104" s="185"/>
      <c r="J104" s="186">
        <f>J217</f>
        <v>0</v>
      </c>
      <c r="K104" s="183"/>
      <c r="L104" s="18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8"/>
      <c r="C105" s="189"/>
      <c r="D105" s="190" t="s">
        <v>120</v>
      </c>
      <c r="E105" s="191"/>
      <c r="F105" s="191"/>
      <c r="G105" s="191"/>
      <c r="H105" s="191"/>
      <c r="I105" s="191"/>
      <c r="J105" s="192">
        <f>J218</f>
        <v>0</v>
      </c>
      <c r="K105" s="189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8"/>
      <c r="C106" s="189"/>
      <c r="D106" s="190" t="s">
        <v>121</v>
      </c>
      <c r="E106" s="191"/>
      <c r="F106" s="191"/>
      <c r="G106" s="191"/>
      <c r="H106" s="191"/>
      <c r="I106" s="191"/>
      <c r="J106" s="192">
        <f>J230</f>
        <v>0</v>
      </c>
      <c r="K106" s="189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8"/>
      <c r="C107" s="189"/>
      <c r="D107" s="190" t="s">
        <v>122</v>
      </c>
      <c r="E107" s="191"/>
      <c r="F107" s="191"/>
      <c r="G107" s="191"/>
      <c r="H107" s="191"/>
      <c r="I107" s="191"/>
      <c r="J107" s="192">
        <f>J240</f>
        <v>0</v>
      </c>
      <c r="K107" s="189"/>
      <c r="L107" s="19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8"/>
      <c r="C108" s="189"/>
      <c r="D108" s="190" t="s">
        <v>124</v>
      </c>
      <c r="E108" s="191"/>
      <c r="F108" s="191"/>
      <c r="G108" s="191"/>
      <c r="H108" s="191"/>
      <c r="I108" s="191"/>
      <c r="J108" s="192">
        <f>J245</f>
        <v>0</v>
      </c>
      <c r="K108" s="189"/>
      <c r="L108" s="19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8"/>
      <c r="C109" s="189"/>
      <c r="D109" s="190" t="s">
        <v>125</v>
      </c>
      <c r="E109" s="191"/>
      <c r="F109" s="191"/>
      <c r="G109" s="191"/>
      <c r="H109" s="191"/>
      <c r="I109" s="191"/>
      <c r="J109" s="192">
        <f>J259</f>
        <v>0</v>
      </c>
      <c r="K109" s="189"/>
      <c r="L109" s="19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8"/>
      <c r="C110" s="189"/>
      <c r="D110" s="190" t="s">
        <v>126</v>
      </c>
      <c r="E110" s="191"/>
      <c r="F110" s="191"/>
      <c r="G110" s="191"/>
      <c r="H110" s="191"/>
      <c r="I110" s="191"/>
      <c r="J110" s="192">
        <f>J301</f>
        <v>0</v>
      </c>
      <c r="K110" s="189"/>
      <c r="L110" s="19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8"/>
      <c r="C111" s="189"/>
      <c r="D111" s="190" t="s">
        <v>127</v>
      </c>
      <c r="E111" s="191"/>
      <c r="F111" s="191"/>
      <c r="G111" s="191"/>
      <c r="H111" s="191"/>
      <c r="I111" s="191"/>
      <c r="J111" s="192">
        <f>J304</f>
        <v>0</v>
      </c>
      <c r="K111" s="189"/>
      <c r="L111" s="19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82"/>
      <c r="C112" s="183"/>
      <c r="D112" s="184" t="s">
        <v>1063</v>
      </c>
      <c r="E112" s="185"/>
      <c r="F112" s="185"/>
      <c r="G112" s="185"/>
      <c r="H112" s="185"/>
      <c r="I112" s="185"/>
      <c r="J112" s="186">
        <f>J323</f>
        <v>0</v>
      </c>
      <c r="K112" s="183"/>
      <c r="L112" s="187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82"/>
      <c r="C113" s="183"/>
      <c r="D113" s="184" t="s">
        <v>1064</v>
      </c>
      <c r="E113" s="185"/>
      <c r="F113" s="185"/>
      <c r="G113" s="185"/>
      <c r="H113" s="185"/>
      <c r="I113" s="185"/>
      <c r="J113" s="186">
        <f>J326</f>
        <v>0</v>
      </c>
      <c r="K113" s="183"/>
      <c r="L113" s="187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9.28" customHeight="1">
      <c r="A116" s="39"/>
      <c r="B116" s="40"/>
      <c r="C116" s="181" t="s">
        <v>128</v>
      </c>
      <c r="D116" s="41"/>
      <c r="E116" s="41"/>
      <c r="F116" s="41"/>
      <c r="G116" s="41"/>
      <c r="H116" s="41"/>
      <c r="I116" s="41"/>
      <c r="J116" s="194">
        <f>ROUND(J117 + J118 + J119 + J120 + J121 + J122,2)</f>
        <v>0</v>
      </c>
      <c r="K116" s="41"/>
      <c r="L116" s="64"/>
      <c r="N116" s="195" t="s">
        <v>40</v>
      </c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8" customHeight="1">
      <c r="A117" s="39"/>
      <c r="B117" s="40"/>
      <c r="C117" s="41"/>
      <c r="D117" s="196" t="s">
        <v>129</v>
      </c>
      <c r="E117" s="197"/>
      <c r="F117" s="197"/>
      <c r="G117" s="41"/>
      <c r="H117" s="41"/>
      <c r="I117" s="41"/>
      <c r="J117" s="198">
        <v>0</v>
      </c>
      <c r="K117" s="41"/>
      <c r="L117" s="199"/>
      <c r="M117" s="200"/>
      <c r="N117" s="201" t="s">
        <v>41</v>
      </c>
      <c r="O117" s="200"/>
      <c r="P117" s="200"/>
      <c r="Q117" s="200"/>
      <c r="R117" s="200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200"/>
      <c r="AT117" s="200"/>
      <c r="AU117" s="200"/>
      <c r="AV117" s="200"/>
      <c r="AW117" s="200"/>
      <c r="AX117" s="200"/>
      <c r="AY117" s="203" t="s">
        <v>130</v>
      </c>
      <c r="AZ117" s="200"/>
      <c r="BA117" s="200"/>
      <c r="BB117" s="200"/>
      <c r="BC117" s="200"/>
      <c r="BD117" s="200"/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203" t="s">
        <v>84</v>
      </c>
      <c r="BK117" s="200"/>
      <c r="BL117" s="200"/>
      <c r="BM117" s="200"/>
    </row>
    <row r="118" s="2" customFormat="1" ht="18" customHeight="1">
      <c r="A118" s="39"/>
      <c r="B118" s="40"/>
      <c r="C118" s="41"/>
      <c r="D118" s="196" t="s">
        <v>131</v>
      </c>
      <c r="E118" s="197"/>
      <c r="F118" s="197"/>
      <c r="G118" s="41"/>
      <c r="H118" s="41"/>
      <c r="I118" s="41"/>
      <c r="J118" s="198">
        <v>0</v>
      </c>
      <c r="K118" s="41"/>
      <c r="L118" s="199"/>
      <c r="M118" s="200"/>
      <c r="N118" s="201" t="s">
        <v>41</v>
      </c>
      <c r="O118" s="200"/>
      <c r="P118" s="200"/>
      <c r="Q118" s="200"/>
      <c r="R118" s="200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3" t="s">
        <v>130</v>
      </c>
      <c r="AZ118" s="200"/>
      <c r="BA118" s="200"/>
      <c r="BB118" s="200"/>
      <c r="BC118" s="200"/>
      <c r="BD118" s="200"/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203" t="s">
        <v>84</v>
      </c>
      <c r="BK118" s="200"/>
      <c r="BL118" s="200"/>
      <c r="BM118" s="200"/>
    </row>
    <row r="119" s="2" customFormat="1" ht="18" customHeight="1">
      <c r="A119" s="39"/>
      <c r="B119" s="40"/>
      <c r="C119" s="41"/>
      <c r="D119" s="196" t="s">
        <v>132</v>
      </c>
      <c r="E119" s="197"/>
      <c r="F119" s="197"/>
      <c r="G119" s="41"/>
      <c r="H119" s="41"/>
      <c r="I119" s="41"/>
      <c r="J119" s="198">
        <v>0</v>
      </c>
      <c r="K119" s="41"/>
      <c r="L119" s="199"/>
      <c r="M119" s="200"/>
      <c r="N119" s="201" t="s">
        <v>41</v>
      </c>
      <c r="O119" s="200"/>
      <c r="P119" s="200"/>
      <c r="Q119" s="200"/>
      <c r="R119" s="200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200"/>
      <c r="AV119" s="200"/>
      <c r="AW119" s="200"/>
      <c r="AX119" s="200"/>
      <c r="AY119" s="203" t="s">
        <v>130</v>
      </c>
      <c r="AZ119" s="200"/>
      <c r="BA119" s="200"/>
      <c r="BB119" s="200"/>
      <c r="BC119" s="200"/>
      <c r="BD119" s="200"/>
      <c r="BE119" s="204">
        <f>IF(N119="základní",J119,0)</f>
        <v>0</v>
      </c>
      <c r="BF119" s="204">
        <f>IF(N119="snížená",J119,0)</f>
        <v>0</v>
      </c>
      <c r="BG119" s="204">
        <f>IF(N119="zákl. přenesená",J119,0)</f>
        <v>0</v>
      </c>
      <c r="BH119" s="204">
        <f>IF(N119="sníž. přenesená",J119,0)</f>
        <v>0</v>
      </c>
      <c r="BI119" s="204">
        <f>IF(N119="nulová",J119,0)</f>
        <v>0</v>
      </c>
      <c r="BJ119" s="203" t="s">
        <v>84</v>
      </c>
      <c r="BK119" s="200"/>
      <c r="BL119" s="200"/>
      <c r="BM119" s="200"/>
    </row>
    <row r="120" s="2" customFormat="1" ht="18" customHeight="1">
      <c r="A120" s="39"/>
      <c r="B120" s="40"/>
      <c r="C120" s="41"/>
      <c r="D120" s="196" t="s">
        <v>133</v>
      </c>
      <c r="E120" s="197"/>
      <c r="F120" s="197"/>
      <c r="G120" s="41"/>
      <c r="H120" s="41"/>
      <c r="I120" s="41"/>
      <c r="J120" s="198">
        <v>0</v>
      </c>
      <c r="K120" s="41"/>
      <c r="L120" s="199"/>
      <c r="M120" s="200"/>
      <c r="N120" s="201" t="s">
        <v>41</v>
      </c>
      <c r="O120" s="200"/>
      <c r="P120" s="200"/>
      <c r="Q120" s="200"/>
      <c r="R120" s="200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200"/>
      <c r="AV120" s="200"/>
      <c r="AW120" s="200"/>
      <c r="AX120" s="200"/>
      <c r="AY120" s="203" t="s">
        <v>130</v>
      </c>
      <c r="AZ120" s="200"/>
      <c r="BA120" s="200"/>
      <c r="BB120" s="200"/>
      <c r="BC120" s="200"/>
      <c r="BD120" s="200"/>
      <c r="BE120" s="204">
        <f>IF(N120="základní",J120,0)</f>
        <v>0</v>
      </c>
      <c r="BF120" s="204">
        <f>IF(N120="snížená",J120,0)</f>
        <v>0</v>
      </c>
      <c r="BG120" s="204">
        <f>IF(N120="zákl. přenesená",J120,0)</f>
        <v>0</v>
      </c>
      <c r="BH120" s="204">
        <f>IF(N120="sníž. přenesená",J120,0)</f>
        <v>0</v>
      </c>
      <c r="BI120" s="204">
        <f>IF(N120="nulová",J120,0)</f>
        <v>0</v>
      </c>
      <c r="BJ120" s="203" t="s">
        <v>84</v>
      </c>
      <c r="BK120" s="200"/>
      <c r="BL120" s="200"/>
      <c r="BM120" s="200"/>
    </row>
    <row r="121" s="2" customFormat="1" ht="18" customHeight="1">
      <c r="A121" s="39"/>
      <c r="B121" s="40"/>
      <c r="C121" s="41"/>
      <c r="D121" s="196" t="s">
        <v>134</v>
      </c>
      <c r="E121" s="197"/>
      <c r="F121" s="197"/>
      <c r="G121" s="41"/>
      <c r="H121" s="41"/>
      <c r="I121" s="41"/>
      <c r="J121" s="198">
        <v>0</v>
      </c>
      <c r="K121" s="41"/>
      <c r="L121" s="199"/>
      <c r="M121" s="200"/>
      <c r="N121" s="201" t="s">
        <v>41</v>
      </c>
      <c r="O121" s="200"/>
      <c r="P121" s="200"/>
      <c r="Q121" s="200"/>
      <c r="R121" s="200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200"/>
      <c r="AV121" s="200"/>
      <c r="AW121" s="200"/>
      <c r="AX121" s="200"/>
      <c r="AY121" s="203" t="s">
        <v>130</v>
      </c>
      <c r="AZ121" s="200"/>
      <c r="BA121" s="200"/>
      <c r="BB121" s="200"/>
      <c r="BC121" s="200"/>
      <c r="BD121" s="200"/>
      <c r="BE121" s="204">
        <f>IF(N121="základní",J121,0)</f>
        <v>0</v>
      </c>
      <c r="BF121" s="204">
        <f>IF(N121="snížená",J121,0)</f>
        <v>0</v>
      </c>
      <c r="BG121" s="204">
        <f>IF(N121="zákl. přenesená",J121,0)</f>
        <v>0</v>
      </c>
      <c r="BH121" s="204">
        <f>IF(N121="sníž. přenesená",J121,0)</f>
        <v>0</v>
      </c>
      <c r="BI121" s="204">
        <f>IF(N121="nulová",J121,0)</f>
        <v>0</v>
      </c>
      <c r="BJ121" s="203" t="s">
        <v>84</v>
      </c>
      <c r="BK121" s="200"/>
      <c r="BL121" s="200"/>
      <c r="BM121" s="200"/>
    </row>
    <row r="122" s="2" customFormat="1" ht="18" customHeight="1">
      <c r="A122" s="39"/>
      <c r="B122" s="40"/>
      <c r="C122" s="41"/>
      <c r="D122" s="197" t="s">
        <v>135</v>
      </c>
      <c r="E122" s="41"/>
      <c r="F122" s="41"/>
      <c r="G122" s="41"/>
      <c r="H122" s="41"/>
      <c r="I122" s="41"/>
      <c r="J122" s="198">
        <f>ROUND(J30*T122,2)</f>
        <v>0</v>
      </c>
      <c r="K122" s="41"/>
      <c r="L122" s="199"/>
      <c r="M122" s="200"/>
      <c r="N122" s="201" t="s">
        <v>41</v>
      </c>
      <c r="O122" s="200"/>
      <c r="P122" s="200"/>
      <c r="Q122" s="200"/>
      <c r="R122" s="200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200"/>
      <c r="AV122" s="200"/>
      <c r="AW122" s="200"/>
      <c r="AX122" s="200"/>
      <c r="AY122" s="203" t="s">
        <v>136</v>
      </c>
      <c r="AZ122" s="200"/>
      <c r="BA122" s="200"/>
      <c r="BB122" s="200"/>
      <c r="BC122" s="200"/>
      <c r="BD122" s="200"/>
      <c r="BE122" s="204">
        <f>IF(N122="základní",J122,0)</f>
        <v>0</v>
      </c>
      <c r="BF122" s="204">
        <f>IF(N122="snížená",J122,0)</f>
        <v>0</v>
      </c>
      <c r="BG122" s="204">
        <f>IF(N122="zákl. přenesená",J122,0)</f>
        <v>0</v>
      </c>
      <c r="BH122" s="204">
        <f>IF(N122="sníž. přenesená",J122,0)</f>
        <v>0</v>
      </c>
      <c r="BI122" s="204">
        <f>IF(N122="nulová",J122,0)</f>
        <v>0</v>
      </c>
      <c r="BJ122" s="203" t="s">
        <v>84</v>
      </c>
      <c r="BK122" s="200"/>
      <c r="BL122" s="200"/>
      <c r="BM122" s="200"/>
    </row>
    <row r="123" s="2" customForma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9.28" customHeight="1">
      <c r="A124" s="39"/>
      <c r="B124" s="40"/>
      <c r="C124" s="205" t="s">
        <v>137</v>
      </c>
      <c r="D124" s="179"/>
      <c r="E124" s="179"/>
      <c r="F124" s="179"/>
      <c r="G124" s="179"/>
      <c r="H124" s="179"/>
      <c r="I124" s="179"/>
      <c r="J124" s="206">
        <f>ROUND(J96+J116,2)</f>
        <v>0</v>
      </c>
      <c r="K124" s="179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67"/>
      <c r="C125" s="68"/>
      <c r="D125" s="68"/>
      <c r="E125" s="68"/>
      <c r="F125" s="68"/>
      <c r="G125" s="68"/>
      <c r="H125" s="68"/>
      <c r="I125" s="68"/>
      <c r="J125" s="68"/>
      <c r="K125" s="68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9" s="2" customFormat="1" ht="6.96" customHeight="1">
      <c r="A129" s="39"/>
      <c r="B129" s="69"/>
      <c r="C129" s="70"/>
      <c r="D129" s="70"/>
      <c r="E129" s="70"/>
      <c r="F129" s="70"/>
      <c r="G129" s="70"/>
      <c r="H129" s="70"/>
      <c r="I129" s="70"/>
      <c r="J129" s="70"/>
      <c r="K129" s="70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24.96" customHeight="1">
      <c r="A130" s="39"/>
      <c r="B130" s="40"/>
      <c r="C130" s="24" t="s">
        <v>138</v>
      </c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16</v>
      </c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26.25" customHeight="1">
      <c r="A133" s="39"/>
      <c r="B133" s="40"/>
      <c r="C133" s="41"/>
      <c r="D133" s="41"/>
      <c r="E133" s="177" t="str">
        <f>E7</f>
        <v>ZŠ R. Frimla, Trutnov - Oprava havarijního stavu sociálního zázemí I. stupeň</v>
      </c>
      <c r="F133" s="33"/>
      <c r="G133" s="33"/>
      <c r="H133" s="33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103</v>
      </c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6.5" customHeight="1">
      <c r="A135" s="39"/>
      <c r="B135" s="40"/>
      <c r="C135" s="41"/>
      <c r="D135" s="41"/>
      <c r="E135" s="77" t="str">
        <f>E9</f>
        <v>SO03B - 2NP - sociálky chlapci</v>
      </c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6.96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2" customHeight="1">
      <c r="A137" s="39"/>
      <c r="B137" s="40"/>
      <c r="C137" s="33" t="s">
        <v>20</v>
      </c>
      <c r="D137" s="41"/>
      <c r="E137" s="41"/>
      <c r="F137" s="28" t="str">
        <f>F12</f>
        <v>Trutnov</v>
      </c>
      <c r="G137" s="41"/>
      <c r="H137" s="41"/>
      <c r="I137" s="33" t="s">
        <v>22</v>
      </c>
      <c r="J137" s="80" t="str">
        <f>IF(J12="","",J12)</f>
        <v>26. 3. 2024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6.96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25.65" customHeight="1">
      <c r="A139" s="39"/>
      <c r="B139" s="40"/>
      <c r="C139" s="33" t="s">
        <v>24</v>
      </c>
      <c r="D139" s="41"/>
      <c r="E139" s="41"/>
      <c r="F139" s="28" t="str">
        <f>E15</f>
        <v>Základní škola Trutnov, R. Frima 816</v>
      </c>
      <c r="G139" s="41"/>
      <c r="H139" s="41"/>
      <c r="I139" s="33" t="s">
        <v>30</v>
      </c>
      <c r="J139" s="37" t="str">
        <f>E21</f>
        <v xml:space="preserve">dle požadavku -  výkaz výměr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5.15" customHeight="1">
      <c r="A140" s="39"/>
      <c r="B140" s="40"/>
      <c r="C140" s="33" t="s">
        <v>28</v>
      </c>
      <c r="D140" s="41"/>
      <c r="E140" s="41"/>
      <c r="F140" s="28" t="str">
        <f>IF(E18="","",E18)</f>
        <v>Vyplň údaj</v>
      </c>
      <c r="G140" s="41"/>
      <c r="H140" s="41"/>
      <c r="I140" s="33" t="s">
        <v>33</v>
      </c>
      <c r="J140" s="37" t="str">
        <f>E24</f>
        <v xml:space="preserve"> </v>
      </c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0.32" customHeight="1">
      <c r="A141" s="39"/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11" customFormat="1" ht="29.28" customHeight="1">
      <c r="A142" s="207"/>
      <c r="B142" s="208"/>
      <c r="C142" s="209" t="s">
        <v>139</v>
      </c>
      <c r="D142" s="210" t="s">
        <v>61</v>
      </c>
      <c r="E142" s="210" t="s">
        <v>57</v>
      </c>
      <c r="F142" s="210" t="s">
        <v>58</v>
      </c>
      <c r="G142" s="210" t="s">
        <v>140</v>
      </c>
      <c r="H142" s="210" t="s">
        <v>141</v>
      </c>
      <c r="I142" s="210" t="s">
        <v>142</v>
      </c>
      <c r="J142" s="211" t="s">
        <v>109</v>
      </c>
      <c r="K142" s="212" t="s">
        <v>143</v>
      </c>
      <c r="L142" s="213"/>
      <c r="M142" s="101" t="s">
        <v>1</v>
      </c>
      <c r="N142" s="102" t="s">
        <v>40</v>
      </c>
      <c r="O142" s="102" t="s">
        <v>144</v>
      </c>
      <c r="P142" s="102" t="s">
        <v>145</v>
      </c>
      <c r="Q142" s="102" t="s">
        <v>146</v>
      </c>
      <c r="R142" s="102" t="s">
        <v>147</v>
      </c>
      <c r="S142" s="102" t="s">
        <v>148</v>
      </c>
      <c r="T142" s="103" t="s">
        <v>149</v>
      </c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</row>
    <row r="143" s="2" customFormat="1" ht="22.8" customHeight="1">
      <c r="A143" s="39"/>
      <c r="B143" s="40"/>
      <c r="C143" s="108" t="s">
        <v>150</v>
      </c>
      <c r="D143" s="41"/>
      <c r="E143" s="41"/>
      <c r="F143" s="41"/>
      <c r="G143" s="41"/>
      <c r="H143" s="41"/>
      <c r="I143" s="41"/>
      <c r="J143" s="214">
        <f>BK143</f>
        <v>0</v>
      </c>
      <c r="K143" s="41"/>
      <c r="L143" s="45"/>
      <c r="M143" s="104"/>
      <c r="N143" s="215"/>
      <c r="O143" s="105"/>
      <c r="P143" s="216">
        <f>P144+P217+P323+P326</f>
        <v>0</v>
      </c>
      <c r="Q143" s="105"/>
      <c r="R143" s="216">
        <f>R144+R217+R323+R326</f>
        <v>15.287620100000002</v>
      </c>
      <c r="S143" s="105"/>
      <c r="T143" s="217">
        <f>T144+T217+T323+T326</f>
        <v>10.587349769999999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75</v>
      </c>
      <c r="AU143" s="18" t="s">
        <v>111</v>
      </c>
      <c r="BK143" s="218">
        <f>BK144+BK217+BK323+BK326</f>
        <v>0</v>
      </c>
    </row>
    <row r="144" s="12" customFormat="1" ht="25.92" customHeight="1">
      <c r="A144" s="12"/>
      <c r="B144" s="219"/>
      <c r="C144" s="220"/>
      <c r="D144" s="221" t="s">
        <v>75</v>
      </c>
      <c r="E144" s="222" t="s">
        <v>151</v>
      </c>
      <c r="F144" s="222" t="s">
        <v>152</v>
      </c>
      <c r="G144" s="220"/>
      <c r="H144" s="220"/>
      <c r="I144" s="223"/>
      <c r="J144" s="224">
        <f>BK144</f>
        <v>0</v>
      </c>
      <c r="K144" s="220"/>
      <c r="L144" s="225"/>
      <c r="M144" s="226"/>
      <c r="N144" s="227"/>
      <c r="O144" s="227"/>
      <c r="P144" s="228">
        <f>P145+P151+P153+P193+P208+P215</f>
        <v>0</v>
      </c>
      <c r="Q144" s="227"/>
      <c r="R144" s="228">
        <f>R145+R151+R153+R193+R208+R215</f>
        <v>12.568465480000002</v>
      </c>
      <c r="S144" s="227"/>
      <c r="T144" s="229">
        <f>T145+T151+T153+T193+T208+T215</f>
        <v>4.0183999999999998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0" t="s">
        <v>84</v>
      </c>
      <c r="AT144" s="231" t="s">
        <v>75</v>
      </c>
      <c r="AU144" s="231" t="s">
        <v>76</v>
      </c>
      <c r="AY144" s="230" t="s">
        <v>153</v>
      </c>
      <c r="BK144" s="232">
        <f>BK145+BK151+BK153+BK193+BK208+BK215</f>
        <v>0</v>
      </c>
    </row>
    <row r="145" s="12" customFormat="1" ht="22.8" customHeight="1">
      <c r="A145" s="12"/>
      <c r="B145" s="219"/>
      <c r="C145" s="220"/>
      <c r="D145" s="221" t="s">
        <v>75</v>
      </c>
      <c r="E145" s="233" t="s">
        <v>154</v>
      </c>
      <c r="F145" s="233" t="s">
        <v>155</v>
      </c>
      <c r="G145" s="220"/>
      <c r="H145" s="220"/>
      <c r="I145" s="223"/>
      <c r="J145" s="234">
        <f>BK145</f>
        <v>0</v>
      </c>
      <c r="K145" s="220"/>
      <c r="L145" s="225"/>
      <c r="M145" s="226"/>
      <c r="N145" s="227"/>
      <c r="O145" s="227"/>
      <c r="P145" s="228">
        <f>SUM(P146:P150)</f>
        <v>0</v>
      </c>
      <c r="Q145" s="227"/>
      <c r="R145" s="228">
        <f>SUM(R146:R150)</f>
        <v>0.1125075</v>
      </c>
      <c r="S145" s="227"/>
      <c r="T145" s="229">
        <f>SUM(T146:T150)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0" t="s">
        <v>84</v>
      </c>
      <c r="AT145" s="231" t="s">
        <v>75</v>
      </c>
      <c r="AU145" s="231" t="s">
        <v>84</v>
      </c>
      <c r="AY145" s="230" t="s">
        <v>153</v>
      </c>
      <c r="BK145" s="232">
        <f>SUM(BK146:BK150)</f>
        <v>0</v>
      </c>
    </row>
    <row r="146" s="2" customFormat="1" ht="24.15" customHeight="1">
      <c r="A146" s="39"/>
      <c r="B146" s="40"/>
      <c r="C146" s="235" t="s">
        <v>84</v>
      </c>
      <c r="D146" s="235" t="s">
        <v>156</v>
      </c>
      <c r="E146" s="236" t="s">
        <v>157</v>
      </c>
      <c r="F146" s="237" t="s">
        <v>158</v>
      </c>
      <c r="G146" s="238" t="s">
        <v>159</v>
      </c>
      <c r="H146" s="239">
        <v>3</v>
      </c>
      <c r="I146" s="240"/>
      <c r="J146" s="241">
        <f>ROUND(I146*H146,2)</f>
        <v>0</v>
      </c>
      <c r="K146" s="242"/>
      <c r="L146" s="45"/>
      <c r="M146" s="243" t="s">
        <v>1</v>
      </c>
      <c r="N146" s="244" t="s">
        <v>41</v>
      </c>
      <c r="O146" s="92"/>
      <c r="P146" s="245">
        <f>O146*H146</f>
        <v>0</v>
      </c>
      <c r="Q146" s="245">
        <v>0.00013999999999999999</v>
      </c>
      <c r="R146" s="245">
        <f>Q146*H146</f>
        <v>0.00041999999999999996</v>
      </c>
      <c r="S146" s="245">
        <v>0</v>
      </c>
      <c r="T146" s="24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7" t="s">
        <v>160</v>
      </c>
      <c r="AT146" s="247" t="s">
        <v>156</v>
      </c>
      <c r="AU146" s="247" t="s">
        <v>86</v>
      </c>
      <c r="AY146" s="18" t="s">
        <v>153</v>
      </c>
      <c r="BE146" s="248">
        <f>IF(N146="základní",J146,0)</f>
        <v>0</v>
      </c>
      <c r="BF146" s="248">
        <f>IF(N146="snížená",J146,0)</f>
        <v>0</v>
      </c>
      <c r="BG146" s="248">
        <f>IF(N146="zákl. přenesená",J146,0)</f>
        <v>0</v>
      </c>
      <c r="BH146" s="248">
        <f>IF(N146="sníž. přenesená",J146,0)</f>
        <v>0</v>
      </c>
      <c r="BI146" s="248">
        <f>IF(N146="nulová",J146,0)</f>
        <v>0</v>
      </c>
      <c r="BJ146" s="18" t="s">
        <v>84</v>
      </c>
      <c r="BK146" s="248">
        <f>ROUND(I146*H146,2)</f>
        <v>0</v>
      </c>
      <c r="BL146" s="18" t="s">
        <v>160</v>
      </c>
      <c r="BM146" s="247" t="s">
        <v>1065</v>
      </c>
    </row>
    <row r="147" s="2" customFormat="1" ht="37.8" customHeight="1">
      <c r="A147" s="39"/>
      <c r="B147" s="40"/>
      <c r="C147" s="235" t="s">
        <v>86</v>
      </c>
      <c r="D147" s="235" t="s">
        <v>156</v>
      </c>
      <c r="E147" s="236" t="s">
        <v>165</v>
      </c>
      <c r="F147" s="237" t="s">
        <v>166</v>
      </c>
      <c r="G147" s="238" t="s">
        <v>167</v>
      </c>
      <c r="H147" s="239">
        <v>1.75</v>
      </c>
      <c r="I147" s="240"/>
      <c r="J147" s="241">
        <f>ROUND(I147*H147,2)</f>
        <v>0</v>
      </c>
      <c r="K147" s="242"/>
      <c r="L147" s="45"/>
      <c r="M147" s="243" t="s">
        <v>1</v>
      </c>
      <c r="N147" s="244" t="s">
        <v>41</v>
      </c>
      <c r="O147" s="92"/>
      <c r="P147" s="245">
        <f>O147*H147</f>
        <v>0</v>
      </c>
      <c r="Q147" s="245">
        <v>0.064049999999999996</v>
      </c>
      <c r="R147" s="245">
        <f>Q147*H147</f>
        <v>0.11208749999999999</v>
      </c>
      <c r="S147" s="245">
        <v>0</v>
      </c>
      <c r="T147" s="24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7" t="s">
        <v>160</v>
      </c>
      <c r="AT147" s="247" t="s">
        <v>156</v>
      </c>
      <c r="AU147" s="247" t="s">
        <v>86</v>
      </c>
      <c r="AY147" s="18" t="s">
        <v>153</v>
      </c>
      <c r="BE147" s="248">
        <f>IF(N147="základní",J147,0)</f>
        <v>0</v>
      </c>
      <c r="BF147" s="248">
        <f>IF(N147="snížená",J147,0)</f>
        <v>0</v>
      </c>
      <c r="BG147" s="248">
        <f>IF(N147="zákl. přenesená",J147,0)</f>
        <v>0</v>
      </c>
      <c r="BH147" s="248">
        <f>IF(N147="sníž. přenesená",J147,0)</f>
        <v>0</v>
      </c>
      <c r="BI147" s="248">
        <f>IF(N147="nulová",J147,0)</f>
        <v>0</v>
      </c>
      <c r="BJ147" s="18" t="s">
        <v>84</v>
      </c>
      <c r="BK147" s="248">
        <f>ROUND(I147*H147,2)</f>
        <v>0</v>
      </c>
      <c r="BL147" s="18" t="s">
        <v>160</v>
      </c>
      <c r="BM147" s="247" t="s">
        <v>1066</v>
      </c>
    </row>
    <row r="148" s="13" customFormat="1">
      <c r="A148" s="13"/>
      <c r="B148" s="249"/>
      <c r="C148" s="250"/>
      <c r="D148" s="251" t="s">
        <v>162</v>
      </c>
      <c r="E148" s="252" t="s">
        <v>1</v>
      </c>
      <c r="F148" s="253" t="s">
        <v>624</v>
      </c>
      <c r="G148" s="250"/>
      <c r="H148" s="254">
        <v>1.75</v>
      </c>
      <c r="I148" s="255"/>
      <c r="J148" s="250"/>
      <c r="K148" s="250"/>
      <c r="L148" s="256"/>
      <c r="M148" s="257"/>
      <c r="N148" s="258"/>
      <c r="O148" s="258"/>
      <c r="P148" s="258"/>
      <c r="Q148" s="258"/>
      <c r="R148" s="258"/>
      <c r="S148" s="258"/>
      <c r="T148" s="25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0" t="s">
        <v>162</v>
      </c>
      <c r="AU148" s="260" t="s">
        <v>86</v>
      </c>
      <c r="AV148" s="13" t="s">
        <v>86</v>
      </c>
      <c r="AW148" s="13" t="s">
        <v>32</v>
      </c>
      <c r="AX148" s="13" t="s">
        <v>76</v>
      </c>
      <c r="AY148" s="260" t="s">
        <v>153</v>
      </c>
    </row>
    <row r="149" s="14" customFormat="1">
      <c r="A149" s="14"/>
      <c r="B149" s="261"/>
      <c r="C149" s="262"/>
      <c r="D149" s="251" t="s">
        <v>162</v>
      </c>
      <c r="E149" s="263" t="s">
        <v>1</v>
      </c>
      <c r="F149" s="264" t="s">
        <v>164</v>
      </c>
      <c r="G149" s="262"/>
      <c r="H149" s="265">
        <v>1.75</v>
      </c>
      <c r="I149" s="266"/>
      <c r="J149" s="262"/>
      <c r="K149" s="262"/>
      <c r="L149" s="267"/>
      <c r="M149" s="268"/>
      <c r="N149" s="269"/>
      <c r="O149" s="269"/>
      <c r="P149" s="269"/>
      <c r="Q149" s="269"/>
      <c r="R149" s="269"/>
      <c r="S149" s="269"/>
      <c r="T149" s="27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1" t="s">
        <v>162</v>
      </c>
      <c r="AU149" s="271" t="s">
        <v>86</v>
      </c>
      <c r="AV149" s="14" t="s">
        <v>160</v>
      </c>
      <c r="AW149" s="14" t="s">
        <v>32</v>
      </c>
      <c r="AX149" s="14" t="s">
        <v>84</v>
      </c>
      <c r="AY149" s="271" t="s">
        <v>153</v>
      </c>
    </row>
    <row r="150" s="2" customFormat="1" ht="16.5" customHeight="1">
      <c r="A150" s="39"/>
      <c r="B150" s="40"/>
      <c r="C150" s="235" t="s">
        <v>154</v>
      </c>
      <c r="D150" s="235" t="s">
        <v>156</v>
      </c>
      <c r="E150" s="236" t="s">
        <v>170</v>
      </c>
      <c r="F150" s="237" t="s">
        <v>171</v>
      </c>
      <c r="G150" s="238" t="s">
        <v>172</v>
      </c>
      <c r="H150" s="239">
        <v>2</v>
      </c>
      <c r="I150" s="240"/>
      <c r="J150" s="241">
        <f>ROUND(I150*H150,2)</f>
        <v>0</v>
      </c>
      <c r="K150" s="242"/>
      <c r="L150" s="45"/>
      <c r="M150" s="243" t="s">
        <v>1</v>
      </c>
      <c r="N150" s="244" t="s">
        <v>41</v>
      </c>
      <c r="O150" s="92"/>
      <c r="P150" s="245">
        <f>O150*H150</f>
        <v>0</v>
      </c>
      <c r="Q150" s="245">
        <v>0</v>
      </c>
      <c r="R150" s="245">
        <f>Q150*H150</f>
        <v>0</v>
      </c>
      <c r="S150" s="245">
        <v>0</v>
      </c>
      <c r="T150" s="24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7" t="s">
        <v>160</v>
      </c>
      <c r="AT150" s="247" t="s">
        <v>156</v>
      </c>
      <c r="AU150" s="247" t="s">
        <v>86</v>
      </c>
      <c r="AY150" s="18" t="s">
        <v>153</v>
      </c>
      <c r="BE150" s="248">
        <f>IF(N150="základní",J150,0)</f>
        <v>0</v>
      </c>
      <c r="BF150" s="248">
        <f>IF(N150="snížená",J150,0)</f>
        <v>0</v>
      </c>
      <c r="BG150" s="248">
        <f>IF(N150="zákl. přenesená",J150,0)</f>
        <v>0</v>
      </c>
      <c r="BH150" s="248">
        <f>IF(N150="sníž. přenesená",J150,0)</f>
        <v>0</v>
      </c>
      <c r="BI150" s="248">
        <f>IF(N150="nulová",J150,0)</f>
        <v>0</v>
      </c>
      <c r="BJ150" s="18" t="s">
        <v>84</v>
      </c>
      <c r="BK150" s="248">
        <f>ROUND(I150*H150,2)</f>
        <v>0</v>
      </c>
      <c r="BL150" s="18" t="s">
        <v>160</v>
      </c>
      <c r="BM150" s="247" t="s">
        <v>1067</v>
      </c>
    </row>
    <row r="151" s="12" customFormat="1" ht="22.8" customHeight="1">
      <c r="A151" s="12"/>
      <c r="B151" s="219"/>
      <c r="C151" s="220"/>
      <c r="D151" s="221" t="s">
        <v>75</v>
      </c>
      <c r="E151" s="233" t="s">
        <v>160</v>
      </c>
      <c r="F151" s="233" t="s">
        <v>174</v>
      </c>
      <c r="G151" s="220"/>
      <c r="H151" s="220"/>
      <c r="I151" s="223"/>
      <c r="J151" s="234">
        <f>BK151</f>
        <v>0</v>
      </c>
      <c r="K151" s="220"/>
      <c r="L151" s="225"/>
      <c r="M151" s="226"/>
      <c r="N151" s="227"/>
      <c r="O151" s="227"/>
      <c r="P151" s="228">
        <f>P152</f>
        <v>0</v>
      </c>
      <c r="Q151" s="227"/>
      <c r="R151" s="228">
        <f>R152</f>
        <v>0.15984000000000001</v>
      </c>
      <c r="S151" s="227"/>
      <c r="T151" s="229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30" t="s">
        <v>84</v>
      </c>
      <c r="AT151" s="231" t="s">
        <v>75</v>
      </c>
      <c r="AU151" s="231" t="s">
        <v>84</v>
      </c>
      <c r="AY151" s="230" t="s">
        <v>153</v>
      </c>
      <c r="BK151" s="232">
        <f>BK152</f>
        <v>0</v>
      </c>
    </row>
    <row r="152" s="2" customFormat="1" ht="24.15" customHeight="1">
      <c r="A152" s="39"/>
      <c r="B152" s="40"/>
      <c r="C152" s="235" t="s">
        <v>160</v>
      </c>
      <c r="D152" s="235" t="s">
        <v>156</v>
      </c>
      <c r="E152" s="236" t="s">
        <v>175</v>
      </c>
      <c r="F152" s="237" t="s">
        <v>176</v>
      </c>
      <c r="G152" s="238" t="s">
        <v>177</v>
      </c>
      <c r="H152" s="239">
        <v>3</v>
      </c>
      <c r="I152" s="240"/>
      <c r="J152" s="241">
        <f>ROUND(I152*H152,2)</f>
        <v>0</v>
      </c>
      <c r="K152" s="242"/>
      <c r="L152" s="45"/>
      <c r="M152" s="243" t="s">
        <v>1</v>
      </c>
      <c r="N152" s="244" t="s">
        <v>41</v>
      </c>
      <c r="O152" s="92"/>
      <c r="P152" s="245">
        <f>O152*H152</f>
        <v>0</v>
      </c>
      <c r="Q152" s="245">
        <v>0.053280000000000001</v>
      </c>
      <c r="R152" s="245">
        <f>Q152*H152</f>
        <v>0.15984000000000001</v>
      </c>
      <c r="S152" s="245">
        <v>0</v>
      </c>
      <c r="T152" s="24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7" t="s">
        <v>160</v>
      </c>
      <c r="AT152" s="247" t="s">
        <v>156</v>
      </c>
      <c r="AU152" s="247" t="s">
        <v>86</v>
      </c>
      <c r="AY152" s="18" t="s">
        <v>153</v>
      </c>
      <c r="BE152" s="248">
        <f>IF(N152="základní",J152,0)</f>
        <v>0</v>
      </c>
      <c r="BF152" s="248">
        <f>IF(N152="snížená",J152,0)</f>
        <v>0</v>
      </c>
      <c r="BG152" s="248">
        <f>IF(N152="zákl. přenesená",J152,0)</f>
        <v>0</v>
      </c>
      <c r="BH152" s="248">
        <f>IF(N152="sníž. přenesená",J152,0)</f>
        <v>0</v>
      </c>
      <c r="BI152" s="248">
        <f>IF(N152="nulová",J152,0)</f>
        <v>0</v>
      </c>
      <c r="BJ152" s="18" t="s">
        <v>84</v>
      </c>
      <c r="BK152" s="248">
        <f>ROUND(I152*H152,2)</f>
        <v>0</v>
      </c>
      <c r="BL152" s="18" t="s">
        <v>160</v>
      </c>
      <c r="BM152" s="247" t="s">
        <v>1068</v>
      </c>
    </row>
    <row r="153" s="12" customFormat="1" ht="22.8" customHeight="1">
      <c r="A153" s="12"/>
      <c r="B153" s="219"/>
      <c r="C153" s="220"/>
      <c r="D153" s="221" t="s">
        <v>75</v>
      </c>
      <c r="E153" s="233" t="s">
        <v>179</v>
      </c>
      <c r="F153" s="233" t="s">
        <v>180</v>
      </c>
      <c r="G153" s="220"/>
      <c r="H153" s="220"/>
      <c r="I153" s="223"/>
      <c r="J153" s="234">
        <f>BK153</f>
        <v>0</v>
      </c>
      <c r="K153" s="220"/>
      <c r="L153" s="225"/>
      <c r="M153" s="226"/>
      <c r="N153" s="227"/>
      <c r="O153" s="227"/>
      <c r="P153" s="228">
        <f>SUM(P154:P192)</f>
        <v>0</v>
      </c>
      <c r="Q153" s="227"/>
      <c r="R153" s="228">
        <f>SUM(R154:R192)</f>
        <v>12.296117980000002</v>
      </c>
      <c r="S153" s="227"/>
      <c r="T153" s="229">
        <f>SUM(T154:T192)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30" t="s">
        <v>84</v>
      </c>
      <c r="AT153" s="231" t="s">
        <v>75</v>
      </c>
      <c r="AU153" s="231" t="s">
        <v>84</v>
      </c>
      <c r="AY153" s="230" t="s">
        <v>153</v>
      </c>
      <c r="BK153" s="232">
        <f>SUM(BK154:BK192)</f>
        <v>0</v>
      </c>
    </row>
    <row r="154" s="2" customFormat="1" ht="21.75" customHeight="1">
      <c r="A154" s="39"/>
      <c r="B154" s="40"/>
      <c r="C154" s="235" t="s">
        <v>262</v>
      </c>
      <c r="D154" s="235" t="s">
        <v>156</v>
      </c>
      <c r="E154" s="236" t="s">
        <v>182</v>
      </c>
      <c r="F154" s="237" t="s">
        <v>183</v>
      </c>
      <c r="G154" s="238" t="s">
        <v>167</v>
      </c>
      <c r="H154" s="239">
        <v>24.523</v>
      </c>
      <c r="I154" s="240"/>
      <c r="J154" s="241">
        <f>ROUND(I154*H154,2)</f>
        <v>0</v>
      </c>
      <c r="K154" s="242"/>
      <c r="L154" s="45"/>
      <c r="M154" s="243" t="s">
        <v>1</v>
      </c>
      <c r="N154" s="244" t="s">
        <v>41</v>
      </c>
      <c r="O154" s="92"/>
      <c r="P154" s="245">
        <f>O154*H154</f>
        <v>0</v>
      </c>
      <c r="Q154" s="245">
        <v>0.0043800000000000002</v>
      </c>
      <c r="R154" s="245">
        <f>Q154*H154</f>
        <v>0.10741074000000001</v>
      </c>
      <c r="S154" s="245">
        <v>0</v>
      </c>
      <c r="T154" s="24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7" t="s">
        <v>160</v>
      </c>
      <c r="AT154" s="247" t="s">
        <v>156</v>
      </c>
      <c r="AU154" s="247" t="s">
        <v>86</v>
      </c>
      <c r="AY154" s="18" t="s">
        <v>153</v>
      </c>
      <c r="BE154" s="248">
        <f>IF(N154="základní",J154,0)</f>
        <v>0</v>
      </c>
      <c r="BF154" s="248">
        <f>IF(N154="snížená",J154,0)</f>
        <v>0</v>
      </c>
      <c r="BG154" s="248">
        <f>IF(N154="zákl. přenesená",J154,0)</f>
        <v>0</v>
      </c>
      <c r="BH154" s="248">
        <f>IF(N154="sníž. přenesená",J154,0)</f>
        <v>0</v>
      </c>
      <c r="BI154" s="248">
        <f>IF(N154="nulová",J154,0)</f>
        <v>0</v>
      </c>
      <c r="BJ154" s="18" t="s">
        <v>84</v>
      </c>
      <c r="BK154" s="248">
        <f>ROUND(I154*H154,2)</f>
        <v>0</v>
      </c>
      <c r="BL154" s="18" t="s">
        <v>160</v>
      </c>
      <c r="BM154" s="247" t="s">
        <v>1069</v>
      </c>
    </row>
    <row r="155" s="15" customFormat="1">
      <c r="A155" s="15"/>
      <c r="B155" s="272"/>
      <c r="C155" s="273"/>
      <c r="D155" s="251" t="s">
        <v>162</v>
      </c>
      <c r="E155" s="274" t="s">
        <v>1</v>
      </c>
      <c r="F155" s="275" t="s">
        <v>185</v>
      </c>
      <c r="G155" s="273"/>
      <c r="H155" s="274" t="s">
        <v>1</v>
      </c>
      <c r="I155" s="276"/>
      <c r="J155" s="273"/>
      <c r="K155" s="273"/>
      <c r="L155" s="277"/>
      <c r="M155" s="278"/>
      <c r="N155" s="279"/>
      <c r="O155" s="279"/>
      <c r="P155" s="279"/>
      <c r="Q155" s="279"/>
      <c r="R155" s="279"/>
      <c r="S155" s="279"/>
      <c r="T155" s="28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1" t="s">
        <v>162</v>
      </c>
      <c r="AU155" s="281" t="s">
        <v>86</v>
      </c>
      <c r="AV155" s="15" t="s">
        <v>84</v>
      </c>
      <c r="AW155" s="15" t="s">
        <v>32</v>
      </c>
      <c r="AX155" s="15" t="s">
        <v>76</v>
      </c>
      <c r="AY155" s="281" t="s">
        <v>153</v>
      </c>
    </row>
    <row r="156" s="13" customFormat="1">
      <c r="A156" s="13"/>
      <c r="B156" s="249"/>
      <c r="C156" s="250"/>
      <c r="D156" s="251" t="s">
        <v>162</v>
      </c>
      <c r="E156" s="252" t="s">
        <v>1</v>
      </c>
      <c r="F156" s="253" t="s">
        <v>629</v>
      </c>
      <c r="G156" s="250"/>
      <c r="H156" s="254">
        <v>11.193</v>
      </c>
      <c r="I156" s="255"/>
      <c r="J156" s="250"/>
      <c r="K156" s="250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162</v>
      </c>
      <c r="AU156" s="260" t="s">
        <v>86</v>
      </c>
      <c r="AV156" s="13" t="s">
        <v>86</v>
      </c>
      <c r="AW156" s="13" t="s">
        <v>32</v>
      </c>
      <c r="AX156" s="13" t="s">
        <v>76</v>
      </c>
      <c r="AY156" s="260" t="s">
        <v>153</v>
      </c>
    </row>
    <row r="157" s="13" customFormat="1">
      <c r="A157" s="13"/>
      <c r="B157" s="249"/>
      <c r="C157" s="250"/>
      <c r="D157" s="251" t="s">
        <v>162</v>
      </c>
      <c r="E157" s="252" t="s">
        <v>1</v>
      </c>
      <c r="F157" s="253" t="s">
        <v>630</v>
      </c>
      <c r="G157" s="250"/>
      <c r="H157" s="254">
        <v>13.33</v>
      </c>
      <c r="I157" s="255"/>
      <c r="J157" s="250"/>
      <c r="K157" s="250"/>
      <c r="L157" s="256"/>
      <c r="M157" s="257"/>
      <c r="N157" s="258"/>
      <c r="O157" s="258"/>
      <c r="P157" s="258"/>
      <c r="Q157" s="258"/>
      <c r="R157" s="258"/>
      <c r="S157" s="258"/>
      <c r="T157" s="25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0" t="s">
        <v>162</v>
      </c>
      <c r="AU157" s="260" t="s">
        <v>86</v>
      </c>
      <c r="AV157" s="13" t="s">
        <v>86</v>
      </c>
      <c r="AW157" s="13" t="s">
        <v>32</v>
      </c>
      <c r="AX157" s="13" t="s">
        <v>76</v>
      </c>
      <c r="AY157" s="260" t="s">
        <v>153</v>
      </c>
    </row>
    <row r="158" s="14" customFormat="1">
      <c r="A158" s="14"/>
      <c r="B158" s="261"/>
      <c r="C158" s="262"/>
      <c r="D158" s="251" t="s">
        <v>162</v>
      </c>
      <c r="E158" s="263" t="s">
        <v>1</v>
      </c>
      <c r="F158" s="264" t="s">
        <v>164</v>
      </c>
      <c r="G158" s="262"/>
      <c r="H158" s="265">
        <v>24.523</v>
      </c>
      <c r="I158" s="266"/>
      <c r="J158" s="262"/>
      <c r="K158" s="262"/>
      <c r="L158" s="267"/>
      <c r="M158" s="268"/>
      <c r="N158" s="269"/>
      <c r="O158" s="269"/>
      <c r="P158" s="269"/>
      <c r="Q158" s="269"/>
      <c r="R158" s="269"/>
      <c r="S158" s="269"/>
      <c r="T158" s="27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1" t="s">
        <v>162</v>
      </c>
      <c r="AU158" s="271" t="s">
        <v>86</v>
      </c>
      <c r="AV158" s="14" t="s">
        <v>160</v>
      </c>
      <c r="AW158" s="14" t="s">
        <v>32</v>
      </c>
      <c r="AX158" s="14" t="s">
        <v>84</v>
      </c>
      <c r="AY158" s="271" t="s">
        <v>153</v>
      </c>
    </row>
    <row r="159" s="2" customFormat="1" ht="21.75" customHeight="1">
      <c r="A159" s="39"/>
      <c r="B159" s="40"/>
      <c r="C159" s="235" t="s">
        <v>267</v>
      </c>
      <c r="D159" s="235" t="s">
        <v>156</v>
      </c>
      <c r="E159" s="236" t="s">
        <v>194</v>
      </c>
      <c r="F159" s="237" t="s">
        <v>195</v>
      </c>
      <c r="G159" s="238" t="s">
        <v>167</v>
      </c>
      <c r="H159" s="239">
        <v>24.253</v>
      </c>
      <c r="I159" s="240"/>
      <c r="J159" s="241">
        <f>ROUND(I159*H159,2)</f>
        <v>0</v>
      </c>
      <c r="K159" s="242"/>
      <c r="L159" s="45"/>
      <c r="M159" s="243" t="s">
        <v>1</v>
      </c>
      <c r="N159" s="244" t="s">
        <v>41</v>
      </c>
      <c r="O159" s="92"/>
      <c r="P159" s="245">
        <f>O159*H159</f>
        <v>0</v>
      </c>
      <c r="Q159" s="245">
        <v>0.0040000000000000001</v>
      </c>
      <c r="R159" s="245">
        <f>Q159*H159</f>
        <v>0.097012000000000001</v>
      </c>
      <c r="S159" s="245">
        <v>0</v>
      </c>
      <c r="T159" s="24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7" t="s">
        <v>160</v>
      </c>
      <c r="AT159" s="247" t="s">
        <v>156</v>
      </c>
      <c r="AU159" s="247" t="s">
        <v>86</v>
      </c>
      <c r="AY159" s="18" t="s">
        <v>153</v>
      </c>
      <c r="BE159" s="248">
        <f>IF(N159="základní",J159,0)</f>
        <v>0</v>
      </c>
      <c r="BF159" s="248">
        <f>IF(N159="snížená",J159,0)</f>
        <v>0</v>
      </c>
      <c r="BG159" s="248">
        <f>IF(N159="zákl. přenesená",J159,0)</f>
        <v>0</v>
      </c>
      <c r="BH159" s="248">
        <f>IF(N159="sníž. přenesená",J159,0)</f>
        <v>0</v>
      </c>
      <c r="BI159" s="248">
        <f>IF(N159="nulová",J159,0)</f>
        <v>0</v>
      </c>
      <c r="BJ159" s="18" t="s">
        <v>84</v>
      </c>
      <c r="BK159" s="248">
        <f>ROUND(I159*H159,2)</f>
        <v>0</v>
      </c>
      <c r="BL159" s="18" t="s">
        <v>160</v>
      </c>
      <c r="BM159" s="247" t="s">
        <v>1070</v>
      </c>
    </row>
    <row r="160" s="2" customFormat="1" ht="24.15" customHeight="1">
      <c r="A160" s="39"/>
      <c r="B160" s="40"/>
      <c r="C160" s="235" t="s">
        <v>197</v>
      </c>
      <c r="D160" s="235" t="s">
        <v>156</v>
      </c>
      <c r="E160" s="236" t="s">
        <v>633</v>
      </c>
      <c r="F160" s="237" t="s">
        <v>634</v>
      </c>
      <c r="G160" s="238" t="s">
        <v>167</v>
      </c>
      <c r="H160" s="239">
        <v>24.523</v>
      </c>
      <c r="I160" s="240"/>
      <c r="J160" s="241">
        <f>ROUND(I160*H160,2)</f>
        <v>0</v>
      </c>
      <c r="K160" s="242"/>
      <c r="L160" s="45"/>
      <c r="M160" s="243" t="s">
        <v>1</v>
      </c>
      <c r="N160" s="244" t="s">
        <v>41</v>
      </c>
      <c r="O160" s="92"/>
      <c r="P160" s="245">
        <f>O160*H160</f>
        <v>0</v>
      </c>
      <c r="Q160" s="245">
        <v>0.028400000000000002</v>
      </c>
      <c r="R160" s="245">
        <f>Q160*H160</f>
        <v>0.69645319999999999</v>
      </c>
      <c r="S160" s="245">
        <v>0</v>
      </c>
      <c r="T160" s="24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7" t="s">
        <v>160</v>
      </c>
      <c r="AT160" s="247" t="s">
        <v>156</v>
      </c>
      <c r="AU160" s="247" t="s">
        <v>86</v>
      </c>
      <c r="AY160" s="18" t="s">
        <v>153</v>
      </c>
      <c r="BE160" s="248">
        <f>IF(N160="základní",J160,0)</f>
        <v>0</v>
      </c>
      <c r="BF160" s="248">
        <f>IF(N160="snížená",J160,0)</f>
        <v>0</v>
      </c>
      <c r="BG160" s="248">
        <f>IF(N160="zákl. přenesená",J160,0)</f>
        <v>0</v>
      </c>
      <c r="BH160" s="248">
        <f>IF(N160="sníž. přenesená",J160,0)</f>
        <v>0</v>
      </c>
      <c r="BI160" s="248">
        <f>IF(N160="nulová",J160,0)</f>
        <v>0</v>
      </c>
      <c r="BJ160" s="18" t="s">
        <v>84</v>
      </c>
      <c r="BK160" s="248">
        <f>ROUND(I160*H160,2)</f>
        <v>0</v>
      </c>
      <c r="BL160" s="18" t="s">
        <v>160</v>
      </c>
      <c r="BM160" s="247" t="s">
        <v>1071</v>
      </c>
    </row>
    <row r="161" s="15" customFormat="1">
      <c r="A161" s="15"/>
      <c r="B161" s="272"/>
      <c r="C161" s="273"/>
      <c r="D161" s="251" t="s">
        <v>162</v>
      </c>
      <c r="E161" s="274" t="s">
        <v>1</v>
      </c>
      <c r="F161" s="275" t="s">
        <v>185</v>
      </c>
      <c r="G161" s="273"/>
      <c r="H161" s="274" t="s">
        <v>1</v>
      </c>
      <c r="I161" s="276"/>
      <c r="J161" s="273"/>
      <c r="K161" s="273"/>
      <c r="L161" s="277"/>
      <c r="M161" s="278"/>
      <c r="N161" s="279"/>
      <c r="O161" s="279"/>
      <c r="P161" s="279"/>
      <c r="Q161" s="279"/>
      <c r="R161" s="279"/>
      <c r="S161" s="279"/>
      <c r="T161" s="28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1" t="s">
        <v>162</v>
      </c>
      <c r="AU161" s="281" t="s">
        <v>86</v>
      </c>
      <c r="AV161" s="15" t="s">
        <v>84</v>
      </c>
      <c r="AW161" s="15" t="s">
        <v>32</v>
      </c>
      <c r="AX161" s="15" t="s">
        <v>76</v>
      </c>
      <c r="AY161" s="281" t="s">
        <v>153</v>
      </c>
    </row>
    <row r="162" s="13" customFormat="1">
      <c r="A162" s="13"/>
      <c r="B162" s="249"/>
      <c r="C162" s="250"/>
      <c r="D162" s="251" t="s">
        <v>162</v>
      </c>
      <c r="E162" s="252" t="s">
        <v>1</v>
      </c>
      <c r="F162" s="253" t="s">
        <v>629</v>
      </c>
      <c r="G162" s="250"/>
      <c r="H162" s="254">
        <v>11.193</v>
      </c>
      <c r="I162" s="255"/>
      <c r="J162" s="250"/>
      <c r="K162" s="250"/>
      <c r="L162" s="256"/>
      <c r="M162" s="257"/>
      <c r="N162" s="258"/>
      <c r="O162" s="258"/>
      <c r="P162" s="258"/>
      <c r="Q162" s="258"/>
      <c r="R162" s="258"/>
      <c r="S162" s="258"/>
      <c r="T162" s="25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0" t="s">
        <v>162</v>
      </c>
      <c r="AU162" s="260" t="s">
        <v>86</v>
      </c>
      <c r="AV162" s="13" t="s">
        <v>86</v>
      </c>
      <c r="AW162" s="13" t="s">
        <v>32</v>
      </c>
      <c r="AX162" s="13" t="s">
        <v>76</v>
      </c>
      <c r="AY162" s="260" t="s">
        <v>153</v>
      </c>
    </row>
    <row r="163" s="13" customFormat="1">
      <c r="A163" s="13"/>
      <c r="B163" s="249"/>
      <c r="C163" s="250"/>
      <c r="D163" s="251" t="s">
        <v>162</v>
      </c>
      <c r="E163" s="252" t="s">
        <v>1</v>
      </c>
      <c r="F163" s="253" t="s">
        <v>630</v>
      </c>
      <c r="G163" s="250"/>
      <c r="H163" s="254">
        <v>13.33</v>
      </c>
      <c r="I163" s="255"/>
      <c r="J163" s="250"/>
      <c r="K163" s="250"/>
      <c r="L163" s="256"/>
      <c r="M163" s="257"/>
      <c r="N163" s="258"/>
      <c r="O163" s="258"/>
      <c r="P163" s="258"/>
      <c r="Q163" s="258"/>
      <c r="R163" s="258"/>
      <c r="S163" s="258"/>
      <c r="T163" s="25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162</v>
      </c>
      <c r="AU163" s="260" t="s">
        <v>86</v>
      </c>
      <c r="AV163" s="13" t="s">
        <v>86</v>
      </c>
      <c r="AW163" s="13" t="s">
        <v>32</v>
      </c>
      <c r="AX163" s="13" t="s">
        <v>76</v>
      </c>
      <c r="AY163" s="260" t="s">
        <v>153</v>
      </c>
    </row>
    <row r="164" s="14" customFormat="1">
      <c r="A164" s="14"/>
      <c r="B164" s="261"/>
      <c r="C164" s="262"/>
      <c r="D164" s="251" t="s">
        <v>162</v>
      </c>
      <c r="E164" s="263" t="s">
        <v>1</v>
      </c>
      <c r="F164" s="264" t="s">
        <v>164</v>
      </c>
      <c r="G164" s="262"/>
      <c r="H164" s="265">
        <v>24.523</v>
      </c>
      <c r="I164" s="266"/>
      <c r="J164" s="262"/>
      <c r="K164" s="262"/>
      <c r="L164" s="267"/>
      <c r="M164" s="268"/>
      <c r="N164" s="269"/>
      <c r="O164" s="269"/>
      <c r="P164" s="269"/>
      <c r="Q164" s="269"/>
      <c r="R164" s="269"/>
      <c r="S164" s="269"/>
      <c r="T164" s="27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1" t="s">
        <v>162</v>
      </c>
      <c r="AU164" s="271" t="s">
        <v>86</v>
      </c>
      <c r="AV164" s="14" t="s">
        <v>160</v>
      </c>
      <c r="AW164" s="14" t="s">
        <v>32</v>
      </c>
      <c r="AX164" s="14" t="s">
        <v>84</v>
      </c>
      <c r="AY164" s="271" t="s">
        <v>153</v>
      </c>
    </row>
    <row r="165" s="2" customFormat="1" ht="24.15" customHeight="1">
      <c r="A165" s="39"/>
      <c r="B165" s="40"/>
      <c r="C165" s="235" t="s">
        <v>310</v>
      </c>
      <c r="D165" s="235" t="s">
        <v>156</v>
      </c>
      <c r="E165" s="236" t="s">
        <v>203</v>
      </c>
      <c r="F165" s="237" t="s">
        <v>204</v>
      </c>
      <c r="G165" s="238" t="s">
        <v>167</v>
      </c>
      <c r="H165" s="239">
        <v>58.959000000000003</v>
      </c>
      <c r="I165" s="240"/>
      <c r="J165" s="241">
        <f>ROUND(I165*H165,2)</f>
        <v>0</v>
      </c>
      <c r="K165" s="242"/>
      <c r="L165" s="45"/>
      <c r="M165" s="243" t="s">
        <v>1</v>
      </c>
      <c r="N165" s="244" t="s">
        <v>41</v>
      </c>
      <c r="O165" s="92"/>
      <c r="P165" s="245">
        <f>O165*H165</f>
        <v>0</v>
      </c>
      <c r="Q165" s="245">
        <v>0.020480000000000002</v>
      </c>
      <c r="R165" s="245">
        <f>Q165*H165</f>
        <v>1.2074803200000002</v>
      </c>
      <c r="S165" s="245">
        <v>0</v>
      </c>
      <c r="T165" s="24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7" t="s">
        <v>160</v>
      </c>
      <c r="AT165" s="247" t="s">
        <v>156</v>
      </c>
      <c r="AU165" s="247" t="s">
        <v>86</v>
      </c>
      <c r="AY165" s="18" t="s">
        <v>153</v>
      </c>
      <c r="BE165" s="248">
        <f>IF(N165="základní",J165,0)</f>
        <v>0</v>
      </c>
      <c r="BF165" s="248">
        <f>IF(N165="snížená",J165,0)</f>
        <v>0</v>
      </c>
      <c r="BG165" s="248">
        <f>IF(N165="zákl. přenesená",J165,0)</f>
        <v>0</v>
      </c>
      <c r="BH165" s="248">
        <f>IF(N165="sníž. přenesená",J165,0)</f>
        <v>0</v>
      </c>
      <c r="BI165" s="248">
        <f>IF(N165="nulová",J165,0)</f>
        <v>0</v>
      </c>
      <c r="BJ165" s="18" t="s">
        <v>84</v>
      </c>
      <c r="BK165" s="248">
        <f>ROUND(I165*H165,2)</f>
        <v>0</v>
      </c>
      <c r="BL165" s="18" t="s">
        <v>160</v>
      </c>
      <c r="BM165" s="247" t="s">
        <v>1072</v>
      </c>
    </row>
    <row r="166" s="15" customFormat="1">
      <c r="A166" s="15"/>
      <c r="B166" s="272"/>
      <c r="C166" s="273"/>
      <c r="D166" s="251" t="s">
        <v>162</v>
      </c>
      <c r="E166" s="274" t="s">
        <v>1</v>
      </c>
      <c r="F166" s="275" t="s">
        <v>185</v>
      </c>
      <c r="G166" s="273"/>
      <c r="H166" s="274" t="s">
        <v>1</v>
      </c>
      <c r="I166" s="276"/>
      <c r="J166" s="273"/>
      <c r="K166" s="273"/>
      <c r="L166" s="277"/>
      <c r="M166" s="278"/>
      <c r="N166" s="279"/>
      <c r="O166" s="279"/>
      <c r="P166" s="279"/>
      <c r="Q166" s="279"/>
      <c r="R166" s="279"/>
      <c r="S166" s="279"/>
      <c r="T166" s="280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1" t="s">
        <v>162</v>
      </c>
      <c r="AU166" s="281" t="s">
        <v>86</v>
      </c>
      <c r="AV166" s="15" t="s">
        <v>84</v>
      </c>
      <c r="AW166" s="15" t="s">
        <v>32</v>
      </c>
      <c r="AX166" s="15" t="s">
        <v>76</v>
      </c>
      <c r="AY166" s="281" t="s">
        <v>153</v>
      </c>
    </row>
    <row r="167" s="13" customFormat="1">
      <c r="A167" s="13"/>
      <c r="B167" s="249"/>
      <c r="C167" s="250"/>
      <c r="D167" s="251" t="s">
        <v>162</v>
      </c>
      <c r="E167" s="252" t="s">
        <v>1</v>
      </c>
      <c r="F167" s="253" t="s">
        <v>638</v>
      </c>
      <c r="G167" s="250"/>
      <c r="H167" s="254">
        <v>27.097999999999999</v>
      </c>
      <c r="I167" s="255"/>
      <c r="J167" s="250"/>
      <c r="K167" s="250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162</v>
      </c>
      <c r="AU167" s="260" t="s">
        <v>86</v>
      </c>
      <c r="AV167" s="13" t="s">
        <v>86</v>
      </c>
      <c r="AW167" s="13" t="s">
        <v>32</v>
      </c>
      <c r="AX167" s="13" t="s">
        <v>76</v>
      </c>
      <c r="AY167" s="260" t="s">
        <v>153</v>
      </c>
    </row>
    <row r="168" s="15" customFormat="1">
      <c r="A168" s="15"/>
      <c r="B168" s="272"/>
      <c r="C168" s="273"/>
      <c r="D168" s="251" t="s">
        <v>162</v>
      </c>
      <c r="E168" s="274" t="s">
        <v>1</v>
      </c>
      <c r="F168" s="275" t="s">
        <v>639</v>
      </c>
      <c r="G168" s="273"/>
      <c r="H168" s="274" t="s">
        <v>1</v>
      </c>
      <c r="I168" s="276"/>
      <c r="J168" s="273"/>
      <c r="K168" s="273"/>
      <c r="L168" s="277"/>
      <c r="M168" s="278"/>
      <c r="N168" s="279"/>
      <c r="O168" s="279"/>
      <c r="P168" s="279"/>
      <c r="Q168" s="279"/>
      <c r="R168" s="279"/>
      <c r="S168" s="279"/>
      <c r="T168" s="280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1" t="s">
        <v>162</v>
      </c>
      <c r="AU168" s="281" t="s">
        <v>86</v>
      </c>
      <c r="AV168" s="15" t="s">
        <v>84</v>
      </c>
      <c r="AW168" s="15" t="s">
        <v>32</v>
      </c>
      <c r="AX168" s="15" t="s">
        <v>76</v>
      </c>
      <c r="AY168" s="281" t="s">
        <v>153</v>
      </c>
    </row>
    <row r="169" s="13" customFormat="1">
      <c r="A169" s="13"/>
      <c r="B169" s="249"/>
      <c r="C169" s="250"/>
      <c r="D169" s="251" t="s">
        <v>162</v>
      </c>
      <c r="E169" s="252" t="s">
        <v>1</v>
      </c>
      <c r="F169" s="253" t="s">
        <v>640</v>
      </c>
      <c r="G169" s="250"/>
      <c r="H169" s="254">
        <v>31.861000000000001</v>
      </c>
      <c r="I169" s="255"/>
      <c r="J169" s="250"/>
      <c r="K169" s="250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162</v>
      </c>
      <c r="AU169" s="260" t="s">
        <v>86</v>
      </c>
      <c r="AV169" s="13" t="s">
        <v>86</v>
      </c>
      <c r="AW169" s="13" t="s">
        <v>32</v>
      </c>
      <c r="AX169" s="13" t="s">
        <v>76</v>
      </c>
      <c r="AY169" s="260" t="s">
        <v>153</v>
      </c>
    </row>
    <row r="170" s="14" customFormat="1">
      <c r="A170" s="14"/>
      <c r="B170" s="261"/>
      <c r="C170" s="262"/>
      <c r="D170" s="251" t="s">
        <v>162</v>
      </c>
      <c r="E170" s="263" t="s">
        <v>1</v>
      </c>
      <c r="F170" s="264" t="s">
        <v>164</v>
      </c>
      <c r="G170" s="262"/>
      <c r="H170" s="265">
        <v>58.959000000000003</v>
      </c>
      <c r="I170" s="266"/>
      <c r="J170" s="262"/>
      <c r="K170" s="262"/>
      <c r="L170" s="267"/>
      <c r="M170" s="268"/>
      <c r="N170" s="269"/>
      <c r="O170" s="269"/>
      <c r="P170" s="269"/>
      <c r="Q170" s="269"/>
      <c r="R170" s="269"/>
      <c r="S170" s="269"/>
      <c r="T170" s="27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1" t="s">
        <v>162</v>
      </c>
      <c r="AU170" s="271" t="s">
        <v>86</v>
      </c>
      <c r="AV170" s="14" t="s">
        <v>160</v>
      </c>
      <c r="AW170" s="14" t="s">
        <v>32</v>
      </c>
      <c r="AX170" s="14" t="s">
        <v>84</v>
      </c>
      <c r="AY170" s="271" t="s">
        <v>153</v>
      </c>
    </row>
    <row r="171" s="2" customFormat="1" ht="21.75" customHeight="1">
      <c r="A171" s="39"/>
      <c r="B171" s="40"/>
      <c r="C171" s="235" t="s">
        <v>314</v>
      </c>
      <c r="D171" s="235" t="s">
        <v>156</v>
      </c>
      <c r="E171" s="236" t="s">
        <v>217</v>
      </c>
      <c r="F171" s="237" t="s">
        <v>218</v>
      </c>
      <c r="G171" s="238" t="s">
        <v>167</v>
      </c>
      <c r="H171" s="239">
        <v>58.959000000000003</v>
      </c>
      <c r="I171" s="240"/>
      <c r="J171" s="241">
        <f>ROUND(I171*H171,2)</f>
        <v>0</v>
      </c>
      <c r="K171" s="242"/>
      <c r="L171" s="45"/>
      <c r="M171" s="243" t="s">
        <v>1</v>
      </c>
      <c r="N171" s="244" t="s">
        <v>41</v>
      </c>
      <c r="O171" s="92"/>
      <c r="P171" s="245">
        <f>O171*H171</f>
        <v>0</v>
      </c>
      <c r="Q171" s="245">
        <v>0.0043800000000000002</v>
      </c>
      <c r="R171" s="245">
        <f>Q171*H171</f>
        <v>0.25824042000000003</v>
      </c>
      <c r="S171" s="245">
        <v>0</v>
      </c>
      <c r="T171" s="24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7" t="s">
        <v>160</v>
      </c>
      <c r="AT171" s="247" t="s">
        <v>156</v>
      </c>
      <c r="AU171" s="247" t="s">
        <v>86</v>
      </c>
      <c r="AY171" s="18" t="s">
        <v>153</v>
      </c>
      <c r="BE171" s="248">
        <f>IF(N171="základní",J171,0)</f>
        <v>0</v>
      </c>
      <c r="BF171" s="248">
        <f>IF(N171="snížená",J171,0)</f>
        <v>0</v>
      </c>
      <c r="BG171" s="248">
        <f>IF(N171="zákl. přenesená",J171,0)</f>
        <v>0</v>
      </c>
      <c r="BH171" s="248">
        <f>IF(N171="sníž. přenesená",J171,0)</f>
        <v>0</v>
      </c>
      <c r="BI171" s="248">
        <f>IF(N171="nulová",J171,0)</f>
        <v>0</v>
      </c>
      <c r="BJ171" s="18" t="s">
        <v>84</v>
      </c>
      <c r="BK171" s="248">
        <f>ROUND(I171*H171,2)</f>
        <v>0</v>
      </c>
      <c r="BL171" s="18" t="s">
        <v>160</v>
      </c>
      <c r="BM171" s="247" t="s">
        <v>1073</v>
      </c>
    </row>
    <row r="172" s="2" customFormat="1" ht="16.5" customHeight="1">
      <c r="A172" s="39"/>
      <c r="B172" s="40"/>
      <c r="C172" s="235" t="s">
        <v>714</v>
      </c>
      <c r="D172" s="235" t="s">
        <v>156</v>
      </c>
      <c r="E172" s="236" t="s">
        <v>221</v>
      </c>
      <c r="F172" s="237" t="s">
        <v>222</v>
      </c>
      <c r="G172" s="238" t="s">
        <v>167</v>
      </c>
      <c r="H172" s="239">
        <v>58.959000000000003</v>
      </c>
      <c r="I172" s="240"/>
      <c r="J172" s="241">
        <f>ROUND(I172*H172,2)</f>
        <v>0</v>
      </c>
      <c r="K172" s="242"/>
      <c r="L172" s="45"/>
      <c r="M172" s="243" t="s">
        <v>1</v>
      </c>
      <c r="N172" s="244" t="s">
        <v>41</v>
      </c>
      <c r="O172" s="92"/>
      <c r="P172" s="245">
        <f>O172*H172</f>
        <v>0</v>
      </c>
      <c r="Q172" s="245">
        <v>0.0040000000000000001</v>
      </c>
      <c r="R172" s="245">
        <f>Q172*H172</f>
        <v>0.23583600000000002</v>
      </c>
      <c r="S172" s="245">
        <v>0</v>
      </c>
      <c r="T172" s="24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7" t="s">
        <v>160</v>
      </c>
      <c r="AT172" s="247" t="s">
        <v>156</v>
      </c>
      <c r="AU172" s="247" t="s">
        <v>86</v>
      </c>
      <c r="AY172" s="18" t="s">
        <v>153</v>
      </c>
      <c r="BE172" s="248">
        <f>IF(N172="základní",J172,0)</f>
        <v>0</v>
      </c>
      <c r="BF172" s="248">
        <f>IF(N172="snížená",J172,0)</f>
        <v>0</v>
      </c>
      <c r="BG172" s="248">
        <f>IF(N172="zákl. přenesená",J172,0)</f>
        <v>0</v>
      </c>
      <c r="BH172" s="248">
        <f>IF(N172="sníž. přenesená",J172,0)</f>
        <v>0</v>
      </c>
      <c r="BI172" s="248">
        <f>IF(N172="nulová",J172,0)</f>
        <v>0</v>
      </c>
      <c r="BJ172" s="18" t="s">
        <v>84</v>
      </c>
      <c r="BK172" s="248">
        <f>ROUND(I172*H172,2)</f>
        <v>0</v>
      </c>
      <c r="BL172" s="18" t="s">
        <v>160</v>
      </c>
      <c r="BM172" s="247" t="s">
        <v>1074</v>
      </c>
    </row>
    <row r="173" s="2" customFormat="1" ht="24.15" customHeight="1">
      <c r="A173" s="39"/>
      <c r="B173" s="40"/>
      <c r="C173" s="235" t="s">
        <v>179</v>
      </c>
      <c r="D173" s="235" t="s">
        <v>156</v>
      </c>
      <c r="E173" s="236" t="s">
        <v>224</v>
      </c>
      <c r="F173" s="237" t="s">
        <v>225</v>
      </c>
      <c r="G173" s="238" t="s">
        <v>167</v>
      </c>
      <c r="H173" s="239">
        <v>58.959000000000003</v>
      </c>
      <c r="I173" s="240"/>
      <c r="J173" s="241">
        <f>ROUND(I173*H173,2)</f>
        <v>0</v>
      </c>
      <c r="K173" s="242"/>
      <c r="L173" s="45"/>
      <c r="M173" s="243" t="s">
        <v>1</v>
      </c>
      <c r="N173" s="244" t="s">
        <v>41</v>
      </c>
      <c r="O173" s="92"/>
      <c r="P173" s="245">
        <f>O173*H173</f>
        <v>0</v>
      </c>
      <c r="Q173" s="245">
        <v>0.028400000000000002</v>
      </c>
      <c r="R173" s="245">
        <f>Q173*H173</f>
        <v>1.6744356000000003</v>
      </c>
      <c r="S173" s="245">
        <v>0</v>
      </c>
      <c r="T173" s="24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7" t="s">
        <v>160</v>
      </c>
      <c r="AT173" s="247" t="s">
        <v>156</v>
      </c>
      <c r="AU173" s="247" t="s">
        <v>86</v>
      </c>
      <c r="AY173" s="18" t="s">
        <v>153</v>
      </c>
      <c r="BE173" s="248">
        <f>IF(N173="základní",J173,0)</f>
        <v>0</v>
      </c>
      <c r="BF173" s="248">
        <f>IF(N173="snížená",J173,0)</f>
        <v>0</v>
      </c>
      <c r="BG173" s="248">
        <f>IF(N173="zákl. přenesená",J173,0)</f>
        <v>0</v>
      </c>
      <c r="BH173" s="248">
        <f>IF(N173="sníž. přenesená",J173,0)</f>
        <v>0</v>
      </c>
      <c r="BI173" s="248">
        <f>IF(N173="nulová",J173,0)</f>
        <v>0</v>
      </c>
      <c r="BJ173" s="18" t="s">
        <v>84</v>
      </c>
      <c r="BK173" s="248">
        <f>ROUND(I173*H173,2)</f>
        <v>0</v>
      </c>
      <c r="BL173" s="18" t="s">
        <v>160</v>
      </c>
      <c r="BM173" s="247" t="s">
        <v>1075</v>
      </c>
    </row>
    <row r="174" s="15" customFormat="1">
      <c r="A174" s="15"/>
      <c r="B174" s="272"/>
      <c r="C174" s="273"/>
      <c r="D174" s="251" t="s">
        <v>162</v>
      </c>
      <c r="E174" s="274" t="s">
        <v>1</v>
      </c>
      <c r="F174" s="275" t="s">
        <v>185</v>
      </c>
      <c r="G174" s="273"/>
      <c r="H174" s="274" t="s">
        <v>1</v>
      </c>
      <c r="I174" s="276"/>
      <c r="J174" s="273"/>
      <c r="K174" s="273"/>
      <c r="L174" s="277"/>
      <c r="M174" s="278"/>
      <c r="N174" s="279"/>
      <c r="O174" s="279"/>
      <c r="P174" s="279"/>
      <c r="Q174" s="279"/>
      <c r="R174" s="279"/>
      <c r="S174" s="279"/>
      <c r="T174" s="280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1" t="s">
        <v>162</v>
      </c>
      <c r="AU174" s="281" t="s">
        <v>86</v>
      </c>
      <c r="AV174" s="15" t="s">
        <v>84</v>
      </c>
      <c r="AW174" s="15" t="s">
        <v>32</v>
      </c>
      <c r="AX174" s="15" t="s">
        <v>76</v>
      </c>
      <c r="AY174" s="281" t="s">
        <v>153</v>
      </c>
    </row>
    <row r="175" s="13" customFormat="1">
      <c r="A175" s="13"/>
      <c r="B175" s="249"/>
      <c r="C175" s="250"/>
      <c r="D175" s="251" t="s">
        <v>162</v>
      </c>
      <c r="E175" s="252" t="s">
        <v>1</v>
      </c>
      <c r="F175" s="253" t="s">
        <v>638</v>
      </c>
      <c r="G175" s="250"/>
      <c r="H175" s="254">
        <v>27.097999999999999</v>
      </c>
      <c r="I175" s="255"/>
      <c r="J175" s="250"/>
      <c r="K175" s="250"/>
      <c r="L175" s="256"/>
      <c r="M175" s="257"/>
      <c r="N175" s="258"/>
      <c r="O175" s="258"/>
      <c r="P175" s="258"/>
      <c r="Q175" s="258"/>
      <c r="R175" s="258"/>
      <c r="S175" s="258"/>
      <c r="T175" s="25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0" t="s">
        <v>162</v>
      </c>
      <c r="AU175" s="260" t="s">
        <v>86</v>
      </c>
      <c r="AV175" s="13" t="s">
        <v>86</v>
      </c>
      <c r="AW175" s="13" t="s">
        <v>32</v>
      </c>
      <c r="AX175" s="13" t="s">
        <v>76</v>
      </c>
      <c r="AY175" s="260" t="s">
        <v>153</v>
      </c>
    </row>
    <row r="176" s="15" customFormat="1">
      <c r="A176" s="15"/>
      <c r="B176" s="272"/>
      <c r="C176" s="273"/>
      <c r="D176" s="251" t="s">
        <v>162</v>
      </c>
      <c r="E176" s="274" t="s">
        <v>1</v>
      </c>
      <c r="F176" s="275" t="s">
        <v>639</v>
      </c>
      <c r="G176" s="273"/>
      <c r="H176" s="274" t="s">
        <v>1</v>
      </c>
      <c r="I176" s="276"/>
      <c r="J176" s="273"/>
      <c r="K176" s="273"/>
      <c r="L176" s="277"/>
      <c r="M176" s="278"/>
      <c r="N176" s="279"/>
      <c r="O176" s="279"/>
      <c r="P176" s="279"/>
      <c r="Q176" s="279"/>
      <c r="R176" s="279"/>
      <c r="S176" s="279"/>
      <c r="T176" s="280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81" t="s">
        <v>162</v>
      </c>
      <c r="AU176" s="281" t="s">
        <v>86</v>
      </c>
      <c r="AV176" s="15" t="s">
        <v>84</v>
      </c>
      <c r="AW176" s="15" t="s">
        <v>32</v>
      </c>
      <c r="AX176" s="15" t="s">
        <v>76</v>
      </c>
      <c r="AY176" s="281" t="s">
        <v>153</v>
      </c>
    </row>
    <row r="177" s="13" customFormat="1">
      <c r="A177" s="13"/>
      <c r="B177" s="249"/>
      <c r="C177" s="250"/>
      <c r="D177" s="251" t="s">
        <v>162</v>
      </c>
      <c r="E177" s="252" t="s">
        <v>1</v>
      </c>
      <c r="F177" s="253" t="s">
        <v>640</v>
      </c>
      <c r="G177" s="250"/>
      <c r="H177" s="254">
        <v>31.861000000000001</v>
      </c>
      <c r="I177" s="255"/>
      <c r="J177" s="250"/>
      <c r="K177" s="250"/>
      <c r="L177" s="256"/>
      <c r="M177" s="257"/>
      <c r="N177" s="258"/>
      <c r="O177" s="258"/>
      <c r="P177" s="258"/>
      <c r="Q177" s="258"/>
      <c r="R177" s="258"/>
      <c r="S177" s="258"/>
      <c r="T177" s="25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0" t="s">
        <v>162</v>
      </c>
      <c r="AU177" s="260" t="s">
        <v>86</v>
      </c>
      <c r="AV177" s="13" t="s">
        <v>86</v>
      </c>
      <c r="AW177" s="13" t="s">
        <v>32</v>
      </c>
      <c r="AX177" s="13" t="s">
        <v>76</v>
      </c>
      <c r="AY177" s="260" t="s">
        <v>153</v>
      </c>
    </row>
    <row r="178" s="14" customFormat="1">
      <c r="A178" s="14"/>
      <c r="B178" s="261"/>
      <c r="C178" s="262"/>
      <c r="D178" s="251" t="s">
        <v>162</v>
      </c>
      <c r="E178" s="263" t="s">
        <v>1</v>
      </c>
      <c r="F178" s="264" t="s">
        <v>164</v>
      </c>
      <c r="G178" s="262"/>
      <c r="H178" s="265">
        <v>58.959000000000003</v>
      </c>
      <c r="I178" s="266"/>
      <c r="J178" s="262"/>
      <c r="K178" s="262"/>
      <c r="L178" s="267"/>
      <c r="M178" s="268"/>
      <c r="N178" s="269"/>
      <c r="O178" s="269"/>
      <c r="P178" s="269"/>
      <c r="Q178" s="269"/>
      <c r="R178" s="269"/>
      <c r="S178" s="269"/>
      <c r="T178" s="27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1" t="s">
        <v>162</v>
      </c>
      <c r="AU178" s="271" t="s">
        <v>86</v>
      </c>
      <c r="AV178" s="14" t="s">
        <v>160</v>
      </c>
      <c r="AW178" s="14" t="s">
        <v>32</v>
      </c>
      <c r="AX178" s="14" t="s">
        <v>84</v>
      </c>
      <c r="AY178" s="271" t="s">
        <v>153</v>
      </c>
    </row>
    <row r="179" s="2" customFormat="1" ht="24.15" customHeight="1">
      <c r="A179" s="39"/>
      <c r="B179" s="40"/>
      <c r="C179" s="235" t="s">
        <v>693</v>
      </c>
      <c r="D179" s="235" t="s">
        <v>156</v>
      </c>
      <c r="E179" s="236" t="s">
        <v>242</v>
      </c>
      <c r="F179" s="237" t="s">
        <v>243</v>
      </c>
      <c r="G179" s="238" t="s">
        <v>244</v>
      </c>
      <c r="H179" s="239">
        <v>2.452</v>
      </c>
      <c r="I179" s="240"/>
      <c r="J179" s="241">
        <f>ROUND(I179*H179,2)</f>
        <v>0</v>
      </c>
      <c r="K179" s="242"/>
      <c r="L179" s="45"/>
      <c r="M179" s="243" t="s">
        <v>1</v>
      </c>
      <c r="N179" s="244" t="s">
        <v>41</v>
      </c>
      <c r="O179" s="92"/>
      <c r="P179" s="245">
        <f>O179*H179</f>
        <v>0</v>
      </c>
      <c r="Q179" s="245">
        <v>0</v>
      </c>
      <c r="R179" s="245">
        <f>Q179*H179</f>
        <v>0</v>
      </c>
      <c r="S179" s="245">
        <v>0</v>
      </c>
      <c r="T179" s="24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7" t="s">
        <v>160</v>
      </c>
      <c r="AT179" s="247" t="s">
        <v>156</v>
      </c>
      <c r="AU179" s="247" t="s">
        <v>86</v>
      </c>
      <c r="AY179" s="18" t="s">
        <v>153</v>
      </c>
      <c r="BE179" s="248">
        <f>IF(N179="základní",J179,0)</f>
        <v>0</v>
      </c>
      <c r="BF179" s="248">
        <f>IF(N179="snížená",J179,0)</f>
        <v>0</v>
      </c>
      <c r="BG179" s="248">
        <f>IF(N179="zákl. přenesená",J179,0)</f>
        <v>0</v>
      </c>
      <c r="BH179" s="248">
        <f>IF(N179="sníž. přenesená",J179,0)</f>
        <v>0</v>
      </c>
      <c r="BI179" s="248">
        <f>IF(N179="nulová",J179,0)</f>
        <v>0</v>
      </c>
      <c r="BJ179" s="18" t="s">
        <v>84</v>
      </c>
      <c r="BK179" s="248">
        <f>ROUND(I179*H179,2)</f>
        <v>0</v>
      </c>
      <c r="BL179" s="18" t="s">
        <v>160</v>
      </c>
      <c r="BM179" s="247" t="s">
        <v>1076</v>
      </c>
    </row>
    <row r="180" s="2" customFormat="1" ht="33" customHeight="1">
      <c r="A180" s="39"/>
      <c r="B180" s="40"/>
      <c r="C180" s="235" t="s">
        <v>660</v>
      </c>
      <c r="D180" s="235" t="s">
        <v>156</v>
      </c>
      <c r="E180" s="236" t="s">
        <v>247</v>
      </c>
      <c r="F180" s="237" t="s">
        <v>248</v>
      </c>
      <c r="G180" s="238" t="s">
        <v>244</v>
      </c>
      <c r="H180" s="239">
        <v>2.452</v>
      </c>
      <c r="I180" s="240"/>
      <c r="J180" s="241">
        <f>ROUND(I180*H180,2)</f>
        <v>0</v>
      </c>
      <c r="K180" s="242"/>
      <c r="L180" s="45"/>
      <c r="M180" s="243" t="s">
        <v>1</v>
      </c>
      <c r="N180" s="244" t="s">
        <v>41</v>
      </c>
      <c r="O180" s="92"/>
      <c r="P180" s="245">
        <f>O180*H180</f>
        <v>0</v>
      </c>
      <c r="Q180" s="245">
        <v>0</v>
      </c>
      <c r="R180" s="245">
        <f>Q180*H180</f>
        <v>0</v>
      </c>
      <c r="S180" s="245">
        <v>0</v>
      </c>
      <c r="T180" s="24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7" t="s">
        <v>160</v>
      </c>
      <c r="AT180" s="247" t="s">
        <v>156</v>
      </c>
      <c r="AU180" s="247" t="s">
        <v>86</v>
      </c>
      <c r="AY180" s="18" t="s">
        <v>153</v>
      </c>
      <c r="BE180" s="248">
        <f>IF(N180="základní",J180,0)</f>
        <v>0</v>
      </c>
      <c r="BF180" s="248">
        <f>IF(N180="snížená",J180,0)</f>
        <v>0</v>
      </c>
      <c r="BG180" s="248">
        <f>IF(N180="zákl. přenesená",J180,0)</f>
        <v>0</v>
      </c>
      <c r="BH180" s="248">
        <f>IF(N180="sníž. přenesená",J180,0)</f>
        <v>0</v>
      </c>
      <c r="BI180" s="248">
        <f>IF(N180="nulová",J180,0)</f>
        <v>0</v>
      </c>
      <c r="BJ180" s="18" t="s">
        <v>84</v>
      </c>
      <c r="BK180" s="248">
        <f>ROUND(I180*H180,2)</f>
        <v>0</v>
      </c>
      <c r="BL180" s="18" t="s">
        <v>160</v>
      </c>
      <c r="BM180" s="247" t="s">
        <v>1077</v>
      </c>
    </row>
    <row r="181" s="2" customFormat="1" ht="16.5" customHeight="1">
      <c r="A181" s="39"/>
      <c r="B181" s="40"/>
      <c r="C181" s="235" t="s">
        <v>627</v>
      </c>
      <c r="D181" s="235" t="s">
        <v>156</v>
      </c>
      <c r="E181" s="236" t="s">
        <v>228</v>
      </c>
      <c r="F181" s="237" t="s">
        <v>229</v>
      </c>
      <c r="G181" s="238" t="s">
        <v>230</v>
      </c>
      <c r="H181" s="239">
        <v>0.245</v>
      </c>
      <c r="I181" s="240"/>
      <c r="J181" s="241">
        <f>ROUND(I181*H181,2)</f>
        <v>0</v>
      </c>
      <c r="K181" s="242"/>
      <c r="L181" s="45"/>
      <c r="M181" s="243" t="s">
        <v>1</v>
      </c>
      <c r="N181" s="244" t="s">
        <v>41</v>
      </c>
      <c r="O181" s="92"/>
      <c r="P181" s="245">
        <f>O181*H181</f>
        <v>0</v>
      </c>
      <c r="Q181" s="245">
        <v>1.0530600000000001</v>
      </c>
      <c r="R181" s="245">
        <f>Q181*H181</f>
        <v>0.2579997</v>
      </c>
      <c r="S181" s="245">
        <v>0</v>
      </c>
      <c r="T181" s="24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7" t="s">
        <v>160</v>
      </c>
      <c r="AT181" s="247" t="s">
        <v>156</v>
      </c>
      <c r="AU181" s="247" t="s">
        <v>86</v>
      </c>
      <c r="AY181" s="18" t="s">
        <v>153</v>
      </c>
      <c r="BE181" s="248">
        <f>IF(N181="základní",J181,0)</f>
        <v>0</v>
      </c>
      <c r="BF181" s="248">
        <f>IF(N181="snížená",J181,0)</f>
        <v>0</v>
      </c>
      <c r="BG181" s="248">
        <f>IF(N181="zákl. přenesená",J181,0)</f>
        <v>0</v>
      </c>
      <c r="BH181" s="248">
        <f>IF(N181="sníž. přenesená",J181,0)</f>
        <v>0</v>
      </c>
      <c r="BI181" s="248">
        <f>IF(N181="nulová",J181,0)</f>
        <v>0</v>
      </c>
      <c r="BJ181" s="18" t="s">
        <v>84</v>
      </c>
      <c r="BK181" s="248">
        <f>ROUND(I181*H181,2)</f>
        <v>0</v>
      </c>
      <c r="BL181" s="18" t="s">
        <v>160</v>
      </c>
      <c r="BM181" s="247" t="s">
        <v>1078</v>
      </c>
    </row>
    <row r="182" s="2" customFormat="1" ht="24.15" customHeight="1">
      <c r="A182" s="39"/>
      <c r="B182" s="40"/>
      <c r="C182" s="235" t="s">
        <v>716</v>
      </c>
      <c r="D182" s="235" t="s">
        <v>156</v>
      </c>
      <c r="E182" s="236" t="s">
        <v>233</v>
      </c>
      <c r="F182" s="237" t="s">
        <v>234</v>
      </c>
      <c r="G182" s="238" t="s">
        <v>167</v>
      </c>
      <c r="H182" s="239">
        <v>24.523</v>
      </c>
      <c r="I182" s="240"/>
      <c r="J182" s="241">
        <f>ROUND(I182*H182,2)</f>
        <v>0</v>
      </c>
      <c r="K182" s="242"/>
      <c r="L182" s="45"/>
      <c r="M182" s="243" t="s">
        <v>1</v>
      </c>
      <c r="N182" s="244" t="s">
        <v>41</v>
      </c>
      <c r="O182" s="92"/>
      <c r="P182" s="245">
        <f>O182*H182</f>
        <v>0</v>
      </c>
      <c r="Q182" s="245">
        <v>0.10000000000000001</v>
      </c>
      <c r="R182" s="245">
        <f>Q182*H182</f>
        <v>2.4523000000000001</v>
      </c>
      <c r="S182" s="245">
        <v>0</v>
      </c>
      <c r="T182" s="24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7" t="s">
        <v>160</v>
      </c>
      <c r="AT182" s="247" t="s">
        <v>156</v>
      </c>
      <c r="AU182" s="247" t="s">
        <v>86</v>
      </c>
      <c r="AY182" s="18" t="s">
        <v>153</v>
      </c>
      <c r="BE182" s="248">
        <f>IF(N182="základní",J182,0)</f>
        <v>0</v>
      </c>
      <c r="BF182" s="248">
        <f>IF(N182="snížená",J182,0)</f>
        <v>0</v>
      </c>
      <c r="BG182" s="248">
        <f>IF(N182="zákl. přenesená",J182,0)</f>
        <v>0</v>
      </c>
      <c r="BH182" s="248">
        <f>IF(N182="sníž. přenesená",J182,0)</f>
        <v>0</v>
      </c>
      <c r="BI182" s="248">
        <f>IF(N182="nulová",J182,0)</f>
        <v>0</v>
      </c>
      <c r="BJ182" s="18" t="s">
        <v>84</v>
      </c>
      <c r="BK182" s="248">
        <f>ROUND(I182*H182,2)</f>
        <v>0</v>
      </c>
      <c r="BL182" s="18" t="s">
        <v>160</v>
      </c>
      <c r="BM182" s="247" t="s">
        <v>1079</v>
      </c>
    </row>
    <row r="183" s="15" customFormat="1">
      <c r="A183" s="15"/>
      <c r="B183" s="272"/>
      <c r="C183" s="273"/>
      <c r="D183" s="251" t="s">
        <v>162</v>
      </c>
      <c r="E183" s="274" t="s">
        <v>1</v>
      </c>
      <c r="F183" s="275" t="s">
        <v>185</v>
      </c>
      <c r="G183" s="273"/>
      <c r="H183" s="274" t="s">
        <v>1</v>
      </c>
      <c r="I183" s="276"/>
      <c r="J183" s="273"/>
      <c r="K183" s="273"/>
      <c r="L183" s="277"/>
      <c r="M183" s="278"/>
      <c r="N183" s="279"/>
      <c r="O183" s="279"/>
      <c r="P183" s="279"/>
      <c r="Q183" s="279"/>
      <c r="R183" s="279"/>
      <c r="S183" s="279"/>
      <c r="T183" s="280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81" t="s">
        <v>162</v>
      </c>
      <c r="AU183" s="281" t="s">
        <v>86</v>
      </c>
      <c r="AV183" s="15" t="s">
        <v>84</v>
      </c>
      <c r="AW183" s="15" t="s">
        <v>32</v>
      </c>
      <c r="AX183" s="15" t="s">
        <v>76</v>
      </c>
      <c r="AY183" s="281" t="s">
        <v>153</v>
      </c>
    </row>
    <row r="184" s="13" customFormat="1">
      <c r="A184" s="13"/>
      <c r="B184" s="249"/>
      <c r="C184" s="250"/>
      <c r="D184" s="251" t="s">
        <v>162</v>
      </c>
      <c r="E184" s="252" t="s">
        <v>1</v>
      </c>
      <c r="F184" s="253" t="s">
        <v>629</v>
      </c>
      <c r="G184" s="250"/>
      <c r="H184" s="254">
        <v>11.193</v>
      </c>
      <c r="I184" s="255"/>
      <c r="J184" s="250"/>
      <c r="K184" s="250"/>
      <c r="L184" s="256"/>
      <c r="M184" s="257"/>
      <c r="N184" s="258"/>
      <c r="O184" s="258"/>
      <c r="P184" s="258"/>
      <c r="Q184" s="258"/>
      <c r="R184" s="258"/>
      <c r="S184" s="258"/>
      <c r="T184" s="25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0" t="s">
        <v>162</v>
      </c>
      <c r="AU184" s="260" t="s">
        <v>86</v>
      </c>
      <c r="AV184" s="13" t="s">
        <v>86</v>
      </c>
      <c r="AW184" s="13" t="s">
        <v>32</v>
      </c>
      <c r="AX184" s="13" t="s">
        <v>76</v>
      </c>
      <c r="AY184" s="260" t="s">
        <v>153</v>
      </c>
    </row>
    <row r="185" s="13" customFormat="1">
      <c r="A185" s="13"/>
      <c r="B185" s="249"/>
      <c r="C185" s="250"/>
      <c r="D185" s="251" t="s">
        <v>162</v>
      </c>
      <c r="E185" s="252" t="s">
        <v>1</v>
      </c>
      <c r="F185" s="253" t="s">
        <v>630</v>
      </c>
      <c r="G185" s="250"/>
      <c r="H185" s="254">
        <v>13.33</v>
      </c>
      <c r="I185" s="255"/>
      <c r="J185" s="250"/>
      <c r="K185" s="250"/>
      <c r="L185" s="256"/>
      <c r="M185" s="257"/>
      <c r="N185" s="258"/>
      <c r="O185" s="258"/>
      <c r="P185" s="258"/>
      <c r="Q185" s="258"/>
      <c r="R185" s="258"/>
      <c r="S185" s="258"/>
      <c r="T185" s="25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0" t="s">
        <v>162</v>
      </c>
      <c r="AU185" s="260" t="s">
        <v>86</v>
      </c>
      <c r="AV185" s="13" t="s">
        <v>86</v>
      </c>
      <c r="AW185" s="13" t="s">
        <v>32</v>
      </c>
      <c r="AX185" s="13" t="s">
        <v>76</v>
      </c>
      <c r="AY185" s="260" t="s">
        <v>153</v>
      </c>
    </row>
    <row r="186" s="14" customFormat="1">
      <c r="A186" s="14"/>
      <c r="B186" s="261"/>
      <c r="C186" s="262"/>
      <c r="D186" s="251" t="s">
        <v>162</v>
      </c>
      <c r="E186" s="263" t="s">
        <v>1</v>
      </c>
      <c r="F186" s="264" t="s">
        <v>164</v>
      </c>
      <c r="G186" s="262"/>
      <c r="H186" s="265">
        <v>24.523</v>
      </c>
      <c r="I186" s="266"/>
      <c r="J186" s="262"/>
      <c r="K186" s="262"/>
      <c r="L186" s="267"/>
      <c r="M186" s="268"/>
      <c r="N186" s="269"/>
      <c r="O186" s="269"/>
      <c r="P186" s="269"/>
      <c r="Q186" s="269"/>
      <c r="R186" s="269"/>
      <c r="S186" s="269"/>
      <c r="T186" s="27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1" t="s">
        <v>162</v>
      </c>
      <c r="AU186" s="271" t="s">
        <v>86</v>
      </c>
      <c r="AV186" s="14" t="s">
        <v>160</v>
      </c>
      <c r="AW186" s="14" t="s">
        <v>32</v>
      </c>
      <c r="AX186" s="14" t="s">
        <v>84</v>
      </c>
      <c r="AY186" s="271" t="s">
        <v>153</v>
      </c>
    </row>
    <row r="187" s="2" customFormat="1" ht="24.15" customHeight="1">
      <c r="A187" s="39"/>
      <c r="B187" s="40"/>
      <c r="C187" s="235" t="s">
        <v>718</v>
      </c>
      <c r="D187" s="235" t="s">
        <v>156</v>
      </c>
      <c r="E187" s="236" t="s">
        <v>237</v>
      </c>
      <c r="F187" s="237" t="s">
        <v>238</v>
      </c>
      <c r="G187" s="238" t="s">
        <v>167</v>
      </c>
      <c r="H187" s="239">
        <v>196.184</v>
      </c>
      <c r="I187" s="240"/>
      <c r="J187" s="241">
        <f>ROUND(I187*H187,2)</f>
        <v>0</v>
      </c>
      <c r="K187" s="242"/>
      <c r="L187" s="45"/>
      <c r="M187" s="243" t="s">
        <v>1</v>
      </c>
      <c r="N187" s="244" t="s">
        <v>41</v>
      </c>
      <c r="O187" s="92"/>
      <c r="P187" s="245">
        <f>O187*H187</f>
        <v>0</v>
      </c>
      <c r="Q187" s="245">
        <v>0.02</v>
      </c>
      <c r="R187" s="245">
        <f>Q187*H187</f>
        <v>3.9236800000000001</v>
      </c>
      <c r="S187" s="245">
        <v>0</v>
      </c>
      <c r="T187" s="24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7" t="s">
        <v>160</v>
      </c>
      <c r="AT187" s="247" t="s">
        <v>156</v>
      </c>
      <c r="AU187" s="247" t="s">
        <v>86</v>
      </c>
      <c r="AY187" s="18" t="s">
        <v>153</v>
      </c>
      <c r="BE187" s="248">
        <f>IF(N187="základní",J187,0)</f>
        <v>0</v>
      </c>
      <c r="BF187" s="248">
        <f>IF(N187="snížená",J187,0)</f>
        <v>0</v>
      </c>
      <c r="BG187" s="248">
        <f>IF(N187="zákl. přenesená",J187,0)</f>
        <v>0</v>
      </c>
      <c r="BH187" s="248">
        <f>IF(N187="sníž. přenesená",J187,0)</f>
        <v>0</v>
      </c>
      <c r="BI187" s="248">
        <f>IF(N187="nulová",J187,0)</f>
        <v>0</v>
      </c>
      <c r="BJ187" s="18" t="s">
        <v>84</v>
      </c>
      <c r="BK187" s="248">
        <f>ROUND(I187*H187,2)</f>
        <v>0</v>
      </c>
      <c r="BL187" s="18" t="s">
        <v>160</v>
      </c>
      <c r="BM187" s="247" t="s">
        <v>1080</v>
      </c>
    </row>
    <row r="188" s="13" customFormat="1">
      <c r="A188" s="13"/>
      <c r="B188" s="249"/>
      <c r="C188" s="250"/>
      <c r="D188" s="251" t="s">
        <v>162</v>
      </c>
      <c r="E188" s="252" t="s">
        <v>1</v>
      </c>
      <c r="F188" s="253" t="s">
        <v>649</v>
      </c>
      <c r="G188" s="250"/>
      <c r="H188" s="254">
        <v>196.184</v>
      </c>
      <c r="I188" s="255"/>
      <c r="J188" s="250"/>
      <c r="K188" s="250"/>
      <c r="L188" s="256"/>
      <c r="M188" s="257"/>
      <c r="N188" s="258"/>
      <c r="O188" s="258"/>
      <c r="P188" s="258"/>
      <c r="Q188" s="258"/>
      <c r="R188" s="258"/>
      <c r="S188" s="258"/>
      <c r="T188" s="25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0" t="s">
        <v>162</v>
      </c>
      <c r="AU188" s="260" t="s">
        <v>86</v>
      </c>
      <c r="AV188" s="13" t="s">
        <v>86</v>
      </c>
      <c r="AW188" s="13" t="s">
        <v>32</v>
      </c>
      <c r="AX188" s="13" t="s">
        <v>84</v>
      </c>
      <c r="AY188" s="260" t="s">
        <v>153</v>
      </c>
    </row>
    <row r="189" s="2" customFormat="1" ht="33" customHeight="1">
      <c r="A189" s="39"/>
      <c r="B189" s="40"/>
      <c r="C189" s="235" t="s">
        <v>654</v>
      </c>
      <c r="D189" s="235" t="s">
        <v>156</v>
      </c>
      <c r="E189" s="236" t="s">
        <v>251</v>
      </c>
      <c r="F189" s="237" t="s">
        <v>252</v>
      </c>
      <c r="G189" s="238" t="s">
        <v>177</v>
      </c>
      <c r="H189" s="239">
        <v>3</v>
      </c>
      <c r="I189" s="240"/>
      <c r="J189" s="241">
        <f>ROUND(I189*H189,2)</f>
        <v>0</v>
      </c>
      <c r="K189" s="242"/>
      <c r="L189" s="45"/>
      <c r="M189" s="243" t="s">
        <v>1</v>
      </c>
      <c r="N189" s="244" t="s">
        <v>41</v>
      </c>
      <c r="O189" s="92"/>
      <c r="P189" s="245">
        <f>O189*H189</f>
        <v>0</v>
      </c>
      <c r="Q189" s="245">
        <v>0.44169999999999998</v>
      </c>
      <c r="R189" s="245">
        <f>Q189*H189</f>
        <v>1.3250999999999999</v>
      </c>
      <c r="S189" s="245">
        <v>0</v>
      </c>
      <c r="T189" s="246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7" t="s">
        <v>160</v>
      </c>
      <c r="AT189" s="247" t="s">
        <v>156</v>
      </c>
      <c r="AU189" s="247" t="s">
        <v>86</v>
      </c>
      <c r="AY189" s="18" t="s">
        <v>153</v>
      </c>
      <c r="BE189" s="248">
        <f>IF(N189="základní",J189,0)</f>
        <v>0</v>
      </c>
      <c r="BF189" s="248">
        <f>IF(N189="snížená",J189,0)</f>
        <v>0</v>
      </c>
      <c r="BG189" s="248">
        <f>IF(N189="zákl. přenesená",J189,0)</f>
        <v>0</v>
      </c>
      <c r="BH189" s="248">
        <f>IF(N189="sníž. přenesená",J189,0)</f>
        <v>0</v>
      </c>
      <c r="BI189" s="248">
        <f>IF(N189="nulová",J189,0)</f>
        <v>0</v>
      </c>
      <c r="BJ189" s="18" t="s">
        <v>84</v>
      </c>
      <c r="BK189" s="248">
        <f>ROUND(I189*H189,2)</f>
        <v>0</v>
      </c>
      <c r="BL189" s="18" t="s">
        <v>160</v>
      </c>
      <c r="BM189" s="247" t="s">
        <v>1081</v>
      </c>
    </row>
    <row r="190" s="2" customFormat="1" ht="24.15" customHeight="1">
      <c r="A190" s="39"/>
      <c r="B190" s="40"/>
      <c r="C190" s="293" t="s">
        <v>250</v>
      </c>
      <c r="D190" s="293" t="s">
        <v>255</v>
      </c>
      <c r="E190" s="294" t="s">
        <v>256</v>
      </c>
      <c r="F190" s="295" t="s">
        <v>257</v>
      </c>
      <c r="G190" s="296" t="s">
        <v>177</v>
      </c>
      <c r="H190" s="297">
        <v>1</v>
      </c>
      <c r="I190" s="298"/>
      <c r="J190" s="299">
        <f>ROUND(I190*H190,2)</f>
        <v>0</v>
      </c>
      <c r="K190" s="300"/>
      <c r="L190" s="301"/>
      <c r="M190" s="302" t="s">
        <v>1</v>
      </c>
      <c r="N190" s="303" t="s">
        <v>41</v>
      </c>
      <c r="O190" s="92"/>
      <c r="P190" s="245">
        <f>O190*H190</f>
        <v>0</v>
      </c>
      <c r="Q190" s="245">
        <v>0.02265</v>
      </c>
      <c r="R190" s="245">
        <f>Q190*H190</f>
        <v>0.02265</v>
      </c>
      <c r="S190" s="245">
        <v>0</v>
      </c>
      <c r="T190" s="246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7" t="s">
        <v>241</v>
      </c>
      <c r="AT190" s="247" t="s">
        <v>255</v>
      </c>
      <c r="AU190" s="247" t="s">
        <v>86</v>
      </c>
      <c r="AY190" s="18" t="s">
        <v>153</v>
      </c>
      <c r="BE190" s="248">
        <f>IF(N190="základní",J190,0)</f>
        <v>0</v>
      </c>
      <c r="BF190" s="248">
        <f>IF(N190="snížená",J190,0)</f>
        <v>0</v>
      </c>
      <c r="BG190" s="248">
        <f>IF(N190="zákl. přenesená",J190,0)</f>
        <v>0</v>
      </c>
      <c r="BH190" s="248">
        <f>IF(N190="sníž. přenesená",J190,0)</f>
        <v>0</v>
      </c>
      <c r="BI190" s="248">
        <f>IF(N190="nulová",J190,0)</f>
        <v>0</v>
      </c>
      <c r="BJ190" s="18" t="s">
        <v>84</v>
      </c>
      <c r="BK190" s="248">
        <f>ROUND(I190*H190,2)</f>
        <v>0</v>
      </c>
      <c r="BL190" s="18" t="s">
        <v>160</v>
      </c>
      <c r="BM190" s="247" t="s">
        <v>1082</v>
      </c>
    </row>
    <row r="191" s="2" customFormat="1" ht="24.15" customHeight="1">
      <c r="A191" s="39"/>
      <c r="B191" s="40"/>
      <c r="C191" s="293" t="s">
        <v>254</v>
      </c>
      <c r="D191" s="293" t="s">
        <v>255</v>
      </c>
      <c r="E191" s="294" t="s">
        <v>259</v>
      </c>
      <c r="F191" s="295" t="s">
        <v>260</v>
      </c>
      <c r="G191" s="296" t="s">
        <v>177</v>
      </c>
      <c r="H191" s="297">
        <v>1</v>
      </c>
      <c r="I191" s="298"/>
      <c r="J191" s="299">
        <f>ROUND(I191*H191,2)</f>
        <v>0</v>
      </c>
      <c r="K191" s="300"/>
      <c r="L191" s="301"/>
      <c r="M191" s="302" t="s">
        <v>1</v>
      </c>
      <c r="N191" s="303" t="s">
        <v>41</v>
      </c>
      <c r="O191" s="92"/>
      <c r="P191" s="245">
        <f>O191*H191</f>
        <v>0</v>
      </c>
      <c r="Q191" s="245">
        <v>0.018759999999999999</v>
      </c>
      <c r="R191" s="245">
        <f>Q191*H191</f>
        <v>0.018759999999999999</v>
      </c>
      <c r="S191" s="245">
        <v>0</v>
      </c>
      <c r="T191" s="246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7" t="s">
        <v>241</v>
      </c>
      <c r="AT191" s="247" t="s">
        <v>255</v>
      </c>
      <c r="AU191" s="247" t="s">
        <v>86</v>
      </c>
      <c r="AY191" s="18" t="s">
        <v>153</v>
      </c>
      <c r="BE191" s="248">
        <f>IF(N191="základní",J191,0)</f>
        <v>0</v>
      </c>
      <c r="BF191" s="248">
        <f>IF(N191="snížená",J191,0)</f>
        <v>0</v>
      </c>
      <c r="BG191" s="248">
        <f>IF(N191="zákl. přenesená",J191,0)</f>
        <v>0</v>
      </c>
      <c r="BH191" s="248">
        <f>IF(N191="sníž. přenesená",J191,0)</f>
        <v>0</v>
      </c>
      <c r="BI191" s="248">
        <f>IF(N191="nulová",J191,0)</f>
        <v>0</v>
      </c>
      <c r="BJ191" s="18" t="s">
        <v>84</v>
      </c>
      <c r="BK191" s="248">
        <f>ROUND(I191*H191,2)</f>
        <v>0</v>
      </c>
      <c r="BL191" s="18" t="s">
        <v>160</v>
      </c>
      <c r="BM191" s="247" t="s">
        <v>1083</v>
      </c>
    </row>
    <row r="192" s="2" customFormat="1" ht="24.15" customHeight="1">
      <c r="A192" s="39"/>
      <c r="B192" s="40"/>
      <c r="C192" s="293" t="s">
        <v>8</v>
      </c>
      <c r="D192" s="293" t="s">
        <v>255</v>
      </c>
      <c r="E192" s="294" t="s">
        <v>263</v>
      </c>
      <c r="F192" s="295" t="s">
        <v>264</v>
      </c>
      <c r="G192" s="296" t="s">
        <v>177</v>
      </c>
      <c r="H192" s="297">
        <v>1</v>
      </c>
      <c r="I192" s="298"/>
      <c r="J192" s="299">
        <f>ROUND(I192*H192,2)</f>
        <v>0</v>
      </c>
      <c r="K192" s="300"/>
      <c r="L192" s="301"/>
      <c r="M192" s="302" t="s">
        <v>1</v>
      </c>
      <c r="N192" s="303" t="s">
        <v>41</v>
      </c>
      <c r="O192" s="92"/>
      <c r="P192" s="245">
        <f>O192*H192</f>
        <v>0</v>
      </c>
      <c r="Q192" s="245">
        <v>0.018759999999999999</v>
      </c>
      <c r="R192" s="245">
        <f>Q192*H192</f>
        <v>0.018759999999999999</v>
      </c>
      <c r="S192" s="245">
        <v>0</v>
      </c>
      <c r="T192" s="24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7" t="s">
        <v>241</v>
      </c>
      <c r="AT192" s="247" t="s">
        <v>255</v>
      </c>
      <c r="AU192" s="247" t="s">
        <v>86</v>
      </c>
      <c r="AY192" s="18" t="s">
        <v>153</v>
      </c>
      <c r="BE192" s="248">
        <f>IF(N192="základní",J192,0)</f>
        <v>0</v>
      </c>
      <c r="BF192" s="248">
        <f>IF(N192="snížená",J192,0)</f>
        <v>0</v>
      </c>
      <c r="BG192" s="248">
        <f>IF(N192="zákl. přenesená",J192,0)</f>
        <v>0</v>
      </c>
      <c r="BH192" s="248">
        <f>IF(N192="sníž. přenesená",J192,0)</f>
        <v>0</v>
      </c>
      <c r="BI192" s="248">
        <f>IF(N192="nulová",J192,0)</f>
        <v>0</v>
      </c>
      <c r="BJ192" s="18" t="s">
        <v>84</v>
      </c>
      <c r="BK192" s="248">
        <f>ROUND(I192*H192,2)</f>
        <v>0</v>
      </c>
      <c r="BL192" s="18" t="s">
        <v>160</v>
      </c>
      <c r="BM192" s="247" t="s">
        <v>1084</v>
      </c>
    </row>
    <row r="193" s="12" customFormat="1" ht="22.8" customHeight="1">
      <c r="A193" s="12"/>
      <c r="B193" s="219"/>
      <c r="C193" s="220"/>
      <c r="D193" s="221" t="s">
        <v>75</v>
      </c>
      <c r="E193" s="233" t="s">
        <v>246</v>
      </c>
      <c r="F193" s="233" t="s">
        <v>266</v>
      </c>
      <c r="G193" s="220"/>
      <c r="H193" s="220"/>
      <c r="I193" s="223"/>
      <c r="J193" s="234">
        <f>BK193</f>
        <v>0</v>
      </c>
      <c r="K193" s="220"/>
      <c r="L193" s="225"/>
      <c r="M193" s="226"/>
      <c r="N193" s="227"/>
      <c r="O193" s="227"/>
      <c r="P193" s="228">
        <f>SUM(P194:P207)</f>
        <v>0</v>
      </c>
      <c r="Q193" s="227"/>
      <c r="R193" s="228">
        <f>SUM(R194:R207)</f>
        <v>0</v>
      </c>
      <c r="S193" s="227"/>
      <c r="T193" s="229">
        <f>SUM(T194:T207)</f>
        <v>4.0183999999999998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30" t="s">
        <v>84</v>
      </c>
      <c r="AT193" s="231" t="s">
        <v>75</v>
      </c>
      <c r="AU193" s="231" t="s">
        <v>84</v>
      </c>
      <c r="AY193" s="230" t="s">
        <v>153</v>
      </c>
      <c r="BK193" s="232">
        <f>SUM(BK194:BK207)</f>
        <v>0</v>
      </c>
    </row>
    <row r="194" s="2" customFormat="1" ht="16.5" customHeight="1">
      <c r="A194" s="39"/>
      <c r="B194" s="40"/>
      <c r="C194" s="235" t="s">
        <v>294</v>
      </c>
      <c r="D194" s="235" t="s">
        <v>156</v>
      </c>
      <c r="E194" s="236" t="s">
        <v>273</v>
      </c>
      <c r="F194" s="237" t="s">
        <v>274</v>
      </c>
      <c r="G194" s="238" t="s">
        <v>275</v>
      </c>
      <c r="H194" s="239">
        <v>20</v>
      </c>
      <c r="I194" s="240"/>
      <c r="J194" s="241">
        <f>ROUND(I194*H194,2)</f>
        <v>0</v>
      </c>
      <c r="K194" s="242"/>
      <c r="L194" s="45"/>
      <c r="M194" s="243" t="s">
        <v>1</v>
      </c>
      <c r="N194" s="244" t="s">
        <v>41</v>
      </c>
      <c r="O194" s="92"/>
      <c r="P194" s="245">
        <f>O194*H194</f>
        <v>0</v>
      </c>
      <c r="Q194" s="245">
        <v>0</v>
      </c>
      <c r="R194" s="245">
        <f>Q194*H194</f>
        <v>0</v>
      </c>
      <c r="S194" s="245">
        <v>0</v>
      </c>
      <c r="T194" s="24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7" t="s">
        <v>276</v>
      </c>
      <c r="AT194" s="247" t="s">
        <v>156</v>
      </c>
      <c r="AU194" s="247" t="s">
        <v>86</v>
      </c>
      <c r="AY194" s="18" t="s">
        <v>153</v>
      </c>
      <c r="BE194" s="248">
        <f>IF(N194="základní",J194,0)</f>
        <v>0</v>
      </c>
      <c r="BF194" s="248">
        <f>IF(N194="snížená",J194,0)</f>
        <v>0</v>
      </c>
      <c r="BG194" s="248">
        <f>IF(N194="zákl. přenesená",J194,0)</f>
        <v>0</v>
      </c>
      <c r="BH194" s="248">
        <f>IF(N194="sníž. přenesená",J194,0)</f>
        <v>0</v>
      </c>
      <c r="BI194" s="248">
        <f>IF(N194="nulová",J194,0)</f>
        <v>0</v>
      </c>
      <c r="BJ194" s="18" t="s">
        <v>84</v>
      </c>
      <c r="BK194" s="248">
        <f>ROUND(I194*H194,2)</f>
        <v>0</v>
      </c>
      <c r="BL194" s="18" t="s">
        <v>276</v>
      </c>
      <c r="BM194" s="247" t="s">
        <v>1085</v>
      </c>
    </row>
    <row r="195" s="2" customFormat="1" ht="33" customHeight="1">
      <c r="A195" s="39"/>
      <c r="B195" s="40"/>
      <c r="C195" s="235" t="s">
        <v>276</v>
      </c>
      <c r="D195" s="235" t="s">
        <v>156</v>
      </c>
      <c r="E195" s="236" t="s">
        <v>278</v>
      </c>
      <c r="F195" s="237" t="s">
        <v>279</v>
      </c>
      <c r="G195" s="238" t="s">
        <v>167</v>
      </c>
      <c r="H195" s="239">
        <v>30</v>
      </c>
      <c r="I195" s="240"/>
      <c r="J195" s="241">
        <f>ROUND(I195*H195,2)</f>
        <v>0</v>
      </c>
      <c r="K195" s="242"/>
      <c r="L195" s="45"/>
      <c r="M195" s="243" t="s">
        <v>1</v>
      </c>
      <c r="N195" s="244" t="s">
        <v>41</v>
      </c>
      <c r="O195" s="92"/>
      <c r="P195" s="245">
        <f>O195*H195</f>
        <v>0</v>
      </c>
      <c r="Q195" s="245">
        <v>0</v>
      </c>
      <c r="R195" s="245">
        <f>Q195*H195</f>
        <v>0</v>
      </c>
      <c r="S195" s="245">
        <v>0</v>
      </c>
      <c r="T195" s="246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7" t="s">
        <v>160</v>
      </c>
      <c r="AT195" s="247" t="s">
        <v>156</v>
      </c>
      <c r="AU195" s="247" t="s">
        <v>86</v>
      </c>
      <c r="AY195" s="18" t="s">
        <v>153</v>
      </c>
      <c r="BE195" s="248">
        <f>IF(N195="základní",J195,0)</f>
        <v>0</v>
      </c>
      <c r="BF195" s="248">
        <f>IF(N195="snížená",J195,0)</f>
        <v>0</v>
      </c>
      <c r="BG195" s="248">
        <f>IF(N195="zákl. přenesená",J195,0)</f>
        <v>0</v>
      </c>
      <c r="BH195" s="248">
        <f>IF(N195="sníž. přenesená",J195,0)</f>
        <v>0</v>
      </c>
      <c r="BI195" s="248">
        <f>IF(N195="nulová",J195,0)</f>
        <v>0</v>
      </c>
      <c r="BJ195" s="18" t="s">
        <v>84</v>
      </c>
      <c r="BK195" s="248">
        <f>ROUND(I195*H195,2)</f>
        <v>0</v>
      </c>
      <c r="BL195" s="18" t="s">
        <v>160</v>
      </c>
      <c r="BM195" s="247" t="s">
        <v>1086</v>
      </c>
    </row>
    <row r="196" s="2" customFormat="1" ht="24.15" customHeight="1">
      <c r="A196" s="39"/>
      <c r="B196" s="40"/>
      <c r="C196" s="235" t="s">
        <v>281</v>
      </c>
      <c r="D196" s="235" t="s">
        <v>156</v>
      </c>
      <c r="E196" s="236" t="s">
        <v>282</v>
      </c>
      <c r="F196" s="237" t="s">
        <v>283</v>
      </c>
      <c r="G196" s="238" t="s">
        <v>167</v>
      </c>
      <c r="H196" s="239">
        <v>120</v>
      </c>
      <c r="I196" s="240"/>
      <c r="J196" s="241">
        <f>ROUND(I196*H196,2)</f>
        <v>0</v>
      </c>
      <c r="K196" s="242"/>
      <c r="L196" s="45"/>
      <c r="M196" s="243" t="s">
        <v>1</v>
      </c>
      <c r="N196" s="244" t="s">
        <v>41</v>
      </c>
      <c r="O196" s="92"/>
      <c r="P196" s="245">
        <f>O196*H196</f>
        <v>0</v>
      </c>
      <c r="Q196" s="245">
        <v>0</v>
      </c>
      <c r="R196" s="245">
        <f>Q196*H196</f>
        <v>0</v>
      </c>
      <c r="S196" s="245">
        <v>0</v>
      </c>
      <c r="T196" s="246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7" t="s">
        <v>160</v>
      </c>
      <c r="AT196" s="247" t="s">
        <v>156</v>
      </c>
      <c r="AU196" s="247" t="s">
        <v>86</v>
      </c>
      <c r="AY196" s="18" t="s">
        <v>153</v>
      </c>
      <c r="BE196" s="248">
        <f>IF(N196="základní",J196,0)</f>
        <v>0</v>
      </c>
      <c r="BF196" s="248">
        <f>IF(N196="snížená",J196,0)</f>
        <v>0</v>
      </c>
      <c r="BG196" s="248">
        <f>IF(N196="zákl. přenesená",J196,0)</f>
        <v>0</v>
      </c>
      <c r="BH196" s="248">
        <f>IF(N196="sníž. přenesená",J196,0)</f>
        <v>0</v>
      </c>
      <c r="BI196" s="248">
        <f>IF(N196="nulová",J196,0)</f>
        <v>0</v>
      </c>
      <c r="BJ196" s="18" t="s">
        <v>84</v>
      </c>
      <c r="BK196" s="248">
        <f>ROUND(I196*H196,2)</f>
        <v>0</v>
      </c>
      <c r="BL196" s="18" t="s">
        <v>160</v>
      </c>
      <c r="BM196" s="247" t="s">
        <v>1087</v>
      </c>
    </row>
    <row r="197" s="2" customFormat="1" ht="16.5" customHeight="1">
      <c r="A197" s="39"/>
      <c r="B197" s="40"/>
      <c r="C197" s="235" t="s">
        <v>285</v>
      </c>
      <c r="D197" s="235" t="s">
        <v>156</v>
      </c>
      <c r="E197" s="236" t="s">
        <v>286</v>
      </c>
      <c r="F197" s="237" t="s">
        <v>896</v>
      </c>
      <c r="G197" s="238" t="s">
        <v>288</v>
      </c>
      <c r="H197" s="239">
        <v>2</v>
      </c>
      <c r="I197" s="240"/>
      <c r="J197" s="241">
        <f>ROUND(I197*H197,2)</f>
        <v>0</v>
      </c>
      <c r="K197" s="242"/>
      <c r="L197" s="45"/>
      <c r="M197" s="243" t="s">
        <v>1</v>
      </c>
      <c r="N197" s="244" t="s">
        <v>41</v>
      </c>
      <c r="O197" s="92"/>
      <c r="P197" s="245">
        <f>O197*H197</f>
        <v>0</v>
      </c>
      <c r="Q197" s="245">
        <v>0</v>
      </c>
      <c r="R197" s="245">
        <f>Q197*H197</f>
        <v>0</v>
      </c>
      <c r="S197" s="245">
        <v>0.051999999999999998</v>
      </c>
      <c r="T197" s="246">
        <f>S197*H197</f>
        <v>0.104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7" t="s">
        <v>160</v>
      </c>
      <c r="AT197" s="247" t="s">
        <v>156</v>
      </c>
      <c r="AU197" s="247" t="s">
        <v>86</v>
      </c>
      <c r="AY197" s="18" t="s">
        <v>153</v>
      </c>
      <c r="BE197" s="248">
        <f>IF(N197="základní",J197,0)</f>
        <v>0</v>
      </c>
      <c r="BF197" s="248">
        <f>IF(N197="snížená",J197,0)</f>
        <v>0</v>
      </c>
      <c r="BG197" s="248">
        <f>IF(N197="zákl. přenesená",J197,0)</f>
        <v>0</v>
      </c>
      <c r="BH197" s="248">
        <f>IF(N197="sníž. přenesená",J197,0)</f>
        <v>0</v>
      </c>
      <c r="BI197" s="248">
        <f>IF(N197="nulová",J197,0)</f>
        <v>0</v>
      </c>
      <c r="BJ197" s="18" t="s">
        <v>84</v>
      </c>
      <c r="BK197" s="248">
        <f>ROUND(I197*H197,2)</f>
        <v>0</v>
      </c>
      <c r="BL197" s="18" t="s">
        <v>160</v>
      </c>
      <c r="BM197" s="247" t="s">
        <v>1088</v>
      </c>
    </row>
    <row r="198" s="2" customFormat="1" ht="16.5" customHeight="1">
      <c r="A198" s="39"/>
      <c r="B198" s="40"/>
      <c r="C198" s="235" t="s">
        <v>290</v>
      </c>
      <c r="D198" s="235" t="s">
        <v>156</v>
      </c>
      <c r="E198" s="236" t="s">
        <v>291</v>
      </c>
      <c r="F198" s="237" t="s">
        <v>665</v>
      </c>
      <c r="G198" s="238" t="s">
        <v>172</v>
      </c>
      <c r="H198" s="239">
        <v>2</v>
      </c>
      <c r="I198" s="240"/>
      <c r="J198" s="241">
        <f>ROUND(I198*H198,2)</f>
        <v>0</v>
      </c>
      <c r="K198" s="242"/>
      <c r="L198" s="45"/>
      <c r="M198" s="243" t="s">
        <v>1</v>
      </c>
      <c r="N198" s="244" t="s">
        <v>41</v>
      </c>
      <c r="O198" s="92"/>
      <c r="P198" s="245">
        <f>O198*H198</f>
        <v>0</v>
      </c>
      <c r="Q198" s="245">
        <v>0</v>
      </c>
      <c r="R198" s="245">
        <f>Q198*H198</f>
        <v>0</v>
      </c>
      <c r="S198" s="245">
        <v>0.43230000000000002</v>
      </c>
      <c r="T198" s="246">
        <f>S198*H198</f>
        <v>0.86460000000000004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7" t="s">
        <v>160</v>
      </c>
      <c r="AT198" s="247" t="s">
        <v>156</v>
      </c>
      <c r="AU198" s="247" t="s">
        <v>86</v>
      </c>
      <c r="AY198" s="18" t="s">
        <v>153</v>
      </c>
      <c r="BE198" s="248">
        <f>IF(N198="základní",J198,0)</f>
        <v>0</v>
      </c>
      <c r="BF198" s="248">
        <f>IF(N198="snížená",J198,0)</f>
        <v>0</v>
      </c>
      <c r="BG198" s="248">
        <f>IF(N198="zákl. přenesená",J198,0)</f>
        <v>0</v>
      </c>
      <c r="BH198" s="248">
        <f>IF(N198="sníž. přenesená",J198,0)</f>
        <v>0</v>
      </c>
      <c r="BI198" s="248">
        <f>IF(N198="nulová",J198,0)</f>
        <v>0</v>
      </c>
      <c r="BJ198" s="18" t="s">
        <v>84</v>
      </c>
      <c r="BK198" s="248">
        <f>ROUND(I198*H198,2)</f>
        <v>0</v>
      </c>
      <c r="BL198" s="18" t="s">
        <v>160</v>
      </c>
      <c r="BM198" s="247" t="s">
        <v>1089</v>
      </c>
    </row>
    <row r="199" s="2" customFormat="1" ht="37.8" customHeight="1">
      <c r="A199" s="39"/>
      <c r="B199" s="40"/>
      <c r="C199" s="235" t="s">
        <v>667</v>
      </c>
      <c r="D199" s="235" t="s">
        <v>156</v>
      </c>
      <c r="E199" s="236" t="s">
        <v>295</v>
      </c>
      <c r="F199" s="237" t="s">
        <v>296</v>
      </c>
      <c r="G199" s="238" t="s">
        <v>244</v>
      </c>
      <c r="H199" s="239">
        <v>1.2190000000000001</v>
      </c>
      <c r="I199" s="240"/>
      <c r="J199" s="241">
        <f>ROUND(I199*H199,2)</f>
        <v>0</v>
      </c>
      <c r="K199" s="242"/>
      <c r="L199" s="45"/>
      <c r="M199" s="243" t="s">
        <v>1</v>
      </c>
      <c r="N199" s="244" t="s">
        <v>41</v>
      </c>
      <c r="O199" s="92"/>
      <c r="P199" s="245">
        <f>O199*H199</f>
        <v>0</v>
      </c>
      <c r="Q199" s="245">
        <v>0</v>
      </c>
      <c r="R199" s="245">
        <f>Q199*H199</f>
        <v>0</v>
      </c>
      <c r="S199" s="245">
        <v>2.2000000000000002</v>
      </c>
      <c r="T199" s="246">
        <f>S199*H199</f>
        <v>2.6818000000000004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7" t="s">
        <v>160</v>
      </c>
      <c r="AT199" s="247" t="s">
        <v>156</v>
      </c>
      <c r="AU199" s="247" t="s">
        <v>86</v>
      </c>
      <c r="AY199" s="18" t="s">
        <v>153</v>
      </c>
      <c r="BE199" s="248">
        <f>IF(N199="základní",J199,0)</f>
        <v>0</v>
      </c>
      <c r="BF199" s="248">
        <f>IF(N199="snížená",J199,0)</f>
        <v>0</v>
      </c>
      <c r="BG199" s="248">
        <f>IF(N199="zákl. přenesená",J199,0)</f>
        <v>0</v>
      </c>
      <c r="BH199" s="248">
        <f>IF(N199="sníž. přenesená",J199,0)</f>
        <v>0</v>
      </c>
      <c r="BI199" s="248">
        <f>IF(N199="nulová",J199,0)</f>
        <v>0</v>
      </c>
      <c r="BJ199" s="18" t="s">
        <v>84</v>
      </c>
      <c r="BK199" s="248">
        <f>ROUND(I199*H199,2)</f>
        <v>0</v>
      </c>
      <c r="BL199" s="18" t="s">
        <v>160</v>
      </c>
      <c r="BM199" s="247" t="s">
        <v>1090</v>
      </c>
    </row>
    <row r="200" s="13" customFormat="1">
      <c r="A200" s="13"/>
      <c r="B200" s="249"/>
      <c r="C200" s="250"/>
      <c r="D200" s="251" t="s">
        <v>162</v>
      </c>
      <c r="E200" s="252" t="s">
        <v>1</v>
      </c>
      <c r="F200" s="253" t="s">
        <v>669</v>
      </c>
      <c r="G200" s="250"/>
      <c r="H200" s="254">
        <v>0.32400000000000001</v>
      </c>
      <c r="I200" s="255"/>
      <c r="J200" s="250"/>
      <c r="K200" s="250"/>
      <c r="L200" s="256"/>
      <c r="M200" s="257"/>
      <c r="N200" s="258"/>
      <c r="O200" s="258"/>
      <c r="P200" s="258"/>
      <c r="Q200" s="258"/>
      <c r="R200" s="258"/>
      <c r="S200" s="258"/>
      <c r="T200" s="25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0" t="s">
        <v>162</v>
      </c>
      <c r="AU200" s="260" t="s">
        <v>86</v>
      </c>
      <c r="AV200" s="13" t="s">
        <v>86</v>
      </c>
      <c r="AW200" s="13" t="s">
        <v>32</v>
      </c>
      <c r="AX200" s="13" t="s">
        <v>76</v>
      </c>
      <c r="AY200" s="260" t="s">
        <v>153</v>
      </c>
    </row>
    <row r="201" s="15" customFormat="1">
      <c r="A201" s="15"/>
      <c r="B201" s="272"/>
      <c r="C201" s="273"/>
      <c r="D201" s="251" t="s">
        <v>162</v>
      </c>
      <c r="E201" s="274" t="s">
        <v>1</v>
      </c>
      <c r="F201" s="275" t="s">
        <v>185</v>
      </c>
      <c r="G201" s="273"/>
      <c r="H201" s="274" t="s">
        <v>1</v>
      </c>
      <c r="I201" s="276"/>
      <c r="J201" s="273"/>
      <c r="K201" s="273"/>
      <c r="L201" s="277"/>
      <c r="M201" s="278"/>
      <c r="N201" s="279"/>
      <c r="O201" s="279"/>
      <c r="P201" s="279"/>
      <c r="Q201" s="279"/>
      <c r="R201" s="279"/>
      <c r="S201" s="279"/>
      <c r="T201" s="280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1" t="s">
        <v>162</v>
      </c>
      <c r="AU201" s="281" t="s">
        <v>86</v>
      </c>
      <c r="AV201" s="15" t="s">
        <v>84</v>
      </c>
      <c r="AW201" s="15" t="s">
        <v>32</v>
      </c>
      <c r="AX201" s="15" t="s">
        <v>76</v>
      </c>
      <c r="AY201" s="281" t="s">
        <v>153</v>
      </c>
    </row>
    <row r="202" s="13" customFormat="1">
      <c r="A202" s="13"/>
      <c r="B202" s="249"/>
      <c r="C202" s="250"/>
      <c r="D202" s="251" t="s">
        <v>162</v>
      </c>
      <c r="E202" s="252" t="s">
        <v>1</v>
      </c>
      <c r="F202" s="253" t="s">
        <v>670</v>
      </c>
      <c r="G202" s="250"/>
      <c r="H202" s="254">
        <v>0.89500000000000002</v>
      </c>
      <c r="I202" s="255"/>
      <c r="J202" s="250"/>
      <c r="K202" s="250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162</v>
      </c>
      <c r="AU202" s="260" t="s">
        <v>86</v>
      </c>
      <c r="AV202" s="13" t="s">
        <v>86</v>
      </c>
      <c r="AW202" s="13" t="s">
        <v>32</v>
      </c>
      <c r="AX202" s="13" t="s">
        <v>76</v>
      </c>
      <c r="AY202" s="260" t="s">
        <v>153</v>
      </c>
    </row>
    <row r="203" s="15" customFormat="1">
      <c r="A203" s="15"/>
      <c r="B203" s="272"/>
      <c r="C203" s="273"/>
      <c r="D203" s="251" t="s">
        <v>162</v>
      </c>
      <c r="E203" s="274" t="s">
        <v>1</v>
      </c>
      <c r="F203" s="275" t="s">
        <v>900</v>
      </c>
      <c r="G203" s="273"/>
      <c r="H203" s="274" t="s">
        <v>1</v>
      </c>
      <c r="I203" s="276"/>
      <c r="J203" s="273"/>
      <c r="K203" s="273"/>
      <c r="L203" s="277"/>
      <c r="M203" s="278"/>
      <c r="N203" s="279"/>
      <c r="O203" s="279"/>
      <c r="P203" s="279"/>
      <c r="Q203" s="279"/>
      <c r="R203" s="279"/>
      <c r="S203" s="279"/>
      <c r="T203" s="280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1" t="s">
        <v>162</v>
      </c>
      <c r="AU203" s="281" t="s">
        <v>86</v>
      </c>
      <c r="AV203" s="15" t="s">
        <v>84</v>
      </c>
      <c r="AW203" s="15" t="s">
        <v>32</v>
      </c>
      <c r="AX203" s="15" t="s">
        <v>76</v>
      </c>
      <c r="AY203" s="281" t="s">
        <v>153</v>
      </c>
    </row>
    <row r="204" s="14" customFormat="1">
      <c r="A204" s="14"/>
      <c r="B204" s="261"/>
      <c r="C204" s="262"/>
      <c r="D204" s="251" t="s">
        <v>162</v>
      </c>
      <c r="E204" s="263" t="s">
        <v>1</v>
      </c>
      <c r="F204" s="264" t="s">
        <v>164</v>
      </c>
      <c r="G204" s="262"/>
      <c r="H204" s="265">
        <v>1.2190000000000001</v>
      </c>
      <c r="I204" s="266"/>
      <c r="J204" s="262"/>
      <c r="K204" s="262"/>
      <c r="L204" s="267"/>
      <c r="M204" s="268"/>
      <c r="N204" s="269"/>
      <c r="O204" s="269"/>
      <c r="P204" s="269"/>
      <c r="Q204" s="269"/>
      <c r="R204" s="269"/>
      <c r="S204" s="269"/>
      <c r="T204" s="27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1" t="s">
        <v>162</v>
      </c>
      <c r="AU204" s="271" t="s">
        <v>86</v>
      </c>
      <c r="AV204" s="14" t="s">
        <v>160</v>
      </c>
      <c r="AW204" s="14" t="s">
        <v>32</v>
      </c>
      <c r="AX204" s="14" t="s">
        <v>84</v>
      </c>
      <c r="AY204" s="271" t="s">
        <v>153</v>
      </c>
    </row>
    <row r="205" s="2" customFormat="1" ht="21.75" customHeight="1">
      <c r="A205" s="39"/>
      <c r="B205" s="40"/>
      <c r="C205" s="235" t="s">
        <v>7</v>
      </c>
      <c r="D205" s="235" t="s">
        <v>156</v>
      </c>
      <c r="E205" s="236" t="s">
        <v>302</v>
      </c>
      <c r="F205" s="237" t="s">
        <v>303</v>
      </c>
      <c r="G205" s="238" t="s">
        <v>167</v>
      </c>
      <c r="H205" s="239">
        <v>4</v>
      </c>
      <c r="I205" s="240"/>
      <c r="J205" s="241">
        <f>ROUND(I205*H205,2)</f>
        <v>0</v>
      </c>
      <c r="K205" s="242"/>
      <c r="L205" s="45"/>
      <c r="M205" s="243" t="s">
        <v>1</v>
      </c>
      <c r="N205" s="244" t="s">
        <v>41</v>
      </c>
      <c r="O205" s="92"/>
      <c r="P205" s="245">
        <f>O205*H205</f>
        <v>0</v>
      </c>
      <c r="Q205" s="245">
        <v>0</v>
      </c>
      <c r="R205" s="245">
        <f>Q205*H205</f>
        <v>0</v>
      </c>
      <c r="S205" s="245">
        <v>0.075999999999999998</v>
      </c>
      <c r="T205" s="246">
        <f>S205*H205</f>
        <v>0.30399999999999999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7" t="s">
        <v>160</v>
      </c>
      <c r="AT205" s="247" t="s">
        <v>156</v>
      </c>
      <c r="AU205" s="247" t="s">
        <v>86</v>
      </c>
      <c r="AY205" s="18" t="s">
        <v>153</v>
      </c>
      <c r="BE205" s="248">
        <f>IF(N205="základní",J205,0)</f>
        <v>0</v>
      </c>
      <c r="BF205" s="248">
        <f>IF(N205="snížená",J205,0)</f>
        <v>0</v>
      </c>
      <c r="BG205" s="248">
        <f>IF(N205="zákl. přenesená",J205,0)</f>
        <v>0</v>
      </c>
      <c r="BH205" s="248">
        <f>IF(N205="sníž. přenesená",J205,0)</f>
        <v>0</v>
      </c>
      <c r="BI205" s="248">
        <f>IF(N205="nulová",J205,0)</f>
        <v>0</v>
      </c>
      <c r="BJ205" s="18" t="s">
        <v>84</v>
      </c>
      <c r="BK205" s="248">
        <f>ROUND(I205*H205,2)</f>
        <v>0</v>
      </c>
      <c r="BL205" s="18" t="s">
        <v>160</v>
      </c>
      <c r="BM205" s="247" t="s">
        <v>1091</v>
      </c>
    </row>
    <row r="206" s="13" customFormat="1">
      <c r="A206" s="13"/>
      <c r="B206" s="249"/>
      <c r="C206" s="250"/>
      <c r="D206" s="251" t="s">
        <v>162</v>
      </c>
      <c r="E206" s="252" t="s">
        <v>1</v>
      </c>
      <c r="F206" s="253" t="s">
        <v>673</v>
      </c>
      <c r="G206" s="250"/>
      <c r="H206" s="254">
        <v>4</v>
      </c>
      <c r="I206" s="255"/>
      <c r="J206" s="250"/>
      <c r="K206" s="250"/>
      <c r="L206" s="256"/>
      <c r="M206" s="257"/>
      <c r="N206" s="258"/>
      <c r="O206" s="258"/>
      <c r="P206" s="258"/>
      <c r="Q206" s="258"/>
      <c r="R206" s="258"/>
      <c r="S206" s="258"/>
      <c r="T206" s="25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0" t="s">
        <v>162</v>
      </c>
      <c r="AU206" s="260" t="s">
        <v>86</v>
      </c>
      <c r="AV206" s="13" t="s">
        <v>86</v>
      </c>
      <c r="AW206" s="13" t="s">
        <v>32</v>
      </c>
      <c r="AX206" s="13" t="s">
        <v>84</v>
      </c>
      <c r="AY206" s="260" t="s">
        <v>153</v>
      </c>
    </row>
    <row r="207" s="2" customFormat="1" ht="24.15" customHeight="1">
      <c r="A207" s="39"/>
      <c r="B207" s="40"/>
      <c r="C207" s="235" t="s">
        <v>306</v>
      </c>
      <c r="D207" s="235" t="s">
        <v>156</v>
      </c>
      <c r="E207" s="236" t="s">
        <v>307</v>
      </c>
      <c r="F207" s="237" t="s">
        <v>308</v>
      </c>
      <c r="G207" s="238" t="s">
        <v>177</v>
      </c>
      <c r="H207" s="239">
        <v>2</v>
      </c>
      <c r="I207" s="240"/>
      <c r="J207" s="241">
        <f>ROUND(I207*H207,2)</f>
        <v>0</v>
      </c>
      <c r="K207" s="242"/>
      <c r="L207" s="45"/>
      <c r="M207" s="243" t="s">
        <v>1</v>
      </c>
      <c r="N207" s="244" t="s">
        <v>41</v>
      </c>
      <c r="O207" s="92"/>
      <c r="P207" s="245">
        <f>O207*H207</f>
        <v>0</v>
      </c>
      <c r="Q207" s="245">
        <v>0</v>
      </c>
      <c r="R207" s="245">
        <f>Q207*H207</f>
        <v>0</v>
      </c>
      <c r="S207" s="245">
        <v>0.032000000000000001</v>
      </c>
      <c r="T207" s="246">
        <f>S207*H207</f>
        <v>0.064000000000000001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7" t="s">
        <v>160</v>
      </c>
      <c r="AT207" s="247" t="s">
        <v>156</v>
      </c>
      <c r="AU207" s="247" t="s">
        <v>86</v>
      </c>
      <c r="AY207" s="18" t="s">
        <v>153</v>
      </c>
      <c r="BE207" s="248">
        <f>IF(N207="základní",J207,0)</f>
        <v>0</v>
      </c>
      <c r="BF207" s="248">
        <f>IF(N207="snížená",J207,0)</f>
        <v>0</v>
      </c>
      <c r="BG207" s="248">
        <f>IF(N207="zákl. přenesená",J207,0)</f>
        <v>0</v>
      </c>
      <c r="BH207" s="248">
        <f>IF(N207="sníž. přenesená",J207,0)</f>
        <v>0</v>
      </c>
      <c r="BI207" s="248">
        <f>IF(N207="nulová",J207,0)</f>
        <v>0</v>
      </c>
      <c r="BJ207" s="18" t="s">
        <v>84</v>
      </c>
      <c r="BK207" s="248">
        <f>ROUND(I207*H207,2)</f>
        <v>0</v>
      </c>
      <c r="BL207" s="18" t="s">
        <v>160</v>
      </c>
      <c r="BM207" s="247" t="s">
        <v>1092</v>
      </c>
    </row>
    <row r="208" s="12" customFormat="1" ht="22.8" customHeight="1">
      <c r="A208" s="12"/>
      <c r="B208" s="219"/>
      <c r="C208" s="220"/>
      <c r="D208" s="221" t="s">
        <v>75</v>
      </c>
      <c r="E208" s="233" t="s">
        <v>318</v>
      </c>
      <c r="F208" s="233" t="s">
        <v>319</v>
      </c>
      <c r="G208" s="220"/>
      <c r="H208" s="220"/>
      <c r="I208" s="223"/>
      <c r="J208" s="234">
        <f>BK208</f>
        <v>0</v>
      </c>
      <c r="K208" s="220"/>
      <c r="L208" s="225"/>
      <c r="M208" s="226"/>
      <c r="N208" s="227"/>
      <c r="O208" s="227"/>
      <c r="P208" s="228">
        <f>SUM(P209:P214)</f>
        <v>0</v>
      </c>
      <c r="Q208" s="227"/>
      <c r="R208" s="228">
        <f>SUM(R209:R214)</f>
        <v>0</v>
      </c>
      <c r="S208" s="227"/>
      <c r="T208" s="229">
        <f>SUM(T209:T214)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30" t="s">
        <v>84</v>
      </c>
      <c r="AT208" s="231" t="s">
        <v>75</v>
      </c>
      <c r="AU208" s="231" t="s">
        <v>84</v>
      </c>
      <c r="AY208" s="230" t="s">
        <v>153</v>
      </c>
      <c r="BK208" s="232">
        <f>SUM(BK209:BK214)</f>
        <v>0</v>
      </c>
    </row>
    <row r="209" s="2" customFormat="1" ht="24.15" customHeight="1">
      <c r="A209" s="39"/>
      <c r="B209" s="40"/>
      <c r="C209" s="235" t="s">
        <v>320</v>
      </c>
      <c r="D209" s="235" t="s">
        <v>156</v>
      </c>
      <c r="E209" s="236" t="s">
        <v>321</v>
      </c>
      <c r="F209" s="237" t="s">
        <v>322</v>
      </c>
      <c r="G209" s="238" t="s">
        <v>230</v>
      </c>
      <c r="H209" s="239">
        <v>10.587</v>
      </c>
      <c r="I209" s="240"/>
      <c r="J209" s="241">
        <f>ROUND(I209*H209,2)</f>
        <v>0</v>
      </c>
      <c r="K209" s="242"/>
      <c r="L209" s="45"/>
      <c r="M209" s="243" t="s">
        <v>1</v>
      </c>
      <c r="N209" s="244" t="s">
        <v>41</v>
      </c>
      <c r="O209" s="92"/>
      <c r="P209" s="245">
        <f>O209*H209</f>
        <v>0</v>
      </c>
      <c r="Q209" s="245">
        <v>0</v>
      </c>
      <c r="R209" s="245">
        <f>Q209*H209</f>
        <v>0</v>
      </c>
      <c r="S209" s="245">
        <v>0</v>
      </c>
      <c r="T209" s="246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7" t="s">
        <v>160</v>
      </c>
      <c r="AT209" s="247" t="s">
        <v>156</v>
      </c>
      <c r="AU209" s="247" t="s">
        <v>86</v>
      </c>
      <c r="AY209" s="18" t="s">
        <v>153</v>
      </c>
      <c r="BE209" s="248">
        <f>IF(N209="základní",J209,0)</f>
        <v>0</v>
      </c>
      <c r="BF209" s="248">
        <f>IF(N209="snížená",J209,0)</f>
        <v>0</v>
      </c>
      <c r="BG209" s="248">
        <f>IF(N209="zákl. přenesená",J209,0)</f>
        <v>0</v>
      </c>
      <c r="BH209" s="248">
        <f>IF(N209="sníž. přenesená",J209,0)</f>
        <v>0</v>
      </c>
      <c r="BI209" s="248">
        <f>IF(N209="nulová",J209,0)</f>
        <v>0</v>
      </c>
      <c r="BJ209" s="18" t="s">
        <v>84</v>
      </c>
      <c r="BK209" s="248">
        <f>ROUND(I209*H209,2)</f>
        <v>0</v>
      </c>
      <c r="BL209" s="18" t="s">
        <v>160</v>
      </c>
      <c r="BM209" s="247" t="s">
        <v>1093</v>
      </c>
    </row>
    <row r="210" s="2" customFormat="1" ht="33" customHeight="1">
      <c r="A210" s="39"/>
      <c r="B210" s="40"/>
      <c r="C210" s="235" t="s">
        <v>328</v>
      </c>
      <c r="D210" s="235" t="s">
        <v>156</v>
      </c>
      <c r="E210" s="236" t="s">
        <v>325</v>
      </c>
      <c r="F210" s="237" t="s">
        <v>326</v>
      </c>
      <c r="G210" s="238" t="s">
        <v>230</v>
      </c>
      <c r="H210" s="239">
        <v>10.587</v>
      </c>
      <c r="I210" s="240"/>
      <c r="J210" s="241">
        <f>ROUND(I210*H210,2)</f>
        <v>0</v>
      </c>
      <c r="K210" s="242"/>
      <c r="L210" s="45"/>
      <c r="M210" s="243" t="s">
        <v>1</v>
      </c>
      <c r="N210" s="244" t="s">
        <v>41</v>
      </c>
      <c r="O210" s="92"/>
      <c r="P210" s="245">
        <f>O210*H210</f>
        <v>0</v>
      </c>
      <c r="Q210" s="245">
        <v>0</v>
      </c>
      <c r="R210" s="245">
        <f>Q210*H210</f>
        <v>0</v>
      </c>
      <c r="S210" s="245">
        <v>0</v>
      </c>
      <c r="T210" s="246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7" t="s">
        <v>160</v>
      </c>
      <c r="AT210" s="247" t="s">
        <v>156</v>
      </c>
      <c r="AU210" s="247" t="s">
        <v>86</v>
      </c>
      <c r="AY210" s="18" t="s">
        <v>153</v>
      </c>
      <c r="BE210" s="248">
        <f>IF(N210="základní",J210,0)</f>
        <v>0</v>
      </c>
      <c r="BF210" s="248">
        <f>IF(N210="snížená",J210,0)</f>
        <v>0</v>
      </c>
      <c r="BG210" s="248">
        <f>IF(N210="zákl. přenesená",J210,0)</f>
        <v>0</v>
      </c>
      <c r="BH210" s="248">
        <f>IF(N210="sníž. přenesená",J210,0)</f>
        <v>0</v>
      </c>
      <c r="BI210" s="248">
        <f>IF(N210="nulová",J210,0)</f>
        <v>0</v>
      </c>
      <c r="BJ210" s="18" t="s">
        <v>84</v>
      </c>
      <c r="BK210" s="248">
        <f>ROUND(I210*H210,2)</f>
        <v>0</v>
      </c>
      <c r="BL210" s="18" t="s">
        <v>160</v>
      </c>
      <c r="BM210" s="247" t="s">
        <v>1094</v>
      </c>
    </row>
    <row r="211" s="2" customFormat="1" ht="24.15" customHeight="1">
      <c r="A211" s="39"/>
      <c r="B211" s="40"/>
      <c r="C211" s="235" t="s">
        <v>324</v>
      </c>
      <c r="D211" s="235" t="s">
        <v>156</v>
      </c>
      <c r="E211" s="236" t="s">
        <v>329</v>
      </c>
      <c r="F211" s="237" t="s">
        <v>330</v>
      </c>
      <c r="G211" s="238" t="s">
        <v>230</v>
      </c>
      <c r="H211" s="239">
        <v>105.87000000000001</v>
      </c>
      <c r="I211" s="240"/>
      <c r="J211" s="241">
        <f>ROUND(I211*H211,2)</f>
        <v>0</v>
      </c>
      <c r="K211" s="242"/>
      <c r="L211" s="45"/>
      <c r="M211" s="243" t="s">
        <v>1</v>
      </c>
      <c r="N211" s="244" t="s">
        <v>41</v>
      </c>
      <c r="O211" s="92"/>
      <c r="P211" s="245">
        <f>O211*H211</f>
        <v>0</v>
      </c>
      <c r="Q211" s="245">
        <v>0</v>
      </c>
      <c r="R211" s="245">
        <f>Q211*H211</f>
        <v>0</v>
      </c>
      <c r="S211" s="245">
        <v>0</v>
      </c>
      <c r="T211" s="246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7" t="s">
        <v>160</v>
      </c>
      <c r="AT211" s="247" t="s">
        <v>156</v>
      </c>
      <c r="AU211" s="247" t="s">
        <v>86</v>
      </c>
      <c r="AY211" s="18" t="s">
        <v>153</v>
      </c>
      <c r="BE211" s="248">
        <f>IF(N211="základní",J211,0)</f>
        <v>0</v>
      </c>
      <c r="BF211" s="248">
        <f>IF(N211="snížená",J211,0)</f>
        <v>0</v>
      </c>
      <c r="BG211" s="248">
        <f>IF(N211="zákl. přenesená",J211,0)</f>
        <v>0</v>
      </c>
      <c r="BH211" s="248">
        <f>IF(N211="sníž. přenesená",J211,0)</f>
        <v>0</v>
      </c>
      <c r="BI211" s="248">
        <f>IF(N211="nulová",J211,0)</f>
        <v>0</v>
      </c>
      <c r="BJ211" s="18" t="s">
        <v>84</v>
      </c>
      <c r="BK211" s="248">
        <f>ROUND(I211*H211,2)</f>
        <v>0</v>
      </c>
      <c r="BL211" s="18" t="s">
        <v>160</v>
      </c>
      <c r="BM211" s="247" t="s">
        <v>1095</v>
      </c>
    </row>
    <row r="212" s="13" customFormat="1">
      <c r="A212" s="13"/>
      <c r="B212" s="249"/>
      <c r="C212" s="250"/>
      <c r="D212" s="251" t="s">
        <v>162</v>
      </c>
      <c r="E212" s="250"/>
      <c r="F212" s="253" t="s">
        <v>1096</v>
      </c>
      <c r="G212" s="250"/>
      <c r="H212" s="254">
        <v>105.87000000000001</v>
      </c>
      <c r="I212" s="255"/>
      <c r="J212" s="250"/>
      <c r="K212" s="250"/>
      <c r="L212" s="256"/>
      <c r="M212" s="257"/>
      <c r="N212" s="258"/>
      <c r="O212" s="258"/>
      <c r="P212" s="258"/>
      <c r="Q212" s="258"/>
      <c r="R212" s="258"/>
      <c r="S212" s="258"/>
      <c r="T212" s="25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0" t="s">
        <v>162</v>
      </c>
      <c r="AU212" s="260" t="s">
        <v>86</v>
      </c>
      <c r="AV212" s="13" t="s">
        <v>86</v>
      </c>
      <c r="AW212" s="13" t="s">
        <v>4</v>
      </c>
      <c r="AX212" s="13" t="s">
        <v>84</v>
      </c>
      <c r="AY212" s="260" t="s">
        <v>153</v>
      </c>
    </row>
    <row r="213" s="2" customFormat="1" ht="33" customHeight="1">
      <c r="A213" s="39"/>
      <c r="B213" s="40"/>
      <c r="C213" s="235" t="s">
        <v>333</v>
      </c>
      <c r="D213" s="235" t="s">
        <v>156</v>
      </c>
      <c r="E213" s="236" t="s">
        <v>334</v>
      </c>
      <c r="F213" s="237" t="s">
        <v>335</v>
      </c>
      <c r="G213" s="238" t="s">
        <v>230</v>
      </c>
      <c r="H213" s="239">
        <v>10.026</v>
      </c>
      <c r="I213" s="240"/>
      <c r="J213" s="241">
        <f>ROUND(I213*H213,2)</f>
        <v>0</v>
      </c>
      <c r="K213" s="242"/>
      <c r="L213" s="45"/>
      <c r="M213" s="243" t="s">
        <v>1</v>
      </c>
      <c r="N213" s="244" t="s">
        <v>41</v>
      </c>
      <c r="O213" s="92"/>
      <c r="P213" s="245">
        <f>O213*H213</f>
        <v>0</v>
      </c>
      <c r="Q213" s="245">
        <v>0</v>
      </c>
      <c r="R213" s="245">
        <f>Q213*H213</f>
        <v>0</v>
      </c>
      <c r="S213" s="245">
        <v>0</v>
      </c>
      <c r="T213" s="246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7" t="s">
        <v>160</v>
      </c>
      <c r="AT213" s="247" t="s">
        <v>156</v>
      </c>
      <c r="AU213" s="247" t="s">
        <v>86</v>
      </c>
      <c r="AY213" s="18" t="s">
        <v>153</v>
      </c>
      <c r="BE213" s="248">
        <f>IF(N213="základní",J213,0)</f>
        <v>0</v>
      </c>
      <c r="BF213" s="248">
        <f>IF(N213="snížená",J213,0)</f>
        <v>0</v>
      </c>
      <c r="BG213" s="248">
        <f>IF(N213="zákl. přenesená",J213,0)</f>
        <v>0</v>
      </c>
      <c r="BH213" s="248">
        <f>IF(N213="sníž. přenesená",J213,0)</f>
        <v>0</v>
      </c>
      <c r="BI213" s="248">
        <f>IF(N213="nulová",J213,0)</f>
        <v>0</v>
      </c>
      <c r="BJ213" s="18" t="s">
        <v>84</v>
      </c>
      <c r="BK213" s="248">
        <f>ROUND(I213*H213,2)</f>
        <v>0</v>
      </c>
      <c r="BL213" s="18" t="s">
        <v>160</v>
      </c>
      <c r="BM213" s="247" t="s">
        <v>1097</v>
      </c>
    </row>
    <row r="214" s="2" customFormat="1" ht="16.5" customHeight="1">
      <c r="A214" s="39"/>
      <c r="B214" s="40"/>
      <c r="C214" s="235" t="s">
        <v>337</v>
      </c>
      <c r="D214" s="235" t="s">
        <v>156</v>
      </c>
      <c r="E214" s="236" t="s">
        <v>338</v>
      </c>
      <c r="F214" s="237" t="s">
        <v>339</v>
      </c>
      <c r="G214" s="238" t="s">
        <v>230</v>
      </c>
      <c r="H214" s="239">
        <v>10.587</v>
      </c>
      <c r="I214" s="240"/>
      <c r="J214" s="241">
        <f>ROUND(I214*H214,2)</f>
        <v>0</v>
      </c>
      <c r="K214" s="242"/>
      <c r="L214" s="45"/>
      <c r="M214" s="243" t="s">
        <v>1</v>
      </c>
      <c r="N214" s="244" t="s">
        <v>41</v>
      </c>
      <c r="O214" s="92"/>
      <c r="P214" s="245">
        <f>O214*H214</f>
        <v>0</v>
      </c>
      <c r="Q214" s="245">
        <v>0</v>
      </c>
      <c r="R214" s="245">
        <f>Q214*H214</f>
        <v>0</v>
      </c>
      <c r="S214" s="245">
        <v>0</v>
      </c>
      <c r="T214" s="246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7" t="s">
        <v>160</v>
      </c>
      <c r="AT214" s="247" t="s">
        <v>156</v>
      </c>
      <c r="AU214" s="247" t="s">
        <v>86</v>
      </c>
      <c r="AY214" s="18" t="s">
        <v>153</v>
      </c>
      <c r="BE214" s="248">
        <f>IF(N214="základní",J214,0)</f>
        <v>0</v>
      </c>
      <c r="BF214" s="248">
        <f>IF(N214="snížená",J214,0)</f>
        <v>0</v>
      </c>
      <c r="BG214" s="248">
        <f>IF(N214="zákl. přenesená",J214,0)</f>
        <v>0</v>
      </c>
      <c r="BH214" s="248">
        <f>IF(N214="sníž. přenesená",J214,0)</f>
        <v>0</v>
      </c>
      <c r="BI214" s="248">
        <f>IF(N214="nulová",J214,0)</f>
        <v>0</v>
      </c>
      <c r="BJ214" s="18" t="s">
        <v>84</v>
      </c>
      <c r="BK214" s="248">
        <f>ROUND(I214*H214,2)</f>
        <v>0</v>
      </c>
      <c r="BL214" s="18" t="s">
        <v>160</v>
      </c>
      <c r="BM214" s="247" t="s">
        <v>1098</v>
      </c>
    </row>
    <row r="215" s="12" customFormat="1" ht="22.8" customHeight="1">
      <c r="A215" s="12"/>
      <c r="B215" s="219"/>
      <c r="C215" s="220"/>
      <c r="D215" s="221" t="s">
        <v>75</v>
      </c>
      <c r="E215" s="233" t="s">
        <v>341</v>
      </c>
      <c r="F215" s="233" t="s">
        <v>342</v>
      </c>
      <c r="G215" s="220"/>
      <c r="H215" s="220"/>
      <c r="I215" s="223"/>
      <c r="J215" s="234">
        <f>BK215</f>
        <v>0</v>
      </c>
      <c r="K215" s="220"/>
      <c r="L215" s="225"/>
      <c r="M215" s="226"/>
      <c r="N215" s="227"/>
      <c r="O215" s="227"/>
      <c r="P215" s="228">
        <f>P216</f>
        <v>0</v>
      </c>
      <c r="Q215" s="227"/>
      <c r="R215" s="228">
        <f>R216</f>
        <v>0</v>
      </c>
      <c r="S215" s="227"/>
      <c r="T215" s="229">
        <f>T216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30" t="s">
        <v>84</v>
      </c>
      <c r="AT215" s="231" t="s">
        <v>75</v>
      </c>
      <c r="AU215" s="231" t="s">
        <v>84</v>
      </c>
      <c r="AY215" s="230" t="s">
        <v>153</v>
      </c>
      <c r="BK215" s="232">
        <f>BK216</f>
        <v>0</v>
      </c>
    </row>
    <row r="216" s="2" customFormat="1" ht="24.15" customHeight="1">
      <c r="A216" s="39"/>
      <c r="B216" s="40"/>
      <c r="C216" s="235" t="s">
        <v>343</v>
      </c>
      <c r="D216" s="235" t="s">
        <v>156</v>
      </c>
      <c r="E216" s="236" t="s">
        <v>344</v>
      </c>
      <c r="F216" s="237" t="s">
        <v>345</v>
      </c>
      <c r="G216" s="238" t="s">
        <v>230</v>
      </c>
      <c r="H216" s="239">
        <v>12.573</v>
      </c>
      <c r="I216" s="240"/>
      <c r="J216" s="241">
        <f>ROUND(I216*H216,2)</f>
        <v>0</v>
      </c>
      <c r="K216" s="242"/>
      <c r="L216" s="45"/>
      <c r="M216" s="243" t="s">
        <v>1</v>
      </c>
      <c r="N216" s="244" t="s">
        <v>41</v>
      </c>
      <c r="O216" s="92"/>
      <c r="P216" s="245">
        <f>O216*H216</f>
        <v>0</v>
      </c>
      <c r="Q216" s="245">
        <v>0</v>
      </c>
      <c r="R216" s="245">
        <f>Q216*H216</f>
        <v>0</v>
      </c>
      <c r="S216" s="245">
        <v>0</v>
      </c>
      <c r="T216" s="246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7" t="s">
        <v>160</v>
      </c>
      <c r="AT216" s="247" t="s">
        <v>156</v>
      </c>
      <c r="AU216" s="247" t="s">
        <v>86</v>
      </c>
      <c r="AY216" s="18" t="s">
        <v>153</v>
      </c>
      <c r="BE216" s="248">
        <f>IF(N216="základní",J216,0)</f>
        <v>0</v>
      </c>
      <c r="BF216" s="248">
        <f>IF(N216="snížená",J216,0)</f>
        <v>0</v>
      </c>
      <c r="BG216" s="248">
        <f>IF(N216="zákl. přenesená",J216,0)</f>
        <v>0</v>
      </c>
      <c r="BH216" s="248">
        <f>IF(N216="sníž. přenesená",J216,0)</f>
        <v>0</v>
      </c>
      <c r="BI216" s="248">
        <f>IF(N216="nulová",J216,0)</f>
        <v>0</v>
      </c>
      <c r="BJ216" s="18" t="s">
        <v>84</v>
      </c>
      <c r="BK216" s="248">
        <f>ROUND(I216*H216,2)</f>
        <v>0</v>
      </c>
      <c r="BL216" s="18" t="s">
        <v>160</v>
      </c>
      <c r="BM216" s="247" t="s">
        <v>1099</v>
      </c>
    </row>
    <row r="217" s="12" customFormat="1" ht="25.92" customHeight="1">
      <c r="A217" s="12"/>
      <c r="B217" s="219"/>
      <c r="C217" s="220"/>
      <c r="D217" s="221" t="s">
        <v>75</v>
      </c>
      <c r="E217" s="222" t="s">
        <v>347</v>
      </c>
      <c r="F217" s="222" t="s">
        <v>348</v>
      </c>
      <c r="G217" s="220"/>
      <c r="H217" s="220"/>
      <c r="I217" s="223"/>
      <c r="J217" s="224">
        <f>BK217</f>
        <v>0</v>
      </c>
      <c r="K217" s="220"/>
      <c r="L217" s="225"/>
      <c r="M217" s="226"/>
      <c r="N217" s="227"/>
      <c r="O217" s="227"/>
      <c r="P217" s="228">
        <f>P218+P230+P240+P245+P259+P301+P304</f>
        <v>0</v>
      </c>
      <c r="Q217" s="227"/>
      <c r="R217" s="228">
        <f>R218+R230+R240+R245+R259+R301+R304</f>
        <v>2.7191546200000003</v>
      </c>
      <c r="S217" s="227"/>
      <c r="T217" s="229">
        <f>T218+T230+T240+T245+T259+T301+T304</f>
        <v>6.5689497699999997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30" t="s">
        <v>84</v>
      </c>
      <c r="AT217" s="231" t="s">
        <v>75</v>
      </c>
      <c r="AU217" s="231" t="s">
        <v>76</v>
      </c>
      <c r="AY217" s="230" t="s">
        <v>153</v>
      </c>
      <c r="BK217" s="232">
        <f>BK218+BK230+BK240+BK245+BK259+BK301+BK304</f>
        <v>0</v>
      </c>
    </row>
    <row r="218" s="12" customFormat="1" ht="22.8" customHeight="1">
      <c r="A218" s="12"/>
      <c r="B218" s="219"/>
      <c r="C218" s="220"/>
      <c r="D218" s="221" t="s">
        <v>75</v>
      </c>
      <c r="E218" s="233" t="s">
        <v>349</v>
      </c>
      <c r="F218" s="233" t="s">
        <v>350</v>
      </c>
      <c r="G218" s="220"/>
      <c r="H218" s="220"/>
      <c r="I218" s="223"/>
      <c r="J218" s="234">
        <f>BK218</f>
        <v>0</v>
      </c>
      <c r="K218" s="220"/>
      <c r="L218" s="225"/>
      <c r="M218" s="226"/>
      <c r="N218" s="227"/>
      <c r="O218" s="227"/>
      <c r="P218" s="228">
        <f>SUM(P219:P229)</f>
        <v>0</v>
      </c>
      <c r="Q218" s="227"/>
      <c r="R218" s="228">
        <f>SUM(R219:R229)</f>
        <v>0.0047000000000000002</v>
      </c>
      <c r="S218" s="227"/>
      <c r="T218" s="229">
        <f>SUM(T219:T229)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30" t="s">
        <v>84</v>
      </c>
      <c r="AT218" s="231" t="s">
        <v>75</v>
      </c>
      <c r="AU218" s="231" t="s">
        <v>84</v>
      </c>
      <c r="AY218" s="230" t="s">
        <v>153</v>
      </c>
      <c r="BK218" s="232">
        <f>SUM(BK219:BK229)</f>
        <v>0</v>
      </c>
    </row>
    <row r="219" s="2" customFormat="1" ht="33" customHeight="1">
      <c r="A219" s="39"/>
      <c r="B219" s="40"/>
      <c r="C219" s="235" t="s">
        <v>684</v>
      </c>
      <c r="D219" s="235" t="s">
        <v>156</v>
      </c>
      <c r="E219" s="236" t="s">
        <v>352</v>
      </c>
      <c r="F219" s="237" t="s">
        <v>353</v>
      </c>
      <c r="G219" s="238" t="s">
        <v>177</v>
      </c>
      <c r="H219" s="239">
        <v>2</v>
      </c>
      <c r="I219" s="240"/>
      <c r="J219" s="241">
        <f>ROUND(I219*H219,2)</f>
        <v>0</v>
      </c>
      <c r="K219" s="242"/>
      <c r="L219" s="45"/>
      <c r="M219" s="243" t="s">
        <v>1</v>
      </c>
      <c r="N219" s="244" t="s">
        <v>41</v>
      </c>
      <c r="O219" s="92"/>
      <c r="P219" s="245">
        <f>O219*H219</f>
        <v>0</v>
      </c>
      <c r="Q219" s="245">
        <v>0</v>
      </c>
      <c r="R219" s="245">
        <f>Q219*H219</f>
        <v>0</v>
      </c>
      <c r="S219" s="245">
        <v>0</v>
      </c>
      <c r="T219" s="246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7" t="s">
        <v>160</v>
      </c>
      <c r="AT219" s="247" t="s">
        <v>156</v>
      </c>
      <c r="AU219" s="247" t="s">
        <v>86</v>
      </c>
      <c r="AY219" s="18" t="s">
        <v>153</v>
      </c>
      <c r="BE219" s="248">
        <f>IF(N219="základní",J219,0)</f>
        <v>0</v>
      </c>
      <c r="BF219" s="248">
        <f>IF(N219="snížená",J219,0)</f>
        <v>0</v>
      </c>
      <c r="BG219" s="248">
        <f>IF(N219="zákl. přenesená",J219,0)</f>
        <v>0</v>
      </c>
      <c r="BH219" s="248">
        <f>IF(N219="sníž. přenesená",J219,0)</f>
        <v>0</v>
      </c>
      <c r="BI219" s="248">
        <f>IF(N219="nulová",J219,0)</f>
        <v>0</v>
      </c>
      <c r="BJ219" s="18" t="s">
        <v>84</v>
      </c>
      <c r="BK219" s="248">
        <f>ROUND(I219*H219,2)</f>
        <v>0</v>
      </c>
      <c r="BL219" s="18" t="s">
        <v>160</v>
      </c>
      <c r="BM219" s="247" t="s">
        <v>1100</v>
      </c>
    </row>
    <row r="220" s="2" customFormat="1" ht="24.15" customHeight="1">
      <c r="A220" s="39"/>
      <c r="B220" s="40"/>
      <c r="C220" s="235" t="s">
        <v>686</v>
      </c>
      <c r="D220" s="235" t="s">
        <v>156</v>
      </c>
      <c r="E220" s="236" t="s">
        <v>356</v>
      </c>
      <c r="F220" s="237" t="s">
        <v>357</v>
      </c>
      <c r="G220" s="238" t="s">
        <v>177</v>
      </c>
      <c r="H220" s="239">
        <v>2</v>
      </c>
      <c r="I220" s="240"/>
      <c r="J220" s="241">
        <f>ROUND(I220*H220,2)</f>
        <v>0</v>
      </c>
      <c r="K220" s="242"/>
      <c r="L220" s="45"/>
      <c r="M220" s="243" t="s">
        <v>1</v>
      </c>
      <c r="N220" s="244" t="s">
        <v>41</v>
      </c>
      <c r="O220" s="92"/>
      <c r="P220" s="245">
        <f>O220*H220</f>
        <v>0</v>
      </c>
      <c r="Q220" s="245">
        <v>0</v>
      </c>
      <c r="R220" s="245">
        <f>Q220*H220</f>
        <v>0</v>
      </c>
      <c r="S220" s="245">
        <v>0</v>
      </c>
      <c r="T220" s="246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7" t="s">
        <v>160</v>
      </c>
      <c r="AT220" s="247" t="s">
        <v>156</v>
      </c>
      <c r="AU220" s="247" t="s">
        <v>86</v>
      </c>
      <c r="AY220" s="18" t="s">
        <v>153</v>
      </c>
      <c r="BE220" s="248">
        <f>IF(N220="základní",J220,0)</f>
        <v>0</v>
      </c>
      <c r="BF220" s="248">
        <f>IF(N220="snížená",J220,0)</f>
        <v>0</v>
      </c>
      <c r="BG220" s="248">
        <f>IF(N220="zákl. přenesená",J220,0)</f>
        <v>0</v>
      </c>
      <c r="BH220" s="248">
        <f>IF(N220="sníž. přenesená",J220,0)</f>
        <v>0</v>
      </c>
      <c r="BI220" s="248">
        <f>IF(N220="nulová",J220,0)</f>
        <v>0</v>
      </c>
      <c r="BJ220" s="18" t="s">
        <v>84</v>
      </c>
      <c r="BK220" s="248">
        <f>ROUND(I220*H220,2)</f>
        <v>0</v>
      </c>
      <c r="BL220" s="18" t="s">
        <v>160</v>
      </c>
      <c r="BM220" s="247" t="s">
        <v>1101</v>
      </c>
    </row>
    <row r="221" s="2" customFormat="1" ht="21.75" customHeight="1">
      <c r="A221" s="39"/>
      <c r="B221" s="40"/>
      <c r="C221" s="293" t="s">
        <v>468</v>
      </c>
      <c r="D221" s="293" t="s">
        <v>255</v>
      </c>
      <c r="E221" s="294" t="s">
        <v>362</v>
      </c>
      <c r="F221" s="295" t="s">
        <v>690</v>
      </c>
      <c r="G221" s="296" t="s">
        <v>177</v>
      </c>
      <c r="H221" s="297">
        <v>1</v>
      </c>
      <c r="I221" s="298"/>
      <c r="J221" s="299">
        <f>ROUND(I221*H221,2)</f>
        <v>0</v>
      </c>
      <c r="K221" s="300"/>
      <c r="L221" s="301"/>
      <c r="M221" s="302" t="s">
        <v>1</v>
      </c>
      <c r="N221" s="303" t="s">
        <v>41</v>
      </c>
      <c r="O221" s="92"/>
      <c r="P221" s="245">
        <f>O221*H221</f>
        <v>0</v>
      </c>
      <c r="Q221" s="245">
        <v>0</v>
      </c>
      <c r="R221" s="245">
        <f>Q221*H221</f>
        <v>0</v>
      </c>
      <c r="S221" s="245">
        <v>0</v>
      </c>
      <c r="T221" s="246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7" t="s">
        <v>241</v>
      </c>
      <c r="AT221" s="247" t="s">
        <v>255</v>
      </c>
      <c r="AU221" s="247" t="s">
        <v>86</v>
      </c>
      <c r="AY221" s="18" t="s">
        <v>153</v>
      </c>
      <c r="BE221" s="248">
        <f>IF(N221="základní",J221,0)</f>
        <v>0</v>
      </c>
      <c r="BF221" s="248">
        <f>IF(N221="snížená",J221,0)</f>
        <v>0</v>
      </c>
      <c r="BG221" s="248">
        <f>IF(N221="zákl. přenesená",J221,0)</f>
        <v>0</v>
      </c>
      <c r="BH221" s="248">
        <f>IF(N221="sníž. přenesená",J221,0)</f>
        <v>0</v>
      </c>
      <c r="BI221" s="248">
        <f>IF(N221="nulová",J221,0)</f>
        <v>0</v>
      </c>
      <c r="BJ221" s="18" t="s">
        <v>84</v>
      </c>
      <c r="BK221" s="248">
        <f>ROUND(I221*H221,2)</f>
        <v>0</v>
      </c>
      <c r="BL221" s="18" t="s">
        <v>160</v>
      </c>
      <c r="BM221" s="247" t="s">
        <v>1102</v>
      </c>
    </row>
    <row r="222" s="2" customFormat="1" ht="24.15" customHeight="1">
      <c r="A222" s="39"/>
      <c r="B222" s="40"/>
      <c r="C222" s="293" t="s">
        <v>351</v>
      </c>
      <c r="D222" s="293" t="s">
        <v>255</v>
      </c>
      <c r="E222" s="294" t="s">
        <v>366</v>
      </c>
      <c r="F222" s="295" t="s">
        <v>367</v>
      </c>
      <c r="G222" s="296" t="s">
        <v>177</v>
      </c>
      <c r="H222" s="297">
        <v>1</v>
      </c>
      <c r="I222" s="298"/>
      <c r="J222" s="299">
        <f>ROUND(I222*H222,2)</f>
        <v>0</v>
      </c>
      <c r="K222" s="300"/>
      <c r="L222" s="301"/>
      <c r="M222" s="302" t="s">
        <v>1</v>
      </c>
      <c r="N222" s="303" t="s">
        <v>41</v>
      </c>
      <c r="O222" s="92"/>
      <c r="P222" s="245">
        <f>O222*H222</f>
        <v>0</v>
      </c>
      <c r="Q222" s="245">
        <v>0</v>
      </c>
      <c r="R222" s="245">
        <f>Q222*H222</f>
        <v>0</v>
      </c>
      <c r="S222" s="245">
        <v>0</v>
      </c>
      <c r="T222" s="246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7" t="s">
        <v>241</v>
      </c>
      <c r="AT222" s="247" t="s">
        <v>255</v>
      </c>
      <c r="AU222" s="247" t="s">
        <v>86</v>
      </c>
      <c r="AY222" s="18" t="s">
        <v>153</v>
      </c>
      <c r="BE222" s="248">
        <f>IF(N222="základní",J222,0)</f>
        <v>0</v>
      </c>
      <c r="BF222" s="248">
        <f>IF(N222="snížená",J222,0)</f>
        <v>0</v>
      </c>
      <c r="BG222" s="248">
        <f>IF(N222="zákl. přenesená",J222,0)</f>
        <v>0</v>
      </c>
      <c r="BH222" s="248">
        <f>IF(N222="sníž. přenesená",J222,0)</f>
        <v>0</v>
      </c>
      <c r="BI222" s="248">
        <f>IF(N222="nulová",J222,0)</f>
        <v>0</v>
      </c>
      <c r="BJ222" s="18" t="s">
        <v>84</v>
      </c>
      <c r="BK222" s="248">
        <f>ROUND(I222*H222,2)</f>
        <v>0</v>
      </c>
      <c r="BL222" s="18" t="s">
        <v>160</v>
      </c>
      <c r="BM222" s="247" t="s">
        <v>1103</v>
      </c>
    </row>
    <row r="223" s="2" customFormat="1" ht="24.15" customHeight="1">
      <c r="A223" s="39"/>
      <c r="B223" s="40"/>
      <c r="C223" s="235" t="s">
        <v>355</v>
      </c>
      <c r="D223" s="235" t="s">
        <v>156</v>
      </c>
      <c r="E223" s="236" t="s">
        <v>374</v>
      </c>
      <c r="F223" s="237" t="s">
        <v>375</v>
      </c>
      <c r="G223" s="238" t="s">
        <v>177</v>
      </c>
      <c r="H223" s="239">
        <v>1</v>
      </c>
      <c r="I223" s="240"/>
      <c r="J223" s="241">
        <f>ROUND(I223*H223,2)</f>
        <v>0</v>
      </c>
      <c r="K223" s="242"/>
      <c r="L223" s="45"/>
      <c r="M223" s="243" t="s">
        <v>1</v>
      </c>
      <c r="N223" s="244" t="s">
        <v>41</v>
      </c>
      <c r="O223" s="92"/>
      <c r="P223" s="245">
        <f>O223*H223</f>
        <v>0</v>
      </c>
      <c r="Q223" s="245">
        <v>0</v>
      </c>
      <c r="R223" s="245">
        <f>Q223*H223</f>
        <v>0</v>
      </c>
      <c r="S223" s="245">
        <v>0</v>
      </c>
      <c r="T223" s="246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7" t="s">
        <v>160</v>
      </c>
      <c r="AT223" s="247" t="s">
        <v>156</v>
      </c>
      <c r="AU223" s="247" t="s">
        <v>86</v>
      </c>
      <c r="AY223" s="18" t="s">
        <v>153</v>
      </c>
      <c r="BE223" s="248">
        <f>IF(N223="základní",J223,0)</f>
        <v>0</v>
      </c>
      <c r="BF223" s="248">
        <f>IF(N223="snížená",J223,0)</f>
        <v>0</v>
      </c>
      <c r="BG223" s="248">
        <f>IF(N223="zákl. přenesená",J223,0)</f>
        <v>0</v>
      </c>
      <c r="BH223" s="248">
        <f>IF(N223="sníž. přenesená",J223,0)</f>
        <v>0</v>
      </c>
      <c r="BI223" s="248">
        <f>IF(N223="nulová",J223,0)</f>
        <v>0</v>
      </c>
      <c r="BJ223" s="18" t="s">
        <v>84</v>
      </c>
      <c r="BK223" s="248">
        <f>ROUND(I223*H223,2)</f>
        <v>0</v>
      </c>
      <c r="BL223" s="18" t="s">
        <v>160</v>
      </c>
      <c r="BM223" s="247" t="s">
        <v>1104</v>
      </c>
    </row>
    <row r="224" s="2" customFormat="1" ht="16.5" customHeight="1">
      <c r="A224" s="39"/>
      <c r="B224" s="40"/>
      <c r="C224" s="293" t="s">
        <v>361</v>
      </c>
      <c r="D224" s="293" t="s">
        <v>255</v>
      </c>
      <c r="E224" s="294" t="s">
        <v>378</v>
      </c>
      <c r="F224" s="295" t="s">
        <v>379</v>
      </c>
      <c r="G224" s="296" t="s">
        <v>177</v>
      </c>
      <c r="H224" s="297">
        <v>1</v>
      </c>
      <c r="I224" s="298"/>
      <c r="J224" s="299">
        <f>ROUND(I224*H224,2)</f>
        <v>0</v>
      </c>
      <c r="K224" s="300"/>
      <c r="L224" s="301"/>
      <c r="M224" s="302" t="s">
        <v>1</v>
      </c>
      <c r="N224" s="303" t="s">
        <v>41</v>
      </c>
      <c r="O224" s="92"/>
      <c r="P224" s="245">
        <f>O224*H224</f>
        <v>0</v>
      </c>
      <c r="Q224" s="245">
        <v>0.0047000000000000002</v>
      </c>
      <c r="R224" s="245">
        <f>Q224*H224</f>
        <v>0.0047000000000000002</v>
      </c>
      <c r="S224" s="245">
        <v>0</v>
      </c>
      <c r="T224" s="246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7" t="s">
        <v>241</v>
      </c>
      <c r="AT224" s="247" t="s">
        <v>255</v>
      </c>
      <c r="AU224" s="247" t="s">
        <v>86</v>
      </c>
      <c r="AY224" s="18" t="s">
        <v>153</v>
      </c>
      <c r="BE224" s="248">
        <f>IF(N224="základní",J224,0)</f>
        <v>0</v>
      </c>
      <c r="BF224" s="248">
        <f>IF(N224="snížená",J224,0)</f>
        <v>0</v>
      </c>
      <c r="BG224" s="248">
        <f>IF(N224="zákl. přenesená",J224,0)</f>
        <v>0</v>
      </c>
      <c r="BH224" s="248">
        <f>IF(N224="sníž. přenesená",J224,0)</f>
        <v>0</v>
      </c>
      <c r="BI224" s="248">
        <f>IF(N224="nulová",J224,0)</f>
        <v>0</v>
      </c>
      <c r="BJ224" s="18" t="s">
        <v>84</v>
      </c>
      <c r="BK224" s="248">
        <f>ROUND(I224*H224,2)</f>
        <v>0</v>
      </c>
      <c r="BL224" s="18" t="s">
        <v>160</v>
      </c>
      <c r="BM224" s="247" t="s">
        <v>1105</v>
      </c>
    </row>
    <row r="225" s="2" customFormat="1" ht="16.5" customHeight="1">
      <c r="A225" s="39"/>
      <c r="B225" s="40"/>
      <c r="C225" s="235" t="s">
        <v>365</v>
      </c>
      <c r="D225" s="235" t="s">
        <v>156</v>
      </c>
      <c r="E225" s="236" t="s">
        <v>382</v>
      </c>
      <c r="F225" s="237" t="s">
        <v>383</v>
      </c>
      <c r="G225" s="238" t="s">
        <v>177</v>
      </c>
      <c r="H225" s="239">
        <v>2</v>
      </c>
      <c r="I225" s="240"/>
      <c r="J225" s="241">
        <f>ROUND(I225*H225,2)</f>
        <v>0</v>
      </c>
      <c r="K225" s="242"/>
      <c r="L225" s="45"/>
      <c r="M225" s="243" t="s">
        <v>1</v>
      </c>
      <c r="N225" s="244" t="s">
        <v>41</v>
      </c>
      <c r="O225" s="92"/>
      <c r="P225" s="245">
        <f>O225*H225</f>
        <v>0</v>
      </c>
      <c r="Q225" s="245">
        <v>0</v>
      </c>
      <c r="R225" s="245">
        <f>Q225*H225</f>
        <v>0</v>
      </c>
      <c r="S225" s="245">
        <v>0</v>
      </c>
      <c r="T225" s="246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7" t="s">
        <v>160</v>
      </c>
      <c r="AT225" s="247" t="s">
        <v>156</v>
      </c>
      <c r="AU225" s="247" t="s">
        <v>86</v>
      </c>
      <c r="AY225" s="18" t="s">
        <v>153</v>
      </c>
      <c r="BE225" s="248">
        <f>IF(N225="základní",J225,0)</f>
        <v>0</v>
      </c>
      <c r="BF225" s="248">
        <f>IF(N225="snížená",J225,0)</f>
        <v>0</v>
      </c>
      <c r="BG225" s="248">
        <f>IF(N225="zákl. přenesená",J225,0)</f>
        <v>0</v>
      </c>
      <c r="BH225" s="248">
        <f>IF(N225="sníž. přenesená",J225,0)</f>
        <v>0</v>
      </c>
      <c r="BI225" s="248">
        <f>IF(N225="nulová",J225,0)</f>
        <v>0</v>
      </c>
      <c r="BJ225" s="18" t="s">
        <v>84</v>
      </c>
      <c r="BK225" s="248">
        <f>ROUND(I225*H225,2)</f>
        <v>0</v>
      </c>
      <c r="BL225" s="18" t="s">
        <v>160</v>
      </c>
      <c r="BM225" s="247" t="s">
        <v>1106</v>
      </c>
    </row>
    <row r="226" s="2" customFormat="1" ht="16.5" customHeight="1">
      <c r="A226" s="39"/>
      <c r="B226" s="40"/>
      <c r="C226" s="293" t="s">
        <v>373</v>
      </c>
      <c r="D226" s="293" t="s">
        <v>255</v>
      </c>
      <c r="E226" s="294" t="s">
        <v>386</v>
      </c>
      <c r="F226" s="295" t="s">
        <v>387</v>
      </c>
      <c r="G226" s="296" t="s">
        <v>177</v>
      </c>
      <c r="H226" s="297">
        <v>1</v>
      </c>
      <c r="I226" s="298"/>
      <c r="J226" s="299">
        <f>ROUND(I226*H226,2)</f>
        <v>0</v>
      </c>
      <c r="K226" s="300"/>
      <c r="L226" s="301"/>
      <c r="M226" s="302" t="s">
        <v>1</v>
      </c>
      <c r="N226" s="303" t="s">
        <v>41</v>
      </c>
      <c r="O226" s="92"/>
      <c r="P226" s="245">
        <f>O226*H226</f>
        <v>0</v>
      </c>
      <c r="Q226" s="245">
        <v>0</v>
      </c>
      <c r="R226" s="245">
        <f>Q226*H226</f>
        <v>0</v>
      </c>
      <c r="S226" s="245">
        <v>0</v>
      </c>
      <c r="T226" s="246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7" t="s">
        <v>241</v>
      </c>
      <c r="AT226" s="247" t="s">
        <v>255</v>
      </c>
      <c r="AU226" s="247" t="s">
        <v>86</v>
      </c>
      <c r="AY226" s="18" t="s">
        <v>153</v>
      </c>
      <c r="BE226" s="248">
        <f>IF(N226="základní",J226,0)</f>
        <v>0</v>
      </c>
      <c r="BF226" s="248">
        <f>IF(N226="snížená",J226,0)</f>
        <v>0</v>
      </c>
      <c r="BG226" s="248">
        <f>IF(N226="zákl. přenesená",J226,0)</f>
        <v>0</v>
      </c>
      <c r="BH226" s="248">
        <f>IF(N226="sníž. přenesená",J226,0)</f>
        <v>0</v>
      </c>
      <c r="BI226" s="248">
        <f>IF(N226="nulová",J226,0)</f>
        <v>0</v>
      </c>
      <c r="BJ226" s="18" t="s">
        <v>84</v>
      </c>
      <c r="BK226" s="248">
        <f>ROUND(I226*H226,2)</f>
        <v>0</v>
      </c>
      <c r="BL226" s="18" t="s">
        <v>160</v>
      </c>
      <c r="BM226" s="247" t="s">
        <v>1107</v>
      </c>
    </row>
    <row r="227" s="2" customFormat="1" ht="16.5" customHeight="1">
      <c r="A227" s="39"/>
      <c r="B227" s="40"/>
      <c r="C227" s="293" t="s">
        <v>377</v>
      </c>
      <c r="D227" s="293" t="s">
        <v>255</v>
      </c>
      <c r="E227" s="294" t="s">
        <v>390</v>
      </c>
      <c r="F227" s="295" t="s">
        <v>391</v>
      </c>
      <c r="G227" s="296" t="s">
        <v>177</v>
      </c>
      <c r="H227" s="297">
        <v>1</v>
      </c>
      <c r="I227" s="298"/>
      <c r="J227" s="299">
        <f>ROUND(I227*H227,2)</f>
        <v>0</v>
      </c>
      <c r="K227" s="300"/>
      <c r="L227" s="301"/>
      <c r="M227" s="302" t="s">
        <v>1</v>
      </c>
      <c r="N227" s="303" t="s">
        <v>41</v>
      </c>
      <c r="O227" s="92"/>
      <c r="P227" s="245">
        <f>O227*H227</f>
        <v>0</v>
      </c>
      <c r="Q227" s="245">
        <v>0</v>
      </c>
      <c r="R227" s="245">
        <f>Q227*H227</f>
        <v>0</v>
      </c>
      <c r="S227" s="245">
        <v>0</v>
      </c>
      <c r="T227" s="246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7" t="s">
        <v>241</v>
      </c>
      <c r="AT227" s="247" t="s">
        <v>255</v>
      </c>
      <c r="AU227" s="247" t="s">
        <v>86</v>
      </c>
      <c r="AY227" s="18" t="s">
        <v>153</v>
      </c>
      <c r="BE227" s="248">
        <f>IF(N227="základní",J227,0)</f>
        <v>0</v>
      </c>
      <c r="BF227" s="248">
        <f>IF(N227="snížená",J227,0)</f>
        <v>0</v>
      </c>
      <c r="BG227" s="248">
        <f>IF(N227="zákl. přenesená",J227,0)</f>
        <v>0</v>
      </c>
      <c r="BH227" s="248">
        <f>IF(N227="sníž. přenesená",J227,0)</f>
        <v>0</v>
      </c>
      <c r="BI227" s="248">
        <f>IF(N227="nulová",J227,0)</f>
        <v>0</v>
      </c>
      <c r="BJ227" s="18" t="s">
        <v>84</v>
      </c>
      <c r="BK227" s="248">
        <f>ROUND(I227*H227,2)</f>
        <v>0</v>
      </c>
      <c r="BL227" s="18" t="s">
        <v>160</v>
      </c>
      <c r="BM227" s="247" t="s">
        <v>1108</v>
      </c>
    </row>
    <row r="228" s="2" customFormat="1" ht="24.15" customHeight="1">
      <c r="A228" s="39"/>
      <c r="B228" s="40"/>
      <c r="C228" s="235" t="s">
        <v>381</v>
      </c>
      <c r="D228" s="235" t="s">
        <v>156</v>
      </c>
      <c r="E228" s="236" t="s">
        <v>398</v>
      </c>
      <c r="F228" s="237" t="s">
        <v>399</v>
      </c>
      <c r="G228" s="238" t="s">
        <v>172</v>
      </c>
      <c r="H228" s="239">
        <v>1</v>
      </c>
      <c r="I228" s="240"/>
      <c r="J228" s="241">
        <f>ROUND(I228*H228,2)</f>
        <v>0</v>
      </c>
      <c r="K228" s="242"/>
      <c r="L228" s="45"/>
      <c r="M228" s="243" t="s">
        <v>1</v>
      </c>
      <c r="N228" s="244" t="s">
        <v>41</v>
      </c>
      <c r="O228" s="92"/>
      <c r="P228" s="245">
        <f>O228*H228</f>
        <v>0</v>
      </c>
      <c r="Q228" s="245">
        <v>0</v>
      </c>
      <c r="R228" s="245">
        <f>Q228*H228</f>
        <v>0</v>
      </c>
      <c r="S228" s="245">
        <v>0</v>
      </c>
      <c r="T228" s="246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7" t="s">
        <v>160</v>
      </c>
      <c r="AT228" s="247" t="s">
        <v>156</v>
      </c>
      <c r="AU228" s="247" t="s">
        <v>86</v>
      </c>
      <c r="AY228" s="18" t="s">
        <v>153</v>
      </c>
      <c r="BE228" s="248">
        <f>IF(N228="základní",J228,0)</f>
        <v>0</v>
      </c>
      <c r="BF228" s="248">
        <f>IF(N228="snížená",J228,0)</f>
        <v>0</v>
      </c>
      <c r="BG228" s="248">
        <f>IF(N228="zákl. přenesená",J228,0)</f>
        <v>0</v>
      </c>
      <c r="BH228" s="248">
        <f>IF(N228="sníž. přenesená",J228,0)</f>
        <v>0</v>
      </c>
      <c r="BI228" s="248">
        <f>IF(N228="nulová",J228,0)</f>
        <v>0</v>
      </c>
      <c r="BJ228" s="18" t="s">
        <v>84</v>
      </c>
      <c r="BK228" s="248">
        <f>ROUND(I228*H228,2)</f>
        <v>0</v>
      </c>
      <c r="BL228" s="18" t="s">
        <v>160</v>
      </c>
      <c r="BM228" s="247" t="s">
        <v>1109</v>
      </c>
    </row>
    <row r="229" s="2" customFormat="1" ht="16.5" customHeight="1">
      <c r="A229" s="39"/>
      <c r="B229" s="40"/>
      <c r="C229" s="235" t="s">
        <v>385</v>
      </c>
      <c r="D229" s="235" t="s">
        <v>156</v>
      </c>
      <c r="E229" s="236" t="s">
        <v>394</v>
      </c>
      <c r="F229" s="237" t="s">
        <v>395</v>
      </c>
      <c r="G229" s="238" t="s">
        <v>288</v>
      </c>
      <c r="H229" s="239">
        <v>1</v>
      </c>
      <c r="I229" s="240"/>
      <c r="J229" s="241">
        <f>ROUND(I229*H229,2)</f>
        <v>0</v>
      </c>
      <c r="K229" s="242"/>
      <c r="L229" s="45"/>
      <c r="M229" s="243" t="s">
        <v>1</v>
      </c>
      <c r="N229" s="244" t="s">
        <v>41</v>
      </c>
      <c r="O229" s="92"/>
      <c r="P229" s="245">
        <f>O229*H229</f>
        <v>0</v>
      </c>
      <c r="Q229" s="245">
        <v>0</v>
      </c>
      <c r="R229" s="245">
        <f>Q229*H229</f>
        <v>0</v>
      </c>
      <c r="S229" s="245">
        <v>0</v>
      </c>
      <c r="T229" s="246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7" t="s">
        <v>160</v>
      </c>
      <c r="AT229" s="247" t="s">
        <v>156</v>
      </c>
      <c r="AU229" s="247" t="s">
        <v>86</v>
      </c>
      <c r="AY229" s="18" t="s">
        <v>153</v>
      </c>
      <c r="BE229" s="248">
        <f>IF(N229="základní",J229,0)</f>
        <v>0</v>
      </c>
      <c r="BF229" s="248">
        <f>IF(N229="snížená",J229,0)</f>
        <v>0</v>
      </c>
      <c r="BG229" s="248">
        <f>IF(N229="zákl. přenesená",J229,0)</f>
        <v>0</v>
      </c>
      <c r="BH229" s="248">
        <f>IF(N229="sníž. přenesená",J229,0)</f>
        <v>0</v>
      </c>
      <c r="BI229" s="248">
        <f>IF(N229="nulová",J229,0)</f>
        <v>0</v>
      </c>
      <c r="BJ229" s="18" t="s">
        <v>84</v>
      </c>
      <c r="BK229" s="248">
        <f>ROUND(I229*H229,2)</f>
        <v>0</v>
      </c>
      <c r="BL229" s="18" t="s">
        <v>160</v>
      </c>
      <c r="BM229" s="247" t="s">
        <v>1110</v>
      </c>
    </row>
    <row r="230" s="12" customFormat="1" ht="22.8" customHeight="1">
      <c r="A230" s="12"/>
      <c r="B230" s="219"/>
      <c r="C230" s="220"/>
      <c r="D230" s="221" t="s">
        <v>75</v>
      </c>
      <c r="E230" s="233" t="s">
        <v>401</v>
      </c>
      <c r="F230" s="233" t="s">
        <v>402</v>
      </c>
      <c r="G230" s="220"/>
      <c r="H230" s="220"/>
      <c r="I230" s="223"/>
      <c r="J230" s="234">
        <f>BK230</f>
        <v>0</v>
      </c>
      <c r="K230" s="220"/>
      <c r="L230" s="225"/>
      <c r="M230" s="226"/>
      <c r="N230" s="227"/>
      <c r="O230" s="227"/>
      <c r="P230" s="228">
        <f>SUM(P231:P239)</f>
        <v>0</v>
      </c>
      <c r="Q230" s="227"/>
      <c r="R230" s="228">
        <f>SUM(R231:R239)</f>
        <v>0.13909917999999999</v>
      </c>
      <c r="S230" s="227"/>
      <c r="T230" s="229">
        <f>SUM(T231:T239)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30" t="s">
        <v>86</v>
      </c>
      <c r="AT230" s="231" t="s">
        <v>75</v>
      </c>
      <c r="AU230" s="231" t="s">
        <v>84</v>
      </c>
      <c r="AY230" s="230" t="s">
        <v>153</v>
      </c>
      <c r="BK230" s="232">
        <f>SUM(BK231:BK239)</f>
        <v>0</v>
      </c>
    </row>
    <row r="231" s="2" customFormat="1" ht="24.15" customHeight="1">
      <c r="A231" s="39"/>
      <c r="B231" s="40"/>
      <c r="C231" s="235" t="s">
        <v>393</v>
      </c>
      <c r="D231" s="235" t="s">
        <v>156</v>
      </c>
      <c r="E231" s="236" t="s">
        <v>404</v>
      </c>
      <c r="F231" s="237" t="s">
        <v>405</v>
      </c>
      <c r="G231" s="238" t="s">
        <v>167</v>
      </c>
      <c r="H231" s="239">
        <v>25.355</v>
      </c>
      <c r="I231" s="240"/>
      <c r="J231" s="241">
        <f>ROUND(I231*H231,2)</f>
        <v>0</v>
      </c>
      <c r="K231" s="242"/>
      <c r="L231" s="45"/>
      <c r="M231" s="243" t="s">
        <v>1</v>
      </c>
      <c r="N231" s="244" t="s">
        <v>41</v>
      </c>
      <c r="O231" s="92"/>
      <c r="P231" s="245">
        <f>O231*H231</f>
        <v>0</v>
      </c>
      <c r="Q231" s="245">
        <v>0.0045799999999999999</v>
      </c>
      <c r="R231" s="245">
        <f>Q231*H231</f>
        <v>0.1161259</v>
      </c>
      <c r="S231" s="245">
        <v>0</v>
      </c>
      <c r="T231" s="246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7" t="s">
        <v>276</v>
      </c>
      <c r="AT231" s="247" t="s">
        <v>156</v>
      </c>
      <c r="AU231" s="247" t="s">
        <v>86</v>
      </c>
      <c r="AY231" s="18" t="s">
        <v>153</v>
      </c>
      <c r="BE231" s="248">
        <f>IF(N231="základní",J231,0)</f>
        <v>0</v>
      </c>
      <c r="BF231" s="248">
        <f>IF(N231="snížená",J231,0)</f>
        <v>0</v>
      </c>
      <c r="BG231" s="248">
        <f>IF(N231="zákl. přenesená",J231,0)</f>
        <v>0</v>
      </c>
      <c r="BH231" s="248">
        <f>IF(N231="sníž. přenesená",J231,0)</f>
        <v>0</v>
      </c>
      <c r="BI231" s="248">
        <f>IF(N231="nulová",J231,0)</f>
        <v>0</v>
      </c>
      <c r="BJ231" s="18" t="s">
        <v>84</v>
      </c>
      <c r="BK231" s="248">
        <f>ROUND(I231*H231,2)</f>
        <v>0</v>
      </c>
      <c r="BL231" s="18" t="s">
        <v>276</v>
      </c>
      <c r="BM231" s="247" t="s">
        <v>1111</v>
      </c>
    </row>
    <row r="232" s="13" customFormat="1">
      <c r="A232" s="13"/>
      <c r="B232" s="249"/>
      <c r="C232" s="250"/>
      <c r="D232" s="251" t="s">
        <v>162</v>
      </c>
      <c r="E232" s="252" t="s">
        <v>1</v>
      </c>
      <c r="F232" s="253" t="s">
        <v>703</v>
      </c>
      <c r="G232" s="250"/>
      <c r="H232" s="254">
        <v>12.025</v>
      </c>
      <c r="I232" s="255"/>
      <c r="J232" s="250"/>
      <c r="K232" s="250"/>
      <c r="L232" s="256"/>
      <c r="M232" s="257"/>
      <c r="N232" s="258"/>
      <c r="O232" s="258"/>
      <c r="P232" s="258"/>
      <c r="Q232" s="258"/>
      <c r="R232" s="258"/>
      <c r="S232" s="258"/>
      <c r="T232" s="25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0" t="s">
        <v>162</v>
      </c>
      <c r="AU232" s="260" t="s">
        <v>86</v>
      </c>
      <c r="AV232" s="13" t="s">
        <v>86</v>
      </c>
      <c r="AW232" s="13" t="s">
        <v>32</v>
      </c>
      <c r="AX232" s="13" t="s">
        <v>76</v>
      </c>
      <c r="AY232" s="260" t="s">
        <v>153</v>
      </c>
    </row>
    <row r="233" s="13" customFormat="1">
      <c r="A233" s="13"/>
      <c r="B233" s="249"/>
      <c r="C233" s="250"/>
      <c r="D233" s="251" t="s">
        <v>162</v>
      </c>
      <c r="E233" s="252" t="s">
        <v>1</v>
      </c>
      <c r="F233" s="253" t="s">
        <v>704</v>
      </c>
      <c r="G233" s="250"/>
      <c r="H233" s="254">
        <v>13.33</v>
      </c>
      <c r="I233" s="255"/>
      <c r="J233" s="250"/>
      <c r="K233" s="250"/>
      <c r="L233" s="256"/>
      <c r="M233" s="257"/>
      <c r="N233" s="258"/>
      <c r="O233" s="258"/>
      <c r="P233" s="258"/>
      <c r="Q233" s="258"/>
      <c r="R233" s="258"/>
      <c r="S233" s="258"/>
      <c r="T233" s="25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0" t="s">
        <v>162</v>
      </c>
      <c r="AU233" s="260" t="s">
        <v>86</v>
      </c>
      <c r="AV233" s="13" t="s">
        <v>86</v>
      </c>
      <c r="AW233" s="13" t="s">
        <v>32</v>
      </c>
      <c r="AX233" s="13" t="s">
        <v>76</v>
      </c>
      <c r="AY233" s="260" t="s">
        <v>153</v>
      </c>
    </row>
    <row r="234" s="14" customFormat="1">
      <c r="A234" s="14"/>
      <c r="B234" s="261"/>
      <c r="C234" s="262"/>
      <c r="D234" s="251" t="s">
        <v>162</v>
      </c>
      <c r="E234" s="263" t="s">
        <v>1</v>
      </c>
      <c r="F234" s="264" t="s">
        <v>164</v>
      </c>
      <c r="G234" s="262"/>
      <c r="H234" s="265">
        <v>25.355</v>
      </c>
      <c r="I234" s="266"/>
      <c r="J234" s="262"/>
      <c r="K234" s="262"/>
      <c r="L234" s="267"/>
      <c r="M234" s="268"/>
      <c r="N234" s="269"/>
      <c r="O234" s="269"/>
      <c r="P234" s="269"/>
      <c r="Q234" s="269"/>
      <c r="R234" s="269"/>
      <c r="S234" s="269"/>
      <c r="T234" s="27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1" t="s">
        <v>162</v>
      </c>
      <c r="AU234" s="271" t="s">
        <v>86</v>
      </c>
      <c r="AV234" s="14" t="s">
        <v>160</v>
      </c>
      <c r="AW234" s="14" t="s">
        <v>32</v>
      </c>
      <c r="AX234" s="14" t="s">
        <v>84</v>
      </c>
      <c r="AY234" s="271" t="s">
        <v>153</v>
      </c>
    </row>
    <row r="235" s="2" customFormat="1" ht="24.15" customHeight="1">
      <c r="A235" s="39"/>
      <c r="B235" s="40"/>
      <c r="C235" s="235" t="s">
        <v>397</v>
      </c>
      <c r="D235" s="235" t="s">
        <v>156</v>
      </c>
      <c r="E235" s="236" t="s">
        <v>412</v>
      </c>
      <c r="F235" s="237" t="s">
        <v>413</v>
      </c>
      <c r="G235" s="238" t="s">
        <v>167</v>
      </c>
      <c r="H235" s="239">
        <v>5.016</v>
      </c>
      <c r="I235" s="240"/>
      <c r="J235" s="241">
        <f>ROUND(I235*H235,2)</f>
        <v>0</v>
      </c>
      <c r="K235" s="242"/>
      <c r="L235" s="45"/>
      <c r="M235" s="243" t="s">
        <v>1</v>
      </c>
      <c r="N235" s="244" t="s">
        <v>41</v>
      </c>
      <c r="O235" s="92"/>
      <c r="P235" s="245">
        <f>O235*H235</f>
        <v>0</v>
      </c>
      <c r="Q235" s="245">
        <v>0.0045799999999999999</v>
      </c>
      <c r="R235" s="245">
        <f>Q235*H235</f>
        <v>0.022973279999999999</v>
      </c>
      <c r="S235" s="245">
        <v>0</v>
      </c>
      <c r="T235" s="246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7" t="s">
        <v>276</v>
      </c>
      <c r="AT235" s="247" t="s">
        <v>156</v>
      </c>
      <c r="AU235" s="247" t="s">
        <v>86</v>
      </c>
      <c r="AY235" s="18" t="s">
        <v>153</v>
      </c>
      <c r="BE235" s="248">
        <f>IF(N235="základní",J235,0)</f>
        <v>0</v>
      </c>
      <c r="BF235" s="248">
        <f>IF(N235="snížená",J235,0)</f>
        <v>0</v>
      </c>
      <c r="BG235" s="248">
        <f>IF(N235="zákl. přenesená",J235,0)</f>
        <v>0</v>
      </c>
      <c r="BH235" s="248">
        <f>IF(N235="sníž. přenesená",J235,0)</f>
        <v>0</v>
      </c>
      <c r="BI235" s="248">
        <f>IF(N235="nulová",J235,0)</f>
        <v>0</v>
      </c>
      <c r="BJ235" s="18" t="s">
        <v>84</v>
      </c>
      <c r="BK235" s="248">
        <f>ROUND(I235*H235,2)</f>
        <v>0</v>
      </c>
      <c r="BL235" s="18" t="s">
        <v>276</v>
      </c>
      <c r="BM235" s="247" t="s">
        <v>1112</v>
      </c>
    </row>
    <row r="236" s="15" customFormat="1">
      <c r="A236" s="15"/>
      <c r="B236" s="272"/>
      <c r="C236" s="273"/>
      <c r="D236" s="251" t="s">
        <v>162</v>
      </c>
      <c r="E236" s="274" t="s">
        <v>1</v>
      </c>
      <c r="F236" s="275" t="s">
        <v>706</v>
      </c>
      <c r="G236" s="273"/>
      <c r="H236" s="274" t="s">
        <v>1</v>
      </c>
      <c r="I236" s="276"/>
      <c r="J236" s="273"/>
      <c r="K236" s="273"/>
      <c r="L236" s="277"/>
      <c r="M236" s="278"/>
      <c r="N236" s="279"/>
      <c r="O236" s="279"/>
      <c r="P236" s="279"/>
      <c r="Q236" s="279"/>
      <c r="R236" s="279"/>
      <c r="S236" s="279"/>
      <c r="T236" s="280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1" t="s">
        <v>162</v>
      </c>
      <c r="AU236" s="281" t="s">
        <v>86</v>
      </c>
      <c r="AV236" s="15" t="s">
        <v>84</v>
      </c>
      <c r="AW236" s="15" t="s">
        <v>32</v>
      </c>
      <c r="AX236" s="15" t="s">
        <v>76</v>
      </c>
      <c r="AY236" s="281" t="s">
        <v>153</v>
      </c>
    </row>
    <row r="237" s="13" customFormat="1">
      <c r="A237" s="13"/>
      <c r="B237" s="249"/>
      <c r="C237" s="250"/>
      <c r="D237" s="251" t="s">
        <v>162</v>
      </c>
      <c r="E237" s="252" t="s">
        <v>1</v>
      </c>
      <c r="F237" s="253" t="s">
        <v>707</v>
      </c>
      <c r="G237" s="250"/>
      <c r="H237" s="254">
        <v>5.016</v>
      </c>
      <c r="I237" s="255"/>
      <c r="J237" s="250"/>
      <c r="K237" s="250"/>
      <c r="L237" s="256"/>
      <c r="M237" s="257"/>
      <c r="N237" s="258"/>
      <c r="O237" s="258"/>
      <c r="P237" s="258"/>
      <c r="Q237" s="258"/>
      <c r="R237" s="258"/>
      <c r="S237" s="258"/>
      <c r="T237" s="25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0" t="s">
        <v>162</v>
      </c>
      <c r="AU237" s="260" t="s">
        <v>86</v>
      </c>
      <c r="AV237" s="13" t="s">
        <v>86</v>
      </c>
      <c r="AW237" s="13" t="s">
        <v>32</v>
      </c>
      <c r="AX237" s="13" t="s">
        <v>76</v>
      </c>
      <c r="AY237" s="260" t="s">
        <v>153</v>
      </c>
    </row>
    <row r="238" s="14" customFormat="1">
      <c r="A238" s="14"/>
      <c r="B238" s="261"/>
      <c r="C238" s="262"/>
      <c r="D238" s="251" t="s">
        <v>162</v>
      </c>
      <c r="E238" s="263" t="s">
        <v>1</v>
      </c>
      <c r="F238" s="264" t="s">
        <v>164</v>
      </c>
      <c r="G238" s="262"/>
      <c r="H238" s="265">
        <v>5.016</v>
      </c>
      <c r="I238" s="266"/>
      <c r="J238" s="262"/>
      <c r="K238" s="262"/>
      <c r="L238" s="267"/>
      <c r="M238" s="268"/>
      <c r="N238" s="269"/>
      <c r="O238" s="269"/>
      <c r="P238" s="269"/>
      <c r="Q238" s="269"/>
      <c r="R238" s="269"/>
      <c r="S238" s="269"/>
      <c r="T238" s="27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1" t="s">
        <v>162</v>
      </c>
      <c r="AU238" s="271" t="s">
        <v>86</v>
      </c>
      <c r="AV238" s="14" t="s">
        <v>160</v>
      </c>
      <c r="AW238" s="14" t="s">
        <v>32</v>
      </c>
      <c r="AX238" s="14" t="s">
        <v>84</v>
      </c>
      <c r="AY238" s="271" t="s">
        <v>153</v>
      </c>
    </row>
    <row r="239" s="2" customFormat="1" ht="24.15" customHeight="1">
      <c r="A239" s="39"/>
      <c r="B239" s="40"/>
      <c r="C239" s="235" t="s">
        <v>403</v>
      </c>
      <c r="D239" s="235" t="s">
        <v>156</v>
      </c>
      <c r="E239" s="236" t="s">
        <v>422</v>
      </c>
      <c r="F239" s="237" t="s">
        <v>423</v>
      </c>
      <c r="G239" s="238" t="s">
        <v>230</v>
      </c>
      <c r="H239" s="239">
        <v>0.13900000000000001</v>
      </c>
      <c r="I239" s="240"/>
      <c r="J239" s="241">
        <f>ROUND(I239*H239,2)</f>
        <v>0</v>
      </c>
      <c r="K239" s="242"/>
      <c r="L239" s="45"/>
      <c r="M239" s="243" t="s">
        <v>1</v>
      </c>
      <c r="N239" s="244" t="s">
        <v>41</v>
      </c>
      <c r="O239" s="92"/>
      <c r="P239" s="245">
        <f>O239*H239</f>
        <v>0</v>
      </c>
      <c r="Q239" s="245">
        <v>0</v>
      </c>
      <c r="R239" s="245">
        <f>Q239*H239</f>
        <v>0</v>
      </c>
      <c r="S239" s="245">
        <v>0</v>
      </c>
      <c r="T239" s="246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7" t="s">
        <v>276</v>
      </c>
      <c r="AT239" s="247" t="s">
        <v>156</v>
      </c>
      <c r="AU239" s="247" t="s">
        <v>86</v>
      </c>
      <c r="AY239" s="18" t="s">
        <v>153</v>
      </c>
      <c r="BE239" s="248">
        <f>IF(N239="základní",J239,0)</f>
        <v>0</v>
      </c>
      <c r="BF239" s="248">
        <f>IF(N239="snížená",J239,0)</f>
        <v>0</v>
      </c>
      <c r="BG239" s="248">
        <f>IF(N239="zákl. přenesená",J239,0)</f>
        <v>0</v>
      </c>
      <c r="BH239" s="248">
        <f>IF(N239="sníž. přenesená",J239,0)</f>
        <v>0</v>
      </c>
      <c r="BI239" s="248">
        <f>IF(N239="nulová",J239,0)</f>
        <v>0</v>
      </c>
      <c r="BJ239" s="18" t="s">
        <v>84</v>
      </c>
      <c r="BK239" s="248">
        <f>ROUND(I239*H239,2)</f>
        <v>0</v>
      </c>
      <c r="BL239" s="18" t="s">
        <v>276</v>
      </c>
      <c r="BM239" s="247" t="s">
        <v>1113</v>
      </c>
    </row>
    <row r="240" s="12" customFormat="1" ht="22.8" customHeight="1">
      <c r="A240" s="12"/>
      <c r="B240" s="219"/>
      <c r="C240" s="220"/>
      <c r="D240" s="221" t="s">
        <v>75</v>
      </c>
      <c r="E240" s="233" t="s">
        <v>425</v>
      </c>
      <c r="F240" s="233" t="s">
        <v>426</v>
      </c>
      <c r="G240" s="220"/>
      <c r="H240" s="220"/>
      <c r="I240" s="223"/>
      <c r="J240" s="234">
        <f>BK240</f>
        <v>0</v>
      </c>
      <c r="K240" s="220"/>
      <c r="L240" s="225"/>
      <c r="M240" s="226"/>
      <c r="N240" s="227"/>
      <c r="O240" s="227"/>
      <c r="P240" s="228">
        <f>SUM(P241:P244)</f>
        <v>0</v>
      </c>
      <c r="Q240" s="227"/>
      <c r="R240" s="228">
        <f>SUM(R241:R244)</f>
        <v>0</v>
      </c>
      <c r="S240" s="227"/>
      <c r="T240" s="229">
        <f>SUM(T241:T244)</f>
        <v>0.12881000000000001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30" t="s">
        <v>86</v>
      </c>
      <c r="AT240" s="231" t="s">
        <v>75</v>
      </c>
      <c r="AU240" s="231" t="s">
        <v>84</v>
      </c>
      <c r="AY240" s="230" t="s">
        <v>153</v>
      </c>
      <c r="BK240" s="232">
        <f>SUM(BK241:BK244)</f>
        <v>0</v>
      </c>
    </row>
    <row r="241" s="2" customFormat="1" ht="16.5" customHeight="1">
      <c r="A241" s="39"/>
      <c r="B241" s="40"/>
      <c r="C241" s="235" t="s">
        <v>411</v>
      </c>
      <c r="D241" s="235" t="s">
        <v>156</v>
      </c>
      <c r="E241" s="236" t="s">
        <v>428</v>
      </c>
      <c r="F241" s="237" t="s">
        <v>429</v>
      </c>
      <c r="G241" s="238" t="s">
        <v>177</v>
      </c>
      <c r="H241" s="239">
        <v>1</v>
      </c>
      <c r="I241" s="240"/>
      <c r="J241" s="241">
        <f>ROUND(I241*H241,2)</f>
        <v>0</v>
      </c>
      <c r="K241" s="242"/>
      <c r="L241" s="45"/>
      <c r="M241" s="243" t="s">
        <v>1</v>
      </c>
      <c r="N241" s="244" t="s">
        <v>41</v>
      </c>
      <c r="O241" s="92"/>
      <c r="P241" s="245">
        <f>O241*H241</f>
        <v>0</v>
      </c>
      <c r="Q241" s="245">
        <v>0</v>
      </c>
      <c r="R241" s="245">
        <f>Q241*H241</f>
        <v>0</v>
      </c>
      <c r="S241" s="245">
        <v>0.0246</v>
      </c>
      <c r="T241" s="246">
        <f>S241*H241</f>
        <v>0.0246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7" t="s">
        <v>276</v>
      </c>
      <c r="AT241" s="247" t="s">
        <v>156</v>
      </c>
      <c r="AU241" s="247" t="s">
        <v>86</v>
      </c>
      <c r="AY241" s="18" t="s">
        <v>153</v>
      </c>
      <c r="BE241" s="248">
        <f>IF(N241="základní",J241,0)</f>
        <v>0</v>
      </c>
      <c r="BF241" s="248">
        <f>IF(N241="snížená",J241,0)</f>
        <v>0</v>
      </c>
      <c r="BG241" s="248">
        <f>IF(N241="zákl. přenesená",J241,0)</f>
        <v>0</v>
      </c>
      <c r="BH241" s="248">
        <f>IF(N241="sníž. přenesená",J241,0)</f>
        <v>0</v>
      </c>
      <c r="BI241" s="248">
        <f>IF(N241="nulová",J241,0)</f>
        <v>0</v>
      </c>
      <c r="BJ241" s="18" t="s">
        <v>84</v>
      </c>
      <c r="BK241" s="248">
        <f>ROUND(I241*H241,2)</f>
        <v>0</v>
      </c>
      <c r="BL241" s="18" t="s">
        <v>276</v>
      </c>
      <c r="BM241" s="247" t="s">
        <v>1114</v>
      </c>
    </row>
    <row r="242" s="2" customFormat="1" ht="16.5" customHeight="1">
      <c r="A242" s="39"/>
      <c r="B242" s="40"/>
      <c r="C242" s="235" t="s">
        <v>421</v>
      </c>
      <c r="D242" s="235" t="s">
        <v>156</v>
      </c>
      <c r="E242" s="236" t="s">
        <v>432</v>
      </c>
      <c r="F242" s="237" t="s">
        <v>433</v>
      </c>
      <c r="G242" s="238" t="s">
        <v>434</v>
      </c>
      <c r="H242" s="239">
        <v>1</v>
      </c>
      <c r="I242" s="240"/>
      <c r="J242" s="241">
        <f>ROUND(I242*H242,2)</f>
        <v>0</v>
      </c>
      <c r="K242" s="242"/>
      <c r="L242" s="45"/>
      <c r="M242" s="243" t="s">
        <v>1</v>
      </c>
      <c r="N242" s="244" t="s">
        <v>41</v>
      </c>
      <c r="O242" s="92"/>
      <c r="P242" s="245">
        <f>O242*H242</f>
        <v>0</v>
      </c>
      <c r="Q242" s="245">
        <v>0</v>
      </c>
      <c r="R242" s="245">
        <f>Q242*H242</f>
        <v>0</v>
      </c>
      <c r="S242" s="245">
        <v>0.01933</v>
      </c>
      <c r="T242" s="246">
        <f>S242*H242</f>
        <v>0.01933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7" t="s">
        <v>276</v>
      </c>
      <c r="AT242" s="247" t="s">
        <v>156</v>
      </c>
      <c r="AU242" s="247" t="s">
        <v>86</v>
      </c>
      <c r="AY242" s="18" t="s">
        <v>153</v>
      </c>
      <c r="BE242" s="248">
        <f>IF(N242="základní",J242,0)</f>
        <v>0</v>
      </c>
      <c r="BF242" s="248">
        <f>IF(N242="snížená",J242,0)</f>
        <v>0</v>
      </c>
      <c r="BG242" s="248">
        <f>IF(N242="zákl. přenesená",J242,0)</f>
        <v>0</v>
      </c>
      <c r="BH242" s="248">
        <f>IF(N242="sníž. přenesená",J242,0)</f>
        <v>0</v>
      </c>
      <c r="BI242" s="248">
        <f>IF(N242="nulová",J242,0)</f>
        <v>0</v>
      </c>
      <c r="BJ242" s="18" t="s">
        <v>84</v>
      </c>
      <c r="BK242" s="248">
        <f>ROUND(I242*H242,2)</f>
        <v>0</v>
      </c>
      <c r="BL242" s="18" t="s">
        <v>276</v>
      </c>
      <c r="BM242" s="247" t="s">
        <v>1115</v>
      </c>
    </row>
    <row r="243" s="2" customFormat="1" ht="16.5" customHeight="1">
      <c r="A243" s="39"/>
      <c r="B243" s="40"/>
      <c r="C243" s="235" t="s">
        <v>431</v>
      </c>
      <c r="D243" s="235" t="s">
        <v>156</v>
      </c>
      <c r="E243" s="236" t="s">
        <v>437</v>
      </c>
      <c r="F243" s="237" t="s">
        <v>438</v>
      </c>
      <c r="G243" s="238" t="s">
        <v>434</v>
      </c>
      <c r="H243" s="239">
        <v>4</v>
      </c>
      <c r="I243" s="240"/>
      <c r="J243" s="241">
        <f>ROUND(I243*H243,2)</f>
        <v>0</v>
      </c>
      <c r="K243" s="242"/>
      <c r="L243" s="45"/>
      <c r="M243" s="243" t="s">
        <v>1</v>
      </c>
      <c r="N243" s="244" t="s">
        <v>41</v>
      </c>
      <c r="O243" s="92"/>
      <c r="P243" s="245">
        <f>O243*H243</f>
        <v>0</v>
      </c>
      <c r="Q243" s="245">
        <v>0</v>
      </c>
      <c r="R243" s="245">
        <f>Q243*H243</f>
        <v>0</v>
      </c>
      <c r="S243" s="245">
        <v>0.019460000000000002</v>
      </c>
      <c r="T243" s="246">
        <f>S243*H243</f>
        <v>0.077840000000000006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7" t="s">
        <v>276</v>
      </c>
      <c r="AT243" s="247" t="s">
        <v>156</v>
      </c>
      <c r="AU243" s="247" t="s">
        <v>86</v>
      </c>
      <c r="AY243" s="18" t="s">
        <v>153</v>
      </c>
      <c r="BE243" s="248">
        <f>IF(N243="základní",J243,0)</f>
        <v>0</v>
      </c>
      <c r="BF243" s="248">
        <f>IF(N243="snížená",J243,0)</f>
        <v>0</v>
      </c>
      <c r="BG243" s="248">
        <f>IF(N243="zákl. přenesená",J243,0)</f>
        <v>0</v>
      </c>
      <c r="BH243" s="248">
        <f>IF(N243="sníž. přenesená",J243,0)</f>
        <v>0</v>
      </c>
      <c r="BI243" s="248">
        <f>IF(N243="nulová",J243,0)</f>
        <v>0</v>
      </c>
      <c r="BJ243" s="18" t="s">
        <v>84</v>
      </c>
      <c r="BK243" s="248">
        <f>ROUND(I243*H243,2)</f>
        <v>0</v>
      </c>
      <c r="BL243" s="18" t="s">
        <v>276</v>
      </c>
      <c r="BM243" s="247" t="s">
        <v>1116</v>
      </c>
    </row>
    <row r="244" s="2" customFormat="1" ht="16.5" customHeight="1">
      <c r="A244" s="39"/>
      <c r="B244" s="40"/>
      <c r="C244" s="235" t="s">
        <v>436</v>
      </c>
      <c r="D244" s="235" t="s">
        <v>156</v>
      </c>
      <c r="E244" s="236" t="s">
        <v>445</v>
      </c>
      <c r="F244" s="237" t="s">
        <v>446</v>
      </c>
      <c r="G244" s="238" t="s">
        <v>434</v>
      </c>
      <c r="H244" s="239">
        <v>4</v>
      </c>
      <c r="I244" s="240"/>
      <c r="J244" s="241">
        <f>ROUND(I244*H244,2)</f>
        <v>0</v>
      </c>
      <c r="K244" s="242"/>
      <c r="L244" s="45"/>
      <c r="M244" s="243" t="s">
        <v>1</v>
      </c>
      <c r="N244" s="244" t="s">
        <v>41</v>
      </c>
      <c r="O244" s="92"/>
      <c r="P244" s="245">
        <f>O244*H244</f>
        <v>0</v>
      </c>
      <c r="Q244" s="245">
        <v>0</v>
      </c>
      <c r="R244" s="245">
        <f>Q244*H244</f>
        <v>0</v>
      </c>
      <c r="S244" s="245">
        <v>0.0017600000000000001</v>
      </c>
      <c r="T244" s="246">
        <f>S244*H244</f>
        <v>0.0070400000000000003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7" t="s">
        <v>276</v>
      </c>
      <c r="AT244" s="247" t="s">
        <v>156</v>
      </c>
      <c r="AU244" s="247" t="s">
        <v>86</v>
      </c>
      <c r="AY244" s="18" t="s">
        <v>153</v>
      </c>
      <c r="BE244" s="248">
        <f>IF(N244="základní",J244,0)</f>
        <v>0</v>
      </c>
      <c r="BF244" s="248">
        <f>IF(N244="snížená",J244,0)</f>
        <v>0</v>
      </c>
      <c r="BG244" s="248">
        <f>IF(N244="zákl. přenesená",J244,0)</f>
        <v>0</v>
      </c>
      <c r="BH244" s="248">
        <f>IF(N244="sníž. přenesená",J244,0)</f>
        <v>0</v>
      </c>
      <c r="BI244" s="248">
        <f>IF(N244="nulová",J244,0)</f>
        <v>0</v>
      </c>
      <c r="BJ244" s="18" t="s">
        <v>84</v>
      </c>
      <c r="BK244" s="248">
        <f>ROUND(I244*H244,2)</f>
        <v>0</v>
      </c>
      <c r="BL244" s="18" t="s">
        <v>276</v>
      </c>
      <c r="BM244" s="247" t="s">
        <v>1117</v>
      </c>
    </row>
    <row r="245" s="12" customFormat="1" ht="22.8" customHeight="1">
      <c r="A245" s="12"/>
      <c r="B245" s="219"/>
      <c r="C245" s="220"/>
      <c r="D245" s="221" t="s">
        <v>75</v>
      </c>
      <c r="E245" s="233" t="s">
        <v>470</v>
      </c>
      <c r="F245" s="233" t="s">
        <v>471</v>
      </c>
      <c r="G245" s="220"/>
      <c r="H245" s="220"/>
      <c r="I245" s="223"/>
      <c r="J245" s="234">
        <f>BK245</f>
        <v>0</v>
      </c>
      <c r="K245" s="220"/>
      <c r="L245" s="225"/>
      <c r="M245" s="226"/>
      <c r="N245" s="227"/>
      <c r="O245" s="227"/>
      <c r="P245" s="228">
        <f>SUM(P246:P258)</f>
        <v>0</v>
      </c>
      <c r="Q245" s="227"/>
      <c r="R245" s="228">
        <f>SUM(R246:R258)</f>
        <v>0.98315400000000008</v>
      </c>
      <c r="S245" s="227"/>
      <c r="T245" s="229">
        <f>SUM(T246:T258)</f>
        <v>2.1087753499999997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30" t="s">
        <v>86</v>
      </c>
      <c r="AT245" s="231" t="s">
        <v>75</v>
      </c>
      <c r="AU245" s="231" t="s">
        <v>84</v>
      </c>
      <c r="AY245" s="230" t="s">
        <v>153</v>
      </c>
      <c r="BK245" s="232">
        <f>SUM(BK246:BK258)</f>
        <v>0</v>
      </c>
    </row>
    <row r="246" s="2" customFormat="1" ht="24.15" customHeight="1">
      <c r="A246" s="39"/>
      <c r="B246" s="40"/>
      <c r="C246" s="235" t="s">
        <v>939</v>
      </c>
      <c r="D246" s="235" t="s">
        <v>156</v>
      </c>
      <c r="E246" s="236" t="s">
        <v>473</v>
      </c>
      <c r="F246" s="237" t="s">
        <v>474</v>
      </c>
      <c r="G246" s="238" t="s">
        <v>167</v>
      </c>
      <c r="H246" s="239">
        <v>25.355</v>
      </c>
      <c r="I246" s="240"/>
      <c r="J246" s="241">
        <f>ROUND(I246*H246,2)</f>
        <v>0</v>
      </c>
      <c r="K246" s="242"/>
      <c r="L246" s="45"/>
      <c r="M246" s="243" t="s">
        <v>1</v>
      </c>
      <c r="N246" s="244" t="s">
        <v>41</v>
      </c>
      <c r="O246" s="92"/>
      <c r="P246" s="245">
        <f>O246*H246</f>
        <v>0</v>
      </c>
      <c r="Q246" s="245">
        <v>0.020400000000000001</v>
      </c>
      <c r="R246" s="245">
        <f>Q246*H246</f>
        <v>0.51724200000000009</v>
      </c>
      <c r="S246" s="245">
        <v>0</v>
      </c>
      <c r="T246" s="246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7" t="s">
        <v>276</v>
      </c>
      <c r="AT246" s="247" t="s">
        <v>156</v>
      </c>
      <c r="AU246" s="247" t="s">
        <v>86</v>
      </c>
      <c r="AY246" s="18" t="s">
        <v>153</v>
      </c>
      <c r="BE246" s="248">
        <f>IF(N246="základní",J246,0)</f>
        <v>0</v>
      </c>
      <c r="BF246" s="248">
        <f>IF(N246="snížená",J246,0)</f>
        <v>0</v>
      </c>
      <c r="BG246" s="248">
        <f>IF(N246="zákl. přenesená",J246,0)</f>
        <v>0</v>
      </c>
      <c r="BH246" s="248">
        <f>IF(N246="sníž. přenesená",J246,0)</f>
        <v>0</v>
      </c>
      <c r="BI246" s="248">
        <f>IF(N246="nulová",J246,0)</f>
        <v>0</v>
      </c>
      <c r="BJ246" s="18" t="s">
        <v>84</v>
      </c>
      <c r="BK246" s="248">
        <f>ROUND(I246*H246,2)</f>
        <v>0</v>
      </c>
      <c r="BL246" s="18" t="s">
        <v>276</v>
      </c>
      <c r="BM246" s="247" t="s">
        <v>1118</v>
      </c>
    </row>
    <row r="247" s="2" customFormat="1" ht="24.15" customHeight="1">
      <c r="A247" s="39"/>
      <c r="B247" s="40"/>
      <c r="C247" s="235" t="s">
        <v>427</v>
      </c>
      <c r="D247" s="235" t="s">
        <v>156</v>
      </c>
      <c r="E247" s="236" t="s">
        <v>477</v>
      </c>
      <c r="F247" s="237" t="s">
        <v>478</v>
      </c>
      <c r="G247" s="238" t="s">
        <v>167</v>
      </c>
      <c r="H247" s="239">
        <v>25.355</v>
      </c>
      <c r="I247" s="240"/>
      <c r="J247" s="241">
        <f>ROUND(I247*H247,2)</f>
        <v>0</v>
      </c>
      <c r="K247" s="242"/>
      <c r="L247" s="45"/>
      <c r="M247" s="243" t="s">
        <v>1</v>
      </c>
      <c r="N247" s="244" t="s">
        <v>41</v>
      </c>
      <c r="O247" s="92"/>
      <c r="P247" s="245">
        <f>O247*H247</f>
        <v>0</v>
      </c>
      <c r="Q247" s="245">
        <v>0</v>
      </c>
      <c r="R247" s="245">
        <f>Q247*H247</f>
        <v>0</v>
      </c>
      <c r="S247" s="245">
        <v>0.083169999999999994</v>
      </c>
      <c r="T247" s="246">
        <f>S247*H247</f>
        <v>2.1087753499999997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7" t="s">
        <v>276</v>
      </c>
      <c r="AT247" s="247" t="s">
        <v>156</v>
      </c>
      <c r="AU247" s="247" t="s">
        <v>86</v>
      </c>
      <c r="AY247" s="18" t="s">
        <v>153</v>
      </c>
      <c r="BE247" s="248">
        <f>IF(N247="základní",J247,0)</f>
        <v>0</v>
      </c>
      <c r="BF247" s="248">
        <f>IF(N247="snížená",J247,0)</f>
        <v>0</v>
      </c>
      <c r="BG247" s="248">
        <f>IF(N247="zákl. přenesená",J247,0)</f>
        <v>0</v>
      </c>
      <c r="BH247" s="248">
        <f>IF(N247="sníž. přenesená",J247,0)</f>
        <v>0</v>
      </c>
      <c r="BI247" s="248">
        <f>IF(N247="nulová",J247,0)</f>
        <v>0</v>
      </c>
      <c r="BJ247" s="18" t="s">
        <v>84</v>
      </c>
      <c r="BK247" s="248">
        <f>ROUND(I247*H247,2)</f>
        <v>0</v>
      </c>
      <c r="BL247" s="18" t="s">
        <v>276</v>
      </c>
      <c r="BM247" s="247" t="s">
        <v>1119</v>
      </c>
    </row>
    <row r="248" s="13" customFormat="1">
      <c r="A248" s="13"/>
      <c r="B248" s="249"/>
      <c r="C248" s="250"/>
      <c r="D248" s="251" t="s">
        <v>162</v>
      </c>
      <c r="E248" s="252" t="s">
        <v>1</v>
      </c>
      <c r="F248" s="253" t="s">
        <v>703</v>
      </c>
      <c r="G248" s="250"/>
      <c r="H248" s="254">
        <v>12.025</v>
      </c>
      <c r="I248" s="255"/>
      <c r="J248" s="250"/>
      <c r="K248" s="250"/>
      <c r="L248" s="256"/>
      <c r="M248" s="257"/>
      <c r="N248" s="258"/>
      <c r="O248" s="258"/>
      <c r="P248" s="258"/>
      <c r="Q248" s="258"/>
      <c r="R248" s="258"/>
      <c r="S248" s="258"/>
      <c r="T248" s="25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0" t="s">
        <v>162</v>
      </c>
      <c r="AU248" s="260" t="s">
        <v>86</v>
      </c>
      <c r="AV248" s="13" t="s">
        <v>86</v>
      </c>
      <c r="AW248" s="13" t="s">
        <v>32</v>
      </c>
      <c r="AX248" s="13" t="s">
        <v>76</v>
      </c>
      <c r="AY248" s="260" t="s">
        <v>153</v>
      </c>
    </row>
    <row r="249" s="13" customFormat="1">
      <c r="A249" s="13"/>
      <c r="B249" s="249"/>
      <c r="C249" s="250"/>
      <c r="D249" s="251" t="s">
        <v>162</v>
      </c>
      <c r="E249" s="252" t="s">
        <v>1</v>
      </c>
      <c r="F249" s="253" t="s">
        <v>704</v>
      </c>
      <c r="G249" s="250"/>
      <c r="H249" s="254">
        <v>13.33</v>
      </c>
      <c r="I249" s="255"/>
      <c r="J249" s="250"/>
      <c r="K249" s="250"/>
      <c r="L249" s="256"/>
      <c r="M249" s="257"/>
      <c r="N249" s="258"/>
      <c r="O249" s="258"/>
      <c r="P249" s="258"/>
      <c r="Q249" s="258"/>
      <c r="R249" s="258"/>
      <c r="S249" s="258"/>
      <c r="T249" s="25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0" t="s">
        <v>162</v>
      </c>
      <c r="AU249" s="260" t="s">
        <v>86</v>
      </c>
      <c r="AV249" s="13" t="s">
        <v>86</v>
      </c>
      <c r="AW249" s="13" t="s">
        <v>32</v>
      </c>
      <c r="AX249" s="13" t="s">
        <v>76</v>
      </c>
      <c r="AY249" s="260" t="s">
        <v>153</v>
      </c>
    </row>
    <row r="250" s="14" customFormat="1">
      <c r="A250" s="14"/>
      <c r="B250" s="261"/>
      <c r="C250" s="262"/>
      <c r="D250" s="251" t="s">
        <v>162</v>
      </c>
      <c r="E250" s="263" t="s">
        <v>1</v>
      </c>
      <c r="F250" s="264" t="s">
        <v>164</v>
      </c>
      <c r="G250" s="262"/>
      <c r="H250" s="265">
        <v>25.355</v>
      </c>
      <c r="I250" s="266"/>
      <c r="J250" s="262"/>
      <c r="K250" s="262"/>
      <c r="L250" s="267"/>
      <c r="M250" s="268"/>
      <c r="N250" s="269"/>
      <c r="O250" s="269"/>
      <c r="P250" s="269"/>
      <c r="Q250" s="269"/>
      <c r="R250" s="269"/>
      <c r="S250" s="269"/>
      <c r="T250" s="27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1" t="s">
        <v>162</v>
      </c>
      <c r="AU250" s="271" t="s">
        <v>86</v>
      </c>
      <c r="AV250" s="14" t="s">
        <v>160</v>
      </c>
      <c r="AW250" s="14" t="s">
        <v>32</v>
      </c>
      <c r="AX250" s="14" t="s">
        <v>84</v>
      </c>
      <c r="AY250" s="271" t="s">
        <v>153</v>
      </c>
    </row>
    <row r="251" s="2" customFormat="1" ht="24.15" customHeight="1">
      <c r="A251" s="39"/>
      <c r="B251" s="40"/>
      <c r="C251" s="235" t="s">
        <v>721</v>
      </c>
      <c r="D251" s="235" t="s">
        <v>156</v>
      </c>
      <c r="E251" s="236" t="s">
        <v>481</v>
      </c>
      <c r="F251" s="237" t="s">
        <v>482</v>
      </c>
      <c r="G251" s="238" t="s">
        <v>167</v>
      </c>
      <c r="H251" s="239">
        <v>25.332999999999998</v>
      </c>
      <c r="I251" s="240"/>
      <c r="J251" s="241">
        <f>ROUND(I251*H251,2)</f>
        <v>0</v>
      </c>
      <c r="K251" s="242"/>
      <c r="L251" s="45"/>
      <c r="M251" s="243" t="s">
        <v>1</v>
      </c>
      <c r="N251" s="244" t="s">
        <v>41</v>
      </c>
      <c r="O251" s="92"/>
      <c r="P251" s="245">
        <f>O251*H251</f>
        <v>0</v>
      </c>
      <c r="Q251" s="245">
        <v>0.0054000000000000003</v>
      </c>
      <c r="R251" s="245">
        <f>Q251*H251</f>
        <v>0.13679820000000001</v>
      </c>
      <c r="S251" s="245">
        <v>0</v>
      </c>
      <c r="T251" s="246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7" t="s">
        <v>276</v>
      </c>
      <c r="AT251" s="247" t="s">
        <v>156</v>
      </c>
      <c r="AU251" s="247" t="s">
        <v>86</v>
      </c>
      <c r="AY251" s="18" t="s">
        <v>153</v>
      </c>
      <c r="BE251" s="248">
        <f>IF(N251="základní",J251,0)</f>
        <v>0</v>
      </c>
      <c r="BF251" s="248">
        <f>IF(N251="snížená",J251,0)</f>
        <v>0</v>
      </c>
      <c r="BG251" s="248">
        <f>IF(N251="zákl. přenesená",J251,0)</f>
        <v>0</v>
      </c>
      <c r="BH251" s="248">
        <f>IF(N251="sníž. přenesená",J251,0)</f>
        <v>0</v>
      </c>
      <c r="BI251" s="248">
        <f>IF(N251="nulová",J251,0)</f>
        <v>0</v>
      </c>
      <c r="BJ251" s="18" t="s">
        <v>84</v>
      </c>
      <c r="BK251" s="248">
        <f>ROUND(I251*H251,2)</f>
        <v>0</v>
      </c>
      <c r="BL251" s="18" t="s">
        <v>276</v>
      </c>
      <c r="BM251" s="247" t="s">
        <v>1120</v>
      </c>
    </row>
    <row r="252" s="2" customFormat="1" ht="37.8" customHeight="1">
      <c r="A252" s="39"/>
      <c r="B252" s="40"/>
      <c r="C252" s="293" t="s">
        <v>723</v>
      </c>
      <c r="D252" s="293" t="s">
        <v>255</v>
      </c>
      <c r="E252" s="294" t="s">
        <v>485</v>
      </c>
      <c r="F252" s="295" t="s">
        <v>486</v>
      </c>
      <c r="G252" s="296" t="s">
        <v>167</v>
      </c>
      <c r="H252" s="297">
        <v>27.890999999999998</v>
      </c>
      <c r="I252" s="298"/>
      <c r="J252" s="299">
        <f>ROUND(I252*H252,2)</f>
        <v>0</v>
      </c>
      <c r="K252" s="300"/>
      <c r="L252" s="301"/>
      <c r="M252" s="302" t="s">
        <v>1</v>
      </c>
      <c r="N252" s="303" t="s">
        <v>41</v>
      </c>
      <c r="O252" s="92"/>
      <c r="P252" s="245">
        <f>O252*H252</f>
        <v>0</v>
      </c>
      <c r="Q252" s="245">
        <v>0.0118</v>
      </c>
      <c r="R252" s="245">
        <f>Q252*H252</f>
        <v>0.32911379999999996</v>
      </c>
      <c r="S252" s="245">
        <v>0</v>
      </c>
      <c r="T252" s="246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7" t="s">
        <v>468</v>
      </c>
      <c r="AT252" s="247" t="s">
        <v>255</v>
      </c>
      <c r="AU252" s="247" t="s">
        <v>86</v>
      </c>
      <c r="AY252" s="18" t="s">
        <v>153</v>
      </c>
      <c r="BE252" s="248">
        <f>IF(N252="základní",J252,0)</f>
        <v>0</v>
      </c>
      <c r="BF252" s="248">
        <f>IF(N252="snížená",J252,0)</f>
        <v>0</v>
      </c>
      <c r="BG252" s="248">
        <f>IF(N252="zákl. přenesená",J252,0)</f>
        <v>0</v>
      </c>
      <c r="BH252" s="248">
        <f>IF(N252="sníž. přenesená",J252,0)</f>
        <v>0</v>
      </c>
      <c r="BI252" s="248">
        <f>IF(N252="nulová",J252,0)</f>
        <v>0</v>
      </c>
      <c r="BJ252" s="18" t="s">
        <v>84</v>
      </c>
      <c r="BK252" s="248">
        <f>ROUND(I252*H252,2)</f>
        <v>0</v>
      </c>
      <c r="BL252" s="18" t="s">
        <v>276</v>
      </c>
      <c r="BM252" s="247" t="s">
        <v>1121</v>
      </c>
    </row>
    <row r="253" s="13" customFormat="1">
      <c r="A253" s="13"/>
      <c r="B253" s="249"/>
      <c r="C253" s="250"/>
      <c r="D253" s="251" t="s">
        <v>162</v>
      </c>
      <c r="E253" s="250"/>
      <c r="F253" s="253" t="s">
        <v>727</v>
      </c>
      <c r="G253" s="250"/>
      <c r="H253" s="254">
        <v>27.890999999999998</v>
      </c>
      <c r="I253" s="255"/>
      <c r="J253" s="250"/>
      <c r="K253" s="250"/>
      <c r="L253" s="256"/>
      <c r="M253" s="257"/>
      <c r="N253" s="258"/>
      <c r="O253" s="258"/>
      <c r="P253" s="258"/>
      <c r="Q253" s="258"/>
      <c r="R253" s="258"/>
      <c r="S253" s="258"/>
      <c r="T253" s="25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0" t="s">
        <v>162</v>
      </c>
      <c r="AU253" s="260" t="s">
        <v>86</v>
      </c>
      <c r="AV253" s="13" t="s">
        <v>86</v>
      </c>
      <c r="AW253" s="13" t="s">
        <v>4</v>
      </c>
      <c r="AX253" s="13" t="s">
        <v>84</v>
      </c>
      <c r="AY253" s="260" t="s">
        <v>153</v>
      </c>
    </row>
    <row r="254" s="2" customFormat="1" ht="24.15" customHeight="1">
      <c r="A254" s="39"/>
      <c r="B254" s="40"/>
      <c r="C254" s="235" t="s">
        <v>728</v>
      </c>
      <c r="D254" s="235" t="s">
        <v>156</v>
      </c>
      <c r="E254" s="236" t="s">
        <v>490</v>
      </c>
      <c r="F254" s="237" t="s">
        <v>491</v>
      </c>
      <c r="G254" s="238" t="s">
        <v>167</v>
      </c>
      <c r="H254" s="239">
        <v>1.2</v>
      </c>
      <c r="I254" s="240"/>
      <c r="J254" s="241">
        <f>ROUND(I254*H254,2)</f>
        <v>0</v>
      </c>
      <c r="K254" s="242"/>
      <c r="L254" s="45"/>
      <c r="M254" s="243" t="s">
        <v>1</v>
      </c>
      <c r="N254" s="244" t="s">
        <v>41</v>
      </c>
      <c r="O254" s="92"/>
      <c r="P254" s="245">
        <f>O254*H254</f>
        <v>0</v>
      </c>
      <c r="Q254" s="245">
        <v>0</v>
      </c>
      <c r="R254" s="245">
        <f>Q254*H254</f>
        <v>0</v>
      </c>
      <c r="S254" s="245">
        <v>0</v>
      </c>
      <c r="T254" s="246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7" t="s">
        <v>276</v>
      </c>
      <c r="AT254" s="247" t="s">
        <v>156</v>
      </c>
      <c r="AU254" s="247" t="s">
        <v>86</v>
      </c>
      <c r="AY254" s="18" t="s">
        <v>153</v>
      </c>
      <c r="BE254" s="248">
        <f>IF(N254="základní",J254,0)</f>
        <v>0</v>
      </c>
      <c r="BF254" s="248">
        <f>IF(N254="snížená",J254,0)</f>
        <v>0</v>
      </c>
      <c r="BG254" s="248">
        <f>IF(N254="zákl. přenesená",J254,0)</f>
        <v>0</v>
      </c>
      <c r="BH254" s="248">
        <f>IF(N254="sníž. přenesená",J254,0)</f>
        <v>0</v>
      </c>
      <c r="BI254" s="248">
        <f>IF(N254="nulová",J254,0)</f>
        <v>0</v>
      </c>
      <c r="BJ254" s="18" t="s">
        <v>84</v>
      </c>
      <c r="BK254" s="248">
        <f>ROUND(I254*H254,2)</f>
        <v>0</v>
      </c>
      <c r="BL254" s="18" t="s">
        <v>276</v>
      </c>
      <c r="BM254" s="247" t="s">
        <v>1122</v>
      </c>
    </row>
    <row r="255" s="13" customFormat="1">
      <c r="A255" s="13"/>
      <c r="B255" s="249"/>
      <c r="C255" s="250"/>
      <c r="D255" s="251" t="s">
        <v>162</v>
      </c>
      <c r="E255" s="252" t="s">
        <v>1</v>
      </c>
      <c r="F255" s="253" t="s">
        <v>734</v>
      </c>
      <c r="G255" s="250"/>
      <c r="H255" s="254">
        <v>1.2</v>
      </c>
      <c r="I255" s="255"/>
      <c r="J255" s="250"/>
      <c r="K255" s="250"/>
      <c r="L255" s="256"/>
      <c r="M255" s="257"/>
      <c r="N255" s="258"/>
      <c r="O255" s="258"/>
      <c r="P255" s="258"/>
      <c r="Q255" s="258"/>
      <c r="R255" s="258"/>
      <c r="S255" s="258"/>
      <c r="T255" s="25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0" t="s">
        <v>162</v>
      </c>
      <c r="AU255" s="260" t="s">
        <v>86</v>
      </c>
      <c r="AV255" s="13" t="s">
        <v>86</v>
      </c>
      <c r="AW255" s="13" t="s">
        <v>32</v>
      </c>
      <c r="AX255" s="13" t="s">
        <v>76</v>
      </c>
      <c r="AY255" s="260" t="s">
        <v>153</v>
      </c>
    </row>
    <row r="256" s="14" customFormat="1">
      <c r="A256" s="14"/>
      <c r="B256" s="261"/>
      <c r="C256" s="262"/>
      <c r="D256" s="251" t="s">
        <v>162</v>
      </c>
      <c r="E256" s="263" t="s">
        <v>1</v>
      </c>
      <c r="F256" s="264" t="s">
        <v>164</v>
      </c>
      <c r="G256" s="262"/>
      <c r="H256" s="265">
        <v>1.2</v>
      </c>
      <c r="I256" s="266"/>
      <c r="J256" s="262"/>
      <c r="K256" s="262"/>
      <c r="L256" s="267"/>
      <c r="M256" s="268"/>
      <c r="N256" s="269"/>
      <c r="O256" s="269"/>
      <c r="P256" s="269"/>
      <c r="Q256" s="269"/>
      <c r="R256" s="269"/>
      <c r="S256" s="269"/>
      <c r="T256" s="27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1" t="s">
        <v>162</v>
      </c>
      <c r="AU256" s="271" t="s">
        <v>86</v>
      </c>
      <c r="AV256" s="14" t="s">
        <v>160</v>
      </c>
      <c r="AW256" s="14" t="s">
        <v>32</v>
      </c>
      <c r="AX256" s="14" t="s">
        <v>84</v>
      </c>
      <c r="AY256" s="271" t="s">
        <v>153</v>
      </c>
    </row>
    <row r="257" s="2" customFormat="1" ht="24.15" customHeight="1">
      <c r="A257" s="39"/>
      <c r="B257" s="40"/>
      <c r="C257" s="235" t="s">
        <v>732</v>
      </c>
      <c r="D257" s="235" t="s">
        <v>156</v>
      </c>
      <c r="E257" s="236" t="s">
        <v>495</v>
      </c>
      <c r="F257" s="237" t="s">
        <v>496</v>
      </c>
      <c r="G257" s="238" t="s">
        <v>167</v>
      </c>
      <c r="H257" s="239">
        <v>1.2</v>
      </c>
      <c r="I257" s="240"/>
      <c r="J257" s="241">
        <f>ROUND(I257*H257,2)</f>
        <v>0</v>
      </c>
      <c r="K257" s="242"/>
      <c r="L257" s="45"/>
      <c r="M257" s="243" t="s">
        <v>1</v>
      </c>
      <c r="N257" s="244" t="s">
        <v>41</v>
      </c>
      <c r="O257" s="92"/>
      <c r="P257" s="245">
        <f>O257*H257</f>
        <v>0</v>
      </c>
      <c r="Q257" s="245">
        <v>0</v>
      </c>
      <c r="R257" s="245">
        <f>Q257*H257</f>
        <v>0</v>
      </c>
      <c r="S257" s="245">
        <v>0</v>
      </c>
      <c r="T257" s="246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7" t="s">
        <v>276</v>
      </c>
      <c r="AT257" s="247" t="s">
        <v>156</v>
      </c>
      <c r="AU257" s="247" t="s">
        <v>86</v>
      </c>
      <c r="AY257" s="18" t="s">
        <v>153</v>
      </c>
      <c r="BE257" s="248">
        <f>IF(N257="základní",J257,0)</f>
        <v>0</v>
      </c>
      <c r="BF257" s="248">
        <f>IF(N257="snížená",J257,0)</f>
        <v>0</v>
      </c>
      <c r="BG257" s="248">
        <f>IF(N257="zákl. přenesená",J257,0)</f>
        <v>0</v>
      </c>
      <c r="BH257" s="248">
        <f>IF(N257="sníž. přenesená",J257,0)</f>
        <v>0</v>
      </c>
      <c r="BI257" s="248">
        <f>IF(N257="nulová",J257,0)</f>
        <v>0</v>
      </c>
      <c r="BJ257" s="18" t="s">
        <v>84</v>
      </c>
      <c r="BK257" s="248">
        <f>ROUND(I257*H257,2)</f>
        <v>0</v>
      </c>
      <c r="BL257" s="18" t="s">
        <v>276</v>
      </c>
      <c r="BM257" s="247" t="s">
        <v>1123</v>
      </c>
    </row>
    <row r="258" s="2" customFormat="1" ht="24.15" customHeight="1">
      <c r="A258" s="39"/>
      <c r="B258" s="40"/>
      <c r="C258" s="235" t="s">
        <v>472</v>
      </c>
      <c r="D258" s="235" t="s">
        <v>156</v>
      </c>
      <c r="E258" s="236" t="s">
        <v>499</v>
      </c>
      <c r="F258" s="237" t="s">
        <v>500</v>
      </c>
      <c r="G258" s="238" t="s">
        <v>230</v>
      </c>
      <c r="H258" s="239">
        <v>0.98299999999999998</v>
      </c>
      <c r="I258" s="240"/>
      <c r="J258" s="241">
        <f>ROUND(I258*H258,2)</f>
        <v>0</v>
      </c>
      <c r="K258" s="242"/>
      <c r="L258" s="45"/>
      <c r="M258" s="243" t="s">
        <v>1</v>
      </c>
      <c r="N258" s="244" t="s">
        <v>41</v>
      </c>
      <c r="O258" s="92"/>
      <c r="P258" s="245">
        <f>O258*H258</f>
        <v>0</v>
      </c>
      <c r="Q258" s="245">
        <v>0</v>
      </c>
      <c r="R258" s="245">
        <f>Q258*H258</f>
        <v>0</v>
      </c>
      <c r="S258" s="245">
        <v>0</v>
      </c>
      <c r="T258" s="246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7" t="s">
        <v>276</v>
      </c>
      <c r="AT258" s="247" t="s">
        <v>156</v>
      </c>
      <c r="AU258" s="247" t="s">
        <v>86</v>
      </c>
      <c r="AY258" s="18" t="s">
        <v>153</v>
      </c>
      <c r="BE258" s="248">
        <f>IF(N258="základní",J258,0)</f>
        <v>0</v>
      </c>
      <c r="BF258" s="248">
        <f>IF(N258="snížená",J258,0)</f>
        <v>0</v>
      </c>
      <c r="BG258" s="248">
        <f>IF(N258="zákl. přenesená",J258,0)</f>
        <v>0</v>
      </c>
      <c r="BH258" s="248">
        <f>IF(N258="sníž. přenesená",J258,0)</f>
        <v>0</v>
      </c>
      <c r="BI258" s="248">
        <f>IF(N258="nulová",J258,0)</f>
        <v>0</v>
      </c>
      <c r="BJ258" s="18" t="s">
        <v>84</v>
      </c>
      <c r="BK258" s="248">
        <f>ROUND(I258*H258,2)</f>
        <v>0</v>
      </c>
      <c r="BL258" s="18" t="s">
        <v>276</v>
      </c>
      <c r="BM258" s="247" t="s">
        <v>1124</v>
      </c>
    </row>
    <row r="259" s="12" customFormat="1" ht="22.8" customHeight="1">
      <c r="A259" s="12"/>
      <c r="B259" s="219"/>
      <c r="C259" s="220"/>
      <c r="D259" s="221" t="s">
        <v>75</v>
      </c>
      <c r="E259" s="233" t="s">
        <v>502</v>
      </c>
      <c r="F259" s="233" t="s">
        <v>503</v>
      </c>
      <c r="G259" s="220"/>
      <c r="H259" s="220"/>
      <c r="I259" s="223"/>
      <c r="J259" s="234">
        <f>BK259</f>
        <v>0</v>
      </c>
      <c r="K259" s="220"/>
      <c r="L259" s="225"/>
      <c r="M259" s="226"/>
      <c r="N259" s="227"/>
      <c r="O259" s="227"/>
      <c r="P259" s="228">
        <f>SUM(P260:P300)</f>
        <v>0</v>
      </c>
      <c r="Q259" s="227"/>
      <c r="R259" s="228">
        <f>SUM(R260:R300)</f>
        <v>1.4439987999999999</v>
      </c>
      <c r="S259" s="227"/>
      <c r="T259" s="229">
        <f>SUM(T260:T300)</f>
        <v>4.3023850000000001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30" t="s">
        <v>86</v>
      </c>
      <c r="AT259" s="231" t="s">
        <v>75</v>
      </c>
      <c r="AU259" s="231" t="s">
        <v>84</v>
      </c>
      <c r="AY259" s="230" t="s">
        <v>153</v>
      </c>
      <c r="BK259" s="232">
        <f>SUM(BK260:BK300)</f>
        <v>0</v>
      </c>
    </row>
    <row r="260" s="2" customFormat="1" ht="24.15" customHeight="1">
      <c r="A260" s="39"/>
      <c r="B260" s="40"/>
      <c r="C260" s="235" t="s">
        <v>480</v>
      </c>
      <c r="D260" s="235" t="s">
        <v>156</v>
      </c>
      <c r="E260" s="236" t="s">
        <v>505</v>
      </c>
      <c r="F260" s="237" t="s">
        <v>506</v>
      </c>
      <c r="G260" s="238" t="s">
        <v>167</v>
      </c>
      <c r="H260" s="239">
        <v>52.789999999999999</v>
      </c>
      <c r="I260" s="240"/>
      <c r="J260" s="241">
        <f>ROUND(I260*H260,2)</f>
        <v>0</v>
      </c>
      <c r="K260" s="242"/>
      <c r="L260" s="45"/>
      <c r="M260" s="243" t="s">
        <v>1</v>
      </c>
      <c r="N260" s="244" t="s">
        <v>41</v>
      </c>
      <c r="O260" s="92"/>
      <c r="P260" s="245">
        <f>O260*H260</f>
        <v>0</v>
      </c>
      <c r="Q260" s="245">
        <v>0</v>
      </c>
      <c r="R260" s="245">
        <f>Q260*H260</f>
        <v>0</v>
      </c>
      <c r="S260" s="245">
        <v>0.081500000000000003</v>
      </c>
      <c r="T260" s="246">
        <f>S260*H260</f>
        <v>4.3023850000000001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7" t="s">
        <v>276</v>
      </c>
      <c r="AT260" s="247" t="s">
        <v>156</v>
      </c>
      <c r="AU260" s="247" t="s">
        <v>86</v>
      </c>
      <c r="AY260" s="18" t="s">
        <v>153</v>
      </c>
      <c r="BE260" s="248">
        <f>IF(N260="základní",J260,0)</f>
        <v>0</v>
      </c>
      <c r="BF260" s="248">
        <f>IF(N260="snížená",J260,0)</f>
        <v>0</v>
      </c>
      <c r="BG260" s="248">
        <f>IF(N260="zákl. přenesená",J260,0)</f>
        <v>0</v>
      </c>
      <c r="BH260" s="248">
        <f>IF(N260="sníž. přenesená",J260,0)</f>
        <v>0</v>
      </c>
      <c r="BI260" s="248">
        <f>IF(N260="nulová",J260,0)</f>
        <v>0</v>
      </c>
      <c r="BJ260" s="18" t="s">
        <v>84</v>
      </c>
      <c r="BK260" s="248">
        <f>ROUND(I260*H260,2)</f>
        <v>0</v>
      </c>
      <c r="BL260" s="18" t="s">
        <v>276</v>
      </c>
      <c r="BM260" s="247" t="s">
        <v>1125</v>
      </c>
    </row>
    <row r="261" s="15" customFormat="1">
      <c r="A261" s="15"/>
      <c r="B261" s="272"/>
      <c r="C261" s="273"/>
      <c r="D261" s="251" t="s">
        <v>162</v>
      </c>
      <c r="E261" s="274" t="s">
        <v>1</v>
      </c>
      <c r="F261" s="275" t="s">
        <v>738</v>
      </c>
      <c r="G261" s="273"/>
      <c r="H261" s="274" t="s">
        <v>1</v>
      </c>
      <c r="I261" s="276"/>
      <c r="J261" s="273"/>
      <c r="K261" s="273"/>
      <c r="L261" s="277"/>
      <c r="M261" s="278"/>
      <c r="N261" s="279"/>
      <c r="O261" s="279"/>
      <c r="P261" s="279"/>
      <c r="Q261" s="279"/>
      <c r="R261" s="279"/>
      <c r="S261" s="279"/>
      <c r="T261" s="280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81" t="s">
        <v>162</v>
      </c>
      <c r="AU261" s="281" t="s">
        <v>86</v>
      </c>
      <c r="AV261" s="15" t="s">
        <v>84</v>
      </c>
      <c r="AW261" s="15" t="s">
        <v>32</v>
      </c>
      <c r="AX261" s="15" t="s">
        <v>76</v>
      </c>
      <c r="AY261" s="281" t="s">
        <v>153</v>
      </c>
    </row>
    <row r="262" s="13" customFormat="1">
      <c r="A262" s="13"/>
      <c r="B262" s="249"/>
      <c r="C262" s="250"/>
      <c r="D262" s="251" t="s">
        <v>162</v>
      </c>
      <c r="E262" s="252" t="s">
        <v>1</v>
      </c>
      <c r="F262" s="253" t="s">
        <v>739</v>
      </c>
      <c r="G262" s="250"/>
      <c r="H262" s="254">
        <v>22.370000000000001</v>
      </c>
      <c r="I262" s="255"/>
      <c r="J262" s="250"/>
      <c r="K262" s="250"/>
      <c r="L262" s="256"/>
      <c r="M262" s="257"/>
      <c r="N262" s="258"/>
      <c r="O262" s="258"/>
      <c r="P262" s="258"/>
      <c r="Q262" s="258"/>
      <c r="R262" s="258"/>
      <c r="S262" s="258"/>
      <c r="T262" s="25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0" t="s">
        <v>162</v>
      </c>
      <c r="AU262" s="260" t="s">
        <v>86</v>
      </c>
      <c r="AV262" s="13" t="s">
        <v>86</v>
      </c>
      <c r="AW262" s="13" t="s">
        <v>32</v>
      </c>
      <c r="AX262" s="13" t="s">
        <v>76</v>
      </c>
      <c r="AY262" s="260" t="s">
        <v>153</v>
      </c>
    </row>
    <row r="263" s="15" customFormat="1">
      <c r="A263" s="15"/>
      <c r="B263" s="272"/>
      <c r="C263" s="273"/>
      <c r="D263" s="251" t="s">
        <v>162</v>
      </c>
      <c r="E263" s="274" t="s">
        <v>1</v>
      </c>
      <c r="F263" s="275" t="s">
        <v>740</v>
      </c>
      <c r="G263" s="273"/>
      <c r="H263" s="274" t="s">
        <v>1</v>
      </c>
      <c r="I263" s="276"/>
      <c r="J263" s="273"/>
      <c r="K263" s="273"/>
      <c r="L263" s="277"/>
      <c r="M263" s="278"/>
      <c r="N263" s="279"/>
      <c r="O263" s="279"/>
      <c r="P263" s="279"/>
      <c r="Q263" s="279"/>
      <c r="R263" s="279"/>
      <c r="S263" s="279"/>
      <c r="T263" s="280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81" t="s">
        <v>162</v>
      </c>
      <c r="AU263" s="281" t="s">
        <v>86</v>
      </c>
      <c r="AV263" s="15" t="s">
        <v>84</v>
      </c>
      <c r="AW263" s="15" t="s">
        <v>32</v>
      </c>
      <c r="AX263" s="15" t="s">
        <v>76</v>
      </c>
      <c r="AY263" s="281" t="s">
        <v>153</v>
      </c>
    </row>
    <row r="264" s="13" customFormat="1">
      <c r="A264" s="13"/>
      <c r="B264" s="249"/>
      <c r="C264" s="250"/>
      <c r="D264" s="251" t="s">
        <v>162</v>
      </c>
      <c r="E264" s="252" t="s">
        <v>1</v>
      </c>
      <c r="F264" s="253" t="s">
        <v>741</v>
      </c>
      <c r="G264" s="250"/>
      <c r="H264" s="254">
        <v>30.420000000000002</v>
      </c>
      <c r="I264" s="255"/>
      <c r="J264" s="250"/>
      <c r="K264" s="250"/>
      <c r="L264" s="256"/>
      <c r="M264" s="257"/>
      <c r="N264" s="258"/>
      <c r="O264" s="258"/>
      <c r="P264" s="258"/>
      <c r="Q264" s="258"/>
      <c r="R264" s="258"/>
      <c r="S264" s="258"/>
      <c r="T264" s="25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0" t="s">
        <v>162</v>
      </c>
      <c r="AU264" s="260" t="s">
        <v>86</v>
      </c>
      <c r="AV264" s="13" t="s">
        <v>86</v>
      </c>
      <c r="AW264" s="13" t="s">
        <v>32</v>
      </c>
      <c r="AX264" s="13" t="s">
        <v>76</v>
      </c>
      <c r="AY264" s="260" t="s">
        <v>153</v>
      </c>
    </row>
    <row r="265" s="16" customFormat="1">
      <c r="A265" s="16"/>
      <c r="B265" s="282"/>
      <c r="C265" s="283"/>
      <c r="D265" s="251" t="s">
        <v>162</v>
      </c>
      <c r="E265" s="284" t="s">
        <v>1</v>
      </c>
      <c r="F265" s="285" t="s">
        <v>215</v>
      </c>
      <c r="G265" s="283"/>
      <c r="H265" s="286">
        <v>52.789999999999999</v>
      </c>
      <c r="I265" s="287"/>
      <c r="J265" s="283"/>
      <c r="K265" s="283"/>
      <c r="L265" s="288"/>
      <c r="M265" s="289"/>
      <c r="N265" s="290"/>
      <c r="O265" s="290"/>
      <c r="P265" s="290"/>
      <c r="Q265" s="290"/>
      <c r="R265" s="290"/>
      <c r="S265" s="290"/>
      <c r="T265" s="291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T265" s="292" t="s">
        <v>162</v>
      </c>
      <c r="AU265" s="292" t="s">
        <v>86</v>
      </c>
      <c r="AV265" s="16" t="s">
        <v>154</v>
      </c>
      <c r="AW265" s="16" t="s">
        <v>32</v>
      </c>
      <c r="AX265" s="16" t="s">
        <v>76</v>
      </c>
      <c r="AY265" s="292" t="s">
        <v>153</v>
      </c>
    </row>
    <row r="266" s="14" customFormat="1">
      <c r="A266" s="14"/>
      <c r="B266" s="261"/>
      <c r="C266" s="262"/>
      <c r="D266" s="251" t="s">
        <v>162</v>
      </c>
      <c r="E266" s="263" t="s">
        <v>1</v>
      </c>
      <c r="F266" s="264" t="s">
        <v>164</v>
      </c>
      <c r="G266" s="262"/>
      <c r="H266" s="265">
        <v>52.789999999999999</v>
      </c>
      <c r="I266" s="266"/>
      <c r="J266" s="262"/>
      <c r="K266" s="262"/>
      <c r="L266" s="267"/>
      <c r="M266" s="268"/>
      <c r="N266" s="269"/>
      <c r="O266" s="269"/>
      <c r="P266" s="269"/>
      <c r="Q266" s="269"/>
      <c r="R266" s="269"/>
      <c r="S266" s="269"/>
      <c r="T266" s="27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71" t="s">
        <v>162</v>
      </c>
      <c r="AU266" s="271" t="s">
        <v>86</v>
      </c>
      <c r="AV266" s="14" t="s">
        <v>160</v>
      </c>
      <c r="AW266" s="14" t="s">
        <v>32</v>
      </c>
      <c r="AX266" s="14" t="s">
        <v>84</v>
      </c>
      <c r="AY266" s="271" t="s">
        <v>153</v>
      </c>
    </row>
    <row r="267" s="2" customFormat="1" ht="24.15" customHeight="1">
      <c r="A267" s="39"/>
      <c r="B267" s="40"/>
      <c r="C267" s="235" t="s">
        <v>484</v>
      </c>
      <c r="D267" s="235" t="s">
        <v>156</v>
      </c>
      <c r="E267" s="236" t="s">
        <v>515</v>
      </c>
      <c r="F267" s="237" t="s">
        <v>516</v>
      </c>
      <c r="G267" s="238" t="s">
        <v>167</v>
      </c>
      <c r="H267" s="239">
        <v>54.143999999999998</v>
      </c>
      <c r="I267" s="240"/>
      <c r="J267" s="241">
        <f>ROUND(I267*H267,2)</f>
        <v>0</v>
      </c>
      <c r="K267" s="242"/>
      <c r="L267" s="45"/>
      <c r="M267" s="243" t="s">
        <v>1</v>
      </c>
      <c r="N267" s="244" t="s">
        <v>41</v>
      </c>
      <c r="O267" s="92"/>
      <c r="P267" s="245">
        <f>O267*H267</f>
        <v>0</v>
      </c>
      <c r="Q267" s="245">
        <v>0.0051999999999999998</v>
      </c>
      <c r="R267" s="245">
        <f>Q267*H267</f>
        <v>0.28154879999999999</v>
      </c>
      <c r="S267" s="245">
        <v>0</v>
      </c>
      <c r="T267" s="246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7" t="s">
        <v>276</v>
      </c>
      <c r="AT267" s="247" t="s">
        <v>156</v>
      </c>
      <c r="AU267" s="247" t="s">
        <v>86</v>
      </c>
      <c r="AY267" s="18" t="s">
        <v>153</v>
      </c>
      <c r="BE267" s="248">
        <f>IF(N267="základní",J267,0)</f>
        <v>0</v>
      </c>
      <c r="BF267" s="248">
        <f>IF(N267="snížená",J267,0)</f>
        <v>0</v>
      </c>
      <c r="BG267" s="248">
        <f>IF(N267="zákl. přenesená",J267,0)</f>
        <v>0</v>
      </c>
      <c r="BH267" s="248">
        <f>IF(N267="sníž. přenesená",J267,0)</f>
        <v>0</v>
      </c>
      <c r="BI267" s="248">
        <f>IF(N267="nulová",J267,0)</f>
        <v>0</v>
      </c>
      <c r="BJ267" s="18" t="s">
        <v>84</v>
      </c>
      <c r="BK267" s="248">
        <f>ROUND(I267*H267,2)</f>
        <v>0</v>
      </c>
      <c r="BL267" s="18" t="s">
        <v>276</v>
      </c>
      <c r="BM267" s="247" t="s">
        <v>1126</v>
      </c>
    </row>
    <row r="268" s="15" customFormat="1">
      <c r="A268" s="15"/>
      <c r="B268" s="272"/>
      <c r="C268" s="273"/>
      <c r="D268" s="251" t="s">
        <v>162</v>
      </c>
      <c r="E268" s="274" t="s">
        <v>1</v>
      </c>
      <c r="F268" s="275" t="s">
        <v>738</v>
      </c>
      <c r="G268" s="273"/>
      <c r="H268" s="274" t="s">
        <v>1</v>
      </c>
      <c r="I268" s="276"/>
      <c r="J268" s="273"/>
      <c r="K268" s="273"/>
      <c r="L268" s="277"/>
      <c r="M268" s="278"/>
      <c r="N268" s="279"/>
      <c r="O268" s="279"/>
      <c r="P268" s="279"/>
      <c r="Q268" s="279"/>
      <c r="R268" s="279"/>
      <c r="S268" s="279"/>
      <c r="T268" s="280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81" t="s">
        <v>162</v>
      </c>
      <c r="AU268" s="281" t="s">
        <v>86</v>
      </c>
      <c r="AV268" s="15" t="s">
        <v>84</v>
      </c>
      <c r="AW268" s="15" t="s">
        <v>32</v>
      </c>
      <c r="AX268" s="15" t="s">
        <v>76</v>
      </c>
      <c r="AY268" s="281" t="s">
        <v>153</v>
      </c>
    </row>
    <row r="269" s="13" customFormat="1">
      <c r="A269" s="13"/>
      <c r="B269" s="249"/>
      <c r="C269" s="250"/>
      <c r="D269" s="251" t="s">
        <v>162</v>
      </c>
      <c r="E269" s="252" t="s">
        <v>1</v>
      </c>
      <c r="F269" s="253" t="s">
        <v>743</v>
      </c>
      <c r="G269" s="250"/>
      <c r="H269" s="254">
        <v>22.943999999999999</v>
      </c>
      <c r="I269" s="255"/>
      <c r="J269" s="250"/>
      <c r="K269" s="250"/>
      <c r="L269" s="256"/>
      <c r="M269" s="257"/>
      <c r="N269" s="258"/>
      <c r="O269" s="258"/>
      <c r="P269" s="258"/>
      <c r="Q269" s="258"/>
      <c r="R269" s="258"/>
      <c r="S269" s="258"/>
      <c r="T269" s="25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0" t="s">
        <v>162</v>
      </c>
      <c r="AU269" s="260" t="s">
        <v>86</v>
      </c>
      <c r="AV269" s="13" t="s">
        <v>86</v>
      </c>
      <c r="AW269" s="13" t="s">
        <v>32</v>
      </c>
      <c r="AX269" s="13" t="s">
        <v>76</v>
      </c>
      <c r="AY269" s="260" t="s">
        <v>153</v>
      </c>
    </row>
    <row r="270" s="15" customFormat="1">
      <c r="A270" s="15"/>
      <c r="B270" s="272"/>
      <c r="C270" s="273"/>
      <c r="D270" s="251" t="s">
        <v>162</v>
      </c>
      <c r="E270" s="274" t="s">
        <v>1</v>
      </c>
      <c r="F270" s="275" t="s">
        <v>740</v>
      </c>
      <c r="G270" s="273"/>
      <c r="H270" s="274" t="s">
        <v>1</v>
      </c>
      <c r="I270" s="276"/>
      <c r="J270" s="273"/>
      <c r="K270" s="273"/>
      <c r="L270" s="277"/>
      <c r="M270" s="278"/>
      <c r="N270" s="279"/>
      <c r="O270" s="279"/>
      <c r="P270" s="279"/>
      <c r="Q270" s="279"/>
      <c r="R270" s="279"/>
      <c r="S270" s="279"/>
      <c r="T270" s="280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81" t="s">
        <v>162</v>
      </c>
      <c r="AU270" s="281" t="s">
        <v>86</v>
      </c>
      <c r="AV270" s="15" t="s">
        <v>84</v>
      </c>
      <c r="AW270" s="15" t="s">
        <v>32</v>
      </c>
      <c r="AX270" s="15" t="s">
        <v>76</v>
      </c>
      <c r="AY270" s="281" t="s">
        <v>153</v>
      </c>
    </row>
    <row r="271" s="13" customFormat="1">
      <c r="A271" s="13"/>
      <c r="B271" s="249"/>
      <c r="C271" s="250"/>
      <c r="D271" s="251" t="s">
        <v>162</v>
      </c>
      <c r="E271" s="252" t="s">
        <v>1</v>
      </c>
      <c r="F271" s="253" t="s">
        <v>744</v>
      </c>
      <c r="G271" s="250"/>
      <c r="H271" s="254">
        <v>31.199999999999999</v>
      </c>
      <c r="I271" s="255"/>
      <c r="J271" s="250"/>
      <c r="K271" s="250"/>
      <c r="L271" s="256"/>
      <c r="M271" s="257"/>
      <c r="N271" s="258"/>
      <c r="O271" s="258"/>
      <c r="P271" s="258"/>
      <c r="Q271" s="258"/>
      <c r="R271" s="258"/>
      <c r="S271" s="258"/>
      <c r="T271" s="25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0" t="s">
        <v>162</v>
      </c>
      <c r="AU271" s="260" t="s">
        <v>86</v>
      </c>
      <c r="AV271" s="13" t="s">
        <v>86</v>
      </c>
      <c r="AW271" s="13" t="s">
        <v>32</v>
      </c>
      <c r="AX271" s="13" t="s">
        <v>76</v>
      </c>
      <c r="AY271" s="260" t="s">
        <v>153</v>
      </c>
    </row>
    <row r="272" s="16" customFormat="1">
      <c r="A272" s="16"/>
      <c r="B272" s="282"/>
      <c r="C272" s="283"/>
      <c r="D272" s="251" t="s">
        <v>162</v>
      </c>
      <c r="E272" s="284" t="s">
        <v>1</v>
      </c>
      <c r="F272" s="285" t="s">
        <v>215</v>
      </c>
      <c r="G272" s="283"/>
      <c r="H272" s="286">
        <v>54.143999999999998</v>
      </c>
      <c r="I272" s="287"/>
      <c r="J272" s="283"/>
      <c r="K272" s="283"/>
      <c r="L272" s="288"/>
      <c r="M272" s="289"/>
      <c r="N272" s="290"/>
      <c r="O272" s="290"/>
      <c r="P272" s="290"/>
      <c r="Q272" s="290"/>
      <c r="R272" s="290"/>
      <c r="S272" s="290"/>
      <c r="T272" s="291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92" t="s">
        <v>162</v>
      </c>
      <c r="AU272" s="292" t="s">
        <v>86</v>
      </c>
      <c r="AV272" s="16" t="s">
        <v>154</v>
      </c>
      <c r="AW272" s="16" t="s">
        <v>32</v>
      </c>
      <c r="AX272" s="16" t="s">
        <v>76</v>
      </c>
      <c r="AY272" s="292" t="s">
        <v>153</v>
      </c>
    </row>
    <row r="273" s="14" customFormat="1">
      <c r="A273" s="14"/>
      <c r="B273" s="261"/>
      <c r="C273" s="262"/>
      <c r="D273" s="251" t="s">
        <v>162</v>
      </c>
      <c r="E273" s="263" t="s">
        <v>1</v>
      </c>
      <c r="F273" s="264" t="s">
        <v>164</v>
      </c>
      <c r="G273" s="262"/>
      <c r="H273" s="265">
        <v>54.143999999999998</v>
      </c>
      <c r="I273" s="266"/>
      <c r="J273" s="262"/>
      <c r="K273" s="262"/>
      <c r="L273" s="267"/>
      <c r="M273" s="268"/>
      <c r="N273" s="269"/>
      <c r="O273" s="269"/>
      <c r="P273" s="269"/>
      <c r="Q273" s="269"/>
      <c r="R273" s="269"/>
      <c r="S273" s="269"/>
      <c r="T273" s="27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71" t="s">
        <v>162</v>
      </c>
      <c r="AU273" s="271" t="s">
        <v>86</v>
      </c>
      <c r="AV273" s="14" t="s">
        <v>160</v>
      </c>
      <c r="AW273" s="14" t="s">
        <v>32</v>
      </c>
      <c r="AX273" s="14" t="s">
        <v>84</v>
      </c>
      <c r="AY273" s="271" t="s">
        <v>153</v>
      </c>
    </row>
    <row r="274" s="2" customFormat="1" ht="37.8" customHeight="1">
      <c r="A274" s="39"/>
      <c r="B274" s="40"/>
      <c r="C274" s="293" t="s">
        <v>476</v>
      </c>
      <c r="D274" s="293" t="s">
        <v>255</v>
      </c>
      <c r="E274" s="294" t="s">
        <v>523</v>
      </c>
      <c r="F274" s="295" t="s">
        <v>524</v>
      </c>
      <c r="G274" s="296" t="s">
        <v>167</v>
      </c>
      <c r="H274" s="297">
        <v>59.558</v>
      </c>
      <c r="I274" s="298"/>
      <c r="J274" s="299">
        <f>ROUND(I274*H274,2)</f>
        <v>0</v>
      </c>
      <c r="K274" s="300"/>
      <c r="L274" s="301"/>
      <c r="M274" s="302" t="s">
        <v>1</v>
      </c>
      <c r="N274" s="303" t="s">
        <v>41</v>
      </c>
      <c r="O274" s="92"/>
      <c r="P274" s="245">
        <f>O274*H274</f>
        <v>0</v>
      </c>
      <c r="Q274" s="245">
        <v>0.0118</v>
      </c>
      <c r="R274" s="245">
        <f>Q274*H274</f>
        <v>0.70278439999999998</v>
      </c>
      <c r="S274" s="245">
        <v>0</v>
      </c>
      <c r="T274" s="246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7" t="s">
        <v>468</v>
      </c>
      <c r="AT274" s="247" t="s">
        <v>255</v>
      </c>
      <c r="AU274" s="247" t="s">
        <v>86</v>
      </c>
      <c r="AY274" s="18" t="s">
        <v>153</v>
      </c>
      <c r="BE274" s="248">
        <f>IF(N274="základní",J274,0)</f>
        <v>0</v>
      </c>
      <c r="BF274" s="248">
        <f>IF(N274="snížená",J274,0)</f>
        <v>0</v>
      </c>
      <c r="BG274" s="248">
        <f>IF(N274="zákl. přenesená",J274,0)</f>
        <v>0</v>
      </c>
      <c r="BH274" s="248">
        <f>IF(N274="sníž. přenesená",J274,0)</f>
        <v>0</v>
      </c>
      <c r="BI274" s="248">
        <f>IF(N274="nulová",J274,0)</f>
        <v>0</v>
      </c>
      <c r="BJ274" s="18" t="s">
        <v>84</v>
      </c>
      <c r="BK274" s="248">
        <f>ROUND(I274*H274,2)</f>
        <v>0</v>
      </c>
      <c r="BL274" s="18" t="s">
        <v>276</v>
      </c>
      <c r="BM274" s="247" t="s">
        <v>1127</v>
      </c>
    </row>
    <row r="275" s="13" customFormat="1">
      <c r="A275" s="13"/>
      <c r="B275" s="249"/>
      <c r="C275" s="250"/>
      <c r="D275" s="251" t="s">
        <v>162</v>
      </c>
      <c r="E275" s="250"/>
      <c r="F275" s="253" t="s">
        <v>747</v>
      </c>
      <c r="G275" s="250"/>
      <c r="H275" s="254">
        <v>59.558</v>
      </c>
      <c r="I275" s="255"/>
      <c r="J275" s="250"/>
      <c r="K275" s="250"/>
      <c r="L275" s="256"/>
      <c r="M275" s="257"/>
      <c r="N275" s="258"/>
      <c r="O275" s="258"/>
      <c r="P275" s="258"/>
      <c r="Q275" s="258"/>
      <c r="R275" s="258"/>
      <c r="S275" s="258"/>
      <c r="T275" s="25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0" t="s">
        <v>162</v>
      </c>
      <c r="AU275" s="260" t="s">
        <v>86</v>
      </c>
      <c r="AV275" s="13" t="s">
        <v>86</v>
      </c>
      <c r="AW275" s="13" t="s">
        <v>4</v>
      </c>
      <c r="AX275" s="13" t="s">
        <v>84</v>
      </c>
      <c r="AY275" s="260" t="s">
        <v>153</v>
      </c>
    </row>
    <row r="276" s="2" customFormat="1" ht="24.15" customHeight="1">
      <c r="A276" s="39"/>
      <c r="B276" s="40"/>
      <c r="C276" s="235" t="s">
        <v>745</v>
      </c>
      <c r="D276" s="235" t="s">
        <v>156</v>
      </c>
      <c r="E276" s="236" t="s">
        <v>528</v>
      </c>
      <c r="F276" s="237" t="s">
        <v>529</v>
      </c>
      <c r="G276" s="238" t="s">
        <v>167</v>
      </c>
      <c r="H276" s="239">
        <v>6.0800000000000001</v>
      </c>
      <c r="I276" s="240"/>
      <c r="J276" s="241">
        <f>ROUND(I276*H276,2)</f>
        <v>0</v>
      </c>
      <c r="K276" s="242"/>
      <c r="L276" s="45"/>
      <c r="M276" s="243" t="s">
        <v>1</v>
      </c>
      <c r="N276" s="244" t="s">
        <v>41</v>
      </c>
      <c r="O276" s="92"/>
      <c r="P276" s="245">
        <f>O276*H276</f>
        <v>0</v>
      </c>
      <c r="Q276" s="245">
        <v>0</v>
      </c>
      <c r="R276" s="245">
        <f>Q276*H276</f>
        <v>0</v>
      </c>
      <c r="S276" s="245">
        <v>0</v>
      </c>
      <c r="T276" s="246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7" t="s">
        <v>276</v>
      </c>
      <c r="AT276" s="247" t="s">
        <v>156</v>
      </c>
      <c r="AU276" s="247" t="s">
        <v>86</v>
      </c>
      <c r="AY276" s="18" t="s">
        <v>153</v>
      </c>
      <c r="BE276" s="248">
        <f>IF(N276="základní",J276,0)</f>
        <v>0</v>
      </c>
      <c r="BF276" s="248">
        <f>IF(N276="snížená",J276,0)</f>
        <v>0</v>
      </c>
      <c r="BG276" s="248">
        <f>IF(N276="zákl. přenesená",J276,0)</f>
        <v>0</v>
      </c>
      <c r="BH276" s="248">
        <f>IF(N276="sníž. přenesená",J276,0)</f>
        <v>0</v>
      </c>
      <c r="BI276" s="248">
        <f>IF(N276="nulová",J276,0)</f>
        <v>0</v>
      </c>
      <c r="BJ276" s="18" t="s">
        <v>84</v>
      </c>
      <c r="BK276" s="248">
        <f>ROUND(I276*H276,2)</f>
        <v>0</v>
      </c>
      <c r="BL276" s="18" t="s">
        <v>276</v>
      </c>
      <c r="BM276" s="247" t="s">
        <v>1128</v>
      </c>
    </row>
    <row r="277" s="13" customFormat="1">
      <c r="A277" s="13"/>
      <c r="B277" s="249"/>
      <c r="C277" s="250"/>
      <c r="D277" s="251" t="s">
        <v>162</v>
      </c>
      <c r="E277" s="252" t="s">
        <v>1</v>
      </c>
      <c r="F277" s="253" t="s">
        <v>749</v>
      </c>
      <c r="G277" s="250"/>
      <c r="H277" s="254">
        <v>6.0800000000000001</v>
      </c>
      <c r="I277" s="255"/>
      <c r="J277" s="250"/>
      <c r="K277" s="250"/>
      <c r="L277" s="256"/>
      <c r="M277" s="257"/>
      <c r="N277" s="258"/>
      <c r="O277" s="258"/>
      <c r="P277" s="258"/>
      <c r="Q277" s="258"/>
      <c r="R277" s="258"/>
      <c r="S277" s="258"/>
      <c r="T277" s="25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0" t="s">
        <v>162</v>
      </c>
      <c r="AU277" s="260" t="s">
        <v>86</v>
      </c>
      <c r="AV277" s="13" t="s">
        <v>86</v>
      </c>
      <c r="AW277" s="13" t="s">
        <v>32</v>
      </c>
      <c r="AX277" s="13" t="s">
        <v>76</v>
      </c>
      <c r="AY277" s="260" t="s">
        <v>153</v>
      </c>
    </row>
    <row r="278" s="14" customFormat="1">
      <c r="A278" s="14"/>
      <c r="B278" s="261"/>
      <c r="C278" s="262"/>
      <c r="D278" s="251" t="s">
        <v>162</v>
      </c>
      <c r="E278" s="263" t="s">
        <v>1</v>
      </c>
      <c r="F278" s="264" t="s">
        <v>164</v>
      </c>
      <c r="G278" s="262"/>
      <c r="H278" s="265">
        <v>6.0800000000000001</v>
      </c>
      <c r="I278" s="266"/>
      <c r="J278" s="262"/>
      <c r="K278" s="262"/>
      <c r="L278" s="267"/>
      <c r="M278" s="268"/>
      <c r="N278" s="269"/>
      <c r="O278" s="269"/>
      <c r="P278" s="269"/>
      <c r="Q278" s="269"/>
      <c r="R278" s="269"/>
      <c r="S278" s="269"/>
      <c r="T278" s="27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1" t="s">
        <v>162</v>
      </c>
      <c r="AU278" s="271" t="s">
        <v>86</v>
      </c>
      <c r="AV278" s="14" t="s">
        <v>160</v>
      </c>
      <c r="AW278" s="14" t="s">
        <v>32</v>
      </c>
      <c r="AX278" s="14" t="s">
        <v>84</v>
      </c>
      <c r="AY278" s="271" t="s">
        <v>153</v>
      </c>
    </row>
    <row r="279" s="2" customFormat="1" ht="24.15" customHeight="1">
      <c r="A279" s="39"/>
      <c r="B279" s="40"/>
      <c r="C279" s="235" t="s">
        <v>489</v>
      </c>
      <c r="D279" s="235" t="s">
        <v>156</v>
      </c>
      <c r="E279" s="236" t="s">
        <v>533</v>
      </c>
      <c r="F279" s="237" t="s">
        <v>534</v>
      </c>
      <c r="G279" s="238" t="s">
        <v>167</v>
      </c>
      <c r="H279" s="239">
        <v>54.143999999999998</v>
      </c>
      <c r="I279" s="240"/>
      <c r="J279" s="241">
        <f>ROUND(I279*H279,2)</f>
        <v>0</v>
      </c>
      <c r="K279" s="242"/>
      <c r="L279" s="45"/>
      <c r="M279" s="243" t="s">
        <v>1</v>
      </c>
      <c r="N279" s="244" t="s">
        <v>41</v>
      </c>
      <c r="O279" s="92"/>
      <c r="P279" s="245">
        <f>O279*H279</f>
        <v>0</v>
      </c>
      <c r="Q279" s="245">
        <v>0.0080000000000000002</v>
      </c>
      <c r="R279" s="245">
        <f>Q279*H279</f>
        <v>0.43315199999999998</v>
      </c>
      <c r="S279" s="245">
        <v>0</v>
      </c>
      <c r="T279" s="246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7" t="s">
        <v>276</v>
      </c>
      <c r="AT279" s="247" t="s">
        <v>156</v>
      </c>
      <c r="AU279" s="247" t="s">
        <v>86</v>
      </c>
      <c r="AY279" s="18" t="s">
        <v>153</v>
      </c>
      <c r="BE279" s="248">
        <f>IF(N279="základní",J279,0)</f>
        <v>0</v>
      </c>
      <c r="BF279" s="248">
        <f>IF(N279="snížená",J279,0)</f>
        <v>0</v>
      </c>
      <c r="BG279" s="248">
        <f>IF(N279="zákl. přenesená",J279,0)</f>
        <v>0</v>
      </c>
      <c r="BH279" s="248">
        <f>IF(N279="sníž. přenesená",J279,0)</f>
        <v>0</v>
      </c>
      <c r="BI279" s="248">
        <f>IF(N279="nulová",J279,0)</f>
        <v>0</v>
      </c>
      <c r="BJ279" s="18" t="s">
        <v>84</v>
      </c>
      <c r="BK279" s="248">
        <f>ROUND(I279*H279,2)</f>
        <v>0</v>
      </c>
      <c r="BL279" s="18" t="s">
        <v>276</v>
      </c>
      <c r="BM279" s="247" t="s">
        <v>1129</v>
      </c>
    </row>
    <row r="280" s="2" customFormat="1" ht="16.5" customHeight="1">
      <c r="A280" s="39"/>
      <c r="B280" s="40"/>
      <c r="C280" s="235" t="s">
        <v>494</v>
      </c>
      <c r="D280" s="235" t="s">
        <v>156</v>
      </c>
      <c r="E280" s="236" t="s">
        <v>537</v>
      </c>
      <c r="F280" s="237" t="s">
        <v>538</v>
      </c>
      <c r="G280" s="238" t="s">
        <v>177</v>
      </c>
      <c r="H280" s="239">
        <v>3</v>
      </c>
      <c r="I280" s="240"/>
      <c r="J280" s="241">
        <f>ROUND(I280*H280,2)</f>
        <v>0</v>
      </c>
      <c r="K280" s="242"/>
      <c r="L280" s="45"/>
      <c r="M280" s="243" t="s">
        <v>1</v>
      </c>
      <c r="N280" s="244" t="s">
        <v>41</v>
      </c>
      <c r="O280" s="92"/>
      <c r="P280" s="245">
        <f>O280*H280</f>
        <v>0</v>
      </c>
      <c r="Q280" s="245">
        <v>0</v>
      </c>
      <c r="R280" s="245">
        <f>Q280*H280</f>
        <v>0</v>
      </c>
      <c r="S280" s="245">
        <v>0</v>
      </c>
      <c r="T280" s="246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7" t="s">
        <v>276</v>
      </c>
      <c r="AT280" s="247" t="s">
        <v>156</v>
      </c>
      <c r="AU280" s="247" t="s">
        <v>86</v>
      </c>
      <c r="AY280" s="18" t="s">
        <v>153</v>
      </c>
      <c r="BE280" s="248">
        <f>IF(N280="základní",J280,0)</f>
        <v>0</v>
      </c>
      <c r="BF280" s="248">
        <f>IF(N280="snížená",J280,0)</f>
        <v>0</v>
      </c>
      <c r="BG280" s="248">
        <f>IF(N280="zákl. přenesená",J280,0)</f>
        <v>0</v>
      </c>
      <c r="BH280" s="248">
        <f>IF(N280="sníž. přenesená",J280,0)</f>
        <v>0</v>
      </c>
      <c r="BI280" s="248">
        <f>IF(N280="nulová",J280,0)</f>
        <v>0</v>
      </c>
      <c r="BJ280" s="18" t="s">
        <v>84</v>
      </c>
      <c r="BK280" s="248">
        <f>ROUND(I280*H280,2)</f>
        <v>0</v>
      </c>
      <c r="BL280" s="18" t="s">
        <v>276</v>
      </c>
      <c r="BM280" s="247" t="s">
        <v>1130</v>
      </c>
    </row>
    <row r="281" s="2" customFormat="1" ht="21.75" customHeight="1">
      <c r="A281" s="39"/>
      <c r="B281" s="40"/>
      <c r="C281" s="235" t="s">
        <v>751</v>
      </c>
      <c r="D281" s="235" t="s">
        <v>156</v>
      </c>
      <c r="E281" s="236" t="s">
        <v>541</v>
      </c>
      <c r="F281" s="237" t="s">
        <v>542</v>
      </c>
      <c r="G281" s="238" t="s">
        <v>159</v>
      </c>
      <c r="H281" s="239">
        <v>8</v>
      </c>
      <c r="I281" s="240"/>
      <c r="J281" s="241">
        <f>ROUND(I281*H281,2)</f>
        <v>0</v>
      </c>
      <c r="K281" s="242"/>
      <c r="L281" s="45"/>
      <c r="M281" s="243" t="s">
        <v>1</v>
      </c>
      <c r="N281" s="244" t="s">
        <v>41</v>
      </c>
      <c r="O281" s="92"/>
      <c r="P281" s="245">
        <f>O281*H281</f>
        <v>0</v>
      </c>
      <c r="Q281" s="245">
        <v>0.00031</v>
      </c>
      <c r="R281" s="245">
        <f>Q281*H281</f>
        <v>0.00248</v>
      </c>
      <c r="S281" s="245">
        <v>0</v>
      </c>
      <c r="T281" s="246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7" t="s">
        <v>276</v>
      </c>
      <c r="AT281" s="247" t="s">
        <v>156</v>
      </c>
      <c r="AU281" s="247" t="s">
        <v>86</v>
      </c>
      <c r="AY281" s="18" t="s">
        <v>153</v>
      </c>
      <c r="BE281" s="248">
        <f>IF(N281="základní",J281,0)</f>
        <v>0</v>
      </c>
      <c r="BF281" s="248">
        <f>IF(N281="snížená",J281,0)</f>
        <v>0</v>
      </c>
      <c r="BG281" s="248">
        <f>IF(N281="zákl. přenesená",J281,0)</f>
        <v>0</v>
      </c>
      <c r="BH281" s="248">
        <f>IF(N281="sníž. přenesená",J281,0)</f>
        <v>0</v>
      </c>
      <c r="BI281" s="248">
        <f>IF(N281="nulová",J281,0)</f>
        <v>0</v>
      </c>
      <c r="BJ281" s="18" t="s">
        <v>84</v>
      </c>
      <c r="BK281" s="248">
        <f>ROUND(I281*H281,2)</f>
        <v>0</v>
      </c>
      <c r="BL281" s="18" t="s">
        <v>276</v>
      </c>
      <c r="BM281" s="247" t="s">
        <v>1131</v>
      </c>
    </row>
    <row r="282" s="13" customFormat="1">
      <c r="A282" s="13"/>
      <c r="B282" s="249"/>
      <c r="C282" s="250"/>
      <c r="D282" s="251" t="s">
        <v>162</v>
      </c>
      <c r="E282" s="252" t="s">
        <v>1</v>
      </c>
      <c r="F282" s="253" t="s">
        <v>755</v>
      </c>
      <c r="G282" s="250"/>
      <c r="H282" s="254">
        <v>8</v>
      </c>
      <c r="I282" s="255"/>
      <c r="J282" s="250"/>
      <c r="K282" s="250"/>
      <c r="L282" s="256"/>
      <c r="M282" s="257"/>
      <c r="N282" s="258"/>
      <c r="O282" s="258"/>
      <c r="P282" s="258"/>
      <c r="Q282" s="258"/>
      <c r="R282" s="258"/>
      <c r="S282" s="258"/>
      <c r="T282" s="25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0" t="s">
        <v>162</v>
      </c>
      <c r="AU282" s="260" t="s">
        <v>86</v>
      </c>
      <c r="AV282" s="13" t="s">
        <v>86</v>
      </c>
      <c r="AW282" s="13" t="s">
        <v>32</v>
      </c>
      <c r="AX282" s="13" t="s">
        <v>76</v>
      </c>
      <c r="AY282" s="260" t="s">
        <v>153</v>
      </c>
    </row>
    <row r="283" s="14" customFormat="1">
      <c r="A283" s="14"/>
      <c r="B283" s="261"/>
      <c r="C283" s="262"/>
      <c r="D283" s="251" t="s">
        <v>162</v>
      </c>
      <c r="E283" s="263" t="s">
        <v>1</v>
      </c>
      <c r="F283" s="264" t="s">
        <v>164</v>
      </c>
      <c r="G283" s="262"/>
      <c r="H283" s="265">
        <v>8</v>
      </c>
      <c r="I283" s="266"/>
      <c r="J283" s="262"/>
      <c r="K283" s="262"/>
      <c r="L283" s="267"/>
      <c r="M283" s="268"/>
      <c r="N283" s="269"/>
      <c r="O283" s="269"/>
      <c r="P283" s="269"/>
      <c r="Q283" s="269"/>
      <c r="R283" s="269"/>
      <c r="S283" s="269"/>
      <c r="T283" s="27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1" t="s">
        <v>162</v>
      </c>
      <c r="AU283" s="271" t="s">
        <v>86</v>
      </c>
      <c r="AV283" s="14" t="s">
        <v>160</v>
      </c>
      <c r="AW283" s="14" t="s">
        <v>32</v>
      </c>
      <c r="AX283" s="14" t="s">
        <v>84</v>
      </c>
      <c r="AY283" s="271" t="s">
        <v>153</v>
      </c>
    </row>
    <row r="284" s="2" customFormat="1" ht="24.15" customHeight="1">
      <c r="A284" s="39"/>
      <c r="B284" s="40"/>
      <c r="C284" s="235" t="s">
        <v>753</v>
      </c>
      <c r="D284" s="235" t="s">
        <v>156</v>
      </c>
      <c r="E284" s="236" t="s">
        <v>546</v>
      </c>
      <c r="F284" s="237" t="s">
        <v>547</v>
      </c>
      <c r="G284" s="238" t="s">
        <v>159</v>
      </c>
      <c r="H284" s="239">
        <v>57.18</v>
      </c>
      <c r="I284" s="240"/>
      <c r="J284" s="241">
        <f>ROUND(I284*H284,2)</f>
        <v>0</v>
      </c>
      <c r="K284" s="242"/>
      <c r="L284" s="45"/>
      <c r="M284" s="243" t="s">
        <v>1</v>
      </c>
      <c r="N284" s="244" t="s">
        <v>41</v>
      </c>
      <c r="O284" s="92"/>
      <c r="P284" s="245">
        <f>O284*H284</f>
        <v>0</v>
      </c>
      <c r="Q284" s="245">
        <v>0</v>
      </c>
      <c r="R284" s="245">
        <f>Q284*H284</f>
        <v>0</v>
      </c>
      <c r="S284" s="245">
        <v>0</v>
      </c>
      <c r="T284" s="246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7" t="s">
        <v>160</v>
      </c>
      <c r="AT284" s="247" t="s">
        <v>156</v>
      </c>
      <c r="AU284" s="247" t="s">
        <v>86</v>
      </c>
      <c r="AY284" s="18" t="s">
        <v>153</v>
      </c>
      <c r="BE284" s="248">
        <f>IF(N284="základní",J284,0)</f>
        <v>0</v>
      </c>
      <c r="BF284" s="248">
        <f>IF(N284="snížená",J284,0)</f>
        <v>0</v>
      </c>
      <c r="BG284" s="248">
        <f>IF(N284="zákl. přenesená",J284,0)</f>
        <v>0</v>
      </c>
      <c r="BH284" s="248">
        <f>IF(N284="sníž. přenesená",J284,0)</f>
        <v>0</v>
      </c>
      <c r="BI284" s="248">
        <f>IF(N284="nulová",J284,0)</f>
        <v>0</v>
      </c>
      <c r="BJ284" s="18" t="s">
        <v>84</v>
      </c>
      <c r="BK284" s="248">
        <f>ROUND(I284*H284,2)</f>
        <v>0</v>
      </c>
      <c r="BL284" s="18" t="s">
        <v>160</v>
      </c>
      <c r="BM284" s="247" t="s">
        <v>1132</v>
      </c>
    </row>
    <row r="285" s="15" customFormat="1">
      <c r="A285" s="15"/>
      <c r="B285" s="272"/>
      <c r="C285" s="273"/>
      <c r="D285" s="251" t="s">
        <v>162</v>
      </c>
      <c r="E285" s="274" t="s">
        <v>1</v>
      </c>
      <c r="F285" s="275" t="s">
        <v>758</v>
      </c>
      <c r="G285" s="273"/>
      <c r="H285" s="274" t="s">
        <v>1</v>
      </c>
      <c r="I285" s="276"/>
      <c r="J285" s="273"/>
      <c r="K285" s="273"/>
      <c r="L285" s="277"/>
      <c r="M285" s="278"/>
      <c r="N285" s="279"/>
      <c r="O285" s="279"/>
      <c r="P285" s="279"/>
      <c r="Q285" s="279"/>
      <c r="R285" s="279"/>
      <c r="S285" s="279"/>
      <c r="T285" s="280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81" t="s">
        <v>162</v>
      </c>
      <c r="AU285" s="281" t="s">
        <v>86</v>
      </c>
      <c r="AV285" s="15" t="s">
        <v>84</v>
      </c>
      <c r="AW285" s="15" t="s">
        <v>32</v>
      </c>
      <c r="AX285" s="15" t="s">
        <v>76</v>
      </c>
      <c r="AY285" s="281" t="s">
        <v>153</v>
      </c>
    </row>
    <row r="286" s="13" customFormat="1">
      <c r="A286" s="13"/>
      <c r="B286" s="249"/>
      <c r="C286" s="250"/>
      <c r="D286" s="251" t="s">
        <v>162</v>
      </c>
      <c r="E286" s="252" t="s">
        <v>1</v>
      </c>
      <c r="F286" s="253" t="s">
        <v>759</v>
      </c>
      <c r="G286" s="250"/>
      <c r="H286" s="254">
        <v>37.979999999999997</v>
      </c>
      <c r="I286" s="255"/>
      <c r="J286" s="250"/>
      <c r="K286" s="250"/>
      <c r="L286" s="256"/>
      <c r="M286" s="257"/>
      <c r="N286" s="258"/>
      <c r="O286" s="258"/>
      <c r="P286" s="258"/>
      <c r="Q286" s="258"/>
      <c r="R286" s="258"/>
      <c r="S286" s="258"/>
      <c r="T286" s="25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0" t="s">
        <v>162</v>
      </c>
      <c r="AU286" s="260" t="s">
        <v>86</v>
      </c>
      <c r="AV286" s="13" t="s">
        <v>86</v>
      </c>
      <c r="AW286" s="13" t="s">
        <v>32</v>
      </c>
      <c r="AX286" s="13" t="s">
        <v>76</v>
      </c>
      <c r="AY286" s="260" t="s">
        <v>153</v>
      </c>
    </row>
    <row r="287" s="15" customFormat="1">
      <c r="A287" s="15"/>
      <c r="B287" s="272"/>
      <c r="C287" s="273"/>
      <c r="D287" s="251" t="s">
        <v>162</v>
      </c>
      <c r="E287" s="274" t="s">
        <v>1</v>
      </c>
      <c r="F287" s="275" t="s">
        <v>760</v>
      </c>
      <c r="G287" s="273"/>
      <c r="H287" s="274" t="s">
        <v>1</v>
      </c>
      <c r="I287" s="276"/>
      <c r="J287" s="273"/>
      <c r="K287" s="273"/>
      <c r="L287" s="277"/>
      <c r="M287" s="278"/>
      <c r="N287" s="279"/>
      <c r="O287" s="279"/>
      <c r="P287" s="279"/>
      <c r="Q287" s="279"/>
      <c r="R287" s="279"/>
      <c r="S287" s="279"/>
      <c r="T287" s="280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81" t="s">
        <v>162</v>
      </c>
      <c r="AU287" s="281" t="s">
        <v>86</v>
      </c>
      <c r="AV287" s="15" t="s">
        <v>84</v>
      </c>
      <c r="AW287" s="15" t="s">
        <v>32</v>
      </c>
      <c r="AX287" s="15" t="s">
        <v>76</v>
      </c>
      <c r="AY287" s="281" t="s">
        <v>153</v>
      </c>
    </row>
    <row r="288" s="13" customFormat="1">
      <c r="A288" s="13"/>
      <c r="B288" s="249"/>
      <c r="C288" s="250"/>
      <c r="D288" s="251" t="s">
        <v>162</v>
      </c>
      <c r="E288" s="252" t="s">
        <v>1</v>
      </c>
      <c r="F288" s="253" t="s">
        <v>761</v>
      </c>
      <c r="G288" s="250"/>
      <c r="H288" s="254">
        <v>19.199999999999999</v>
      </c>
      <c r="I288" s="255"/>
      <c r="J288" s="250"/>
      <c r="K288" s="250"/>
      <c r="L288" s="256"/>
      <c r="M288" s="257"/>
      <c r="N288" s="258"/>
      <c r="O288" s="258"/>
      <c r="P288" s="258"/>
      <c r="Q288" s="258"/>
      <c r="R288" s="258"/>
      <c r="S288" s="258"/>
      <c r="T288" s="25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0" t="s">
        <v>162</v>
      </c>
      <c r="AU288" s="260" t="s">
        <v>86</v>
      </c>
      <c r="AV288" s="13" t="s">
        <v>86</v>
      </c>
      <c r="AW288" s="13" t="s">
        <v>32</v>
      </c>
      <c r="AX288" s="13" t="s">
        <v>76</v>
      </c>
      <c r="AY288" s="260" t="s">
        <v>153</v>
      </c>
    </row>
    <row r="289" s="14" customFormat="1">
      <c r="A289" s="14"/>
      <c r="B289" s="261"/>
      <c r="C289" s="262"/>
      <c r="D289" s="251" t="s">
        <v>162</v>
      </c>
      <c r="E289" s="263" t="s">
        <v>1</v>
      </c>
      <c r="F289" s="264" t="s">
        <v>164</v>
      </c>
      <c r="G289" s="262"/>
      <c r="H289" s="265">
        <v>57.18</v>
      </c>
      <c r="I289" s="266"/>
      <c r="J289" s="262"/>
      <c r="K289" s="262"/>
      <c r="L289" s="267"/>
      <c r="M289" s="268"/>
      <c r="N289" s="269"/>
      <c r="O289" s="269"/>
      <c r="P289" s="269"/>
      <c r="Q289" s="269"/>
      <c r="R289" s="269"/>
      <c r="S289" s="269"/>
      <c r="T289" s="27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71" t="s">
        <v>162</v>
      </c>
      <c r="AU289" s="271" t="s">
        <v>86</v>
      </c>
      <c r="AV289" s="14" t="s">
        <v>160</v>
      </c>
      <c r="AW289" s="14" t="s">
        <v>32</v>
      </c>
      <c r="AX289" s="14" t="s">
        <v>84</v>
      </c>
      <c r="AY289" s="271" t="s">
        <v>153</v>
      </c>
    </row>
    <row r="290" s="2" customFormat="1" ht="16.5" customHeight="1">
      <c r="A290" s="39"/>
      <c r="B290" s="40"/>
      <c r="C290" s="235" t="s">
        <v>756</v>
      </c>
      <c r="D290" s="235" t="s">
        <v>156</v>
      </c>
      <c r="E290" s="236" t="s">
        <v>557</v>
      </c>
      <c r="F290" s="237" t="s">
        <v>558</v>
      </c>
      <c r="G290" s="238" t="s">
        <v>159</v>
      </c>
      <c r="H290" s="239">
        <v>0</v>
      </c>
      <c r="I290" s="240"/>
      <c r="J290" s="241">
        <f>ROUND(I290*H290,2)</f>
        <v>0</v>
      </c>
      <c r="K290" s="242"/>
      <c r="L290" s="45"/>
      <c r="M290" s="243" t="s">
        <v>1</v>
      </c>
      <c r="N290" s="244" t="s">
        <v>41</v>
      </c>
      <c r="O290" s="92"/>
      <c r="P290" s="245">
        <f>O290*H290</f>
        <v>0</v>
      </c>
      <c r="Q290" s="245">
        <v>0</v>
      </c>
      <c r="R290" s="245">
        <f>Q290*H290</f>
        <v>0</v>
      </c>
      <c r="S290" s="245">
        <v>0</v>
      </c>
      <c r="T290" s="246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7" t="s">
        <v>160</v>
      </c>
      <c r="AT290" s="247" t="s">
        <v>156</v>
      </c>
      <c r="AU290" s="247" t="s">
        <v>86</v>
      </c>
      <c r="AY290" s="18" t="s">
        <v>153</v>
      </c>
      <c r="BE290" s="248">
        <f>IF(N290="základní",J290,0)</f>
        <v>0</v>
      </c>
      <c r="BF290" s="248">
        <f>IF(N290="snížená",J290,0)</f>
        <v>0</v>
      </c>
      <c r="BG290" s="248">
        <f>IF(N290="zákl. přenesená",J290,0)</f>
        <v>0</v>
      </c>
      <c r="BH290" s="248">
        <f>IF(N290="sníž. přenesená",J290,0)</f>
        <v>0</v>
      </c>
      <c r="BI290" s="248">
        <f>IF(N290="nulová",J290,0)</f>
        <v>0</v>
      </c>
      <c r="BJ290" s="18" t="s">
        <v>84</v>
      </c>
      <c r="BK290" s="248">
        <f>ROUND(I290*H290,2)</f>
        <v>0</v>
      </c>
      <c r="BL290" s="18" t="s">
        <v>160</v>
      </c>
      <c r="BM290" s="247" t="s">
        <v>1133</v>
      </c>
    </row>
    <row r="291" s="2" customFormat="1" ht="16.5" customHeight="1">
      <c r="A291" s="39"/>
      <c r="B291" s="40"/>
      <c r="C291" s="235" t="s">
        <v>498</v>
      </c>
      <c r="D291" s="235" t="s">
        <v>156</v>
      </c>
      <c r="E291" s="236" t="s">
        <v>561</v>
      </c>
      <c r="F291" s="237" t="s">
        <v>562</v>
      </c>
      <c r="G291" s="238" t="s">
        <v>167</v>
      </c>
      <c r="H291" s="239">
        <v>54.143999999999998</v>
      </c>
      <c r="I291" s="240"/>
      <c r="J291" s="241">
        <f>ROUND(I291*H291,2)</f>
        <v>0</v>
      </c>
      <c r="K291" s="242"/>
      <c r="L291" s="45"/>
      <c r="M291" s="243" t="s">
        <v>1</v>
      </c>
      <c r="N291" s="244" t="s">
        <v>41</v>
      </c>
      <c r="O291" s="92"/>
      <c r="P291" s="245">
        <f>O291*H291</f>
        <v>0</v>
      </c>
      <c r="Q291" s="245">
        <v>0.00029999999999999997</v>
      </c>
      <c r="R291" s="245">
        <f>Q291*H291</f>
        <v>0.016243199999999999</v>
      </c>
      <c r="S291" s="245">
        <v>0</v>
      </c>
      <c r="T291" s="246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7" t="s">
        <v>276</v>
      </c>
      <c r="AT291" s="247" t="s">
        <v>156</v>
      </c>
      <c r="AU291" s="247" t="s">
        <v>86</v>
      </c>
      <c r="AY291" s="18" t="s">
        <v>153</v>
      </c>
      <c r="BE291" s="248">
        <f>IF(N291="základní",J291,0)</f>
        <v>0</v>
      </c>
      <c r="BF291" s="248">
        <f>IF(N291="snížená",J291,0)</f>
        <v>0</v>
      </c>
      <c r="BG291" s="248">
        <f>IF(N291="zákl. přenesená",J291,0)</f>
        <v>0</v>
      </c>
      <c r="BH291" s="248">
        <f>IF(N291="sníž. přenesená",J291,0)</f>
        <v>0</v>
      </c>
      <c r="BI291" s="248">
        <f>IF(N291="nulová",J291,0)</f>
        <v>0</v>
      </c>
      <c r="BJ291" s="18" t="s">
        <v>84</v>
      </c>
      <c r="BK291" s="248">
        <f>ROUND(I291*H291,2)</f>
        <v>0</v>
      </c>
      <c r="BL291" s="18" t="s">
        <v>276</v>
      </c>
      <c r="BM291" s="247" t="s">
        <v>1134</v>
      </c>
    </row>
    <row r="292" s="2" customFormat="1" ht="16.5" customHeight="1">
      <c r="A292" s="39"/>
      <c r="B292" s="40"/>
      <c r="C292" s="235" t="s">
        <v>514</v>
      </c>
      <c r="D292" s="235" t="s">
        <v>156</v>
      </c>
      <c r="E292" s="236" t="s">
        <v>565</v>
      </c>
      <c r="F292" s="237" t="s">
        <v>566</v>
      </c>
      <c r="G292" s="238" t="s">
        <v>159</v>
      </c>
      <c r="H292" s="239">
        <v>25.600000000000001</v>
      </c>
      <c r="I292" s="240"/>
      <c r="J292" s="241">
        <f>ROUND(I292*H292,2)</f>
        <v>0</v>
      </c>
      <c r="K292" s="242"/>
      <c r="L292" s="45"/>
      <c r="M292" s="243" t="s">
        <v>1</v>
      </c>
      <c r="N292" s="244" t="s">
        <v>41</v>
      </c>
      <c r="O292" s="92"/>
      <c r="P292" s="245">
        <f>O292*H292</f>
        <v>0</v>
      </c>
      <c r="Q292" s="245">
        <v>3.0000000000000001E-05</v>
      </c>
      <c r="R292" s="245">
        <f>Q292*H292</f>
        <v>0.00076800000000000002</v>
      </c>
      <c r="S292" s="245">
        <v>0</v>
      </c>
      <c r="T292" s="246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7" t="s">
        <v>276</v>
      </c>
      <c r="AT292" s="247" t="s">
        <v>156</v>
      </c>
      <c r="AU292" s="247" t="s">
        <v>86</v>
      </c>
      <c r="AY292" s="18" t="s">
        <v>153</v>
      </c>
      <c r="BE292" s="248">
        <f>IF(N292="základní",J292,0)</f>
        <v>0</v>
      </c>
      <c r="BF292" s="248">
        <f>IF(N292="snížená",J292,0)</f>
        <v>0</v>
      </c>
      <c r="BG292" s="248">
        <f>IF(N292="zákl. přenesená",J292,0)</f>
        <v>0</v>
      </c>
      <c r="BH292" s="248">
        <f>IF(N292="sníž. přenesená",J292,0)</f>
        <v>0</v>
      </c>
      <c r="BI292" s="248">
        <f>IF(N292="nulová",J292,0)</f>
        <v>0</v>
      </c>
      <c r="BJ292" s="18" t="s">
        <v>84</v>
      </c>
      <c r="BK292" s="248">
        <f>ROUND(I292*H292,2)</f>
        <v>0</v>
      </c>
      <c r="BL292" s="18" t="s">
        <v>276</v>
      </c>
      <c r="BM292" s="247" t="s">
        <v>1135</v>
      </c>
    </row>
    <row r="293" s="13" customFormat="1">
      <c r="A293" s="13"/>
      <c r="B293" s="249"/>
      <c r="C293" s="250"/>
      <c r="D293" s="251" t="s">
        <v>162</v>
      </c>
      <c r="E293" s="252" t="s">
        <v>1</v>
      </c>
      <c r="F293" s="253" t="s">
        <v>765</v>
      </c>
      <c r="G293" s="250"/>
      <c r="H293" s="254">
        <v>25.600000000000001</v>
      </c>
      <c r="I293" s="255"/>
      <c r="J293" s="250"/>
      <c r="K293" s="250"/>
      <c r="L293" s="256"/>
      <c r="M293" s="257"/>
      <c r="N293" s="258"/>
      <c r="O293" s="258"/>
      <c r="P293" s="258"/>
      <c r="Q293" s="258"/>
      <c r="R293" s="258"/>
      <c r="S293" s="258"/>
      <c r="T293" s="25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0" t="s">
        <v>162</v>
      </c>
      <c r="AU293" s="260" t="s">
        <v>86</v>
      </c>
      <c r="AV293" s="13" t="s">
        <v>86</v>
      </c>
      <c r="AW293" s="13" t="s">
        <v>32</v>
      </c>
      <c r="AX293" s="13" t="s">
        <v>76</v>
      </c>
      <c r="AY293" s="260" t="s">
        <v>153</v>
      </c>
    </row>
    <row r="294" s="14" customFormat="1">
      <c r="A294" s="14"/>
      <c r="B294" s="261"/>
      <c r="C294" s="262"/>
      <c r="D294" s="251" t="s">
        <v>162</v>
      </c>
      <c r="E294" s="263" t="s">
        <v>1</v>
      </c>
      <c r="F294" s="264" t="s">
        <v>164</v>
      </c>
      <c r="G294" s="262"/>
      <c r="H294" s="265">
        <v>25.600000000000001</v>
      </c>
      <c r="I294" s="266"/>
      <c r="J294" s="262"/>
      <c r="K294" s="262"/>
      <c r="L294" s="267"/>
      <c r="M294" s="268"/>
      <c r="N294" s="269"/>
      <c r="O294" s="269"/>
      <c r="P294" s="269"/>
      <c r="Q294" s="269"/>
      <c r="R294" s="269"/>
      <c r="S294" s="269"/>
      <c r="T294" s="27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71" t="s">
        <v>162</v>
      </c>
      <c r="AU294" s="271" t="s">
        <v>86</v>
      </c>
      <c r="AV294" s="14" t="s">
        <v>160</v>
      </c>
      <c r="AW294" s="14" t="s">
        <v>32</v>
      </c>
      <c r="AX294" s="14" t="s">
        <v>84</v>
      </c>
      <c r="AY294" s="271" t="s">
        <v>153</v>
      </c>
    </row>
    <row r="295" s="2" customFormat="1" ht="24.15" customHeight="1">
      <c r="A295" s="39"/>
      <c r="B295" s="40"/>
      <c r="C295" s="235" t="s">
        <v>522</v>
      </c>
      <c r="D295" s="235" t="s">
        <v>156</v>
      </c>
      <c r="E295" s="236" t="s">
        <v>571</v>
      </c>
      <c r="F295" s="237" t="s">
        <v>572</v>
      </c>
      <c r="G295" s="238" t="s">
        <v>159</v>
      </c>
      <c r="H295" s="239">
        <v>33.439999999999998</v>
      </c>
      <c r="I295" s="240"/>
      <c r="J295" s="241">
        <f>ROUND(I295*H295,2)</f>
        <v>0</v>
      </c>
      <c r="K295" s="242"/>
      <c r="L295" s="45"/>
      <c r="M295" s="243" t="s">
        <v>1</v>
      </c>
      <c r="N295" s="244" t="s">
        <v>41</v>
      </c>
      <c r="O295" s="92"/>
      <c r="P295" s="245">
        <f>O295*H295</f>
        <v>0</v>
      </c>
      <c r="Q295" s="245">
        <v>0.00021000000000000001</v>
      </c>
      <c r="R295" s="245">
        <f>Q295*H295</f>
        <v>0.0070223999999999998</v>
      </c>
      <c r="S295" s="245">
        <v>0</v>
      </c>
      <c r="T295" s="246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7" t="s">
        <v>276</v>
      </c>
      <c r="AT295" s="247" t="s">
        <v>156</v>
      </c>
      <c r="AU295" s="247" t="s">
        <v>86</v>
      </c>
      <c r="AY295" s="18" t="s">
        <v>153</v>
      </c>
      <c r="BE295" s="248">
        <f>IF(N295="základní",J295,0)</f>
        <v>0</v>
      </c>
      <c r="BF295" s="248">
        <f>IF(N295="snížená",J295,0)</f>
        <v>0</v>
      </c>
      <c r="BG295" s="248">
        <f>IF(N295="zákl. přenesená",J295,0)</f>
        <v>0</v>
      </c>
      <c r="BH295" s="248">
        <f>IF(N295="sníž. přenesená",J295,0)</f>
        <v>0</v>
      </c>
      <c r="BI295" s="248">
        <f>IF(N295="nulová",J295,0)</f>
        <v>0</v>
      </c>
      <c r="BJ295" s="18" t="s">
        <v>84</v>
      </c>
      <c r="BK295" s="248">
        <f>ROUND(I295*H295,2)</f>
        <v>0</v>
      </c>
      <c r="BL295" s="18" t="s">
        <v>276</v>
      </c>
      <c r="BM295" s="247" t="s">
        <v>1136</v>
      </c>
    </row>
    <row r="296" s="15" customFormat="1">
      <c r="A296" s="15"/>
      <c r="B296" s="272"/>
      <c r="C296" s="273"/>
      <c r="D296" s="251" t="s">
        <v>162</v>
      </c>
      <c r="E296" s="274" t="s">
        <v>1</v>
      </c>
      <c r="F296" s="275" t="s">
        <v>706</v>
      </c>
      <c r="G296" s="273"/>
      <c r="H296" s="274" t="s">
        <v>1</v>
      </c>
      <c r="I296" s="276"/>
      <c r="J296" s="273"/>
      <c r="K296" s="273"/>
      <c r="L296" s="277"/>
      <c r="M296" s="278"/>
      <c r="N296" s="279"/>
      <c r="O296" s="279"/>
      <c r="P296" s="279"/>
      <c r="Q296" s="279"/>
      <c r="R296" s="279"/>
      <c r="S296" s="279"/>
      <c r="T296" s="280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81" t="s">
        <v>162</v>
      </c>
      <c r="AU296" s="281" t="s">
        <v>86</v>
      </c>
      <c r="AV296" s="15" t="s">
        <v>84</v>
      </c>
      <c r="AW296" s="15" t="s">
        <v>32</v>
      </c>
      <c r="AX296" s="15" t="s">
        <v>76</v>
      </c>
      <c r="AY296" s="281" t="s">
        <v>153</v>
      </c>
    </row>
    <row r="297" s="13" customFormat="1">
      <c r="A297" s="13"/>
      <c r="B297" s="249"/>
      <c r="C297" s="250"/>
      <c r="D297" s="251" t="s">
        <v>162</v>
      </c>
      <c r="E297" s="252" t="s">
        <v>1</v>
      </c>
      <c r="F297" s="253" t="s">
        <v>767</v>
      </c>
      <c r="G297" s="250"/>
      <c r="H297" s="254">
        <v>33.439999999999998</v>
      </c>
      <c r="I297" s="255"/>
      <c r="J297" s="250"/>
      <c r="K297" s="250"/>
      <c r="L297" s="256"/>
      <c r="M297" s="257"/>
      <c r="N297" s="258"/>
      <c r="O297" s="258"/>
      <c r="P297" s="258"/>
      <c r="Q297" s="258"/>
      <c r="R297" s="258"/>
      <c r="S297" s="258"/>
      <c r="T297" s="25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0" t="s">
        <v>162</v>
      </c>
      <c r="AU297" s="260" t="s">
        <v>86</v>
      </c>
      <c r="AV297" s="13" t="s">
        <v>86</v>
      </c>
      <c r="AW297" s="13" t="s">
        <v>32</v>
      </c>
      <c r="AX297" s="13" t="s">
        <v>76</v>
      </c>
      <c r="AY297" s="260" t="s">
        <v>153</v>
      </c>
    </row>
    <row r="298" s="14" customFormat="1">
      <c r="A298" s="14"/>
      <c r="B298" s="261"/>
      <c r="C298" s="262"/>
      <c r="D298" s="251" t="s">
        <v>162</v>
      </c>
      <c r="E298" s="263" t="s">
        <v>1</v>
      </c>
      <c r="F298" s="264" t="s">
        <v>164</v>
      </c>
      <c r="G298" s="262"/>
      <c r="H298" s="265">
        <v>33.439999999999998</v>
      </c>
      <c r="I298" s="266"/>
      <c r="J298" s="262"/>
      <c r="K298" s="262"/>
      <c r="L298" s="267"/>
      <c r="M298" s="268"/>
      <c r="N298" s="269"/>
      <c r="O298" s="269"/>
      <c r="P298" s="269"/>
      <c r="Q298" s="269"/>
      <c r="R298" s="269"/>
      <c r="S298" s="269"/>
      <c r="T298" s="270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71" t="s">
        <v>162</v>
      </c>
      <c r="AU298" s="271" t="s">
        <v>86</v>
      </c>
      <c r="AV298" s="14" t="s">
        <v>160</v>
      </c>
      <c r="AW298" s="14" t="s">
        <v>32</v>
      </c>
      <c r="AX298" s="14" t="s">
        <v>84</v>
      </c>
      <c r="AY298" s="271" t="s">
        <v>153</v>
      </c>
    </row>
    <row r="299" s="2" customFormat="1" ht="16.5" customHeight="1">
      <c r="A299" s="39"/>
      <c r="B299" s="40"/>
      <c r="C299" s="235" t="s">
        <v>504</v>
      </c>
      <c r="D299" s="235" t="s">
        <v>156</v>
      </c>
      <c r="E299" s="236" t="s">
        <v>575</v>
      </c>
      <c r="F299" s="237" t="s">
        <v>576</v>
      </c>
      <c r="G299" s="238" t="s">
        <v>177</v>
      </c>
      <c r="H299" s="239">
        <v>22</v>
      </c>
      <c r="I299" s="240"/>
      <c r="J299" s="241">
        <f>ROUND(I299*H299,2)</f>
        <v>0</v>
      </c>
      <c r="K299" s="242"/>
      <c r="L299" s="45"/>
      <c r="M299" s="243" t="s">
        <v>1</v>
      </c>
      <c r="N299" s="244" t="s">
        <v>41</v>
      </c>
      <c r="O299" s="92"/>
      <c r="P299" s="245">
        <f>O299*H299</f>
        <v>0</v>
      </c>
      <c r="Q299" s="245">
        <v>0</v>
      </c>
      <c r="R299" s="245">
        <f>Q299*H299</f>
        <v>0</v>
      </c>
      <c r="S299" s="245">
        <v>0</v>
      </c>
      <c r="T299" s="246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7" t="s">
        <v>276</v>
      </c>
      <c r="AT299" s="247" t="s">
        <v>156</v>
      </c>
      <c r="AU299" s="247" t="s">
        <v>86</v>
      </c>
      <c r="AY299" s="18" t="s">
        <v>153</v>
      </c>
      <c r="BE299" s="248">
        <f>IF(N299="základní",J299,0)</f>
        <v>0</v>
      </c>
      <c r="BF299" s="248">
        <f>IF(N299="snížená",J299,0)</f>
        <v>0</v>
      </c>
      <c r="BG299" s="248">
        <f>IF(N299="zákl. přenesená",J299,0)</f>
        <v>0</v>
      </c>
      <c r="BH299" s="248">
        <f>IF(N299="sníž. přenesená",J299,0)</f>
        <v>0</v>
      </c>
      <c r="BI299" s="248">
        <f>IF(N299="nulová",J299,0)</f>
        <v>0</v>
      </c>
      <c r="BJ299" s="18" t="s">
        <v>84</v>
      </c>
      <c r="BK299" s="248">
        <f>ROUND(I299*H299,2)</f>
        <v>0</v>
      </c>
      <c r="BL299" s="18" t="s">
        <v>276</v>
      </c>
      <c r="BM299" s="247" t="s">
        <v>1137</v>
      </c>
    </row>
    <row r="300" s="2" customFormat="1" ht="24.15" customHeight="1">
      <c r="A300" s="39"/>
      <c r="B300" s="40"/>
      <c r="C300" s="235" t="s">
        <v>527</v>
      </c>
      <c r="D300" s="235" t="s">
        <v>156</v>
      </c>
      <c r="E300" s="236" t="s">
        <v>579</v>
      </c>
      <c r="F300" s="237" t="s">
        <v>580</v>
      </c>
      <c r="G300" s="238" t="s">
        <v>230</v>
      </c>
      <c r="H300" s="239">
        <v>1.444</v>
      </c>
      <c r="I300" s="240"/>
      <c r="J300" s="241">
        <f>ROUND(I300*H300,2)</f>
        <v>0</v>
      </c>
      <c r="K300" s="242"/>
      <c r="L300" s="45"/>
      <c r="M300" s="243" t="s">
        <v>1</v>
      </c>
      <c r="N300" s="244" t="s">
        <v>41</v>
      </c>
      <c r="O300" s="92"/>
      <c r="P300" s="245">
        <f>O300*H300</f>
        <v>0</v>
      </c>
      <c r="Q300" s="245">
        <v>0</v>
      </c>
      <c r="R300" s="245">
        <f>Q300*H300</f>
        <v>0</v>
      </c>
      <c r="S300" s="245">
        <v>0</v>
      </c>
      <c r="T300" s="246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7" t="s">
        <v>276</v>
      </c>
      <c r="AT300" s="247" t="s">
        <v>156</v>
      </c>
      <c r="AU300" s="247" t="s">
        <v>86</v>
      </c>
      <c r="AY300" s="18" t="s">
        <v>153</v>
      </c>
      <c r="BE300" s="248">
        <f>IF(N300="základní",J300,0)</f>
        <v>0</v>
      </c>
      <c r="BF300" s="248">
        <f>IF(N300="snížená",J300,0)</f>
        <v>0</v>
      </c>
      <c r="BG300" s="248">
        <f>IF(N300="zákl. přenesená",J300,0)</f>
        <v>0</v>
      </c>
      <c r="BH300" s="248">
        <f>IF(N300="sníž. přenesená",J300,0)</f>
        <v>0</v>
      </c>
      <c r="BI300" s="248">
        <f>IF(N300="nulová",J300,0)</f>
        <v>0</v>
      </c>
      <c r="BJ300" s="18" t="s">
        <v>84</v>
      </c>
      <c r="BK300" s="248">
        <f>ROUND(I300*H300,2)</f>
        <v>0</v>
      </c>
      <c r="BL300" s="18" t="s">
        <v>276</v>
      </c>
      <c r="BM300" s="247" t="s">
        <v>1138</v>
      </c>
    </row>
    <row r="301" s="12" customFormat="1" ht="22.8" customHeight="1">
      <c r="A301" s="12"/>
      <c r="B301" s="219"/>
      <c r="C301" s="220"/>
      <c r="D301" s="221" t="s">
        <v>75</v>
      </c>
      <c r="E301" s="233" t="s">
        <v>582</v>
      </c>
      <c r="F301" s="233" t="s">
        <v>583</v>
      </c>
      <c r="G301" s="220"/>
      <c r="H301" s="220"/>
      <c r="I301" s="223"/>
      <c r="J301" s="234">
        <f>BK301</f>
        <v>0</v>
      </c>
      <c r="K301" s="220"/>
      <c r="L301" s="225"/>
      <c r="M301" s="226"/>
      <c r="N301" s="227"/>
      <c r="O301" s="227"/>
      <c r="P301" s="228">
        <f>SUM(P302:P303)</f>
        <v>0</v>
      </c>
      <c r="Q301" s="227"/>
      <c r="R301" s="228">
        <f>SUM(R302:R303)</f>
        <v>0.0032100000000000002</v>
      </c>
      <c r="S301" s="227"/>
      <c r="T301" s="229">
        <f>SUM(T302:T303)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30" t="s">
        <v>86</v>
      </c>
      <c r="AT301" s="231" t="s">
        <v>75</v>
      </c>
      <c r="AU301" s="231" t="s">
        <v>84</v>
      </c>
      <c r="AY301" s="230" t="s">
        <v>153</v>
      </c>
      <c r="BK301" s="232">
        <f>SUM(BK302:BK303)</f>
        <v>0</v>
      </c>
    </row>
    <row r="302" s="2" customFormat="1" ht="16.5" customHeight="1">
      <c r="A302" s="39"/>
      <c r="B302" s="40"/>
      <c r="C302" s="235" t="s">
        <v>532</v>
      </c>
      <c r="D302" s="235" t="s">
        <v>156</v>
      </c>
      <c r="E302" s="236" t="s">
        <v>585</v>
      </c>
      <c r="F302" s="237" t="s">
        <v>586</v>
      </c>
      <c r="G302" s="238" t="s">
        <v>288</v>
      </c>
      <c r="H302" s="239">
        <v>3</v>
      </c>
      <c r="I302" s="240"/>
      <c r="J302" s="241">
        <f>ROUND(I302*H302,2)</f>
        <v>0</v>
      </c>
      <c r="K302" s="242"/>
      <c r="L302" s="45"/>
      <c r="M302" s="243" t="s">
        <v>1</v>
      </c>
      <c r="N302" s="244" t="s">
        <v>41</v>
      </c>
      <c r="O302" s="92"/>
      <c r="P302" s="245">
        <f>O302*H302</f>
        <v>0</v>
      </c>
      <c r="Q302" s="245">
        <v>0.00107</v>
      </c>
      <c r="R302" s="245">
        <f>Q302*H302</f>
        <v>0.0032100000000000002</v>
      </c>
      <c r="S302" s="245">
        <v>0</v>
      </c>
      <c r="T302" s="246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7" t="s">
        <v>276</v>
      </c>
      <c r="AT302" s="247" t="s">
        <v>156</v>
      </c>
      <c r="AU302" s="247" t="s">
        <v>86</v>
      </c>
      <c r="AY302" s="18" t="s">
        <v>153</v>
      </c>
      <c r="BE302" s="248">
        <f>IF(N302="základní",J302,0)</f>
        <v>0</v>
      </c>
      <c r="BF302" s="248">
        <f>IF(N302="snížená",J302,0)</f>
        <v>0</v>
      </c>
      <c r="BG302" s="248">
        <f>IF(N302="zákl. přenesená",J302,0)</f>
        <v>0</v>
      </c>
      <c r="BH302" s="248">
        <f>IF(N302="sníž. přenesená",J302,0)</f>
        <v>0</v>
      </c>
      <c r="BI302" s="248">
        <f>IF(N302="nulová",J302,0)</f>
        <v>0</v>
      </c>
      <c r="BJ302" s="18" t="s">
        <v>84</v>
      </c>
      <c r="BK302" s="248">
        <f>ROUND(I302*H302,2)</f>
        <v>0</v>
      </c>
      <c r="BL302" s="18" t="s">
        <v>276</v>
      </c>
      <c r="BM302" s="247" t="s">
        <v>1139</v>
      </c>
    </row>
    <row r="303" s="2" customFormat="1" ht="16.5" customHeight="1">
      <c r="A303" s="39"/>
      <c r="B303" s="40"/>
      <c r="C303" s="235" t="s">
        <v>536</v>
      </c>
      <c r="D303" s="235" t="s">
        <v>156</v>
      </c>
      <c r="E303" s="236" t="s">
        <v>589</v>
      </c>
      <c r="F303" s="237" t="s">
        <v>963</v>
      </c>
      <c r="G303" s="238" t="s">
        <v>172</v>
      </c>
      <c r="H303" s="239">
        <v>1</v>
      </c>
      <c r="I303" s="240"/>
      <c r="J303" s="241">
        <f>ROUND(I303*H303,2)</f>
        <v>0</v>
      </c>
      <c r="K303" s="242"/>
      <c r="L303" s="45"/>
      <c r="M303" s="243" t="s">
        <v>1</v>
      </c>
      <c r="N303" s="244" t="s">
        <v>41</v>
      </c>
      <c r="O303" s="92"/>
      <c r="P303" s="245">
        <f>O303*H303</f>
        <v>0</v>
      </c>
      <c r="Q303" s="245">
        <v>0</v>
      </c>
      <c r="R303" s="245">
        <f>Q303*H303</f>
        <v>0</v>
      </c>
      <c r="S303" s="245">
        <v>0</v>
      </c>
      <c r="T303" s="246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7" t="s">
        <v>276</v>
      </c>
      <c r="AT303" s="247" t="s">
        <v>156</v>
      </c>
      <c r="AU303" s="247" t="s">
        <v>86</v>
      </c>
      <c r="AY303" s="18" t="s">
        <v>153</v>
      </c>
      <c r="BE303" s="248">
        <f>IF(N303="základní",J303,0)</f>
        <v>0</v>
      </c>
      <c r="BF303" s="248">
        <f>IF(N303="snížená",J303,0)</f>
        <v>0</v>
      </c>
      <c r="BG303" s="248">
        <f>IF(N303="zákl. přenesená",J303,0)</f>
        <v>0</v>
      </c>
      <c r="BH303" s="248">
        <f>IF(N303="sníž. přenesená",J303,0)</f>
        <v>0</v>
      </c>
      <c r="BI303" s="248">
        <f>IF(N303="nulová",J303,0)</f>
        <v>0</v>
      </c>
      <c r="BJ303" s="18" t="s">
        <v>84</v>
      </c>
      <c r="BK303" s="248">
        <f>ROUND(I303*H303,2)</f>
        <v>0</v>
      </c>
      <c r="BL303" s="18" t="s">
        <v>276</v>
      </c>
      <c r="BM303" s="247" t="s">
        <v>1140</v>
      </c>
    </row>
    <row r="304" s="12" customFormat="1" ht="22.8" customHeight="1">
      <c r="A304" s="12"/>
      <c r="B304" s="219"/>
      <c r="C304" s="220"/>
      <c r="D304" s="221" t="s">
        <v>75</v>
      </c>
      <c r="E304" s="233" t="s">
        <v>592</v>
      </c>
      <c r="F304" s="233" t="s">
        <v>593</v>
      </c>
      <c r="G304" s="220"/>
      <c r="H304" s="220"/>
      <c r="I304" s="223"/>
      <c r="J304" s="234">
        <f>BK304</f>
        <v>0</v>
      </c>
      <c r="K304" s="220"/>
      <c r="L304" s="225"/>
      <c r="M304" s="226"/>
      <c r="N304" s="227"/>
      <c r="O304" s="227"/>
      <c r="P304" s="228">
        <f>SUM(P305:P322)</f>
        <v>0</v>
      </c>
      <c r="Q304" s="227"/>
      <c r="R304" s="228">
        <f>SUM(R305:R322)</f>
        <v>0.14499264000000001</v>
      </c>
      <c r="S304" s="227"/>
      <c r="T304" s="229">
        <f>SUM(T305:T322)</f>
        <v>0.028979419999999999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30" t="s">
        <v>86</v>
      </c>
      <c r="AT304" s="231" t="s">
        <v>75</v>
      </c>
      <c r="AU304" s="231" t="s">
        <v>84</v>
      </c>
      <c r="AY304" s="230" t="s">
        <v>153</v>
      </c>
      <c r="BK304" s="232">
        <f>SUM(BK305:BK322)</f>
        <v>0</v>
      </c>
    </row>
    <row r="305" s="2" customFormat="1" ht="16.5" customHeight="1">
      <c r="A305" s="39"/>
      <c r="B305" s="40"/>
      <c r="C305" s="235" t="s">
        <v>540</v>
      </c>
      <c r="D305" s="235" t="s">
        <v>156</v>
      </c>
      <c r="E305" s="236" t="s">
        <v>595</v>
      </c>
      <c r="F305" s="237" t="s">
        <v>596</v>
      </c>
      <c r="G305" s="238" t="s">
        <v>167</v>
      </c>
      <c r="H305" s="239">
        <v>93.481999999999999</v>
      </c>
      <c r="I305" s="240"/>
      <c r="J305" s="241">
        <f>ROUND(I305*H305,2)</f>
        <v>0</v>
      </c>
      <c r="K305" s="242"/>
      <c r="L305" s="45"/>
      <c r="M305" s="243" t="s">
        <v>1</v>
      </c>
      <c r="N305" s="244" t="s">
        <v>41</v>
      </c>
      <c r="O305" s="92"/>
      <c r="P305" s="245">
        <f>O305*H305</f>
        <v>0</v>
      </c>
      <c r="Q305" s="245">
        <v>0.001</v>
      </c>
      <c r="R305" s="245">
        <f>Q305*H305</f>
        <v>0.093481999999999996</v>
      </c>
      <c r="S305" s="245">
        <v>0.00031</v>
      </c>
      <c r="T305" s="246">
        <f>S305*H305</f>
        <v>0.028979419999999999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7" t="s">
        <v>276</v>
      </c>
      <c r="AT305" s="247" t="s">
        <v>156</v>
      </c>
      <c r="AU305" s="247" t="s">
        <v>86</v>
      </c>
      <c r="AY305" s="18" t="s">
        <v>153</v>
      </c>
      <c r="BE305" s="248">
        <f>IF(N305="základní",J305,0)</f>
        <v>0</v>
      </c>
      <c r="BF305" s="248">
        <f>IF(N305="snížená",J305,0)</f>
        <v>0</v>
      </c>
      <c r="BG305" s="248">
        <f>IF(N305="zákl. přenesená",J305,0)</f>
        <v>0</v>
      </c>
      <c r="BH305" s="248">
        <f>IF(N305="sníž. přenesená",J305,0)</f>
        <v>0</v>
      </c>
      <c r="BI305" s="248">
        <f>IF(N305="nulová",J305,0)</f>
        <v>0</v>
      </c>
      <c r="BJ305" s="18" t="s">
        <v>84</v>
      </c>
      <c r="BK305" s="248">
        <f>ROUND(I305*H305,2)</f>
        <v>0</v>
      </c>
      <c r="BL305" s="18" t="s">
        <v>276</v>
      </c>
      <c r="BM305" s="247" t="s">
        <v>1141</v>
      </c>
    </row>
    <row r="306" s="15" customFormat="1">
      <c r="A306" s="15"/>
      <c r="B306" s="272"/>
      <c r="C306" s="273"/>
      <c r="D306" s="251" t="s">
        <v>162</v>
      </c>
      <c r="E306" s="274" t="s">
        <v>1</v>
      </c>
      <c r="F306" s="275" t="s">
        <v>201</v>
      </c>
      <c r="G306" s="273"/>
      <c r="H306" s="274" t="s">
        <v>1</v>
      </c>
      <c r="I306" s="276"/>
      <c r="J306" s="273"/>
      <c r="K306" s="273"/>
      <c r="L306" s="277"/>
      <c r="M306" s="278"/>
      <c r="N306" s="279"/>
      <c r="O306" s="279"/>
      <c r="P306" s="279"/>
      <c r="Q306" s="279"/>
      <c r="R306" s="279"/>
      <c r="S306" s="279"/>
      <c r="T306" s="280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81" t="s">
        <v>162</v>
      </c>
      <c r="AU306" s="281" t="s">
        <v>86</v>
      </c>
      <c r="AV306" s="15" t="s">
        <v>84</v>
      </c>
      <c r="AW306" s="15" t="s">
        <v>32</v>
      </c>
      <c r="AX306" s="15" t="s">
        <v>76</v>
      </c>
      <c r="AY306" s="281" t="s">
        <v>153</v>
      </c>
    </row>
    <row r="307" s="15" customFormat="1">
      <c r="A307" s="15"/>
      <c r="B307" s="272"/>
      <c r="C307" s="273"/>
      <c r="D307" s="251" t="s">
        <v>162</v>
      </c>
      <c r="E307" s="274" t="s">
        <v>1</v>
      </c>
      <c r="F307" s="275" t="s">
        <v>185</v>
      </c>
      <c r="G307" s="273"/>
      <c r="H307" s="274" t="s">
        <v>1</v>
      </c>
      <c r="I307" s="276"/>
      <c r="J307" s="273"/>
      <c r="K307" s="273"/>
      <c r="L307" s="277"/>
      <c r="M307" s="278"/>
      <c r="N307" s="279"/>
      <c r="O307" s="279"/>
      <c r="P307" s="279"/>
      <c r="Q307" s="279"/>
      <c r="R307" s="279"/>
      <c r="S307" s="279"/>
      <c r="T307" s="280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81" t="s">
        <v>162</v>
      </c>
      <c r="AU307" s="281" t="s">
        <v>86</v>
      </c>
      <c r="AV307" s="15" t="s">
        <v>84</v>
      </c>
      <c r="AW307" s="15" t="s">
        <v>32</v>
      </c>
      <c r="AX307" s="15" t="s">
        <v>76</v>
      </c>
      <c r="AY307" s="281" t="s">
        <v>153</v>
      </c>
    </row>
    <row r="308" s="13" customFormat="1">
      <c r="A308" s="13"/>
      <c r="B308" s="249"/>
      <c r="C308" s="250"/>
      <c r="D308" s="251" t="s">
        <v>162</v>
      </c>
      <c r="E308" s="252" t="s">
        <v>1</v>
      </c>
      <c r="F308" s="253" t="s">
        <v>629</v>
      </c>
      <c r="G308" s="250"/>
      <c r="H308" s="254">
        <v>11.193</v>
      </c>
      <c r="I308" s="255"/>
      <c r="J308" s="250"/>
      <c r="K308" s="250"/>
      <c r="L308" s="256"/>
      <c r="M308" s="257"/>
      <c r="N308" s="258"/>
      <c r="O308" s="258"/>
      <c r="P308" s="258"/>
      <c r="Q308" s="258"/>
      <c r="R308" s="258"/>
      <c r="S308" s="258"/>
      <c r="T308" s="25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0" t="s">
        <v>162</v>
      </c>
      <c r="AU308" s="260" t="s">
        <v>86</v>
      </c>
      <c r="AV308" s="13" t="s">
        <v>86</v>
      </c>
      <c r="AW308" s="13" t="s">
        <v>32</v>
      </c>
      <c r="AX308" s="13" t="s">
        <v>76</v>
      </c>
      <c r="AY308" s="260" t="s">
        <v>153</v>
      </c>
    </row>
    <row r="309" s="13" customFormat="1">
      <c r="A309" s="13"/>
      <c r="B309" s="249"/>
      <c r="C309" s="250"/>
      <c r="D309" s="251" t="s">
        <v>162</v>
      </c>
      <c r="E309" s="252" t="s">
        <v>1</v>
      </c>
      <c r="F309" s="253" t="s">
        <v>630</v>
      </c>
      <c r="G309" s="250"/>
      <c r="H309" s="254">
        <v>13.33</v>
      </c>
      <c r="I309" s="255"/>
      <c r="J309" s="250"/>
      <c r="K309" s="250"/>
      <c r="L309" s="256"/>
      <c r="M309" s="257"/>
      <c r="N309" s="258"/>
      <c r="O309" s="258"/>
      <c r="P309" s="258"/>
      <c r="Q309" s="258"/>
      <c r="R309" s="258"/>
      <c r="S309" s="258"/>
      <c r="T309" s="25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0" t="s">
        <v>162</v>
      </c>
      <c r="AU309" s="260" t="s">
        <v>86</v>
      </c>
      <c r="AV309" s="13" t="s">
        <v>86</v>
      </c>
      <c r="AW309" s="13" t="s">
        <v>32</v>
      </c>
      <c r="AX309" s="13" t="s">
        <v>76</v>
      </c>
      <c r="AY309" s="260" t="s">
        <v>153</v>
      </c>
    </row>
    <row r="310" s="16" customFormat="1">
      <c r="A310" s="16"/>
      <c r="B310" s="282"/>
      <c r="C310" s="283"/>
      <c r="D310" s="251" t="s">
        <v>162</v>
      </c>
      <c r="E310" s="284" t="s">
        <v>1</v>
      </c>
      <c r="F310" s="285" t="s">
        <v>215</v>
      </c>
      <c r="G310" s="283"/>
      <c r="H310" s="286">
        <v>24.523</v>
      </c>
      <c r="I310" s="287"/>
      <c r="J310" s="283"/>
      <c r="K310" s="283"/>
      <c r="L310" s="288"/>
      <c r="M310" s="289"/>
      <c r="N310" s="290"/>
      <c r="O310" s="290"/>
      <c r="P310" s="290"/>
      <c r="Q310" s="290"/>
      <c r="R310" s="290"/>
      <c r="S310" s="290"/>
      <c r="T310" s="291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292" t="s">
        <v>162</v>
      </c>
      <c r="AU310" s="292" t="s">
        <v>86</v>
      </c>
      <c r="AV310" s="16" t="s">
        <v>154</v>
      </c>
      <c r="AW310" s="16" t="s">
        <v>32</v>
      </c>
      <c r="AX310" s="16" t="s">
        <v>76</v>
      </c>
      <c r="AY310" s="292" t="s">
        <v>153</v>
      </c>
    </row>
    <row r="311" s="15" customFormat="1">
      <c r="A311" s="15"/>
      <c r="B311" s="272"/>
      <c r="C311" s="273"/>
      <c r="D311" s="251" t="s">
        <v>162</v>
      </c>
      <c r="E311" s="274" t="s">
        <v>1</v>
      </c>
      <c r="F311" s="275" t="s">
        <v>774</v>
      </c>
      <c r="G311" s="273"/>
      <c r="H311" s="274" t="s">
        <v>1</v>
      </c>
      <c r="I311" s="276"/>
      <c r="J311" s="273"/>
      <c r="K311" s="273"/>
      <c r="L311" s="277"/>
      <c r="M311" s="278"/>
      <c r="N311" s="279"/>
      <c r="O311" s="279"/>
      <c r="P311" s="279"/>
      <c r="Q311" s="279"/>
      <c r="R311" s="279"/>
      <c r="S311" s="279"/>
      <c r="T311" s="280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81" t="s">
        <v>162</v>
      </c>
      <c r="AU311" s="281" t="s">
        <v>86</v>
      </c>
      <c r="AV311" s="15" t="s">
        <v>84</v>
      </c>
      <c r="AW311" s="15" t="s">
        <v>32</v>
      </c>
      <c r="AX311" s="15" t="s">
        <v>76</v>
      </c>
      <c r="AY311" s="281" t="s">
        <v>153</v>
      </c>
    </row>
    <row r="312" s="15" customFormat="1">
      <c r="A312" s="15"/>
      <c r="B312" s="272"/>
      <c r="C312" s="273"/>
      <c r="D312" s="251" t="s">
        <v>162</v>
      </c>
      <c r="E312" s="274" t="s">
        <v>1</v>
      </c>
      <c r="F312" s="275" t="s">
        <v>185</v>
      </c>
      <c r="G312" s="273"/>
      <c r="H312" s="274" t="s">
        <v>1</v>
      </c>
      <c r="I312" s="276"/>
      <c r="J312" s="273"/>
      <c r="K312" s="273"/>
      <c r="L312" s="277"/>
      <c r="M312" s="278"/>
      <c r="N312" s="279"/>
      <c r="O312" s="279"/>
      <c r="P312" s="279"/>
      <c r="Q312" s="279"/>
      <c r="R312" s="279"/>
      <c r="S312" s="279"/>
      <c r="T312" s="280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81" t="s">
        <v>162</v>
      </c>
      <c r="AU312" s="281" t="s">
        <v>86</v>
      </c>
      <c r="AV312" s="15" t="s">
        <v>84</v>
      </c>
      <c r="AW312" s="15" t="s">
        <v>32</v>
      </c>
      <c r="AX312" s="15" t="s">
        <v>76</v>
      </c>
      <c r="AY312" s="281" t="s">
        <v>153</v>
      </c>
    </row>
    <row r="313" s="13" customFormat="1">
      <c r="A313" s="13"/>
      <c r="B313" s="249"/>
      <c r="C313" s="250"/>
      <c r="D313" s="251" t="s">
        <v>162</v>
      </c>
      <c r="E313" s="252" t="s">
        <v>1</v>
      </c>
      <c r="F313" s="253" t="s">
        <v>638</v>
      </c>
      <c r="G313" s="250"/>
      <c r="H313" s="254">
        <v>27.097999999999999</v>
      </c>
      <c r="I313" s="255"/>
      <c r="J313" s="250"/>
      <c r="K313" s="250"/>
      <c r="L313" s="256"/>
      <c r="M313" s="257"/>
      <c r="N313" s="258"/>
      <c r="O313" s="258"/>
      <c r="P313" s="258"/>
      <c r="Q313" s="258"/>
      <c r="R313" s="258"/>
      <c r="S313" s="258"/>
      <c r="T313" s="25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0" t="s">
        <v>162</v>
      </c>
      <c r="AU313" s="260" t="s">
        <v>86</v>
      </c>
      <c r="AV313" s="13" t="s">
        <v>86</v>
      </c>
      <c r="AW313" s="13" t="s">
        <v>32</v>
      </c>
      <c r="AX313" s="13" t="s">
        <v>76</v>
      </c>
      <c r="AY313" s="260" t="s">
        <v>153</v>
      </c>
    </row>
    <row r="314" s="15" customFormat="1">
      <c r="A314" s="15"/>
      <c r="B314" s="272"/>
      <c r="C314" s="273"/>
      <c r="D314" s="251" t="s">
        <v>162</v>
      </c>
      <c r="E314" s="274" t="s">
        <v>1</v>
      </c>
      <c r="F314" s="275" t="s">
        <v>639</v>
      </c>
      <c r="G314" s="273"/>
      <c r="H314" s="274" t="s">
        <v>1</v>
      </c>
      <c r="I314" s="276"/>
      <c r="J314" s="273"/>
      <c r="K314" s="273"/>
      <c r="L314" s="277"/>
      <c r="M314" s="278"/>
      <c r="N314" s="279"/>
      <c r="O314" s="279"/>
      <c r="P314" s="279"/>
      <c r="Q314" s="279"/>
      <c r="R314" s="279"/>
      <c r="S314" s="279"/>
      <c r="T314" s="280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81" t="s">
        <v>162</v>
      </c>
      <c r="AU314" s="281" t="s">
        <v>86</v>
      </c>
      <c r="AV314" s="15" t="s">
        <v>84</v>
      </c>
      <c r="AW314" s="15" t="s">
        <v>32</v>
      </c>
      <c r="AX314" s="15" t="s">
        <v>76</v>
      </c>
      <c r="AY314" s="281" t="s">
        <v>153</v>
      </c>
    </row>
    <row r="315" s="13" customFormat="1">
      <c r="A315" s="13"/>
      <c r="B315" s="249"/>
      <c r="C315" s="250"/>
      <c r="D315" s="251" t="s">
        <v>162</v>
      </c>
      <c r="E315" s="252" t="s">
        <v>1</v>
      </c>
      <c r="F315" s="253" t="s">
        <v>640</v>
      </c>
      <c r="G315" s="250"/>
      <c r="H315" s="254">
        <v>31.861000000000001</v>
      </c>
      <c r="I315" s="255"/>
      <c r="J315" s="250"/>
      <c r="K315" s="250"/>
      <c r="L315" s="256"/>
      <c r="M315" s="257"/>
      <c r="N315" s="258"/>
      <c r="O315" s="258"/>
      <c r="P315" s="258"/>
      <c r="Q315" s="258"/>
      <c r="R315" s="258"/>
      <c r="S315" s="258"/>
      <c r="T315" s="25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0" t="s">
        <v>162</v>
      </c>
      <c r="AU315" s="260" t="s">
        <v>86</v>
      </c>
      <c r="AV315" s="13" t="s">
        <v>86</v>
      </c>
      <c r="AW315" s="13" t="s">
        <v>32</v>
      </c>
      <c r="AX315" s="13" t="s">
        <v>76</v>
      </c>
      <c r="AY315" s="260" t="s">
        <v>153</v>
      </c>
    </row>
    <row r="316" s="13" customFormat="1">
      <c r="A316" s="13"/>
      <c r="B316" s="249"/>
      <c r="C316" s="250"/>
      <c r="D316" s="251" t="s">
        <v>162</v>
      </c>
      <c r="E316" s="252" t="s">
        <v>1</v>
      </c>
      <c r="F316" s="253" t="s">
        <v>616</v>
      </c>
      <c r="G316" s="250"/>
      <c r="H316" s="254">
        <v>10</v>
      </c>
      <c r="I316" s="255"/>
      <c r="J316" s="250"/>
      <c r="K316" s="250"/>
      <c r="L316" s="256"/>
      <c r="M316" s="257"/>
      <c r="N316" s="258"/>
      <c r="O316" s="258"/>
      <c r="P316" s="258"/>
      <c r="Q316" s="258"/>
      <c r="R316" s="258"/>
      <c r="S316" s="258"/>
      <c r="T316" s="25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0" t="s">
        <v>162</v>
      </c>
      <c r="AU316" s="260" t="s">
        <v>86</v>
      </c>
      <c r="AV316" s="13" t="s">
        <v>86</v>
      </c>
      <c r="AW316" s="13" t="s">
        <v>32</v>
      </c>
      <c r="AX316" s="13" t="s">
        <v>76</v>
      </c>
      <c r="AY316" s="260" t="s">
        <v>153</v>
      </c>
    </row>
    <row r="317" s="16" customFormat="1">
      <c r="A317" s="16"/>
      <c r="B317" s="282"/>
      <c r="C317" s="283"/>
      <c r="D317" s="251" t="s">
        <v>162</v>
      </c>
      <c r="E317" s="284" t="s">
        <v>1</v>
      </c>
      <c r="F317" s="285" t="s">
        <v>215</v>
      </c>
      <c r="G317" s="283"/>
      <c r="H317" s="286">
        <v>68.959000000000003</v>
      </c>
      <c r="I317" s="287"/>
      <c r="J317" s="283"/>
      <c r="K317" s="283"/>
      <c r="L317" s="288"/>
      <c r="M317" s="289"/>
      <c r="N317" s="290"/>
      <c r="O317" s="290"/>
      <c r="P317" s="290"/>
      <c r="Q317" s="290"/>
      <c r="R317" s="290"/>
      <c r="S317" s="290"/>
      <c r="T317" s="291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292" t="s">
        <v>162</v>
      </c>
      <c r="AU317" s="292" t="s">
        <v>86</v>
      </c>
      <c r="AV317" s="16" t="s">
        <v>154</v>
      </c>
      <c r="AW317" s="16" t="s">
        <v>32</v>
      </c>
      <c r="AX317" s="16" t="s">
        <v>76</v>
      </c>
      <c r="AY317" s="292" t="s">
        <v>153</v>
      </c>
    </row>
    <row r="318" s="14" customFormat="1">
      <c r="A318" s="14"/>
      <c r="B318" s="261"/>
      <c r="C318" s="262"/>
      <c r="D318" s="251" t="s">
        <v>162</v>
      </c>
      <c r="E318" s="263" t="s">
        <v>1</v>
      </c>
      <c r="F318" s="264" t="s">
        <v>164</v>
      </c>
      <c r="G318" s="262"/>
      <c r="H318" s="265">
        <v>93.481999999999999</v>
      </c>
      <c r="I318" s="266"/>
      <c r="J318" s="262"/>
      <c r="K318" s="262"/>
      <c r="L318" s="267"/>
      <c r="M318" s="268"/>
      <c r="N318" s="269"/>
      <c r="O318" s="269"/>
      <c r="P318" s="269"/>
      <c r="Q318" s="269"/>
      <c r="R318" s="269"/>
      <c r="S318" s="269"/>
      <c r="T318" s="27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71" t="s">
        <v>162</v>
      </c>
      <c r="AU318" s="271" t="s">
        <v>86</v>
      </c>
      <c r="AV318" s="14" t="s">
        <v>160</v>
      </c>
      <c r="AW318" s="14" t="s">
        <v>32</v>
      </c>
      <c r="AX318" s="14" t="s">
        <v>84</v>
      </c>
      <c r="AY318" s="271" t="s">
        <v>153</v>
      </c>
    </row>
    <row r="319" s="2" customFormat="1" ht="21.75" customHeight="1">
      <c r="A319" s="39"/>
      <c r="B319" s="40"/>
      <c r="C319" s="235" t="s">
        <v>545</v>
      </c>
      <c r="D319" s="235" t="s">
        <v>156</v>
      </c>
      <c r="E319" s="236" t="s">
        <v>604</v>
      </c>
      <c r="F319" s="237" t="s">
        <v>605</v>
      </c>
      <c r="G319" s="238" t="s">
        <v>167</v>
      </c>
      <c r="H319" s="239">
        <v>93.481999999999999</v>
      </c>
      <c r="I319" s="240"/>
      <c r="J319" s="241">
        <f>ROUND(I319*H319,2)</f>
        <v>0</v>
      </c>
      <c r="K319" s="242"/>
      <c r="L319" s="45"/>
      <c r="M319" s="243" t="s">
        <v>1</v>
      </c>
      <c r="N319" s="244" t="s">
        <v>41</v>
      </c>
      <c r="O319" s="92"/>
      <c r="P319" s="245">
        <f>O319*H319</f>
        <v>0</v>
      </c>
      <c r="Q319" s="245">
        <v>3.0000000000000001E-05</v>
      </c>
      <c r="R319" s="245">
        <f>Q319*H319</f>
        <v>0.0028044599999999999</v>
      </c>
      <c r="S319" s="245">
        <v>0</v>
      </c>
      <c r="T319" s="246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7" t="s">
        <v>276</v>
      </c>
      <c r="AT319" s="247" t="s">
        <v>156</v>
      </c>
      <c r="AU319" s="247" t="s">
        <v>86</v>
      </c>
      <c r="AY319" s="18" t="s">
        <v>153</v>
      </c>
      <c r="BE319" s="248">
        <f>IF(N319="základní",J319,0)</f>
        <v>0</v>
      </c>
      <c r="BF319" s="248">
        <f>IF(N319="snížená",J319,0)</f>
        <v>0</v>
      </c>
      <c r="BG319" s="248">
        <f>IF(N319="zákl. přenesená",J319,0)</f>
        <v>0</v>
      </c>
      <c r="BH319" s="248">
        <f>IF(N319="sníž. přenesená",J319,0)</f>
        <v>0</v>
      </c>
      <c r="BI319" s="248">
        <f>IF(N319="nulová",J319,0)</f>
        <v>0</v>
      </c>
      <c r="BJ319" s="18" t="s">
        <v>84</v>
      </c>
      <c r="BK319" s="248">
        <f>ROUND(I319*H319,2)</f>
        <v>0</v>
      </c>
      <c r="BL319" s="18" t="s">
        <v>276</v>
      </c>
      <c r="BM319" s="247" t="s">
        <v>1142</v>
      </c>
    </row>
    <row r="320" s="2" customFormat="1" ht="24.15" customHeight="1">
      <c r="A320" s="39"/>
      <c r="B320" s="40"/>
      <c r="C320" s="235" t="s">
        <v>556</v>
      </c>
      <c r="D320" s="235" t="s">
        <v>156</v>
      </c>
      <c r="E320" s="236" t="s">
        <v>608</v>
      </c>
      <c r="F320" s="237" t="s">
        <v>609</v>
      </c>
      <c r="G320" s="238" t="s">
        <v>167</v>
      </c>
      <c r="H320" s="239">
        <v>10</v>
      </c>
      <c r="I320" s="240"/>
      <c r="J320" s="241">
        <f>ROUND(I320*H320,2)</f>
        <v>0</v>
      </c>
      <c r="K320" s="242"/>
      <c r="L320" s="45"/>
      <c r="M320" s="243" t="s">
        <v>1</v>
      </c>
      <c r="N320" s="244" t="s">
        <v>41</v>
      </c>
      <c r="O320" s="92"/>
      <c r="P320" s="245">
        <f>O320*H320</f>
        <v>0</v>
      </c>
      <c r="Q320" s="245">
        <v>0.00029</v>
      </c>
      <c r="R320" s="245">
        <f>Q320*H320</f>
        <v>0.0028999999999999998</v>
      </c>
      <c r="S320" s="245">
        <v>0</v>
      </c>
      <c r="T320" s="246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7" t="s">
        <v>276</v>
      </c>
      <c r="AT320" s="247" t="s">
        <v>156</v>
      </c>
      <c r="AU320" s="247" t="s">
        <v>86</v>
      </c>
      <c r="AY320" s="18" t="s">
        <v>153</v>
      </c>
      <c r="BE320" s="248">
        <f>IF(N320="základní",J320,0)</f>
        <v>0</v>
      </c>
      <c r="BF320" s="248">
        <f>IF(N320="snížená",J320,0)</f>
        <v>0</v>
      </c>
      <c r="BG320" s="248">
        <f>IF(N320="zákl. přenesená",J320,0)</f>
        <v>0</v>
      </c>
      <c r="BH320" s="248">
        <f>IF(N320="sníž. přenesená",J320,0)</f>
        <v>0</v>
      </c>
      <c r="BI320" s="248">
        <f>IF(N320="nulová",J320,0)</f>
        <v>0</v>
      </c>
      <c r="BJ320" s="18" t="s">
        <v>84</v>
      </c>
      <c r="BK320" s="248">
        <f>ROUND(I320*H320,2)</f>
        <v>0</v>
      </c>
      <c r="BL320" s="18" t="s">
        <v>276</v>
      </c>
      <c r="BM320" s="247" t="s">
        <v>1143</v>
      </c>
    </row>
    <row r="321" s="2" customFormat="1" ht="24.15" customHeight="1">
      <c r="A321" s="39"/>
      <c r="B321" s="40"/>
      <c r="C321" s="235" t="s">
        <v>560</v>
      </c>
      <c r="D321" s="235" t="s">
        <v>156</v>
      </c>
      <c r="E321" s="236" t="s">
        <v>613</v>
      </c>
      <c r="F321" s="237" t="s">
        <v>614</v>
      </c>
      <c r="G321" s="238" t="s">
        <v>167</v>
      </c>
      <c r="H321" s="239">
        <v>93.481999999999999</v>
      </c>
      <c r="I321" s="240"/>
      <c r="J321" s="241">
        <f>ROUND(I321*H321,2)</f>
        <v>0</v>
      </c>
      <c r="K321" s="242"/>
      <c r="L321" s="45"/>
      <c r="M321" s="243" t="s">
        <v>1</v>
      </c>
      <c r="N321" s="244" t="s">
        <v>41</v>
      </c>
      <c r="O321" s="92"/>
      <c r="P321" s="245">
        <f>O321*H321</f>
        <v>0</v>
      </c>
      <c r="Q321" s="245">
        <v>0.00020000000000000001</v>
      </c>
      <c r="R321" s="245">
        <f>Q321*H321</f>
        <v>0.018696400000000002</v>
      </c>
      <c r="S321" s="245">
        <v>0</v>
      </c>
      <c r="T321" s="246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7" t="s">
        <v>276</v>
      </c>
      <c r="AT321" s="247" t="s">
        <v>156</v>
      </c>
      <c r="AU321" s="247" t="s">
        <v>86</v>
      </c>
      <c r="AY321" s="18" t="s">
        <v>153</v>
      </c>
      <c r="BE321" s="248">
        <f>IF(N321="základní",J321,0)</f>
        <v>0</v>
      </c>
      <c r="BF321" s="248">
        <f>IF(N321="snížená",J321,0)</f>
        <v>0</v>
      </c>
      <c r="BG321" s="248">
        <f>IF(N321="zákl. přenesená",J321,0)</f>
        <v>0</v>
      </c>
      <c r="BH321" s="248">
        <f>IF(N321="sníž. přenesená",J321,0)</f>
        <v>0</v>
      </c>
      <c r="BI321" s="248">
        <f>IF(N321="nulová",J321,0)</f>
        <v>0</v>
      </c>
      <c r="BJ321" s="18" t="s">
        <v>84</v>
      </c>
      <c r="BK321" s="248">
        <f>ROUND(I321*H321,2)</f>
        <v>0</v>
      </c>
      <c r="BL321" s="18" t="s">
        <v>276</v>
      </c>
      <c r="BM321" s="247" t="s">
        <v>1144</v>
      </c>
    </row>
    <row r="322" s="2" customFormat="1" ht="24.15" customHeight="1">
      <c r="A322" s="39"/>
      <c r="B322" s="40"/>
      <c r="C322" s="235" t="s">
        <v>564</v>
      </c>
      <c r="D322" s="235" t="s">
        <v>156</v>
      </c>
      <c r="E322" s="236" t="s">
        <v>618</v>
      </c>
      <c r="F322" s="237" t="s">
        <v>619</v>
      </c>
      <c r="G322" s="238" t="s">
        <v>167</v>
      </c>
      <c r="H322" s="239">
        <v>93.481999999999999</v>
      </c>
      <c r="I322" s="240"/>
      <c r="J322" s="241">
        <f>ROUND(I322*H322,2)</f>
        <v>0</v>
      </c>
      <c r="K322" s="242"/>
      <c r="L322" s="45"/>
      <c r="M322" s="243" t="s">
        <v>1</v>
      </c>
      <c r="N322" s="244" t="s">
        <v>41</v>
      </c>
      <c r="O322" s="92"/>
      <c r="P322" s="245">
        <f>O322*H322</f>
        <v>0</v>
      </c>
      <c r="Q322" s="245">
        <v>0.00029</v>
      </c>
      <c r="R322" s="245">
        <f>Q322*H322</f>
        <v>0.02710978</v>
      </c>
      <c r="S322" s="245">
        <v>0</v>
      </c>
      <c r="T322" s="246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7" t="s">
        <v>276</v>
      </c>
      <c r="AT322" s="247" t="s">
        <v>156</v>
      </c>
      <c r="AU322" s="247" t="s">
        <v>86</v>
      </c>
      <c r="AY322" s="18" t="s">
        <v>153</v>
      </c>
      <c r="BE322" s="248">
        <f>IF(N322="základní",J322,0)</f>
        <v>0</v>
      </c>
      <c r="BF322" s="248">
        <f>IF(N322="snížená",J322,0)</f>
        <v>0</v>
      </c>
      <c r="BG322" s="248">
        <f>IF(N322="zákl. přenesená",J322,0)</f>
        <v>0</v>
      </c>
      <c r="BH322" s="248">
        <f>IF(N322="sníž. přenesená",J322,0)</f>
        <v>0</v>
      </c>
      <c r="BI322" s="248">
        <f>IF(N322="nulová",J322,0)</f>
        <v>0</v>
      </c>
      <c r="BJ322" s="18" t="s">
        <v>84</v>
      </c>
      <c r="BK322" s="248">
        <f>ROUND(I322*H322,2)</f>
        <v>0</v>
      </c>
      <c r="BL322" s="18" t="s">
        <v>276</v>
      </c>
      <c r="BM322" s="247" t="s">
        <v>1145</v>
      </c>
    </row>
    <row r="323" s="12" customFormat="1" ht="25.92" customHeight="1">
      <c r="A323" s="12"/>
      <c r="B323" s="219"/>
      <c r="C323" s="220"/>
      <c r="D323" s="221" t="s">
        <v>75</v>
      </c>
      <c r="E323" s="222" t="s">
        <v>1146</v>
      </c>
      <c r="F323" s="222" t="s">
        <v>1147</v>
      </c>
      <c r="G323" s="220"/>
      <c r="H323" s="220"/>
      <c r="I323" s="223"/>
      <c r="J323" s="224">
        <f>BK323</f>
        <v>0</v>
      </c>
      <c r="K323" s="220"/>
      <c r="L323" s="225"/>
      <c r="M323" s="226"/>
      <c r="N323" s="227"/>
      <c r="O323" s="227"/>
      <c r="P323" s="228">
        <f>SUM(P324:P325)</f>
        <v>0</v>
      </c>
      <c r="Q323" s="227"/>
      <c r="R323" s="228">
        <f>SUM(R324:R325)</f>
        <v>0</v>
      </c>
      <c r="S323" s="227"/>
      <c r="T323" s="229">
        <f>SUM(T324:T325)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30" t="s">
        <v>160</v>
      </c>
      <c r="AT323" s="231" t="s">
        <v>75</v>
      </c>
      <c r="AU323" s="231" t="s">
        <v>76</v>
      </c>
      <c r="AY323" s="230" t="s">
        <v>153</v>
      </c>
      <c r="BK323" s="232">
        <f>SUM(BK324:BK325)</f>
        <v>0</v>
      </c>
    </row>
    <row r="324" s="2" customFormat="1" ht="24.15" customHeight="1">
      <c r="A324" s="39"/>
      <c r="B324" s="40"/>
      <c r="C324" s="235" t="s">
        <v>570</v>
      </c>
      <c r="D324" s="235" t="s">
        <v>156</v>
      </c>
      <c r="E324" s="236" t="s">
        <v>1148</v>
      </c>
      <c r="F324" s="237" t="s">
        <v>1149</v>
      </c>
      <c r="G324" s="238" t="s">
        <v>1150</v>
      </c>
      <c r="H324" s="239">
        <v>8000</v>
      </c>
      <c r="I324" s="240"/>
      <c r="J324" s="241">
        <f>ROUND(I324*H324,2)</f>
        <v>0</v>
      </c>
      <c r="K324" s="242"/>
      <c r="L324" s="45"/>
      <c r="M324" s="243" t="s">
        <v>1</v>
      </c>
      <c r="N324" s="244" t="s">
        <v>41</v>
      </c>
      <c r="O324" s="92"/>
      <c r="P324" s="245">
        <f>O324*H324</f>
        <v>0</v>
      </c>
      <c r="Q324" s="245">
        <v>0</v>
      </c>
      <c r="R324" s="245">
        <f>Q324*H324</f>
        <v>0</v>
      </c>
      <c r="S324" s="245">
        <v>0</v>
      </c>
      <c r="T324" s="246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7" t="s">
        <v>1151</v>
      </c>
      <c r="AT324" s="247" t="s">
        <v>156</v>
      </c>
      <c r="AU324" s="247" t="s">
        <v>84</v>
      </c>
      <c r="AY324" s="18" t="s">
        <v>153</v>
      </c>
      <c r="BE324" s="248">
        <f>IF(N324="základní",J324,0)</f>
        <v>0</v>
      </c>
      <c r="BF324" s="248">
        <f>IF(N324="snížená",J324,0)</f>
        <v>0</v>
      </c>
      <c r="BG324" s="248">
        <f>IF(N324="zákl. přenesená",J324,0)</f>
        <v>0</v>
      </c>
      <c r="BH324" s="248">
        <f>IF(N324="sníž. přenesená",J324,0)</f>
        <v>0</v>
      </c>
      <c r="BI324" s="248">
        <f>IF(N324="nulová",J324,0)</f>
        <v>0</v>
      </c>
      <c r="BJ324" s="18" t="s">
        <v>84</v>
      </c>
      <c r="BK324" s="248">
        <f>ROUND(I324*H324,2)</f>
        <v>0</v>
      </c>
      <c r="BL324" s="18" t="s">
        <v>1151</v>
      </c>
      <c r="BM324" s="247" t="s">
        <v>1152</v>
      </c>
    </row>
    <row r="325" s="2" customFormat="1" ht="16.5" customHeight="1">
      <c r="A325" s="39"/>
      <c r="B325" s="40"/>
      <c r="C325" s="235" t="s">
        <v>574</v>
      </c>
      <c r="D325" s="235" t="s">
        <v>156</v>
      </c>
      <c r="E325" s="236" t="s">
        <v>1153</v>
      </c>
      <c r="F325" s="237" t="s">
        <v>1154</v>
      </c>
      <c r="G325" s="238" t="s">
        <v>172</v>
      </c>
      <c r="H325" s="239">
        <v>1</v>
      </c>
      <c r="I325" s="240"/>
      <c r="J325" s="241">
        <f>ROUND(I325*H325,2)</f>
        <v>0</v>
      </c>
      <c r="K325" s="242"/>
      <c r="L325" s="45"/>
      <c r="M325" s="243" t="s">
        <v>1</v>
      </c>
      <c r="N325" s="244" t="s">
        <v>41</v>
      </c>
      <c r="O325" s="92"/>
      <c r="P325" s="245">
        <f>O325*H325</f>
        <v>0</v>
      </c>
      <c r="Q325" s="245">
        <v>0</v>
      </c>
      <c r="R325" s="245">
        <f>Q325*H325</f>
        <v>0</v>
      </c>
      <c r="S325" s="245">
        <v>0</v>
      </c>
      <c r="T325" s="246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7" t="s">
        <v>1151</v>
      </c>
      <c r="AT325" s="247" t="s">
        <v>156</v>
      </c>
      <c r="AU325" s="247" t="s">
        <v>84</v>
      </c>
      <c r="AY325" s="18" t="s">
        <v>153</v>
      </c>
      <c r="BE325" s="248">
        <f>IF(N325="základní",J325,0)</f>
        <v>0</v>
      </c>
      <c r="BF325" s="248">
        <f>IF(N325="snížená",J325,0)</f>
        <v>0</v>
      </c>
      <c r="BG325" s="248">
        <f>IF(N325="zákl. přenesená",J325,0)</f>
        <v>0</v>
      </c>
      <c r="BH325" s="248">
        <f>IF(N325="sníž. přenesená",J325,0)</f>
        <v>0</v>
      </c>
      <c r="BI325" s="248">
        <f>IF(N325="nulová",J325,0)</f>
        <v>0</v>
      </c>
      <c r="BJ325" s="18" t="s">
        <v>84</v>
      </c>
      <c r="BK325" s="248">
        <f>ROUND(I325*H325,2)</f>
        <v>0</v>
      </c>
      <c r="BL325" s="18" t="s">
        <v>1151</v>
      </c>
      <c r="BM325" s="247" t="s">
        <v>1155</v>
      </c>
    </row>
    <row r="326" s="12" customFormat="1" ht="25.92" customHeight="1">
      <c r="A326" s="12"/>
      <c r="B326" s="219"/>
      <c r="C326" s="220"/>
      <c r="D326" s="221" t="s">
        <v>75</v>
      </c>
      <c r="E326" s="222" t="s">
        <v>130</v>
      </c>
      <c r="F326" s="222" t="s">
        <v>1156</v>
      </c>
      <c r="G326" s="220"/>
      <c r="H326" s="220"/>
      <c r="I326" s="223"/>
      <c r="J326" s="224">
        <f>BK326</f>
        <v>0</v>
      </c>
      <c r="K326" s="220"/>
      <c r="L326" s="225"/>
      <c r="M326" s="226"/>
      <c r="N326" s="227"/>
      <c r="O326" s="227"/>
      <c r="P326" s="228">
        <f>P327</f>
        <v>0</v>
      </c>
      <c r="Q326" s="227"/>
      <c r="R326" s="228">
        <f>R327</f>
        <v>0</v>
      </c>
      <c r="S326" s="227"/>
      <c r="T326" s="229">
        <f>T327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30" t="s">
        <v>197</v>
      </c>
      <c r="AT326" s="231" t="s">
        <v>75</v>
      </c>
      <c r="AU326" s="231" t="s">
        <v>76</v>
      </c>
      <c r="AY326" s="230" t="s">
        <v>153</v>
      </c>
      <c r="BK326" s="232">
        <f>BK327</f>
        <v>0</v>
      </c>
    </row>
    <row r="327" s="2" customFormat="1" ht="33" customHeight="1">
      <c r="A327" s="39"/>
      <c r="B327" s="40"/>
      <c r="C327" s="235" t="s">
        <v>578</v>
      </c>
      <c r="D327" s="235" t="s">
        <v>156</v>
      </c>
      <c r="E327" s="236" t="s">
        <v>1157</v>
      </c>
      <c r="F327" s="237" t="s">
        <v>1158</v>
      </c>
      <c r="G327" s="238" t="s">
        <v>172</v>
      </c>
      <c r="H327" s="239">
        <v>1</v>
      </c>
      <c r="I327" s="240"/>
      <c r="J327" s="241">
        <f>ROUND(I327*H327,2)</f>
        <v>0</v>
      </c>
      <c r="K327" s="242"/>
      <c r="L327" s="45"/>
      <c r="M327" s="304" t="s">
        <v>1</v>
      </c>
      <c r="N327" s="305" t="s">
        <v>41</v>
      </c>
      <c r="O327" s="306"/>
      <c r="P327" s="307">
        <f>O327*H327</f>
        <v>0</v>
      </c>
      <c r="Q327" s="307">
        <v>0</v>
      </c>
      <c r="R327" s="307">
        <f>Q327*H327</f>
        <v>0</v>
      </c>
      <c r="S327" s="307">
        <v>0</v>
      </c>
      <c r="T327" s="30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7" t="s">
        <v>160</v>
      </c>
      <c r="AT327" s="247" t="s">
        <v>156</v>
      </c>
      <c r="AU327" s="247" t="s">
        <v>84</v>
      </c>
      <c r="AY327" s="18" t="s">
        <v>153</v>
      </c>
      <c r="BE327" s="248">
        <f>IF(N327="základní",J327,0)</f>
        <v>0</v>
      </c>
      <c r="BF327" s="248">
        <f>IF(N327="snížená",J327,0)</f>
        <v>0</v>
      </c>
      <c r="BG327" s="248">
        <f>IF(N327="zákl. přenesená",J327,0)</f>
        <v>0</v>
      </c>
      <c r="BH327" s="248">
        <f>IF(N327="sníž. přenesená",J327,0)</f>
        <v>0</v>
      </c>
      <c r="BI327" s="248">
        <f>IF(N327="nulová",J327,0)</f>
        <v>0</v>
      </c>
      <c r="BJ327" s="18" t="s">
        <v>84</v>
      </c>
      <c r="BK327" s="248">
        <f>ROUND(I327*H327,2)</f>
        <v>0</v>
      </c>
      <c r="BL327" s="18" t="s">
        <v>160</v>
      </c>
      <c r="BM327" s="247" t="s">
        <v>1159</v>
      </c>
    </row>
    <row r="328" s="2" customFormat="1" ht="6.96" customHeight="1">
      <c r="A328" s="39"/>
      <c r="B328" s="67"/>
      <c r="C328" s="68"/>
      <c r="D328" s="68"/>
      <c r="E328" s="68"/>
      <c r="F328" s="68"/>
      <c r="G328" s="68"/>
      <c r="H328" s="68"/>
      <c r="I328" s="68"/>
      <c r="J328" s="68"/>
      <c r="K328" s="68"/>
      <c r="L328" s="45"/>
      <c r="M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</sheetData>
  <sheetProtection sheet="1" autoFilter="0" formatColumns="0" formatRows="0" objects="1" scenarios="1" spinCount="100000" saltValue="sHLtIyMB/Uo6SiL0qrMXovcfrQR+FirUCME6NRMmWIeVDJ6ThI52lHavTmzSgMlowYblZXHUwKkUJx7VoJQQcA==" hashValue="zeQBfrTmBb7SLZPVU4MKbpYSQvO1S4uZyDFZeN/MBwX0YJ/4O7Ff1C9mP7OmgNNuwdVIsjjxVissomOPmuPGIA==" algorithmName="SHA-512" password="CC35"/>
  <autoFilter ref="C142:K327"/>
  <mergeCells count="14">
    <mergeCell ref="E7:H7"/>
    <mergeCell ref="E9:H9"/>
    <mergeCell ref="E18:H18"/>
    <mergeCell ref="E27:H27"/>
    <mergeCell ref="E85:H85"/>
    <mergeCell ref="E87:H87"/>
    <mergeCell ref="D117:F117"/>
    <mergeCell ref="D118:F118"/>
    <mergeCell ref="D119:F119"/>
    <mergeCell ref="D120:F120"/>
    <mergeCell ref="D121:F121"/>
    <mergeCell ref="E133:H133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Martina Škopová</dc:creator>
  <cp:lastModifiedBy>Martina Škopová</cp:lastModifiedBy>
  <dcterms:created xsi:type="dcterms:W3CDTF">2024-04-22T07:51:58Z</dcterms:created>
  <dcterms:modified xsi:type="dcterms:W3CDTF">2024-04-22T07:52:06Z</dcterms:modified>
</cp:coreProperties>
</file>