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fileserver1\DOCUMENTS\sekerova.petra\My Documents\Objednávky a smlouvy\modernizace regulace vytápění škol\Šimůnkem upravené rozpočty\"/>
    </mc:Choice>
  </mc:AlternateContent>
  <workbookProtection workbookAlgorithmName="SHA-512" workbookHashValue="XyVrdfaJvnk9cOUPlwZHMjKncvCRXfRV50yNW+Yf62GAhgyBQFVUx+omZJRI1nn251TkSbwqMEiMlPPlq08LDQ==" workbookSaltValue="13ygDBVKlleE0cYtpW+c0g==" workbookSpinCount="100000" lockStructure="1"/>
  <bookViews>
    <workbookView xWindow="0" yWindow="0" windowWidth="25200" windowHeight="11160"/>
  </bookViews>
  <sheets>
    <sheet name="Pokyny pro vyplnění" sheetId="11" r:id="rId1"/>
    <sheet name="Stavba" sheetId="1" r:id="rId2"/>
    <sheet name="VzorPolozky" sheetId="10" state="hidden" r:id="rId3"/>
    <sheet name="1. ZŠ V Domcích - kotelna" sheetId="12" r:id="rId4"/>
    <sheet name="2. ZŠ Komenského - kotelna" sheetId="13" r:id="rId5"/>
    <sheet name="3. ZŠ kpt. Jaroše - kotelna" sheetId="14" r:id="rId6"/>
    <sheet name="4. ZŠ R. Frimla - kotelny" sheetId="15" r:id="rId7"/>
    <sheet name="5. ZŠ Poříčí - kotelna" sheetId="16" r:id="rId8"/>
    <sheet name="6. ZŠ Poříčí Jídelna - kotelna" sheetId="17" r:id="rId9"/>
    <sheet name="7. ZŠ Poříčí Montessori - kot." sheetId="18" r:id="rId10"/>
    <sheet name="8. ZUŠ Školní - kotelna" sheetId="19" r:id="rId11"/>
    <sheet name="9. ZUŠ Haasův palác" sheetId="2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CelkemDPHVypocet" localSheetId="1">Stavba!$H$45</definedName>
    <definedName name="CenaCelkem">Stavba!$G$34</definedName>
    <definedName name="CenaCelkemBezDPH">Stavba!$G$33</definedName>
    <definedName name="CenaCelkemVypocet" localSheetId="1">Stavba!$I$45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 localSheetId="4">[2]Stavba!$G$24</definedName>
    <definedName name="DPHSni" localSheetId="5">[3]Stavba!$G$24</definedName>
    <definedName name="DPHSni" localSheetId="6">[4]Stavba!$G$24</definedName>
    <definedName name="DPHSni" localSheetId="7">[5]Stavba!$G$24</definedName>
    <definedName name="DPHSni" localSheetId="8">[6]Stavba!$G$24</definedName>
    <definedName name="DPHSni" localSheetId="9">[7]Stavba!$G$24</definedName>
    <definedName name="DPHSni" localSheetId="10">[8]Stavba!$G$24</definedName>
    <definedName name="DPHSni" localSheetId="11">[9]Stavba!$G$24</definedName>
    <definedName name="DPHSni">Stavba!#REF!</definedName>
    <definedName name="DPHZakl" localSheetId="4">[2]Stavba!$G$26</definedName>
    <definedName name="DPHZakl" localSheetId="5">[3]Stavba!$G$26</definedName>
    <definedName name="DPHZakl" localSheetId="6">[4]Stavba!$G$26</definedName>
    <definedName name="DPHZakl" localSheetId="7">[5]Stavba!$G$26</definedName>
    <definedName name="DPHZakl" localSheetId="8">[6]Stavba!$G$26</definedName>
    <definedName name="DPHZakl" localSheetId="9">[7]Stavba!$G$26</definedName>
    <definedName name="DPHZakl" localSheetId="10">[8]Stavba!$G$26</definedName>
    <definedName name="DPHZakl" localSheetId="11">[9]Stavba!$G$26</definedName>
    <definedName name="DPHZakl">Stavba!$G$32</definedName>
    <definedName name="dpsc" localSheetId="1">Stavba!$C$13</definedName>
    <definedName name="IČO" localSheetId="1">Stavba!$I$11</definedName>
    <definedName name="Mena" localSheetId="4">[2]Stavba!$J$29</definedName>
    <definedName name="Mena" localSheetId="5">[3]Stavba!$J$29</definedName>
    <definedName name="Mena" localSheetId="6">[4]Stavba!$J$29</definedName>
    <definedName name="Mena" localSheetId="7">[5]Stavba!$J$29</definedName>
    <definedName name="Mena" localSheetId="8">[6]Stavba!$J$29</definedName>
    <definedName name="Mena" localSheetId="9">[7]Stavba!$J$29</definedName>
    <definedName name="Mena" localSheetId="10">[8]Stavba!$J$29</definedName>
    <definedName name="Mena" localSheetId="11">[9]Stavba!$J$29</definedName>
    <definedName name="Mena">Stavba!$J$34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Stavba!$B$43</definedName>
    <definedName name="_xlnm.Print_Area" localSheetId="3">'1. ZŠ V Domcích - kotelna'!$A$1:$U$54</definedName>
    <definedName name="_xlnm.Print_Area" localSheetId="4">'2. ZŠ Komenského - kotelna'!$A$1:$U$54</definedName>
    <definedName name="_xlnm.Print_Area" localSheetId="5">'3. ZŠ kpt. Jaroše - kotelna'!$A$1:$U$54</definedName>
    <definedName name="_xlnm.Print_Area" localSheetId="6">'4. ZŠ R. Frimla - kotelny'!$A$1:$U$54</definedName>
    <definedName name="_xlnm.Print_Area" localSheetId="7">'5. ZŠ Poříčí - kotelna'!$A$1:$U$54</definedName>
    <definedName name="_xlnm.Print_Area" localSheetId="8">'6. ZŠ Poříčí Jídelna - kotelna'!$A$1:$U$54</definedName>
    <definedName name="_xlnm.Print_Area" localSheetId="9">'7. ZŠ Poříčí Montessori - kot.'!$A$1:$U$54</definedName>
    <definedName name="_xlnm.Print_Area" localSheetId="10">'8. ZUŠ Školní - kotelna'!$A$1:$U$54</definedName>
    <definedName name="_xlnm.Print_Area" localSheetId="11">'9. ZUŠ Haasův palác'!$A$1:$U$55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Stavba!#REF!</definedName>
    <definedName name="SazbaDPH1">'[1]Krycí list'!$C$30</definedName>
    <definedName name="SazbaDPH2" localSheetId="1">Stavba!$E$31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Stavba!$B$1:$J$41</definedName>
    <definedName name="ZakladDPHSni" localSheetId="4">[2]Stavba!$G$23</definedName>
    <definedName name="ZakladDPHSni" localSheetId="5">[3]Stavba!$G$23</definedName>
    <definedName name="ZakladDPHSni" localSheetId="6">[4]Stavba!$G$23</definedName>
    <definedName name="ZakladDPHSni" localSheetId="7">[5]Stavba!$G$23</definedName>
    <definedName name="ZakladDPHSni" localSheetId="8">[6]Stavba!$G$23</definedName>
    <definedName name="ZakladDPHSni" localSheetId="9">[7]Stavba!$G$23</definedName>
    <definedName name="ZakladDPHSni" localSheetId="10">[8]Stavba!$G$23</definedName>
    <definedName name="ZakladDPHSni" localSheetId="11">[9]Stavba!$G$23</definedName>
    <definedName name="ZakladDPHSni">Stavba!#REF!</definedName>
    <definedName name="ZakladDPHSniVypocet" localSheetId="1">Stavba!$F$45</definedName>
    <definedName name="ZakladDPHZakl" localSheetId="4">[2]Stavba!$G$25</definedName>
    <definedName name="ZakladDPHZakl" localSheetId="5">[3]Stavba!$G$25</definedName>
    <definedName name="ZakladDPHZakl" localSheetId="6">[4]Stavba!$G$25</definedName>
    <definedName name="ZakladDPHZakl" localSheetId="7">[5]Stavba!$G$25</definedName>
    <definedName name="ZakladDPHZakl" localSheetId="8">[6]Stavba!$G$25</definedName>
    <definedName name="ZakladDPHZakl" localSheetId="9">[7]Stavba!$G$25</definedName>
    <definedName name="ZakladDPHZakl" localSheetId="10">[8]Stavba!$G$25</definedName>
    <definedName name="ZakladDPHZakl" localSheetId="11">[9]Stavba!$G$25</definedName>
    <definedName name="ZakladDPHZakl">Stavba!$G$31</definedName>
    <definedName name="ZakladDPHZaklVypocet" localSheetId="1">Stavba!$G$45</definedName>
    <definedName name="ZaObjednatele">Stavba!$G$39</definedName>
    <definedName name="Zaokrouhleni" localSheetId="4">[2]Stavba!$G$27</definedName>
    <definedName name="Zaokrouhleni" localSheetId="5">[3]Stavba!$G$27</definedName>
    <definedName name="Zaokrouhleni" localSheetId="6">[4]Stavba!$G$27</definedName>
    <definedName name="Zaokrouhleni" localSheetId="7">[5]Stavba!$G$27</definedName>
    <definedName name="Zaokrouhleni" localSheetId="8">[6]Stavba!$G$27</definedName>
    <definedName name="Zaokrouhleni" localSheetId="9">[7]Stavba!$G$27</definedName>
    <definedName name="Zaokrouhleni" localSheetId="10">[8]Stavba!$G$27</definedName>
    <definedName name="Zaokrouhleni" localSheetId="11">[9]Stavba!$G$27</definedName>
    <definedName name="Zaokrouhleni">Stavba!#REF!</definedName>
    <definedName name="ZaZhotovitele">Stavba!$D$39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1" i="20" l="1"/>
  <c r="AC51" i="20"/>
  <c r="U49" i="20"/>
  <c r="Q49" i="20"/>
  <c r="O49" i="20"/>
  <c r="K49" i="20"/>
  <c r="I49" i="20"/>
  <c r="F49" i="20"/>
  <c r="G49" i="20" s="1"/>
  <c r="M49" i="20" s="1"/>
  <c r="U48" i="20"/>
  <c r="Q48" i="20"/>
  <c r="O48" i="20"/>
  <c r="K48" i="20"/>
  <c r="I48" i="20"/>
  <c r="F48" i="20"/>
  <c r="G48" i="20" s="1"/>
  <c r="M48" i="20" s="1"/>
  <c r="U46" i="20"/>
  <c r="Q46" i="20"/>
  <c r="O46" i="20"/>
  <c r="K46" i="20"/>
  <c r="I46" i="20"/>
  <c r="F46" i="20"/>
  <c r="G46" i="20" s="1"/>
  <c r="M46" i="20" s="1"/>
  <c r="U45" i="20"/>
  <c r="Q45" i="20"/>
  <c r="O45" i="20"/>
  <c r="K45" i="20"/>
  <c r="I45" i="20"/>
  <c r="F45" i="20"/>
  <c r="G45" i="20" s="1"/>
  <c r="M45" i="20" s="1"/>
  <c r="U44" i="20"/>
  <c r="Q44" i="20"/>
  <c r="O44" i="20"/>
  <c r="K44" i="20"/>
  <c r="I44" i="20"/>
  <c r="F44" i="20"/>
  <c r="G44" i="20" s="1"/>
  <c r="M44" i="20" s="1"/>
  <c r="U43" i="20"/>
  <c r="Q43" i="20"/>
  <c r="O43" i="20"/>
  <c r="K43" i="20"/>
  <c r="I43" i="20"/>
  <c r="F43" i="20"/>
  <c r="G43" i="20" s="1"/>
  <c r="M43" i="20" s="1"/>
  <c r="U42" i="20"/>
  <c r="Q42" i="20"/>
  <c r="O42" i="20"/>
  <c r="K42" i="20"/>
  <c r="I42" i="20"/>
  <c r="F42" i="20"/>
  <c r="G42" i="20" s="1"/>
  <c r="M42" i="20" s="1"/>
  <c r="U41" i="20"/>
  <c r="Q41" i="20"/>
  <c r="O41" i="20"/>
  <c r="K41" i="20"/>
  <c r="I41" i="20"/>
  <c r="F41" i="20"/>
  <c r="G41" i="20" s="1"/>
  <c r="M41" i="20" s="1"/>
  <c r="U40" i="20"/>
  <c r="Q40" i="20"/>
  <c r="O40" i="20"/>
  <c r="K40" i="20"/>
  <c r="I40" i="20"/>
  <c r="F40" i="20"/>
  <c r="G40" i="20" s="1"/>
  <c r="M40" i="20" s="1"/>
  <c r="U39" i="20"/>
  <c r="Q39" i="20"/>
  <c r="O39" i="20"/>
  <c r="K39" i="20"/>
  <c r="I39" i="20"/>
  <c r="F39" i="20"/>
  <c r="G39" i="20" s="1"/>
  <c r="M39" i="20" s="1"/>
  <c r="U38" i="20"/>
  <c r="Q38" i="20"/>
  <c r="O38" i="20"/>
  <c r="K38" i="20"/>
  <c r="I38" i="20"/>
  <c r="F38" i="20"/>
  <c r="G38" i="20" s="1"/>
  <c r="M38" i="20" s="1"/>
  <c r="U37" i="20"/>
  <c r="Q37" i="20"/>
  <c r="O37" i="20"/>
  <c r="K37" i="20"/>
  <c r="I37" i="20"/>
  <c r="F37" i="20"/>
  <c r="G37" i="20" s="1"/>
  <c r="M37" i="20" s="1"/>
  <c r="U36" i="20"/>
  <c r="Q36" i="20"/>
  <c r="O36" i="20"/>
  <c r="K36" i="20"/>
  <c r="I36" i="20"/>
  <c r="F36" i="20"/>
  <c r="G36" i="20" s="1"/>
  <c r="M36" i="20" s="1"/>
  <c r="U35" i="20"/>
  <c r="Q35" i="20"/>
  <c r="O35" i="20"/>
  <c r="K35" i="20"/>
  <c r="I35" i="20"/>
  <c r="F35" i="20"/>
  <c r="G35" i="20" s="1"/>
  <c r="M35" i="20" s="1"/>
  <c r="U34" i="20"/>
  <c r="Q34" i="20"/>
  <c r="O34" i="20"/>
  <c r="K34" i="20"/>
  <c r="I34" i="20"/>
  <c r="F34" i="20"/>
  <c r="G34" i="20" s="1"/>
  <c r="M34" i="20" s="1"/>
  <c r="U33" i="20"/>
  <c r="Q33" i="20"/>
  <c r="O33" i="20"/>
  <c r="K33" i="20"/>
  <c r="I33" i="20"/>
  <c r="F33" i="20"/>
  <c r="G33" i="20" s="1"/>
  <c r="M33" i="20" s="1"/>
  <c r="U32" i="20"/>
  <c r="Q32" i="20"/>
  <c r="O32" i="20"/>
  <c r="K32" i="20"/>
  <c r="I32" i="20"/>
  <c r="F32" i="20"/>
  <c r="G32" i="20" s="1"/>
  <c r="M32" i="20" s="1"/>
  <c r="U31" i="20"/>
  <c r="Q31" i="20"/>
  <c r="O31" i="20"/>
  <c r="K31" i="20"/>
  <c r="I31" i="20"/>
  <c r="F31" i="20"/>
  <c r="G31" i="20" s="1"/>
  <c r="M31" i="20" s="1"/>
  <c r="U30" i="20"/>
  <c r="Q30" i="20"/>
  <c r="O30" i="20"/>
  <c r="K30" i="20"/>
  <c r="I30" i="20"/>
  <c r="F30" i="20"/>
  <c r="G30" i="20" s="1"/>
  <c r="M30" i="20" s="1"/>
  <c r="U29" i="20"/>
  <c r="U28" i="20" s="1"/>
  <c r="Q29" i="20"/>
  <c r="Q28" i="20" s="1"/>
  <c r="O29" i="20"/>
  <c r="O28" i="20" s="1"/>
  <c r="K29" i="20"/>
  <c r="I29" i="20"/>
  <c r="F29" i="20"/>
  <c r="G29" i="20" s="1"/>
  <c r="U27" i="20"/>
  <c r="Q27" i="20"/>
  <c r="O27" i="20"/>
  <c r="K27" i="20"/>
  <c r="I27" i="20"/>
  <c r="F27" i="20"/>
  <c r="G27" i="20" s="1"/>
  <c r="M27" i="20" s="1"/>
  <c r="U26" i="20"/>
  <c r="Q26" i="20"/>
  <c r="O26" i="20"/>
  <c r="K26" i="20"/>
  <c r="I26" i="20"/>
  <c r="F26" i="20"/>
  <c r="G26" i="20" s="1"/>
  <c r="M26" i="20" s="1"/>
  <c r="U25" i="20"/>
  <c r="Q25" i="20"/>
  <c r="O25" i="20"/>
  <c r="K25" i="20"/>
  <c r="I25" i="20"/>
  <c r="F25" i="20"/>
  <c r="G25" i="20" s="1"/>
  <c r="M25" i="20" s="1"/>
  <c r="U24" i="20"/>
  <c r="Q24" i="20"/>
  <c r="O24" i="20"/>
  <c r="K24" i="20"/>
  <c r="I24" i="20"/>
  <c r="F24" i="20"/>
  <c r="G24" i="20" s="1"/>
  <c r="M24" i="20" s="1"/>
  <c r="U23" i="20"/>
  <c r="Q23" i="20"/>
  <c r="O23" i="20"/>
  <c r="K23" i="20"/>
  <c r="I23" i="20"/>
  <c r="F23" i="20"/>
  <c r="G23" i="20" s="1"/>
  <c r="M23" i="20" s="1"/>
  <c r="U22" i="20"/>
  <c r="Q22" i="20"/>
  <c r="O22" i="20"/>
  <c r="K22" i="20"/>
  <c r="I22" i="20"/>
  <c r="F22" i="20"/>
  <c r="G22" i="20" s="1"/>
  <c r="M22" i="20" s="1"/>
  <c r="U21" i="20"/>
  <c r="Q21" i="20"/>
  <c r="O21" i="20"/>
  <c r="K21" i="20"/>
  <c r="I21" i="20"/>
  <c r="F21" i="20"/>
  <c r="G21" i="20" s="1"/>
  <c r="M21" i="20" s="1"/>
  <c r="U20" i="20"/>
  <c r="Q20" i="20"/>
  <c r="O20" i="20"/>
  <c r="K20" i="20"/>
  <c r="I20" i="20"/>
  <c r="F20" i="20"/>
  <c r="G20" i="20" s="1"/>
  <c r="M20" i="20" s="1"/>
  <c r="U19" i="20"/>
  <c r="Q19" i="20"/>
  <c r="O19" i="20"/>
  <c r="K19" i="20"/>
  <c r="I19" i="20"/>
  <c r="F19" i="20"/>
  <c r="G19" i="20" s="1"/>
  <c r="M19" i="20" s="1"/>
  <c r="U18" i="20"/>
  <c r="Q18" i="20"/>
  <c r="O18" i="20"/>
  <c r="K18" i="20"/>
  <c r="I18" i="20"/>
  <c r="F18" i="20"/>
  <c r="G18" i="20" s="1"/>
  <c r="M18" i="20" s="1"/>
  <c r="U17" i="20"/>
  <c r="Q17" i="20"/>
  <c r="O17" i="20"/>
  <c r="K17" i="20"/>
  <c r="I17" i="20"/>
  <c r="F17" i="20"/>
  <c r="G17" i="20" s="1"/>
  <c r="M17" i="20" s="1"/>
  <c r="U16" i="20"/>
  <c r="U15" i="20" s="1"/>
  <c r="Q16" i="20"/>
  <c r="Q15" i="20" s="1"/>
  <c r="O16" i="20"/>
  <c r="O15" i="20" s="1"/>
  <c r="K16" i="20"/>
  <c r="K15" i="20" s="1"/>
  <c r="I16" i="20"/>
  <c r="F16" i="20"/>
  <c r="G16" i="20" s="1"/>
  <c r="U14" i="20"/>
  <c r="Q14" i="20"/>
  <c r="O14" i="20"/>
  <c r="K14" i="20"/>
  <c r="I14" i="20"/>
  <c r="F14" i="20"/>
  <c r="G14" i="20" s="1"/>
  <c r="M14" i="20" s="1"/>
  <c r="U13" i="20"/>
  <c r="Q13" i="20"/>
  <c r="O13" i="20"/>
  <c r="K13" i="20"/>
  <c r="I13" i="20"/>
  <c r="F13" i="20"/>
  <c r="G13" i="20" s="1"/>
  <c r="M13" i="20" s="1"/>
  <c r="U12" i="20"/>
  <c r="Q12" i="20"/>
  <c r="O12" i="20"/>
  <c r="K12" i="20"/>
  <c r="I12" i="20"/>
  <c r="F12" i="20"/>
  <c r="G12" i="20" s="1"/>
  <c r="M12" i="20" s="1"/>
  <c r="U11" i="20"/>
  <c r="Q11" i="20"/>
  <c r="O11" i="20"/>
  <c r="K11" i="20"/>
  <c r="I11" i="20"/>
  <c r="F11" i="20"/>
  <c r="G11" i="20" s="1"/>
  <c r="M11" i="20" s="1"/>
  <c r="U10" i="20"/>
  <c r="Q10" i="20"/>
  <c r="O10" i="20"/>
  <c r="K10" i="20"/>
  <c r="I10" i="20"/>
  <c r="F10" i="20"/>
  <c r="G10" i="20" s="1"/>
  <c r="M10" i="20" s="1"/>
  <c r="U9" i="20"/>
  <c r="U8" i="20" s="1"/>
  <c r="Q9" i="20"/>
  <c r="Q8" i="20" s="1"/>
  <c r="O9" i="20"/>
  <c r="K9" i="20"/>
  <c r="K8" i="20" s="1"/>
  <c r="I9" i="20"/>
  <c r="F9" i="20"/>
  <c r="G9" i="20" s="1"/>
  <c r="M9" i="20" s="1"/>
  <c r="O8" i="20"/>
  <c r="K28" i="20" l="1"/>
  <c r="K51" i="20" s="1"/>
  <c r="H27" i="1" s="1"/>
  <c r="I28" i="20"/>
  <c r="I15" i="20"/>
  <c r="I8" i="20"/>
  <c r="G8" i="20"/>
  <c r="G28" i="20"/>
  <c r="M8" i="20"/>
  <c r="G15" i="20"/>
  <c r="M16" i="20"/>
  <c r="M15" i="20" s="1"/>
  <c r="M29" i="20"/>
  <c r="M28" i="20" s="1"/>
  <c r="I51" i="20" l="1"/>
  <c r="G27" i="1" s="1"/>
  <c r="G51" i="20"/>
  <c r="AD50" i="19"/>
  <c r="AC50" i="19"/>
  <c r="U48" i="19"/>
  <c r="Q48" i="19"/>
  <c r="O48" i="19"/>
  <c r="K48" i="19"/>
  <c r="I48" i="19"/>
  <c r="F48" i="19"/>
  <c r="G48" i="19" s="1"/>
  <c r="M48" i="19" s="1"/>
  <c r="U47" i="19"/>
  <c r="Q47" i="19"/>
  <c r="O47" i="19"/>
  <c r="K47" i="19"/>
  <c r="I47" i="19"/>
  <c r="F47" i="19"/>
  <c r="G47" i="19" s="1"/>
  <c r="M47" i="19" s="1"/>
  <c r="U45" i="19"/>
  <c r="Q45" i="19"/>
  <c r="O45" i="19"/>
  <c r="K45" i="19"/>
  <c r="I45" i="19"/>
  <c r="F45" i="19"/>
  <c r="G45" i="19" s="1"/>
  <c r="M45" i="19" s="1"/>
  <c r="U44" i="19"/>
  <c r="Q44" i="19"/>
  <c r="O44" i="19"/>
  <c r="K44" i="19"/>
  <c r="I44" i="19"/>
  <c r="F44" i="19"/>
  <c r="G44" i="19" s="1"/>
  <c r="M44" i="19" s="1"/>
  <c r="U43" i="19"/>
  <c r="Q43" i="19"/>
  <c r="O43" i="19"/>
  <c r="K43" i="19"/>
  <c r="I43" i="19"/>
  <c r="F43" i="19"/>
  <c r="G43" i="19" s="1"/>
  <c r="M43" i="19" s="1"/>
  <c r="U42" i="19"/>
  <c r="Q42" i="19"/>
  <c r="O42" i="19"/>
  <c r="K42" i="19"/>
  <c r="I42" i="19"/>
  <c r="F42" i="19"/>
  <c r="G42" i="19" s="1"/>
  <c r="M42" i="19" s="1"/>
  <c r="U41" i="19"/>
  <c r="Q41" i="19"/>
  <c r="O41" i="19"/>
  <c r="K41" i="19"/>
  <c r="I41" i="19"/>
  <c r="F41" i="19"/>
  <c r="G41" i="19" s="1"/>
  <c r="M41" i="19" s="1"/>
  <c r="U40" i="19"/>
  <c r="Q40" i="19"/>
  <c r="O40" i="19"/>
  <c r="K40" i="19"/>
  <c r="I40" i="19"/>
  <c r="F40" i="19"/>
  <c r="G40" i="19" s="1"/>
  <c r="M40" i="19" s="1"/>
  <c r="U39" i="19"/>
  <c r="Q39" i="19"/>
  <c r="O39" i="19"/>
  <c r="K39" i="19"/>
  <c r="I39" i="19"/>
  <c r="F39" i="19"/>
  <c r="G39" i="19" s="1"/>
  <c r="M39" i="19" s="1"/>
  <c r="U38" i="19"/>
  <c r="Q38" i="19"/>
  <c r="O38" i="19"/>
  <c r="K38" i="19"/>
  <c r="I38" i="19"/>
  <c r="F38" i="19"/>
  <c r="G38" i="19" s="1"/>
  <c r="M38" i="19" s="1"/>
  <c r="U37" i="19"/>
  <c r="Q37" i="19"/>
  <c r="O37" i="19"/>
  <c r="K37" i="19"/>
  <c r="I37" i="19"/>
  <c r="F37" i="19"/>
  <c r="G37" i="19" s="1"/>
  <c r="M37" i="19" s="1"/>
  <c r="U36" i="19"/>
  <c r="Q36" i="19"/>
  <c r="O36" i="19"/>
  <c r="K36" i="19"/>
  <c r="I36" i="19"/>
  <c r="F36" i="19"/>
  <c r="G36" i="19" s="1"/>
  <c r="M36" i="19" s="1"/>
  <c r="U35" i="19"/>
  <c r="Q35" i="19"/>
  <c r="O35" i="19"/>
  <c r="K35" i="19"/>
  <c r="I35" i="19"/>
  <c r="F35" i="19"/>
  <c r="G35" i="19" s="1"/>
  <c r="M35" i="19" s="1"/>
  <c r="U34" i="19"/>
  <c r="Q34" i="19"/>
  <c r="O34" i="19"/>
  <c r="K34" i="19"/>
  <c r="I34" i="19"/>
  <c r="F34" i="19"/>
  <c r="G34" i="19" s="1"/>
  <c r="M34" i="19" s="1"/>
  <c r="U33" i="19"/>
  <c r="Q33" i="19"/>
  <c r="O33" i="19"/>
  <c r="K33" i="19"/>
  <c r="I33" i="19"/>
  <c r="F33" i="19"/>
  <c r="G33" i="19" s="1"/>
  <c r="M33" i="19" s="1"/>
  <c r="U32" i="19"/>
  <c r="Q32" i="19"/>
  <c r="O32" i="19"/>
  <c r="K32" i="19"/>
  <c r="I32" i="19"/>
  <c r="F32" i="19"/>
  <c r="G32" i="19" s="1"/>
  <c r="M32" i="19" s="1"/>
  <c r="U31" i="19"/>
  <c r="Q31" i="19"/>
  <c r="O31" i="19"/>
  <c r="O30" i="19" s="1"/>
  <c r="K31" i="19"/>
  <c r="I31" i="19"/>
  <c r="F31" i="19"/>
  <c r="G31" i="19" s="1"/>
  <c r="U29" i="19"/>
  <c r="Q29" i="19"/>
  <c r="O29" i="19"/>
  <c r="K29" i="19"/>
  <c r="I29" i="19"/>
  <c r="F29" i="19"/>
  <c r="G29" i="19" s="1"/>
  <c r="M29" i="19" s="1"/>
  <c r="U28" i="19"/>
  <c r="Q28" i="19"/>
  <c r="O28" i="19"/>
  <c r="K28" i="19"/>
  <c r="I28" i="19"/>
  <c r="F28" i="19"/>
  <c r="G28" i="19" s="1"/>
  <c r="M28" i="19" s="1"/>
  <c r="U27" i="19"/>
  <c r="Q27" i="19"/>
  <c r="O27" i="19"/>
  <c r="K27" i="19"/>
  <c r="I27" i="19"/>
  <c r="F27" i="19"/>
  <c r="G27" i="19" s="1"/>
  <c r="M27" i="19" s="1"/>
  <c r="U26" i="19"/>
  <c r="Q26" i="19"/>
  <c r="O26" i="19"/>
  <c r="K26" i="19"/>
  <c r="I26" i="19"/>
  <c r="F26" i="19"/>
  <c r="G26" i="19" s="1"/>
  <c r="M26" i="19" s="1"/>
  <c r="U25" i="19"/>
  <c r="Q25" i="19"/>
  <c r="O25" i="19"/>
  <c r="K25" i="19"/>
  <c r="I25" i="19"/>
  <c r="F25" i="19"/>
  <c r="G25" i="19" s="1"/>
  <c r="M25" i="19" s="1"/>
  <c r="U24" i="19"/>
  <c r="Q24" i="19"/>
  <c r="O24" i="19"/>
  <c r="K24" i="19"/>
  <c r="I24" i="19"/>
  <c r="F24" i="19"/>
  <c r="G24" i="19" s="1"/>
  <c r="M24" i="19" s="1"/>
  <c r="U23" i="19"/>
  <c r="Q23" i="19"/>
  <c r="O23" i="19"/>
  <c r="K23" i="19"/>
  <c r="I23" i="19"/>
  <c r="F23" i="19"/>
  <c r="G23" i="19" s="1"/>
  <c r="M23" i="19" s="1"/>
  <c r="U22" i="19"/>
  <c r="Q22" i="19"/>
  <c r="O22" i="19"/>
  <c r="K22" i="19"/>
  <c r="I22" i="19"/>
  <c r="F22" i="19"/>
  <c r="G22" i="19" s="1"/>
  <c r="M22" i="19" s="1"/>
  <c r="U21" i="19"/>
  <c r="Q21" i="19"/>
  <c r="O21" i="19"/>
  <c r="K21" i="19"/>
  <c r="I21" i="19"/>
  <c r="F21" i="19"/>
  <c r="G21" i="19" s="1"/>
  <c r="M21" i="19" s="1"/>
  <c r="U20" i="19"/>
  <c r="Q20" i="19"/>
  <c r="O20" i="19"/>
  <c r="K20" i="19"/>
  <c r="I20" i="19"/>
  <c r="F20" i="19"/>
  <c r="G20" i="19" s="1"/>
  <c r="M20" i="19" s="1"/>
  <c r="U19" i="19"/>
  <c r="Q19" i="19"/>
  <c r="O19" i="19"/>
  <c r="K19" i="19"/>
  <c r="I19" i="19"/>
  <c r="F19" i="19"/>
  <c r="G19" i="19" s="1"/>
  <c r="M19" i="19" s="1"/>
  <c r="U18" i="19"/>
  <c r="Q18" i="19"/>
  <c r="O18" i="19"/>
  <c r="K18" i="19"/>
  <c r="I18" i="19"/>
  <c r="F18" i="19"/>
  <c r="G18" i="19" s="1"/>
  <c r="M18" i="19" s="1"/>
  <c r="U17" i="19"/>
  <c r="Q17" i="19"/>
  <c r="O17" i="19"/>
  <c r="O16" i="19" s="1"/>
  <c r="K17" i="19"/>
  <c r="I17" i="19"/>
  <c r="F17" i="19"/>
  <c r="G17" i="19" s="1"/>
  <c r="U15" i="19"/>
  <c r="Q15" i="19"/>
  <c r="O15" i="19"/>
  <c r="K15" i="19"/>
  <c r="I15" i="19"/>
  <c r="F15" i="19"/>
  <c r="G15" i="19" s="1"/>
  <c r="M15" i="19" s="1"/>
  <c r="U14" i="19"/>
  <c r="Q14" i="19"/>
  <c r="O14" i="19"/>
  <c r="K14" i="19"/>
  <c r="I14" i="19"/>
  <c r="F14" i="19"/>
  <c r="G14" i="19" s="1"/>
  <c r="M14" i="19" s="1"/>
  <c r="U13" i="19"/>
  <c r="Q13" i="19"/>
  <c r="O13" i="19"/>
  <c r="K13" i="19"/>
  <c r="I13" i="19"/>
  <c r="F13" i="19"/>
  <c r="G13" i="19" s="1"/>
  <c r="M13" i="19" s="1"/>
  <c r="U12" i="19"/>
  <c r="Q12" i="19"/>
  <c r="O12" i="19"/>
  <c r="K12" i="19"/>
  <c r="I12" i="19"/>
  <c r="F12" i="19"/>
  <c r="G12" i="19" s="1"/>
  <c r="M12" i="19" s="1"/>
  <c r="U11" i="19"/>
  <c r="Q11" i="19"/>
  <c r="O11" i="19"/>
  <c r="K11" i="19"/>
  <c r="I11" i="19"/>
  <c r="F11" i="19"/>
  <c r="G11" i="19" s="1"/>
  <c r="M11" i="19" s="1"/>
  <c r="U10" i="19"/>
  <c r="Q10" i="19"/>
  <c r="O10" i="19"/>
  <c r="K10" i="19"/>
  <c r="I10" i="19"/>
  <c r="F10" i="19"/>
  <c r="G10" i="19" s="1"/>
  <c r="M10" i="19" s="1"/>
  <c r="U9" i="19"/>
  <c r="Q9" i="19"/>
  <c r="O9" i="19"/>
  <c r="O8" i="19" s="1"/>
  <c r="K9" i="19"/>
  <c r="I9" i="19"/>
  <c r="F9" i="19"/>
  <c r="G9" i="19" s="1"/>
  <c r="I8" i="19" l="1"/>
  <c r="U16" i="19"/>
  <c r="U30" i="19"/>
  <c r="Q30" i="19"/>
  <c r="Q8" i="19"/>
  <c r="U8" i="19"/>
  <c r="Q16" i="19"/>
  <c r="I16" i="19"/>
  <c r="K16" i="19"/>
  <c r="K30" i="19"/>
  <c r="I30" i="19"/>
  <c r="K8" i="19"/>
  <c r="M9" i="19"/>
  <c r="M8" i="19" s="1"/>
  <c r="G8" i="19"/>
  <c r="G30" i="19"/>
  <c r="M31" i="19"/>
  <c r="M30" i="19" s="1"/>
  <c r="G16" i="19"/>
  <c r="M17" i="19"/>
  <c r="M16" i="19" s="1"/>
  <c r="I50" i="19" l="1"/>
  <c r="G26" i="1" s="1"/>
  <c r="K50" i="19"/>
  <c r="H26" i="1" s="1"/>
  <c r="G50" i="19"/>
  <c r="I26" i="1" l="1"/>
  <c r="AD50" i="18"/>
  <c r="AC50" i="18"/>
  <c r="U48" i="18"/>
  <c r="Q48" i="18"/>
  <c r="O48" i="18"/>
  <c r="K48" i="18"/>
  <c r="I48" i="18"/>
  <c r="F48" i="18"/>
  <c r="G48" i="18" s="1"/>
  <c r="M48" i="18" s="1"/>
  <c r="U47" i="18"/>
  <c r="Q47" i="18"/>
  <c r="O47" i="18"/>
  <c r="K47" i="18"/>
  <c r="I47" i="18"/>
  <c r="F47" i="18"/>
  <c r="G47" i="18" s="1"/>
  <c r="M47" i="18" s="1"/>
  <c r="U45" i="18"/>
  <c r="Q45" i="18"/>
  <c r="O45" i="18"/>
  <c r="K45" i="18"/>
  <c r="I45" i="18"/>
  <c r="F45" i="18"/>
  <c r="G45" i="18" s="1"/>
  <c r="M45" i="18" s="1"/>
  <c r="U44" i="18"/>
  <c r="Q44" i="18"/>
  <c r="O44" i="18"/>
  <c r="K44" i="18"/>
  <c r="I44" i="18"/>
  <c r="F44" i="18"/>
  <c r="G44" i="18" s="1"/>
  <c r="M44" i="18" s="1"/>
  <c r="U43" i="18"/>
  <c r="Q43" i="18"/>
  <c r="O43" i="18"/>
  <c r="K43" i="18"/>
  <c r="I43" i="18"/>
  <c r="F43" i="18"/>
  <c r="G43" i="18" s="1"/>
  <c r="M43" i="18" s="1"/>
  <c r="U42" i="18"/>
  <c r="Q42" i="18"/>
  <c r="O42" i="18"/>
  <c r="K42" i="18"/>
  <c r="I42" i="18"/>
  <c r="F42" i="18"/>
  <c r="G42" i="18" s="1"/>
  <c r="M42" i="18" s="1"/>
  <c r="U41" i="18"/>
  <c r="Q41" i="18"/>
  <c r="O41" i="18"/>
  <c r="K41" i="18"/>
  <c r="I41" i="18"/>
  <c r="F41" i="18"/>
  <c r="G41" i="18" s="1"/>
  <c r="M41" i="18" s="1"/>
  <c r="U40" i="18"/>
  <c r="Q40" i="18"/>
  <c r="O40" i="18"/>
  <c r="K40" i="18"/>
  <c r="I40" i="18"/>
  <c r="F40" i="18"/>
  <c r="G40" i="18" s="1"/>
  <c r="M40" i="18" s="1"/>
  <c r="U39" i="18"/>
  <c r="Q39" i="18"/>
  <c r="O39" i="18"/>
  <c r="K39" i="18"/>
  <c r="I39" i="18"/>
  <c r="F39" i="18"/>
  <c r="G39" i="18" s="1"/>
  <c r="M39" i="18" s="1"/>
  <c r="U38" i="18"/>
  <c r="Q38" i="18"/>
  <c r="O38" i="18"/>
  <c r="K38" i="18"/>
  <c r="I38" i="18"/>
  <c r="F38" i="18"/>
  <c r="G38" i="18" s="1"/>
  <c r="M38" i="18" s="1"/>
  <c r="U37" i="18"/>
  <c r="Q37" i="18"/>
  <c r="O37" i="18"/>
  <c r="K37" i="18"/>
  <c r="I37" i="18"/>
  <c r="F37" i="18"/>
  <c r="G37" i="18" s="1"/>
  <c r="M37" i="18" s="1"/>
  <c r="U36" i="18"/>
  <c r="Q36" i="18"/>
  <c r="O36" i="18"/>
  <c r="K36" i="18"/>
  <c r="I36" i="18"/>
  <c r="F36" i="18"/>
  <c r="G36" i="18" s="1"/>
  <c r="M36" i="18" s="1"/>
  <c r="U35" i="18"/>
  <c r="Q35" i="18"/>
  <c r="O35" i="18"/>
  <c r="K35" i="18"/>
  <c r="I35" i="18"/>
  <c r="F35" i="18"/>
  <c r="G35" i="18" s="1"/>
  <c r="M35" i="18" s="1"/>
  <c r="U34" i="18"/>
  <c r="Q34" i="18"/>
  <c r="O34" i="18"/>
  <c r="K34" i="18"/>
  <c r="I34" i="18"/>
  <c r="F34" i="18"/>
  <c r="G34" i="18" s="1"/>
  <c r="M34" i="18" s="1"/>
  <c r="U33" i="18"/>
  <c r="Q33" i="18"/>
  <c r="O33" i="18"/>
  <c r="K33" i="18"/>
  <c r="I33" i="18"/>
  <c r="F33" i="18"/>
  <c r="G33" i="18" s="1"/>
  <c r="M33" i="18" s="1"/>
  <c r="U32" i="18"/>
  <c r="Q32" i="18"/>
  <c r="O32" i="18"/>
  <c r="K32" i="18"/>
  <c r="I32" i="18"/>
  <c r="F32" i="18"/>
  <c r="G32" i="18" s="1"/>
  <c r="M32" i="18" s="1"/>
  <c r="U31" i="18"/>
  <c r="U30" i="18" s="1"/>
  <c r="Q31" i="18"/>
  <c r="Q30" i="18" s="1"/>
  <c r="O31" i="18"/>
  <c r="K31" i="18"/>
  <c r="I31" i="18"/>
  <c r="F31" i="18"/>
  <c r="G31" i="18" s="1"/>
  <c r="U29" i="18"/>
  <c r="Q29" i="18"/>
  <c r="O29" i="18"/>
  <c r="K29" i="18"/>
  <c r="I29" i="18"/>
  <c r="F29" i="18"/>
  <c r="G29" i="18" s="1"/>
  <c r="M29" i="18" s="1"/>
  <c r="U28" i="18"/>
  <c r="Q28" i="18"/>
  <c r="O28" i="18"/>
  <c r="K28" i="18"/>
  <c r="I28" i="18"/>
  <c r="F28" i="18"/>
  <c r="G28" i="18" s="1"/>
  <c r="M28" i="18" s="1"/>
  <c r="U27" i="18"/>
  <c r="Q27" i="18"/>
  <c r="O27" i="18"/>
  <c r="K27" i="18"/>
  <c r="I27" i="18"/>
  <c r="F27" i="18"/>
  <c r="G27" i="18" s="1"/>
  <c r="M27" i="18" s="1"/>
  <c r="U26" i="18"/>
  <c r="Q26" i="18"/>
  <c r="O26" i="18"/>
  <c r="K26" i="18"/>
  <c r="I26" i="18"/>
  <c r="F26" i="18"/>
  <c r="G26" i="18" s="1"/>
  <c r="M26" i="18" s="1"/>
  <c r="U25" i="18"/>
  <c r="Q25" i="18"/>
  <c r="O25" i="18"/>
  <c r="K25" i="18"/>
  <c r="I25" i="18"/>
  <c r="F25" i="18"/>
  <c r="G25" i="18" s="1"/>
  <c r="M25" i="18" s="1"/>
  <c r="U24" i="18"/>
  <c r="Q24" i="18"/>
  <c r="O24" i="18"/>
  <c r="K24" i="18"/>
  <c r="I24" i="18"/>
  <c r="F24" i="18"/>
  <c r="G24" i="18" s="1"/>
  <c r="M24" i="18" s="1"/>
  <c r="U23" i="18"/>
  <c r="Q23" i="18"/>
  <c r="O23" i="18"/>
  <c r="K23" i="18"/>
  <c r="I23" i="18"/>
  <c r="F23" i="18"/>
  <c r="G23" i="18" s="1"/>
  <c r="M23" i="18" s="1"/>
  <c r="U22" i="18"/>
  <c r="Q22" i="18"/>
  <c r="O22" i="18"/>
  <c r="K22" i="18"/>
  <c r="I22" i="18"/>
  <c r="F22" i="18"/>
  <c r="G22" i="18" s="1"/>
  <c r="M22" i="18" s="1"/>
  <c r="U21" i="18"/>
  <c r="Q21" i="18"/>
  <c r="O21" i="18"/>
  <c r="K21" i="18"/>
  <c r="I21" i="18"/>
  <c r="F21" i="18"/>
  <c r="G21" i="18" s="1"/>
  <c r="M21" i="18" s="1"/>
  <c r="U20" i="18"/>
  <c r="Q20" i="18"/>
  <c r="O20" i="18"/>
  <c r="K20" i="18"/>
  <c r="I20" i="18"/>
  <c r="F20" i="18"/>
  <c r="G20" i="18" s="1"/>
  <c r="M20" i="18" s="1"/>
  <c r="U19" i="18"/>
  <c r="Q19" i="18"/>
  <c r="O19" i="18"/>
  <c r="K19" i="18"/>
  <c r="I19" i="18"/>
  <c r="F19" i="18"/>
  <c r="G19" i="18" s="1"/>
  <c r="M19" i="18" s="1"/>
  <c r="U18" i="18"/>
  <c r="Q18" i="18"/>
  <c r="O18" i="18"/>
  <c r="K18" i="18"/>
  <c r="I18" i="18"/>
  <c r="F18" i="18"/>
  <c r="G18" i="18" s="1"/>
  <c r="M18" i="18" s="1"/>
  <c r="U17" i="18"/>
  <c r="Q17" i="18"/>
  <c r="O17" i="18"/>
  <c r="O16" i="18" s="1"/>
  <c r="K17" i="18"/>
  <c r="K16" i="18" s="1"/>
  <c r="I17" i="18"/>
  <c r="F17" i="18"/>
  <c r="G17" i="18" s="1"/>
  <c r="U16" i="18"/>
  <c r="Q16" i="18"/>
  <c r="U15" i="18"/>
  <c r="Q15" i="18"/>
  <c r="O15" i="18"/>
  <c r="K15" i="18"/>
  <c r="I15" i="18"/>
  <c r="F15" i="18"/>
  <c r="G15" i="18" s="1"/>
  <c r="M15" i="18" s="1"/>
  <c r="U14" i="18"/>
  <c r="Q14" i="18"/>
  <c r="O14" i="18"/>
  <c r="K14" i="18"/>
  <c r="I14" i="18"/>
  <c r="F14" i="18"/>
  <c r="G14" i="18" s="1"/>
  <c r="M14" i="18" s="1"/>
  <c r="U13" i="18"/>
  <c r="Q13" i="18"/>
  <c r="O13" i="18"/>
  <c r="K13" i="18"/>
  <c r="I13" i="18"/>
  <c r="F13" i="18"/>
  <c r="G13" i="18" s="1"/>
  <c r="M13" i="18" s="1"/>
  <c r="U12" i="18"/>
  <c r="Q12" i="18"/>
  <c r="O12" i="18"/>
  <c r="K12" i="18"/>
  <c r="I12" i="18"/>
  <c r="F12" i="18"/>
  <c r="G12" i="18" s="1"/>
  <c r="M12" i="18" s="1"/>
  <c r="U11" i="18"/>
  <c r="Q11" i="18"/>
  <c r="O11" i="18"/>
  <c r="K11" i="18"/>
  <c r="I11" i="18"/>
  <c r="F11" i="18"/>
  <c r="G11" i="18" s="1"/>
  <c r="M11" i="18" s="1"/>
  <c r="U10" i="18"/>
  <c r="Q10" i="18"/>
  <c r="O10" i="18"/>
  <c r="K10" i="18"/>
  <c r="I10" i="18"/>
  <c r="F10" i="18"/>
  <c r="G10" i="18" s="1"/>
  <c r="M10" i="18" s="1"/>
  <c r="U9" i="18"/>
  <c r="U8" i="18" s="1"/>
  <c r="Q9" i="18"/>
  <c r="Q8" i="18" s="1"/>
  <c r="O9" i="18"/>
  <c r="O8" i="18" s="1"/>
  <c r="K9" i="18"/>
  <c r="I9" i="18"/>
  <c r="F9" i="18"/>
  <c r="G9" i="18" s="1"/>
  <c r="O30" i="18" l="1"/>
  <c r="K8" i="18"/>
  <c r="K30" i="18"/>
  <c r="K50" i="18" s="1"/>
  <c r="H25" i="1" s="1"/>
  <c r="G30" i="18"/>
  <c r="I30" i="18"/>
  <c r="I16" i="18"/>
  <c r="G8" i="18"/>
  <c r="I8" i="18"/>
  <c r="M17" i="18"/>
  <c r="M16" i="18" s="1"/>
  <c r="G16" i="18"/>
  <c r="M9" i="18"/>
  <c r="M8" i="18" s="1"/>
  <c r="M31" i="18"/>
  <c r="M30" i="18" s="1"/>
  <c r="I50" i="18" l="1"/>
  <c r="G25" i="1" s="1"/>
  <c r="I25" i="1" s="1"/>
  <c r="G50" i="18"/>
  <c r="AD50" i="17"/>
  <c r="AC50" i="17"/>
  <c r="U48" i="17"/>
  <c r="Q48" i="17"/>
  <c r="O48" i="17"/>
  <c r="K48" i="17"/>
  <c r="I48" i="17"/>
  <c r="F48" i="17"/>
  <c r="G48" i="17" s="1"/>
  <c r="M48" i="17" s="1"/>
  <c r="U47" i="17"/>
  <c r="Q47" i="17"/>
  <c r="O47" i="17"/>
  <c r="K47" i="17"/>
  <c r="I47" i="17"/>
  <c r="F47" i="17"/>
  <c r="G47" i="17" s="1"/>
  <c r="M47" i="17" s="1"/>
  <c r="U45" i="17"/>
  <c r="Q45" i="17"/>
  <c r="O45" i="17"/>
  <c r="K45" i="17"/>
  <c r="I45" i="17"/>
  <c r="F45" i="17"/>
  <c r="G45" i="17" s="1"/>
  <c r="M45" i="17" s="1"/>
  <c r="U44" i="17"/>
  <c r="Q44" i="17"/>
  <c r="O44" i="17"/>
  <c r="K44" i="17"/>
  <c r="I44" i="17"/>
  <c r="F44" i="17"/>
  <c r="G44" i="17" s="1"/>
  <c r="M44" i="17" s="1"/>
  <c r="U43" i="17"/>
  <c r="Q43" i="17"/>
  <c r="O43" i="17"/>
  <c r="K43" i="17"/>
  <c r="I43" i="17"/>
  <c r="F43" i="17"/>
  <c r="G43" i="17" s="1"/>
  <c r="M43" i="17" s="1"/>
  <c r="U42" i="17"/>
  <c r="Q42" i="17"/>
  <c r="O42" i="17"/>
  <c r="K42" i="17"/>
  <c r="I42" i="17"/>
  <c r="F42" i="17"/>
  <c r="G42" i="17" s="1"/>
  <c r="M42" i="17" s="1"/>
  <c r="U41" i="17"/>
  <c r="Q41" i="17"/>
  <c r="O41" i="17"/>
  <c r="K41" i="17"/>
  <c r="I41" i="17"/>
  <c r="F41" i="17"/>
  <c r="G41" i="17" s="1"/>
  <c r="M41" i="17" s="1"/>
  <c r="U40" i="17"/>
  <c r="Q40" i="17"/>
  <c r="O40" i="17"/>
  <c r="K40" i="17"/>
  <c r="I40" i="17"/>
  <c r="F40" i="17"/>
  <c r="G40" i="17" s="1"/>
  <c r="M40" i="17" s="1"/>
  <c r="U39" i="17"/>
  <c r="Q39" i="17"/>
  <c r="O39" i="17"/>
  <c r="K39" i="17"/>
  <c r="I39" i="17"/>
  <c r="F39" i="17"/>
  <c r="G39" i="17" s="1"/>
  <c r="M39" i="17" s="1"/>
  <c r="U38" i="17"/>
  <c r="Q38" i="17"/>
  <c r="O38" i="17"/>
  <c r="K38" i="17"/>
  <c r="I38" i="17"/>
  <c r="F38" i="17"/>
  <c r="G38" i="17" s="1"/>
  <c r="M38" i="17" s="1"/>
  <c r="U37" i="17"/>
  <c r="Q37" i="17"/>
  <c r="O37" i="17"/>
  <c r="K37" i="17"/>
  <c r="I37" i="17"/>
  <c r="F37" i="17"/>
  <c r="G37" i="17" s="1"/>
  <c r="M37" i="17" s="1"/>
  <c r="U36" i="17"/>
  <c r="Q36" i="17"/>
  <c r="O36" i="17"/>
  <c r="K36" i="17"/>
  <c r="I36" i="17"/>
  <c r="F36" i="17"/>
  <c r="G36" i="17" s="1"/>
  <c r="M36" i="17" s="1"/>
  <c r="U35" i="17"/>
  <c r="Q35" i="17"/>
  <c r="O35" i="17"/>
  <c r="K35" i="17"/>
  <c r="I35" i="17"/>
  <c r="F35" i="17"/>
  <c r="G35" i="17" s="1"/>
  <c r="M35" i="17" s="1"/>
  <c r="U34" i="17"/>
  <c r="Q34" i="17"/>
  <c r="O34" i="17"/>
  <c r="K34" i="17"/>
  <c r="I34" i="17"/>
  <c r="F34" i="17"/>
  <c r="G34" i="17" s="1"/>
  <c r="M34" i="17" s="1"/>
  <c r="U33" i="17"/>
  <c r="Q33" i="17"/>
  <c r="O33" i="17"/>
  <c r="K33" i="17"/>
  <c r="I33" i="17"/>
  <c r="F33" i="17"/>
  <c r="G33" i="17" s="1"/>
  <c r="M33" i="17" s="1"/>
  <c r="U32" i="17"/>
  <c r="Q32" i="17"/>
  <c r="O32" i="17"/>
  <c r="K32" i="17"/>
  <c r="I32" i="17"/>
  <c r="F32" i="17"/>
  <c r="G32" i="17" s="1"/>
  <c r="M32" i="17" s="1"/>
  <c r="U31" i="17"/>
  <c r="Q31" i="17"/>
  <c r="Q30" i="17" s="1"/>
  <c r="O31" i="17"/>
  <c r="O30" i="17" s="1"/>
  <c r="K31" i="17"/>
  <c r="I31" i="17"/>
  <c r="F31" i="17"/>
  <c r="G31" i="17" s="1"/>
  <c r="U29" i="17"/>
  <c r="Q29" i="17"/>
  <c r="O29" i="17"/>
  <c r="K29" i="17"/>
  <c r="I29" i="17"/>
  <c r="F29" i="17"/>
  <c r="G29" i="17" s="1"/>
  <c r="M29" i="17" s="1"/>
  <c r="U28" i="17"/>
  <c r="Q28" i="17"/>
  <c r="O28" i="17"/>
  <c r="K28" i="17"/>
  <c r="I28" i="17"/>
  <c r="F28" i="17"/>
  <c r="G28" i="17" s="1"/>
  <c r="M28" i="17" s="1"/>
  <c r="U27" i="17"/>
  <c r="Q27" i="17"/>
  <c r="O27" i="17"/>
  <c r="K27" i="17"/>
  <c r="I27" i="17"/>
  <c r="F27" i="17"/>
  <c r="G27" i="17" s="1"/>
  <c r="M27" i="17" s="1"/>
  <c r="U26" i="17"/>
  <c r="Q26" i="17"/>
  <c r="O26" i="17"/>
  <c r="K26" i="17"/>
  <c r="I26" i="17"/>
  <c r="F26" i="17"/>
  <c r="G26" i="17" s="1"/>
  <c r="M26" i="17" s="1"/>
  <c r="U25" i="17"/>
  <c r="Q25" i="17"/>
  <c r="O25" i="17"/>
  <c r="K25" i="17"/>
  <c r="I25" i="17"/>
  <c r="F25" i="17"/>
  <c r="G25" i="17" s="1"/>
  <c r="M25" i="17" s="1"/>
  <c r="U24" i="17"/>
  <c r="Q24" i="17"/>
  <c r="O24" i="17"/>
  <c r="K24" i="17"/>
  <c r="I24" i="17"/>
  <c r="F24" i="17"/>
  <c r="G24" i="17" s="1"/>
  <c r="M24" i="17" s="1"/>
  <c r="U23" i="17"/>
  <c r="Q23" i="17"/>
  <c r="O23" i="17"/>
  <c r="K23" i="17"/>
  <c r="I23" i="17"/>
  <c r="F23" i="17"/>
  <c r="G23" i="17" s="1"/>
  <c r="M23" i="17" s="1"/>
  <c r="U22" i="17"/>
  <c r="Q22" i="17"/>
  <c r="O22" i="17"/>
  <c r="K22" i="17"/>
  <c r="I22" i="17"/>
  <c r="F22" i="17"/>
  <c r="G22" i="17" s="1"/>
  <c r="M22" i="17" s="1"/>
  <c r="U21" i="17"/>
  <c r="Q21" i="17"/>
  <c r="O21" i="17"/>
  <c r="K21" i="17"/>
  <c r="I21" i="17"/>
  <c r="F21" i="17"/>
  <c r="G21" i="17" s="1"/>
  <c r="M21" i="17" s="1"/>
  <c r="U20" i="17"/>
  <c r="Q20" i="17"/>
  <c r="O20" i="17"/>
  <c r="K20" i="17"/>
  <c r="I20" i="17"/>
  <c r="F20" i="17"/>
  <c r="G20" i="17" s="1"/>
  <c r="M20" i="17" s="1"/>
  <c r="U19" i="17"/>
  <c r="Q19" i="17"/>
  <c r="O19" i="17"/>
  <c r="K19" i="17"/>
  <c r="I19" i="17"/>
  <c r="F19" i="17"/>
  <c r="G19" i="17" s="1"/>
  <c r="M19" i="17" s="1"/>
  <c r="U18" i="17"/>
  <c r="Q18" i="17"/>
  <c r="O18" i="17"/>
  <c r="K18" i="17"/>
  <c r="I18" i="17"/>
  <c r="F18" i="17"/>
  <c r="G18" i="17" s="1"/>
  <c r="U17" i="17"/>
  <c r="Q17" i="17"/>
  <c r="O17" i="17"/>
  <c r="K17" i="17"/>
  <c r="K16" i="17" s="1"/>
  <c r="I17" i="17"/>
  <c r="F17" i="17"/>
  <c r="G17" i="17" s="1"/>
  <c r="M17" i="17" s="1"/>
  <c r="U15" i="17"/>
  <c r="Q15" i="17"/>
  <c r="O15" i="17"/>
  <c r="K15" i="17"/>
  <c r="I15" i="17"/>
  <c r="F15" i="17"/>
  <c r="G15" i="17" s="1"/>
  <c r="M15" i="17" s="1"/>
  <c r="U14" i="17"/>
  <c r="Q14" i="17"/>
  <c r="O14" i="17"/>
  <c r="K14" i="17"/>
  <c r="I14" i="17"/>
  <c r="F14" i="17"/>
  <c r="G14" i="17" s="1"/>
  <c r="M14" i="17" s="1"/>
  <c r="U13" i="17"/>
  <c r="Q13" i="17"/>
  <c r="O13" i="17"/>
  <c r="K13" i="17"/>
  <c r="I13" i="17"/>
  <c r="F13" i="17"/>
  <c r="G13" i="17" s="1"/>
  <c r="M13" i="17" s="1"/>
  <c r="U12" i="17"/>
  <c r="Q12" i="17"/>
  <c r="O12" i="17"/>
  <c r="K12" i="17"/>
  <c r="I12" i="17"/>
  <c r="F12" i="17"/>
  <c r="G12" i="17" s="1"/>
  <c r="M12" i="17" s="1"/>
  <c r="U11" i="17"/>
  <c r="Q11" i="17"/>
  <c r="O11" i="17"/>
  <c r="K11" i="17"/>
  <c r="I11" i="17"/>
  <c r="F11" i="17"/>
  <c r="G11" i="17" s="1"/>
  <c r="M11" i="17" s="1"/>
  <c r="U10" i="17"/>
  <c r="Q10" i="17"/>
  <c r="O10" i="17"/>
  <c r="K10" i="17"/>
  <c r="I10" i="17"/>
  <c r="F10" i="17"/>
  <c r="G10" i="17" s="1"/>
  <c r="M10" i="17" s="1"/>
  <c r="U9" i="17"/>
  <c r="Q9" i="17"/>
  <c r="O9" i="17"/>
  <c r="O8" i="17" s="1"/>
  <c r="K9" i="17"/>
  <c r="I9" i="17"/>
  <c r="F9" i="17"/>
  <c r="G9" i="17" s="1"/>
  <c r="U8" i="17"/>
  <c r="O16" i="17" l="1"/>
  <c r="U30" i="17"/>
  <c r="Q8" i="17"/>
  <c r="Q16" i="17"/>
  <c r="U16" i="17"/>
  <c r="K30" i="17"/>
  <c r="I30" i="17"/>
  <c r="K8" i="17"/>
  <c r="I8" i="17"/>
  <c r="I16" i="17"/>
  <c r="M31" i="17"/>
  <c r="M30" i="17" s="1"/>
  <c r="G30" i="17"/>
  <c r="G8" i="17"/>
  <c r="M9" i="17"/>
  <c r="M8" i="17" s="1"/>
  <c r="M18" i="17"/>
  <c r="M16" i="17" s="1"/>
  <c r="G16" i="17"/>
  <c r="K50" i="17" l="1"/>
  <c r="H24" i="1" s="1"/>
  <c r="I50" i="17"/>
  <c r="G24" i="1" s="1"/>
  <c r="G50" i="17"/>
  <c r="AD50" i="16"/>
  <c r="AC50" i="16"/>
  <c r="U48" i="16"/>
  <c r="Q48" i="16"/>
  <c r="O48" i="16"/>
  <c r="K48" i="16"/>
  <c r="I48" i="16"/>
  <c r="F48" i="16"/>
  <c r="G48" i="16" s="1"/>
  <c r="M48" i="16" s="1"/>
  <c r="U47" i="16"/>
  <c r="Q47" i="16"/>
  <c r="O47" i="16"/>
  <c r="K47" i="16"/>
  <c r="I47" i="16"/>
  <c r="F47" i="16"/>
  <c r="G47" i="16" s="1"/>
  <c r="M47" i="16" s="1"/>
  <c r="U45" i="16"/>
  <c r="Q45" i="16"/>
  <c r="O45" i="16"/>
  <c r="K45" i="16"/>
  <c r="I45" i="16"/>
  <c r="F45" i="16"/>
  <c r="G45" i="16" s="1"/>
  <c r="M45" i="16" s="1"/>
  <c r="U44" i="16"/>
  <c r="Q44" i="16"/>
  <c r="O44" i="16"/>
  <c r="K44" i="16"/>
  <c r="I44" i="16"/>
  <c r="F44" i="16"/>
  <c r="G44" i="16" s="1"/>
  <c r="M44" i="16" s="1"/>
  <c r="U43" i="16"/>
  <c r="Q43" i="16"/>
  <c r="O43" i="16"/>
  <c r="K43" i="16"/>
  <c r="I43" i="16"/>
  <c r="F43" i="16"/>
  <c r="G43" i="16" s="1"/>
  <c r="M43" i="16" s="1"/>
  <c r="U42" i="16"/>
  <c r="Q42" i="16"/>
  <c r="O42" i="16"/>
  <c r="K42" i="16"/>
  <c r="I42" i="16"/>
  <c r="F42" i="16"/>
  <c r="G42" i="16" s="1"/>
  <c r="M42" i="16" s="1"/>
  <c r="U41" i="16"/>
  <c r="Q41" i="16"/>
  <c r="O41" i="16"/>
  <c r="K41" i="16"/>
  <c r="I41" i="16"/>
  <c r="F41" i="16"/>
  <c r="G41" i="16" s="1"/>
  <c r="M41" i="16" s="1"/>
  <c r="U40" i="16"/>
  <c r="Q40" i="16"/>
  <c r="O40" i="16"/>
  <c r="K40" i="16"/>
  <c r="I40" i="16"/>
  <c r="F40" i="16"/>
  <c r="G40" i="16" s="1"/>
  <c r="M40" i="16" s="1"/>
  <c r="U39" i="16"/>
  <c r="Q39" i="16"/>
  <c r="O39" i="16"/>
  <c r="K39" i="16"/>
  <c r="I39" i="16"/>
  <c r="F39" i="16"/>
  <c r="G39" i="16" s="1"/>
  <c r="M39" i="16" s="1"/>
  <c r="U38" i="16"/>
  <c r="Q38" i="16"/>
  <c r="O38" i="16"/>
  <c r="K38" i="16"/>
  <c r="I38" i="16"/>
  <c r="F38" i="16"/>
  <c r="G38" i="16" s="1"/>
  <c r="M38" i="16" s="1"/>
  <c r="U37" i="16"/>
  <c r="Q37" i="16"/>
  <c r="O37" i="16"/>
  <c r="K37" i="16"/>
  <c r="I37" i="16"/>
  <c r="F37" i="16"/>
  <c r="G37" i="16" s="1"/>
  <c r="M37" i="16" s="1"/>
  <c r="U36" i="16"/>
  <c r="Q36" i="16"/>
  <c r="O36" i="16"/>
  <c r="K36" i="16"/>
  <c r="I36" i="16"/>
  <c r="F36" i="16"/>
  <c r="G36" i="16" s="1"/>
  <c r="M36" i="16" s="1"/>
  <c r="U35" i="16"/>
  <c r="Q35" i="16"/>
  <c r="O35" i="16"/>
  <c r="K35" i="16"/>
  <c r="I35" i="16"/>
  <c r="F35" i="16"/>
  <c r="G35" i="16" s="1"/>
  <c r="M35" i="16" s="1"/>
  <c r="U34" i="16"/>
  <c r="Q34" i="16"/>
  <c r="O34" i="16"/>
  <c r="K34" i="16"/>
  <c r="I34" i="16"/>
  <c r="F34" i="16"/>
  <c r="G34" i="16" s="1"/>
  <c r="M34" i="16" s="1"/>
  <c r="U33" i="16"/>
  <c r="Q33" i="16"/>
  <c r="O33" i="16"/>
  <c r="K33" i="16"/>
  <c r="I33" i="16"/>
  <c r="F33" i="16"/>
  <c r="G33" i="16" s="1"/>
  <c r="M33" i="16" s="1"/>
  <c r="U32" i="16"/>
  <c r="Q32" i="16"/>
  <c r="O32" i="16"/>
  <c r="K32" i="16"/>
  <c r="I32" i="16"/>
  <c r="F32" i="16"/>
  <c r="G32" i="16" s="1"/>
  <c r="M32" i="16" s="1"/>
  <c r="U31" i="16"/>
  <c r="Q31" i="16"/>
  <c r="O31" i="16"/>
  <c r="O30" i="16" s="1"/>
  <c r="K31" i="16"/>
  <c r="I31" i="16"/>
  <c r="F31" i="16"/>
  <c r="G31" i="16" s="1"/>
  <c r="U29" i="16"/>
  <c r="Q29" i="16"/>
  <c r="O29" i="16"/>
  <c r="K29" i="16"/>
  <c r="I29" i="16"/>
  <c r="F29" i="16"/>
  <c r="G29" i="16" s="1"/>
  <c r="M29" i="16" s="1"/>
  <c r="U28" i="16"/>
  <c r="Q28" i="16"/>
  <c r="O28" i="16"/>
  <c r="K28" i="16"/>
  <c r="I28" i="16"/>
  <c r="F28" i="16"/>
  <c r="G28" i="16" s="1"/>
  <c r="M28" i="16" s="1"/>
  <c r="U27" i="16"/>
  <c r="Q27" i="16"/>
  <c r="O27" i="16"/>
  <c r="K27" i="16"/>
  <c r="I27" i="16"/>
  <c r="F27" i="16"/>
  <c r="G27" i="16" s="1"/>
  <c r="M27" i="16" s="1"/>
  <c r="U26" i="16"/>
  <c r="Q26" i="16"/>
  <c r="O26" i="16"/>
  <c r="K26" i="16"/>
  <c r="I26" i="16"/>
  <c r="F26" i="16"/>
  <c r="G26" i="16" s="1"/>
  <c r="M26" i="16" s="1"/>
  <c r="U25" i="16"/>
  <c r="Q25" i="16"/>
  <c r="O25" i="16"/>
  <c r="K25" i="16"/>
  <c r="I25" i="16"/>
  <c r="F25" i="16"/>
  <c r="G25" i="16" s="1"/>
  <c r="M25" i="16" s="1"/>
  <c r="U24" i="16"/>
  <c r="Q24" i="16"/>
  <c r="O24" i="16"/>
  <c r="K24" i="16"/>
  <c r="I24" i="16"/>
  <c r="F24" i="16"/>
  <c r="G24" i="16" s="1"/>
  <c r="M24" i="16" s="1"/>
  <c r="U23" i="16"/>
  <c r="Q23" i="16"/>
  <c r="O23" i="16"/>
  <c r="K23" i="16"/>
  <c r="I23" i="16"/>
  <c r="F23" i="16"/>
  <c r="G23" i="16" s="1"/>
  <c r="M23" i="16" s="1"/>
  <c r="U22" i="16"/>
  <c r="Q22" i="16"/>
  <c r="O22" i="16"/>
  <c r="K22" i="16"/>
  <c r="I22" i="16"/>
  <c r="F22" i="16"/>
  <c r="G22" i="16" s="1"/>
  <c r="M22" i="16" s="1"/>
  <c r="U21" i="16"/>
  <c r="Q21" i="16"/>
  <c r="O21" i="16"/>
  <c r="K21" i="16"/>
  <c r="I21" i="16"/>
  <c r="F21" i="16"/>
  <c r="G21" i="16" s="1"/>
  <c r="M21" i="16" s="1"/>
  <c r="U20" i="16"/>
  <c r="Q20" i="16"/>
  <c r="O20" i="16"/>
  <c r="K20" i="16"/>
  <c r="I20" i="16"/>
  <c r="F20" i="16"/>
  <c r="G20" i="16" s="1"/>
  <c r="M20" i="16" s="1"/>
  <c r="U19" i="16"/>
  <c r="Q19" i="16"/>
  <c r="O19" i="16"/>
  <c r="K19" i="16"/>
  <c r="I19" i="16"/>
  <c r="F19" i="16"/>
  <c r="G19" i="16" s="1"/>
  <c r="M19" i="16" s="1"/>
  <c r="U18" i="16"/>
  <c r="Q18" i="16"/>
  <c r="O18" i="16"/>
  <c r="K18" i="16"/>
  <c r="I18" i="16"/>
  <c r="F18" i="16"/>
  <c r="G18" i="16" s="1"/>
  <c r="M18" i="16" s="1"/>
  <c r="U17" i="16"/>
  <c r="U16" i="16" s="1"/>
  <c r="Q17" i="16"/>
  <c r="Q16" i="16" s="1"/>
  <c r="O17" i="16"/>
  <c r="O16" i="16" s="1"/>
  <c r="K17" i="16"/>
  <c r="I17" i="16"/>
  <c r="F17" i="16"/>
  <c r="G17" i="16" s="1"/>
  <c r="U15" i="16"/>
  <c r="Q15" i="16"/>
  <c r="O15" i="16"/>
  <c r="K15" i="16"/>
  <c r="I15" i="16"/>
  <c r="F15" i="16"/>
  <c r="G15" i="16" s="1"/>
  <c r="M15" i="16" s="1"/>
  <c r="U14" i="16"/>
  <c r="Q14" i="16"/>
  <c r="O14" i="16"/>
  <c r="K14" i="16"/>
  <c r="I14" i="16"/>
  <c r="F14" i="16"/>
  <c r="G14" i="16" s="1"/>
  <c r="M14" i="16" s="1"/>
  <c r="U13" i="16"/>
  <c r="Q13" i="16"/>
  <c r="O13" i="16"/>
  <c r="K13" i="16"/>
  <c r="I13" i="16"/>
  <c r="F13" i="16"/>
  <c r="G13" i="16" s="1"/>
  <c r="M13" i="16" s="1"/>
  <c r="U12" i="16"/>
  <c r="Q12" i="16"/>
  <c r="O12" i="16"/>
  <c r="K12" i="16"/>
  <c r="I12" i="16"/>
  <c r="F12" i="16"/>
  <c r="G12" i="16" s="1"/>
  <c r="M12" i="16" s="1"/>
  <c r="U11" i="16"/>
  <c r="Q11" i="16"/>
  <c r="O11" i="16"/>
  <c r="K11" i="16"/>
  <c r="I11" i="16"/>
  <c r="F11" i="16"/>
  <c r="G11" i="16" s="1"/>
  <c r="M11" i="16" s="1"/>
  <c r="U10" i="16"/>
  <c r="Q10" i="16"/>
  <c r="O10" i="16"/>
  <c r="K10" i="16"/>
  <c r="I10" i="16"/>
  <c r="F10" i="16"/>
  <c r="G10" i="16" s="1"/>
  <c r="M10" i="16" s="1"/>
  <c r="U9" i="16"/>
  <c r="Q9" i="16"/>
  <c r="O9" i="16"/>
  <c r="O8" i="16" s="1"/>
  <c r="K9" i="16"/>
  <c r="I9" i="16"/>
  <c r="F9" i="16"/>
  <c r="G9" i="16" s="1"/>
  <c r="I24" i="1" l="1"/>
  <c r="Q8" i="16"/>
  <c r="U8" i="16"/>
  <c r="Q30" i="16"/>
  <c r="U30" i="16"/>
  <c r="K8" i="16"/>
  <c r="I8" i="16"/>
  <c r="I16" i="16"/>
  <c r="K30" i="16"/>
  <c r="I30" i="16"/>
  <c r="K16" i="16"/>
  <c r="G8" i="16"/>
  <c r="M9" i="16"/>
  <c r="M8" i="16" s="1"/>
  <c r="M17" i="16"/>
  <c r="M16" i="16" s="1"/>
  <c r="G16" i="16"/>
  <c r="G30" i="16"/>
  <c r="M31" i="16"/>
  <c r="M30" i="16" s="1"/>
  <c r="K50" i="16" l="1"/>
  <c r="H23" i="1" s="1"/>
  <c r="I23" i="1" s="1"/>
  <c r="I50" i="16"/>
  <c r="G23" i="1" s="1"/>
  <c r="G50" i="16"/>
  <c r="AD50" i="15" l="1"/>
  <c r="AC50" i="15"/>
  <c r="U48" i="15"/>
  <c r="Q48" i="15"/>
  <c r="O48" i="15"/>
  <c r="K48" i="15"/>
  <c r="I48" i="15"/>
  <c r="F48" i="15"/>
  <c r="G48" i="15" s="1"/>
  <c r="M48" i="15" s="1"/>
  <c r="U47" i="15"/>
  <c r="Q47" i="15"/>
  <c r="O47" i="15"/>
  <c r="K47" i="15"/>
  <c r="I47" i="15"/>
  <c r="F47" i="15"/>
  <c r="G47" i="15" s="1"/>
  <c r="M47" i="15" s="1"/>
  <c r="U45" i="15"/>
  <c r="Q45" i="15"/>
  <c r="O45" i="15"/>
  <c r="K45" i="15"/>
  <c r="I45" i="15"/>
  <c r="F45" i="15"/>
  <c r="G45" i="15" s="1"/>
  <c r="M45" i="15" s="1"/>
  <c r="U44" i="15"/>
  <c r="Q44" i="15"/>
  <c r="O44" i="15"/>
  <c r="K44" i="15"/>
  <c r="I44" i="15"/>
  <c r="F44" i="15"/>
  <c r="G44" i="15" s="1"/>
  <c r="M44" i="15" s="1"/>
  <c r="U43" i="15"/>
  <c r="Q43" i="15"/>
  <c r="O43" i="15"/>
  <c r="K43" i="15"/>
  <c r="I43" i="15"/>
  <c r="F43" i="15"/>
  <c r="G43" i="15" s="1"/>
  <c r="M43" i="15" s="1"/>
  <c r="U42" i="15"/>
  <c r="Q42" i="15"/>
  <c r="O42" i="15"/>
  <c r="K42" i="15"/>
  <c r="I42" i="15"/>
  <c r="F42" i="15"/>
  <c r="G42" i="15" s="1"/>
  <c r="M42" i="15" s="1"/>
  <c r="U41" i="15"/>
  <c r="Q41" i="15"/>
  <c r="O41" i="15"/>
  <c r="K41" i="15"/>
  <c r="I41" i="15"/>
  <c r="F41" i="15"/>
  <c r="G41" i="15" s="1"/>
  <c r="M41" i="15" s="1"/>
  <c r="U40" i="15"/>
  <c r="Q40" i="15"/>
  <c r="O40" i="15"/>
  <c r="K40" i="15"/>
  <c r="I40" i="15"/>
  <c r="F40" i="15"/>
  <c r="G40" i="15" s="1"/>
  <c r="M40" i="15" s="1"/>
  <c r="U39" i="15"/>
  <c r="Q39" i="15"/>
  <c r="O39" i="15"/>
  <c r="K39" i="15"/>
  <c r="I39" i="15"/>
  <c r="F39" i="15"/>
  <c r="G39" i="15" s="1"/>
  <c r="M39" i="15" s="1"/>
  <c r="U38" i="15"/>
  <c r="Q38" i="15"/>
  <c r="O38" i="15"/>
  <c r="K38" i="15"/>
  <c r="I38" i="15"/>
  <c r="F38" i="15"/>
  <c r="G38" i="15" s="1"/>
  <c r="M38" i="15" s="1"/>
  <c r="U37" i="15"/>
  <c r="Q37" i="15"/>
  <c r="O37" i="15"/>
  <c r="K37" i="15"/>
  <c r="I37" i="15"/>
  <c r="F37" i="15"/>
  <c r="G37" i="15" s="1"/>
  <c r="M37" i="15" s="1"/>
  <c r="U36" i="15"/>
  <c r="Q36" i="15"/>
  <c r="O36" i="15"/>
  <c r="K36" i="15"/>
  <c r="I36" i="15"/>
  <c r="F36" i="15"/>
  <c r="G36" i="15" s="1"/>
  <c r="M36" i="15" s="1"/>
  <c r="U35" i="15"/>
  <c r="Q35" i="15"/>
  <c r="O35" i="15"/>
  <c r="K35" i="15"/>
  <c r="I35" i="15"/>
  <c r="F35" i="15"/>
  <c r="G35" i="15" s="1"/>
  <c r="M35" i="15" s="1"/>
  <c r="U34" i="15"/>
  <c r="Q34" i="15"/>
  <c r="O34" i="15"/>
  <c r="K34" i="15"/>
  <c r="I34" i="15"/>
  <c r="F34" i="15"/>
  <c r="G34" i="15" s="1"/>
  <c r="M34" i="15" s="1"/>
  <c r="U33" i="15"/>
  <c r="Q33" i="15"/>
  <c r="O33" i="15"/>
  <c r="K33" i="15"/>
  <c r="I33" i="15"/>
  <c r="F33" i="15"/>
  <c r="G33" i="15" s="1"/>
  <c r="M33" i="15" s="1"/>
  <c r="U32" i="15"/>
  <c r="Q32" i="15"/>
  <c r="O32" i="15"/>
  <c r="K32" i="15"/>
  <c r="I32" i="15"/>
  <c r="F32" i="15"/>
  <c r="G32" i="15" s="1"/>
  <c r="M32" i="15" s="1"/>
  <c r="U31" i="15"/>
  <c r="Q31" i="15"/>
  <c r="Q30" i="15" s="1"/>
  <c r="O31" i="15"/>
  <c r="O30" i="15" s="1"/>
  <c r="K31" i="15"/>
  <c r="I31" i="15"/>
  <c r="F31" i="15"/>
  <c r="G31" i="15" s="1"/>
  <c r="U29" i="15"/>
  <c r="Q29" i="15"/>
  <c r="O29" i="15"/>
  <c r="K29" i="15"/>
  <c r="I29" i="15"/>
  <c r="F29" i="15"/>
  <c r="G29" i="15" s="1"/>
  <c r="M29" i="15" s="1"/>
  <c r="U28" i="15"/>
  <c r="Q28" i="15"/>
  <c r="O28" i="15"/>
  <c r="K28" i="15"/>
  <c r="I28" i="15"/>
  <c r="F28" i="15"/>
  <c r="G28" i="15" s="1"/>
  <c r="M28" i="15" s="1"/>
  <c r="U27" i="15"/>
  <c r="Q27" i="15"/>
  <c r="O27" i="15"/>
  <c r="K27" i="15"/>
  <c r="I27" i="15"/>
  <c r="F27" i="15"/>
  <c r="G27" i="15" s="1"/>
  <c r="M27" i="15" s="1"/>
  <c r="U26" i="15"/>
  <c r="Q26" i="15"/>
  <c r="O26" i="15"/>
  <c r="K26" i="15"/>
  <c r="I26" i="15"/>
  <c r="F26" i="15"/>
  <c r="G26" i="15" s="1"/>
  <c r="M26" i="15" s="1"/>
  <c r="U25" i="15"/>
  <c r="Q25" i="15"/>
  <c r="O25" i="15"/>
  <c r="K25" i="15"/>
  <c r="I25" i="15"/>
  <c r="F25" i="15"/>
  <c r="G25" i="15" s="1"/>
  <c r="M25" i="15" s="1"/>
  <c r="U24" i="15"/>
  <c r="Q24" i="15"/>
  <c r="O24" i="15"/>
  <c r="K24" i="15"/>
  <c r="I24" i="15"/>
  <c r="F24" i="15"/>
  <c r="G24" i="15" s="1"/>
  <c r="M24" i="15" s="1"/>
  <c r="U23" i="15"/>
  <c r="Q23" i="15"/>
  <c r="O23" i="15"/>
  <c r="K23" i="15"/>
  <c r="I23" i="15"/>
  <c r="F23" i="15"/>
  <c r="G23" i="15" s="1"/>
  <c r="M23" i="15" s="1"/>
  <c r="U22" i="15"/>
  <c r="Q22" i="15"/>
  <c r="O22" i="15"/>
  <c r="K22" i="15"/>
  <c r="I22" i="15"/>
  <c r="F22" i="15"/>
  <c r="G22" i="15" s="1"/>
  <c r="M22" i="15" s="1"/>
  <c r="U21" i="15"/>
  <c r="Q21" i="15"/>
  <c r="O21" i="15"/>
  <c r="K21" i="15"/>
  <c r="I21" i="15"/>
  <c r="F21" i="15"/>
  <c r="G21" i="15" s="1"/>
  <c r="M21" i="15" s="1"/>
  <c r="U20" i="15"/>
  <c r="Q20" i="15"/>
  <c r="O20" i="15"/>
  <c r="K20" i="15"/>
  <c r="I20" i="15"/>
  <c r="F20" i="15"/>
  <c r="G20" i="15" s="1"/>
  <c r="M20" i="15" s="1"/>
  <c r="U19" i="15"/>
  <c r="Q19" i="15"/>
  <c r="O19" i="15"/>
  <c r="K19" i="15"/>
  <c r="I19" i="15"/>
  <c r="F19" i="15"/>
  <c r="G19" i="15" s="1"/>
  <c r="M19" i="15" s="1"/>
  <c r="U18" i="15"/>
  <c r="Q18" i="15"/>
  <c r="O18" i="15"/>
  <c r="K18" i="15"/>
  <c r="I18" i="15"/>
  <c r="F18" i="15"/>
  <c r="G18" i="15" s="1"/>
  <c r="M18" i="15" s="1"/>
  <c r="U17" i="15"/>
  <c r="U16" i="15" s="1"/>
  <c r="Q17" i="15"/>
  <c r="O17" i="15"/>
  <c r="K17" i="15"/>
  <c r="I17" i="15"/>
  <c r="I16" i="15" s="1"/>
  <c r="F17" i="15"/>
  <c r="G17" i="15" s="1"/>
  <c r="M17" i="15" s="1"/>
  <c r="Q16" i="15"/>
  <c r="U15" i="15"/>
  <c r="Q15" i="15"/>
  <c r="O15" i="15"/>
  <c r="K15" i="15"/>
  <c r="I15" i="15"/>
  <c r="F15" i="15"/>
  <c r="G15" i="15" s="1"/>
  <c r="M15" i="15" s="1"/>
  <c r="U14" i="15"/>
  <c r="Q14" i="15"/>
  <c r="O14" i="15"/>
  <c r="K14" i="15"/>
  <c r="I14" i="15"/>
  <c r="F14" i="15"/>
  <c r="G14" i="15" s="1"/>
  <c r="M14" i="15" s="1"/>
  <c r="U13" i="15"/>
  <c r="Q13" i="15"/>
  <c r="O13" i="15"/>
  <c r="K13" i="15"/>
  <c r="I13" i="15"/>
  <c r="F13" i="15"/>
  <c r="G13" i="15" s="1"/>
  <c r="M13" i="15" s="1"/>
  <c r="U12" i="15"/>
  <c r="Q12" i="15"/>
  <c r="O12" i="15"/>
  <c r="K12" i="15"/>
  <c r="I12" i="15"/>
  <c r="F12" i="15"/>
  <c r="G12" i="15" s="1"/>
  <c r="M12" i="15" s="1"/>
  <c r="U11" i="15"/>
  <c r="Q11" i="15"/>
  <c r="O11" i="15"/>
  <c r="K11" i="15"/>
  <c r="I11" i="15"/>
  <c r="F11" i="15"/>
  <c r="G11" i="15" s="1"/>
  <c r="M11" i="15" s="1"/>
  <c r="U10" i="15"/>
  <c r="Q10" i="15"/>
  <c r="O10" i="15"/>
  <c r="K10" i="15"/>
  <c r="I10" i="15"/>
  <c r="F10" i="15"/>
  <c r="G10" i="15" s="1"/>
  <c r="M10" i="15" s="1"/>
  <c r="U9" i="15"/>
  <c r="U8" i="15" s="1"/>
  <c r="Q9" i="15"/>
  <c r="Q8" i="15" s="1"/>
  <c r="O9" i="15"/>
  <c r="O8" i="15" s="1"/>
  <c r="K9" i="15"/>
  <c r="I9" i="15"/>
  <c r="F9" i="15"/>
  <c r="G9" i="15" s="1"/>
  <c r="O16" i="15" l="1"/>
  <c r="U30" i="15"/>
  <c r="I30" i="15"/>
  <c r="K30" i="15"/>
  <c r="K16" i="15"/>
  <c r="K8" i="15"/>
  <c r="G8" i="15"/>
  <c r="I8" i="15"/>
  <c r="M16" i="15"/>
  <c r="G16" i="15"/>
  <c r="G30" i="15"/>
  <c r="M31" i="15"/>
  <c r="M30" i="15" s="1"/>
  <c r="M9" i="15"/>
  <c r="M8" i="15" s="1"/>
  <c r="I50" i="15" l="1"/>
  <c r="G22" i="1" s="1"/>
  <c r="K50" i="15"/>
  <c r="H22" i="1" s="1"/>
  <c r="I22" i="1" s="1"/>
  <c r="G50" i="15"/>
  <c r="AD50" i="14"/>
  <c r="AC50" i="14"/>
  <c r="U48" i="14"/>
  <c r="Q48" i="14"/>
  <c r="O48" i="14"/>
  <c r="K48" i="14"/>
  <c r="I48" i="14"/>
  <c r="F48" i="14"/>
  <c r="G48" i="14" s="1"/>
  <c r="M48" i="14" s="1"/>
  <c r="U47" i="14"/>
  <c r="Q47" i="14"/>
  <c r="O47" i="14"/>
  <c r="K47" i="14"/>
  <c r="I47" i="14"/>
  <c r="F47" i="14"/>
  <c r="G47" i="14" s="1"/>
  <c r="M47" i="14" s="1"/>
  <c r="U45" i="14"/>
  <c r="Q45" i="14"/>
  <c r="O45" i="14"/>
  <c r="K45" i="14"/>
  <c r="I45" i="14"/>
  <c r="F45" i="14"/>
  <c r="G45" i="14" s="1"/>
  <c r="M45" i="14" s="1"/>
  <c r="U44" i="14"/>
  <c r="Q44" i="14"/>
  <c r="O44" i="14"/>
  <c r="K44" i="14"/>
  <c r="I44" i="14"/>
  <c r="F44" i="14"/>
  <c r="G44" i="14" s="1"/>
  <c r="M44" i="14" s="1"/>
  <c r="U43" i="14"/>
  <c r="Q43" i="14"/>
  <c r="O43" i="14"/>
  <c r="K43" i="14"/>
  <c r="I43" i="14"/>
  <c r="F43" i="14"/>
  <c r="G43" i="14" s="1"/>
  <c r="M43" i="14" s="1"/>
  <c r="U42" i="14"/>
  <c r="Q42" i="14"/>
  <c r="O42" i="14"/>
  <c r="K42" i="14"/>
  <c r="I42" i="14"/>
  <c r="F42" i="14"/>
  <c r="G42" i="14" s="1"/>
  <c r="M42" i="14" s="1"/>
  <c r="U41" i="14"/>
  <c r="Q41" i="14"/>
  <c r="O41" i="14"/>
  <c r="K41" i="14"/>
  <c r="I41" i="14"/>
  <c r="F41" i="14"/>
  <c r="G41" i="14" s="1"/>
  <c r="M41" i="14" s="1"/>
  <c r="U40" i="14"/>
  <c r="Q40" i="14"/>
  <c r="O40" i="14"/>
  <c r="K40" i="14"/>
  <c r="I40" i="14"/>
  <c r="F40" i="14"/>
  <c r="G40" i="14" s="1"/>
  <c r="M40" i="14" s="1"/>
  <c r="U39" i="14"/>
  <c r="Q39" i="14"/>
  <c r="O39" i="14"/>
  <c r="K39" i="14"/>
  <c r="I39" i="14"/>
  <c r="F39" i="14"/>
  <c r="G39" i="14" s="1"/>
  <c r="M39" i="14" s="1"/>
  <c r="U38" i="14"/>
  <c r="Q38" i="14"/>
  <c r="O38" i="14"/>
  <c r="K38" i="14"/>
  <c r="I38" i="14"/>
  <c r="F38" i="14"/>
  <c r="G38" i="14" s="1"/>
  <c r="M38" i="14" s="1"/>
  <c r="U37" i="14"/>
  <c r="Q37" i="14"/>
  <c r="O37" i="14"/>
  <c r="K37" i="14"/>
  <c r="I37" i="14"/>
  <c r="F37" i="14"/>
  <c r="G37" i="14" s="1"/>
  <c r="M37" i="14" s="1"/>
  <c r="U36" i="14"/>
  <c r="Q36" i="14"/>
  <c r="O36" i="14"/>
  <c r="K36" i="14"/>
  <c r="I36" i="14"/>
  <c r="F36" i="14"/>
  <c r="G36" i="14" s="1"/>
  <c r="M36" i="14" s="1"/>
  <c r="U35" i="14"/>
  <c r="Q35" i="14"/>
  <c r="O35" i="14"/>
  <c r="K35" i="14"/>
  <c r="I35" i="14"/>
  <c r="F35" i="14"/>
  <c r="G35" i="14" s="1"/>
  <c r="M35" i="14" s="1"/>
  <c r="U34" i="14"/>
  <c r="Q34" i="14"/>
  <c r="O34" i="14"/>
  <c r="K34" i="14"/>
  <c r="I34" i="14"/>
  <c r="F34" i="14"/>
  <c r="G34" i="14" s="1"/>
  <c r="M34" i="14" s="1"/>
  <c r="U33" i="14"/>
  <c r="Q33" i="14"/>
  <c r="O33" i="14"/>
  <c r="K33" i="14"/>
  <c r="I33" i="14"/>
  <c r="F33" i="14"/>
  <c r="G33" i="14" s="1"/>
  <c r="M33" i="14" s="1"/>
  <c r="U32" i="14"/>
  <c r="Q32" i="14"/>
  <c r="O32" i="14"/>
  <c r="K32" i="14"/>
  <c r="I32" i="14"/>
  <c r="F32" i="14"/>
  <c r="G32" i="14" s="1"/>
  <c r="U31" i="14"/>
  <c r="Q31" i="14"/>
  <c r="Q30" i="14" s="1"/>
  <c r="O31" i="14"/>
  <c r="K31" i="14"/>
  <c r="I31" i="14"/>
  <c r="F31" i="14"/>
  <c r="G31" i="14" s="1"/>
  <c r="M31" i="14" s="1"/>
  <c r="U29" i="14"/>
  <c r="Q29" i="14"/>
  <c r="O29" i="14"/>
  <c r="K29" i="14"/>
  <c r="I29" i="14"/>
  <c r="F29" i="14"/>
  <c r="G29" i="14" s="1"/>
  <c r="M29" i="14" s="1"/>
  <c r="U28" i="14"/>
  <c r="Q28" i="14"/>
  <c r="O28" i="14"/>
  <c r="K28" i="14"/>
  <c r="I28" i="14"/>
  <c r="F28" i="14"/>
  <c r="G28" i="14" s="1"/>
  <c r="M28" i="14" s="1"/>
  <c r="U27" i="14"/>
  <c r="Q27" i="14"/>
  <c r="O27" i="14"/>
  <c r="K27" i="14"/>
  <c r="I27" i="14"/>
  <c r="F27" i="14"/>
  <c r="G27" i="14" s="1"/>
  <c r="M27" i="14" s="1"/>
  <c r="U26" i="14"/>
  <c r="Q26" i="14"/>
  <c r="O26" i="14"/>
  <c r="K26" i="14"/>
  <c r="I26" i="14"/>
  <c r="F26" i="14"/>
  <c r="G26" i="14" s="1"/>
  <c r="M26" i="14" s="1"/>
  <c r="U25" i="14"/>
  <c r="Q25" i="14"/>
  <c r="O25" i="14"/>
  <c r="K25" i="14"/>
  <c r="I25" i="14"/>
  <c r="F25" i="14"/>
  <c r="G25" i="14" s="1"/>
  <c r="M25" i="14" s="1"/>
  <c r="U24" i="14"/>
  <c r="Q24" i="14"/>
  <c r="O24" i="14"/>
  <c r="K24" i="14"/>
  <c r="I24" i="14"/>
  <c r="F24" i="14"/>
  <c r="G24" i="14" s="1"/>
  <c r="M24" i="14" s="1"/>
  <c r="U23" i="14"/>
  <c r="Q23" i="14"/>
  <c r="O23" i="14"/>
  <c r="K23" i="14"/>
  <c r="I23" i="14"/>
  <c r="F23" i="14"/>
  <c r="G23" i="14" s="1"/>
  <c r="M23" i="14" s="1"/>
  <c r="U22" i="14"/>
  <c r="Q22" i="14"/>
  <c r="O22" i="14"/>
  <c r="K22" i="14"/>
  <c r="I22" i="14"/>
  <c r="F22" i="14"/>
  <c r="G22" i="14" s="1"/>
  <c r="M22" i="14" s="1"/>
  <c r="U21" i="14"/>
  <c r="Q21" i="14"/>
  <c r="O21" i="14"/>
  <c r="K21" i="14"/>
  <c r="I21" i="14"/>
  <c r="F21" i="14"/>
  <c r="G21" i="14" s="1"/>
  <c r="M21" i="14" s="1"/>
  <c r="U20" i="14"/>
  <c r="Q20" i="14"/>
  <c r="O20" i="14"/>
  <c r="K20" i="14"/>
  <c r="I20" i="14"/>
  <c r="F20" i="14"/>
  <c r="G20" i="14" s="1"/>
  <c r="M20" i="14" s="1"/>
  <c r="U19" i="14"/>
  <c r="Q19" i="14"/>
  <c r="O19" i="14"/>
  <c r="K19" i="14"/>
  <c r="I19" i="14"/>
  <c r="F19" i="14"/>
  <c r="G19" i="14" s="1"/>
  <c r="M19" i="14" s="1"/>
  <c r="U18" i="14"/>
  <c r="Q18" i="14"/>
  <c r="O18" i="14"/>
  <c r="K18" i="14"/>
  <c r="I18" i="14"/>
  <c r="F18" i="14"/>
  <c r="G18" i="14" s="1"/>
  <c r="U17" i="14"/>
  <c r="Q17" i="14"/>
  <c r="O17" i="14"/>
  <c r="O16" i="14" s="1"/>
  <c r="K17" i="14"/>
  <c r="K16" i="14" s="1"/>
  <c r="I17" i="14"/>
  <c r="F17" i="14"/>
  <c r="G17" i="14" s="1"/>
  <c r="M17" i="14" s="1"/>
  <c r="U15" i="14"/>
  <c r="Q15" i="14"/>
  <c r="O15" i="14"/>
  <c r="K15" i="14"/>
  <c r="I15" i="14"/>
  <c r="F15" i="14"/>
  <c r="G15" i="14" s="1"/>
  <c r="M15" i="14" s="1"/>
  <c r="U14" i="14"/>
  <c r="Q14" i="14"/>
  <c r="O14" i="14"/>
  <c r="K14" i="14"/>
  <c r="I14" i="14"/>
  <c r="F14" i="14"/>
  <c r="G14" i="14" s="1"/>
  <c r="M14" i="14" s="1"/>
  <c r="U13" i="14"/>
  <c r="Q13" i="14"/>
  <c r="O13" i="14"/>
  <c r="K13" i="14"/>
  <c r="I13" i="14"/>
  <c r="F13" i="14"/>
  <c r="G13" i="14" s="1"/>
  <c r="M13" i="14" s="1"/>
  <c r="U12" i="14"/>
  <c r="Q12" i="14"/>
  <c r="O12" i="14"/>
  <c r="K12" i="14"/>
  <c r="I12" i="14"/>
  <c r="F12" i="14"/>
  <c r="G12" i="14" s="1"/>
  <c r="M12" i="14" s="1"/>
  <c r="U11" i="14"/>
  <c r="Q11" i="14"/>
  <c r="O11" i="14"/>
  <c r="K11" i="14"/>
  <c r="I11" i="14"/>
  <c r="F11" i="14"/>
  <c r="G11" i="14" s="1"/>
  <c r="M11" i="14" s="1"/>
  <c r="U10" i="14"/>
  <c r="Q10" i="14"/>
  <c r="O10" i="14"/>
  <c r="K10" i="14"/>
  <c r="I10" i="14"/>
  <c r="F10" i="14"/>
  <c r="G10" i="14" s="1"/>
  <c r="U9" i="14"/>
  <c r="U8" i="14" s="1"/>
  <c r="Q9" i="14"/>
  <c r="Q8" i="14" s="1"/>
  <c r="O9" i="14"/>
  <c r="O8" i="14" s="1"/>
  <c r="K9" i="14"/>
  <c r="I9" i="14"/>
  <c r="I8" i="14" s="1"/>
  <c r="F9" i="14"/>
  <c r="G9" i="14" s="1"/>
  <c r="M9" i="14" s="1"/>
  <c r="U16" i="14" l="1"/>
  <c r="U30" i="14"/>
  <c r="Q16" i="14"/>
  <c r="O30" i="14"/>
  <c r="K8" i="14"/>
  <c r="K30" i="14"/>
  <c r="I30" i="14"/>
  <c r="I16" i="14"/>
  <c r="M10" i="14"/>
  <c r="M8" i="14" s="1"/>
  <c r="G8" i="14"/>
  <c r="M32" i="14"/>
  <c r="M30" i="14" s="1"/>
  <c r="G30" i="14"/>
  <c r="M18" i="14"/>
  <c r="M16" i="14" s="1"/>
  <c r="G16" i="14"/>
  <c r="I50" i="14" l="1"/>
  <c r="G21" i="1" s="1"/>
  <c r="K50" i="14"/>
  <c r="H21" i="1" s="1"/>
  <c r="G50" i="14"/>
  <c r="I21" i="1" l="1"/>
  <c r="AD50" i="13"/>
  <c r="AC50" i="13"/>
  <c r="U48" i="13"/>
  <c r="Q48" i="13"/>
  <c r="O48" i="13"/>
  <c r="K48" i="13"/>
  <c r="I48" i="13"/>
  <c r="F48" i="13"/>
  <c r="G48" i="13" s="1"/>
  <c r="M48" i="13" s="1"/>
  <c r="U47" i="13"/>
  <c r="Q47" i="13"/>
  <c r="O47" i="13"/>
  <c r="K47" i="13"/>
  <c r="I47" i="13"/>
  <c r="F47" i="13"/>
  <c r="G47" i="13" s="1"/>
  <c r="M47" i="13" s="1"/>
  <c r="U45" i="13"/>
  <c r="Q45" i="13"/>
  <c r="O45" i="13"/>
  <c r="K45" i="13"/>
  <c r="I45" i="13"/>
  <c r="F45" i="13"/>
  <c r="G45" i="13" s="1"/>
  <c r="M45" i="13" s="1"/>
  <c r="U44" i="13"/>
  <c r="Q44" i="13"/>
  <c r="O44" i="13"/>
  <c r="K44" i="13"/>
  <c r="I44" i="13"/>
  <c r="F44" i="13"/>
  <c r="G44" i="13" s="1"/>
  <c r="M44" i="13" s="1"/>
  <c r="U43" i="13"/>
  <c r="Q43" i="13"/>
  <c r="O43" i="13"/>
  <c r="K43" i="13"/>
  <c r="I43" i="13"/>
  <c r="F43" i="13"/>
  <c r="G43" i="13" s="1"/>
  <c r="M43" i="13" s="1"/>
  <c r="U42" i="13"/>
  <c r="Q42" i="13"/>
  <c r="O42" i="13"/>
  <c r="K42" i="13"/>
  <c r="I42" i="13"/>
  <c r="F42" i="13"/>
  <c r="G42" i="13" s="1"/>
  <c r="M42" i="13" s="1"/>
  <c r="U41" i="13"/>
  <c r="Q41" i="13"/>
  <c r="O41" i="13"/>
  <c r="K41" i="13"/>
  <c r="I41" i="13"/>
  <c r="F41" i="13"/>
  <c r="G41" i="13" s="1"/>
  <c r="M41" i="13" s="1"/>
  <c r="U40" i="13"/>
  <c r="Q40" i="13"/>
  <c r="O40" i="13"/>
  <c r="K40" i="13"/>
  <c r="I40" i="13"/>
  <c r="F40" i="13"/>
  <c r="G40" i="13" s="1"/>
  <c r="M40" i="13" s="1"/>
  <c r="U39" i="13"/>
  <c r="Q39" i="13"/>
  <c r="O39" i="13"/>
  <c r="K39" i="13"/>
  <c r="I39" i="13"/>
  <c r="F39" i="13"/>
  <c r="G39" i="13" s="1"/>
  <c r="M39" i="13" s="1"/>
  <c r="U38" i="13"/>
  <c r="Q38" i="13"/>
  <c r="O38" i="13"/>
  <c r="K38" i="13"/>
  <c r="I38" i="13"/>
  <c r="F38" i="13"/>
  <c r="G38" i="13" s="1"/>
  <c r="M38" i="13" s="1"/>
  <c r="U37" i="13"/>
  <c r="Q37" i="13"/>
  <c r="O37" i="13"/>
  <c r="K37" i="13"/>
  <c r="I37" i="13"/>
  <c r="F37" i="13"/>
  <c r="G37" i="13" s="1"/>
  <c r="M37" i="13" s="1"/>
  <c r="U36" i="13"/>
  <c r="Q36" i="13"/>
  <c r="O36" i="13"/>
  <c r="K36" i="13"/>
  <c r="I36" i="13"/>
  <c r="F36" i="13"/>
  <c r="G36" i="13" s="1"/>
  <c r="M36" i="13" s="1"/>
  <c r="U35" i="13"/>
  <c r="Q35" i="13"/>
  <c r="O35" i="13"/>
  <c r="K35" i="13"/>
  <c r="I35" i="13"/>
  <c r="F35" i="13"/>
  <c r="G35" i="13" s="1"/>
  <c r="M35" i="13" s="1"/>
  <c r="U34" i="13"/>
  <c r="Q34" i="13"/>
  <c r="O34" i="13"/>
  <c r="K34" i="13"/>
  <c r="I34" i="13"/>
  <c r="F34" i="13"/>
  <c r="G34" i="13" s="1"/>
  <c r="M34" i="13" s="1"/>
  <c r="U33" i="13"/>
  <c r="Q33" i="13"/>
  <c r="O33" i="13"/>
  <c r="K33" i="13"/>
  <c r="I33" i="13"/>
  <c r="F33" i="13"/>
  <c r="G33" i="13" s="1"/>
  <c r="M33" i="13" s="1"/>
  <c r="U32" i="13"/>
  <c r="Q32" i="13"/>
  <c r="O32" i="13"/>
  <c r="K32" i="13"/>
  <c r="I32" i="13"/>
  <c r="F32" i="13"/>
  <c r="G32" i="13" s="1"/>
  <c r="M32" i="13" s="1"/>
  <c r="U31" i="13"/>
  <c r="Q31" i="13"/>
  <c r="Q30" i="13" s="1"/>
  <c r="O31" i="13"/>
  <c r="O30" i="13" s="1"/>
  <c r="K31" i="13"/>
  <c r="I31" i="13"/>
  <c r="F31" i="13"/>
  <c r="G31" i="13" s="1"/>
  <c r="U30" i="13"/>
  <c r="U29" i="13"/>
  <c r="Q29" i="13"/>
  <c r="O29" i="13"/>
  <c r="K29" i="13"/>
  <c r="I29" i="13"/>
  <c r="F29" i="13"/>
  <c r="G29" i="13" s="1"/>
  <c r="M29" i="13" s="1"/>
  <c r="U28" i="13"/>
  <c r="Q28" i="13"/>
  <c r="O28" i="13"/>
  <c r="K28" i="13"/>
  <c r="I28" i="13"/>
  <c r="F28" i="13"/>
  <c r="G28" i="13" s="1"/>
  <c r="M28" i="13" s="1"/>
  <c r="U27" i="13"/>
  <c r="Q27" i="13"/>
  <c r="O27" i="13"/>
  <c r="K27" i="13"/>
  <c r="I27" i="13"/>
  <c r="F27" i="13"/>
  <c r="G27" i="13" s="1"/>
  <c r="M27" i="13" s="1"/>
  <c r="U26" i="13"/>
  <c r="Q26" i="13"/>
  <c r="O26" i="13"/>
  <c r="K26" i="13"/>
  <c r="I26" i="13"/>
  <c r="F26" i="13"/>
  <c r="G26" i="13" s="1"/>
  <c r="M26" i="13" s="1"/>
  <c r="U25" i="13"/>
  <c r="Q25" i="13"/>
  <c r="O25" i="13"/>
  <c r="K25" i="13"/>
  <c r="I25" i="13"/>
  <c r="F25" i="13"/>
  <c r="G25" i="13" s="1"/>
  <c r="M25" i="13" s="1"/>
  <c r="U24" i="13"/>
  <c r="Q24" i="13"/>
  <c r="O24" i="13"/>
  <c r="K24" i="13"/>
  <c r="I24" i="13"/>
  <c r="F24" i="13"/>
  <c r="G24" i="13" s="1"/>
  <c r="M24" i="13" s="1"/>
  <c r="U23" i="13"/>
  <c r="Q23" i="13"/>
  <c r="O23" i="13"/>
  <c r="K23" i="13"/>
  <c r="I23" i="13"/>
  <c r="F23" i="13"/>
  <c r="G23" i="13" s="1"/>
  <c r="M23" i="13" s="1"/>
  <c r="U22" i="13"/>
  <c r="U16" i="13" s="1"/>
  <c r="Q22" i="13"/>
  <c r="O22" i="13"/>
  <c r="K22" i="13"/>
  <c r="I22" i="13"/>
  <c r="F22" i="13"/>
  <c r="G22" i="13" s="1"/>
  <c r="M22" i="13" s="1"/>
  <c r="U21" i="13"/>
  <c r="Q21" i="13"/>
  <c r="O21" i="13"/>
  <c r="K21" i="13"/>
  <c r="I21" i="13"/>
  <c r="F21" i="13"/>
  <c r="G21" i="13" s="1"/>
  <c r="M21" i="13" s="1"/>
  <c r="U20" i="13"/>
  <c r="Q20" i="13"/>
  <c r="O20" i="13"/>
  <c r="K20" i="13"/>
  <c r="I20" i="13"/>
  <c r="F20" i="13"/>
  <c r="G20" i="13" s="1"/>
  <c r="M20" i="13" s="1"/>
  <c r="U19" i="13"/>
  <c r="Q19" i="13"/>
  <c r="O19" i="13"/>
  <c r="K19" i="13"/>
  <c r="I19" i="13"/>
  <c r="F19" i="13"/>
  <c r="G19" i="13" s="1"/>
  <c r="M19" i="13" s="1"/>
  <c r="U18" i="13"/>
  <c r="Q18" i="13"/>
  <c r="O18" i="13"/>
  <c r="K18" i="13"/>
  <c r="I18" i="13"/>
  <c r="F18" i="13"/>
  <c r="G18" i="13" s="1"/>
  <c r="M18" i="13" s="1"/>
  <c r="U17" i="13"/>
  <c r="Q17" i="13"/>
  <c r="Q16" i="13" s="1"/>
  <c r="O17" i="13"/>
  <c r="O16" i="13" s="1"/>
  <c r="K17" i="13"/>
  <c r="I17" i="13"/>
  <c r="F17" i="13"/>
  <c r="G17" i="13" s="1"/>
  <c r="U15" i="13"/>
  <c r="Q15" i="13"/>
  <c r="O15" i="13"/>
  <c r="K15" i="13"/>
  <c r="I15" i="13"/>
  <c r="F15" i="13"/>
  <c r="G15" i="13" s="1"/>
  <c r="M15" i="13" s="1"/>
  <c r="U14" i="13"/>
  <c r="Q14" i="13"/>
  <c r="O14" i="13"/>
  <c r="K14" i="13"/>
  <c r="I14" i="13"/>
  <c r="F14" i="13"/>
  <c r="G14" i="13" s="1"/>
  <c r="M14" i="13" s="1"/>
  <c r="U13" i="13"/>
  <c r="Q13" i="13"/>
  <c r="O13" i="13"/>
  <c r="K13" i="13"/>
  <c r="I13" i="13"/>
  <c r="F13" i="13"/>
  <c r="G13" i="13" s="1"/>
  <c r="M13" i="13" s="1"/>
  <c r="U12" i="13"/>
  <c r="Q12" i="13"/>
  <c r="O12" i="13"/>
  <c r="K12" i="13"/>
  <c r="I12" i="13"/>
  <c r="F12" i="13"/>
  <c r="G12" i="13" s="1"/>
  <c r="M12" i="13" s="1"/>
  <c r="U11" i="13"/>
  <c r="Q11" i="13"/>
  <c r="O11" i="13"/>
  <c r="K11" i="13"/>
  <c r="I11" i="13"/>
  <c r="F11" i="13"/>
  <c r="G11" i="13" s="1"/>
  <c r="M11" i="13" s="1"/>
  <c r="U10" i="13"/>
  <c r="Q10" i="13"/>
  <c r="O10" i="13"/>
  <c r="K10" i="13"/>
  <c r="I10" i="13"/>
  <c r="F10" i="13"/>
  <c r="G10" i="13" s="1"/>
  <c r="M10" i="13" s="1"/>
  <c r="U9" i="13"/>
  <c r="U8" i="13" s="1"/>
  <c r="Q9" i="13"/>
  <c r="Q8" i="13" s="1"/>
  <c r="O9" i="13"/>
  <c r="K9" i="13"/>
  <c r="I9" i="13"/>
  <c r="I8" i="13" s="1"/>
  <c r="F9" i="13"/>
  <c r="G9" i="13" s="1"/>
  <c r="O8" i="13" l="1"/>
  <c r="I16" i="13"/>
  <c r="K8" i="13"/>
  <c r="K30" i="13"/>
  <c r="I30" i="13"/>
  <c r="K16" i="13"/>
  <c r="G30" i="13"/>
  <c r="M31" i="13"/>
  <c r="M30" i="13" s="1"/>
  <c r="G16" i="13"/>
  <c r="M17" i="13"/>
  <c r="M16" i="13" s="1"/>
  <c r="G8" i="13"/>
  <c r="M9" i="13"/>
  <c r="M8" i="13" s="1"/>
  <c r="I50" i="13" l="1"/>
  <c r="G20" i="1" s="1"/>
  <c r="K50" i="13"/>
  <c r="H20" i="1" s="1"/>
  <c r="G50" i="13"/>
  <c r="AC50" i="12"/>
  <c r="F44" i="1" s="1"/>
  <c r="AD50" i="12"/>
  <c r="G44" i="1" s="1"/>
  <c r="G45" i="1" s="1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AZ48" i="1"/>
  <c r="J33" i="1"/>
  <c r="J32" i="1"/>
  <c r="G43" i="1"/>
  <c r="F43" i="1"/>
  <c r="J31" i="1"/>
  <c r="E32" i="1"/>
  <c r="H44" i="1" l="1"/>
  <c r="H45" i="1" s="1"/>
  <c r="F45" i="1"/>
  <c r="K30" i="12"/>
  <c r="O30" i="12"/>
  <c r="U16" i="12"/>
  <c r="K16" i="12"/>
  <c r="O8" i="12"/>
  <c r="U8" i="12"/>
  <c r="I30" i="12"/>
  <c r="O16" i="12"/>
  <c r="Q8" i="12"/>
  <c r="U30" i="12"/>
  <c r="I16" i="12"/>
  <c r="K8" i="12"/>
  <c r="G16" i="12"/>
  <c r="Q16" i="12"/>
  <c r="Q30" i="12"/>
  <c r="G30" i="12"/>
  <c r="I8" i="12"/>
  <c r="M30" i="12"/>
  <c r="G8" i="12"/>
  <c r="M9" i="12"/>
  <c r="M8" i="12" s="1"/>
  <c r="M21" i="12"/>
  <c r="M16" i="12" s="1"/>
  <c r="J44" i="1"/>
  <c r="K50" i="12" l="1"/>
  <c r="H19" i="1" s="1"/>
  <c r="H28" i="1" s="1"/>
  <c r="I50" i="12"/>
  <c r="G19" i="1" s="1"/>
  <c r="G28" i="1" s="1"/>
  <c r="I27" i="1"/>
  <c r="G33" i="1"/>
  <c r="I20" i="1"/>
  <c r="I44" i="1"/>
  <c r="I45" i="1" s="1"/>
  <c r="J45" i="1"/>
  <c r="G50" i="12"/>
  <c r="I19" i="1" l="1"/>
  <c r="I28" i="1" s="1"/>
  <c r="G31" i="1" l="1"/>
  <c r="G32" i="1" s="1"/>
  <c r="G34" i="1" s="1"/>
</calcChain>
</file>

<file path=xl/comments1.xml><?xml version="1.0" encoding="utf-8"?>
<comments xmlns="http://schemas.openxmlformats.org/spreadsheetml/2006/main">
  <authors>
    <author>Radim Štěpánek</author>
    <author>Sekerová Petra, Bc.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D37" authorId="1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Místo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Datum</t>
        </r>
      </text>
    </comment>
    <comment ref="D39" authorId="1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Vypracoval</t>
        </r>
      </text>
    </comment>
  </commentList>
</comments>
</file>

<file path=xl/comments10.xml><?xml version="1.0" encoding="utf-8"?>
<comments xmlns="http://schemas.openxmlformats.org/spreadsheetml/2006/main">
  <authors>
    <author>Sekerová Petra, Bc.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2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3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4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5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6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7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8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comments9.xml><?xml version="1.0" encoding="utf-8"?>
<comments xmlns="http://schemas.openxmlformats.org/spreadsheetml/2006/main">
  <authors>
    <author>Sekerová Petra, Bc.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Sekerová Petra, Bc.:</t>
        </r>
        <r>
          <rPr>
            <sz val="9"/>
            <color indexed="81"/>
            <rFont val="Tahoma"/>
            <family val="2"/>
            <charset val="238"/>
          </rPr>
          <t xml:space="preserve">
Doplňte značku</t>
        </r>
      </text>
    </comment>
  </commentList>
</comments>
</file>

<file path=xl/sharedStrings.xml><?xml version="1.0" encoding="utf-8"?>
<sst xmlns="http://schemas.openxmlformats.org/spreadsheetml/2006/main" count="1936" uniqueCount="188">
  <si>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</si>
  <si>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</si>
  <si>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</si>
  <si>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</si>
  <si>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</si>
  <si>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</si>
  <si>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</si>
  <si>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</si>
  <si>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</si>
  <si>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</si>
  <si>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</si>
  <si>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</si>
  <si>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</si>
  <si>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</si>
  <si>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</si>
  <si>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</si>
  <si>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</si>
  <si>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</si>
  <si>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</si>
  <si>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</si>
  <si>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Celkem</t>
  </si>
  <si>
    <t>Dodávka</t>
  </si>
  <si>
    <t>Montáž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</si>
  <si>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</si>
  <si>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</si>
  <si>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</si>
  <si>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</si>
  <si>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</si>
  <si>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</si>
  <si>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</si>
  <si>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</si>
  <si>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</si>
  <si>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</si>
  <si>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Trutnov</t>
  </si>
  <si>
    <t>Rozpočet:</t>
  </si>
  <si>
    <t>Misto</t>
  </si>
  <si>
    <t>ZŠ Šestidomí - kotelna</t>
  </si>
  <si>
    <t>MĚSTO TRUTNOV</t>
  </si>
  <si>
    <t>Slovanské náměstí 165</t>
  </si>
  <si>
    <t>Trutnov - Vnitřní Město</t>
  </si>
  <si>
    <t>54101</t>
  </si>
  <si>
    <t>00278360</t>
  </si>
  <si>
    <t>CZ00278360</t>
  </si>
  <si>
    <t>Rozpočet</t>
  </si>
  <si>
    <t>Celkem za stavbu</t>
  </si>
  <si>
    <t>CZK</t>
  </si>
  <si>
    <t xml:space="preserve">Popis rozpočtu:  - </t>
  </si>
  <si>
    <t>Položkový rozpočet obsahuje kompletní výměnu regulace řízení strojovny vytápění.</t>
  </si>
  <si>
    <t>M21</t>
  </si>
  <si>
    <t>Elektromontáže</t>
  </si>
  <si>
    <t>M22</t>
  </si>
  <si>
    <t>Montáž sdělovací a zabezp.tech</t>
  </si>
  <si>
    <t>M65</t>
  </si>
  <si>
    <t>Elektroinstalace - Rozvaděče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</si>
  <si>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</si>
  <si>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</si>
  <si>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</si>
  <si>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</si>
  <si>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</si>
  <si>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</si>
  <si>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</si>
  <si>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</si>
  <si>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</si>
  <si>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</si>
  <si>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</si>
  <si>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</si>
  <si>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</si>
  <si>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</si>
  <si>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</si>
  <si>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</si>
  <si>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</si>
  <si>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</si>
  <si>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</si>
  <si>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</si>
  <si>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</si>
  <si>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</si>
  <si>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</si>
  <si>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</si>
  <si>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</si>
  <si>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</si>
  <si>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</si>
  <si>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210010016RT2</t>
  </si>
  <si>
    <t>Trubka tuhá, bezhalogenová, uložená pevně 20 mm, včetně dodávky trubky 1520 HF</t>
  </si>
  <si>
    <t>m</t>
  </si>
  <si>
    <t>POL1_0</t>
  </si>
  <si>
    <t>210010351RT1</t>
  </si>
  <si>
    <t>Rozvodka krabicová z lis. izol. 6455-11 do 4 mm2, včetně dodávky krabice 6455-11</t>
  </si>
  <si>
    <t>kus</t>
  </si>
  <si>
    <t>222112202R00</t>
  </si>
  <si>
    <t>Závěrečné práce v rozvaděči do 100 p.</t>
  </si>
  <si>
    <t>650124141RT7</t>
  </si>
  <si>
    <t>Uložení kabelu Cu 3 x 1,5 mm2 pevně, včetně dodávky kabelu 1-CXKH-V 3 x 1,5 mm2</t>
  </si>
  <si>
    <t>RP</t>
  </si>
  <si>
    <t>Uložení kabelu Cu 25 x 1 mm2 pevně, včetně dodávky kabelu 25x1,5</t>
  </si>
  <si>
    <t>210180101R00</t>
  </si>
  <si>
    <t>Připojení stávající instalace</t>
  </si>
  <si>
    <t>soubor</t>
  </si>
  <si>
    <t>rev</t>
  </si>
  <si>
    <t>Revize</t>
  </si>
  <si>
    <t>222280215R00</t>
  </si>
  <si>
    <t>Kabel UTP kat.5 v trubkách</t>
  </si>
  <si>
    <t>222301701R00</t>
  </si>
  <si>
    <t>Uzemnění na uzemňovací bod, změření zemního odporu</t>
  </si>
  <si>
    <t>222612113R00</t>
  </si>
  <si>
    <t>Definování řídícího systému (PLC, DDC)</t>
  </si>
  <si>
    <t>222612121R00</t>
  </si>
  <si>
    <t>Kompletní kotrola zapojení HW</t>
  </si>
  <si>
    <t>222612137R00</t>
  </si>
  <si>
    <t>Změny v nastavení parametrů měřičů (upgrade software)</t>
  </si>
  <si>
    <t>222612131R00</t>
  </si>
  <si>
    <t>Programování měřiče spotřeb - generace DB do PLC/DDC</t>
  </si>
  <si>
    <t>222612222R00</t>
  </si>
  <si>
    <t>Parametrizace datového přenosu</t>
  </si>
  <si>
    <t>222410166R00</t>
  </si>
  <si>
    <t>Síťový zdroj (adaptér), připojení do zásuvky NN</t>
  </si>
  <si>
    <t>222619111R00</t>
  </si>
  <si>
    <t>Koordinace činností souvisejících s MaR</t>
  </si>
  <si>
    <t xml:space="preserve">hod   </t>
  </si>
  <si>
    <t>222301101R00</t>
  </si>
  <si>
    <t>Konektor RJ45 na kabel UTP</t>
  </si>
  <si>
    <t>222301441R00</t>
  </si>
  <si>
    <t>Svodič přepětí na konektor</t>
  </si>
  <si>
    <t>222611411R00</t>
  </si>
  <si>
    <t>Montáž komunikačních zařízení Router/Switch/ apod.</t>
  </si>
  <si>
    <t>222611213R00</t>
  </si>
  <si>
    <t>Montáž servopohonu včetně zapojení 230/ 24 V</t>
  </si>
  <si>
    <t>650031629R00</t>
  </si>
  <si>
    <t>Montáž rozváděče do váhy 200 kg</t>
  </si>
  <si>
    <t>650010115T00</t>
  </si>
  <si>
    <t>Rozvaděčový kanál s úzkou perforací</t>
  </si>
  <si>
    <t>650031.R00</t>
  </si>
  <si>
    <t>DIN lišta vč. dodávky - výroba</t>
  </si>
  <si>
    <t>Přepěťová ochrana</t>
  </si>
  <si>
    <t>650072161R00</t>
  </si>
  <si>
    <t xml:space="preserve">Montáž vypínače hlavního 2pól modulového do 25 A </t>
  </si>
  <si>
    <t>650071611R00</t>
  </si>
  <si>
    <t>Montáž relé pomocného na DIN lištu</t>
  </si>
  <si>
    <t>650121107RT4</t>
  </si>
  <si>
    <t>Uložení vodiče Cu 1 mm2 pevně, včetně dodávky vodiče H05V-K (CYA) 1 mm2</t>
  </si>
  <si>
    <t>222300961R00</t>
  </si>
  <si>
    <t>Svorka řadová RS 2,5-4</t>
  </si>
  <si>
    <t>650042116R00</t>
  </si>
  <si>
    <t>Montáž můstku nulového</t>
  </si>
  <si>
    <t>210120421R00</t>
  </si>
  <si>
    <t>Jistič jednopólový modulární</t>
  </si>
  <si>
    <t>222293001R00</t>
  </si>
  <si>
    <t>Vypáskování kabelů v rozvaděči</t>
  </si>
  <si>
    <t>650071252R00</t>
  </si>
  <si>
    <t>Montáž stykače AC třípólového do 40 A</t>
  </si>
  <si>
    <t>210100001R00</t>
  </si>
  <si>
    <t>Ukončení vodičů v rozvaděči + zapojení do 2,5 mm2</t>
  </si>
  <si>
    <t>Montáž spínaného zdroje 12 až 48V</t>
  </si>
  <si>
    <t>Montáž řídícího PLC</t>
  </si>
  <si>
    <t>650052791R00</t>
  </si>
  <si>
    <t>Montáž zásuvky na DIN lištu 2P+PE</t>
  </si>
  <si>
    <t/>
  </si>
  <si>
    <t>SUM</t>
  </si>
  <si>
    <t>END</t>
  </si>
  <si>
    <t>ZŠ V Domcích - kotelna</t>
  </si>
  <si>
    <t>ZŠ Komenského - kotelna</t>
  </si>
  <si>
    <t>ZŠ kpt. Jaroše - kotelna</t>
  </si>
  <si>
    <t>ZŠ R. Frimla - kotelny</t>
  </si>
  <si>
    <t>ZŠ Poříčí - kotelna</t>
  </si>
  <si>
    <t>ZŠ Poříčí Jídelna - kotelna</t>
  </si>
  <si>
    <t>ZŠ Poříčí Montessori - kotelna</t>
  </si>
  <si>
    <t>ZUŠ Školní - kotelna</t>
  </si>
  <si>
    <t>Přepojení a úprava rozvodů</t>
  </si>
  <si>
    <t>ZUŠ Haasův palác</t>
  </si>
  <si>
    <t>hl</t>
  </si>
  <si>
    <t>Hlavice bezdrátová</t>
  </si>
  <si>
    <t>Baterie pro hlavice</t>
  </si>
  <si>
    <t>Nabíječka baterií</t>
  </si>
  <si>
    <t>Teplotní čidlo vč. zdroje</t>
  </si>
  <si>
    <t>Montáž řídícího PLC jako komplet</t>
  </si>
  <si>
    <t>Přepojení systému do instalace</t>
  </si>
  <si>
    <t>Modernizace regulace vytápění základních škol v Trutnově</t>
  </si>
  <si>
    <t>Rekapitulace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</si>
  <si>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</si>
  <si>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</si>
  <si>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</si>
  <si>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</si>
  <si>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</si>
  <si>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</si>
  <si>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</si>
  <si>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</si>
  <si>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</si>
  <si>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Obchodní název/značka PLC</t>
  </si>
  <si>
    <t>Ve všech listech tohoto souboru můžete měnit pouze buňky s modrým pozadím. Jedná se o tyto údaje : 
- údaje o firmě
- jednotkové ceny položek zadané na maximálně dvě desetinná místa                             - obchodní název navrhovaného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</si>
</sst>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b/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3" xfId="0" applyBorder="1"/>
    <xf numFmtId="0" fontId="8" fillId="0" borderId="1" xfId="0" applyFont="1" applyBorder="1"/>
    <xf numFmtId="0" fontId="8" fillId="0" borderId="0" xfId="0" applyFont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0" fontId="14" fillId="0" borderId="0" xfId="0" applyNumberFormat="1" applyFont="1" applyAlignment="1">
      <alignment wrapText="1"/>
    </xf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/>
    <xf numFmtId="4" fontId="0" fillId="0" borderId="0" xfId="0" applyNumberFormat="1"/>
    <xf numFmtId="0" fontId="16" fillId="0" borderId="0" xfId="0" applyFont="1"/>
    <xf numFmtId="0" fontId="0" fillId="2" borderId="49" xfId="0" applyFill="1" applyBorder="1" applyAlignment="1">
      <alignment vertical="top"/>
    </xf>
    <xf numFmtId="0" fontId="0" fillId="2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52" xfId="0" applyFill="1" applyBorder="1" applyAlignment="1">
      <alignment wrapText="1"/>
    </xf>
    <xf numFmtId="0" fontId="0" fillId="2" borderId="53" xfId="0" applyFill="1" applyBorder="1" applyAlignment="1">
      <alignment vertical="top"/>
    </xf>
    <xf numFmtId="4" fontId="0" fillId="2" borderId="49" xfId="0" applyNumberFormat="1" applyFill="1" applyBorder="1" applyAlignment="1">
      <alignment vertical="top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0" fillId="0" borderId="0" xfId="0" applyAlignment="1">
      <alignment vertical="top"/>
    </xf>
    <xf numFmtId="0" fontId="7" fillId="0" borderId="26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indent="1"/>
      <protection hidden="1"/>
    </xf>
    <xf numFmtId="49" fontId="6" fillId="2" borderId="0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left" vertical="center" inden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0" fillId="2" borderId="9" xfId="0" applyFont="1" applyFill="1" applyBorder="1" applyAlignment="1" applyProtection="1">
      <alignment horizontal="left" vertical="center" indent="1"/>
      <protection hidden="1"/>
    </xf>
    <xf numFmtId="0" fontId="0" fillId="2" borderId="6" xfId="0" applyFont="1" applyFill="1" applyBorder="1" applyProtection="1">
      <protection hidden="1"/>
    </xf>
    <xf numFmtId="49" fontId="8" fillId="2" borderId="6" xfId="0" applyNumberFormat="1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Protection="1">
      <protection hidden="1"/>
    </xf>
    <xf numFmtId="0" fontId="8" fillId="2" borderId="6" xfId="0" applyFont="1" applyFill="1" applyBorder="1" applyAlignment="1" applyProtection="1">
      <protection hidden="1"/>
    </xf>
    <xf numFmtId="0" fontId="8" fillId="2" borderId="8" xfId="0" applyFont="1" applyFill="1" applyBorder="1" applyAlignment="1" applyProtection="1">
      <protection hidden="1"/>
    </xf>
    <xf numFmtId="0" fontId="0" fillId="0" borderId="1" xfId="0" applyFont="1" applyBorder="1" applyAlignment="1" applyProtection="1">
      <alignment horizontal="left" vertical="center" indent="1"/>
      <protection hidden="1"/>
    </xf>
    <xf numFmtId="0" fontId="0" fillId="0" borderId="0" xfId="0" applyBorder="1" applyProtection="1">
      <protection hidden="1"/>
    </xf>
    <xf numFmtId="49" fontId="8" fillId="0" borderId="0" xfId="0" applyNumberFormat="1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protection hidden="1"/>
    </xf>
    <xf numFmtId="0" fontId="8" fillId="0" borderId="1" xfId="0" applyFont="1" applyBorder="1" applyAlignment="1" applyProtection="1">
      <alignment horizontal="left" vertical="center" indent="1"/>
      <protection hidden="1"/>
    </xf>
    <xf numFmtId="0" fontId="8" fillId="0" borderId="9" xfId="0" applyFont="1" applyBorder="1" applyAlignment="1" applyProtection="1">
      <alignment horizontal="left" vertical="center" indent="1"/>
      <protection hidden="1"/>
    </xf>
    <xf numFmtId="49" fontId="8" fillId="0" borderId="6" xfId="0" applyNumberFormat="1" applyFont="1" applyBorder="1" applyAlignment="1" applyProtection="1">
      <alignment horizontal="right" vertical="center"/>
      <protection hidden="1"/>
    </xf>
    <xf numFmtId="49" fontId="8" fillId="0" borderId="6" xfId="0" applyNumberFormat="1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0" fillId="0" borderId="9" xfId="0" applyBorder="1" applyAlignment="1" applyProtection="1">
      <alignment horizontal="left" indent="1"/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6" xfId="0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6" xfId="0" applyBorder="1" applyAlignment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6" xfId="0" applyFont="1" applyBorder="1" applyAlignment="1" applyProtection="1">
      <alignment horizontal="right" vertical="center"/>
      <protection hidden="1"/>
    </xf>
    <xf numFmtId="0" fontId="0" fillId="0" borderId="17" xfId="0" applyFont="1" applyBorder="1" applyAlignment="1" applyProtection="1">
      <alignment horizontal="left" vertical="top" indent="1"/>
      <protection hidden="1"/>
    </xf>
    <xf numFmtId="0" fontId="0" fillId="0" borderId="18" xfId="0" applyBorder="1" applyAlignment="1" applyProtection="1">
      <alignment vertical="top"/>
      <protection hidden="1"/>
    </xf>
    <xf numFmtId="0" fontId="8" fillId="0" borderId="18" xfId="0" applyFont="1" applyFill="1" applyBorder="1" applyAlignment="1" applyProtection="1">
      <alignment horizontal="left" vertical="top"/>
      <protection hidden="1"/>
    </xf>
    <xf numFmtId="0" fontId="8" fillId="0" borderId="18" xfId="0" applyFont="1" applyBorder="1" applyAlignment="1" applyProtection="1">
      <alignment vertical="center"/>
      <protection hidden="1"/>
    </xf>
    <xf numFmtId="0" fontId="0" fillId="0" borderId="18" xfId="0" applyFont="1" applyBorder="1" applyAlignment="1" applyProtection="1">
      <alignment horizontal="right" vertical="center"/>
      <protection hidden="1"/>
    </xf>
    <xf numFmtId="0" fontId="0" fillId="0" borderId="19" xfId="0" applyBorder="1" applyAlignment="1" applyProtection="1">
      <protection hidden="1"/>
    </xf>
    <xf numFmtId="0" fontId="0" fillId="0" borderId="1" xfId="0" applyFont="1" applyBorder="1" applyAlignment="1" applyProtection="1">
      <alignment horizontal="left" vertical="top" indent="1"/>
      <protection hidden="1"/>
    </xf>
    <xf numFmtId="0" fontId="0" fillId="0" borderId="0" xfId="0" applyBorder="1" applyAlignment="1" applyProtection="1">
      <alignment vertical="top"/>
      <protection hidden="1"/>
    </xf>
    <xf numFmtId="0" fontId="8" fillId="0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5" fillId="2" borderId="36" xfId="0" applyFont="1" applyFill="1" applyBorder="1" applyAlignment="1" applyProtection="1">
      <alignment horizontal="center" vertical="center" wrapText="1"/>
      <protection hidden="1"/>
    </xf>
    <xf numFmtId="0" fontId="15" fillId="2" borderId="35" xfId="0" applyFont="1" applyFill="1" applyBorder="1" applyAlignment="1" applyProtection="1">
      <alignment horizontal="center" vertical="center" wrapText="1"/>
      <protection hidden="1"/>
    </xf>
    <xf numFmtId="49" fontId="7" fillId="0" borderId="36" xfId="0" applyNumberFormat="1" applyFont="1" applyBorder="1" applyAlignment="1" applyProtection="1">
      <alignment horizontal="center" vertical="center"/>
      <protection hidden="1"/>
    </xf>
    <xf numFmtId="4" fontId="7" fillId="0" borderId="35" xfId="0" applyNumberFormat="1" applyFont="1" applyBorder="1" applyAlignment="1" applyProtection="1">
      <alignment vertical="center"/>
      <protection hidden="1"/>
    </xf>
    <xf numFmtId="49" fontId="7" fillId="0" borderId="26" xfId="0" applyNumberFormat="1" applyFont="1" applyBorder="1" applyAlignment="1" applyProtection="1">
      <alignment horizontal="center" vertical="center"/>
      <protection hidden="1"/>
    </xf>
    <xf numFmtId="4" fontId="7" fillId="0" borderId="33" xfId="0" applyNumberFormat="1" applyFont="1" applyBorder="1" applyAlignment="1" applyProtection="1">
      <alignment vertical="center"/>
      <protection hidden="1"/>
    </xf>
    <xf numFmtId="49" fontId="7" fillId="0" borderId="10" xfId="0" applyNumberFormat="1" applyFont="1" applyBorder="1" applyAlignment="1" applyProtection="1">
      <alignment horizontal="center" vertical="center"/>
      <protection hidden="1"/>
    </xf>
    <xf numFmtId="4" fontId="7" fillId="0" borderId="39" xfId="0" applyNumberFormat="1" applyFont="1" applyBorder="1" applyAlignment="1" applyProtection="1">
      <alignment vertical="center"/>
      <protection hidden="1"/>
    </xf>
    <xf numFmtId="4" fontId="7" fillId="4" borderId="39" xfId="0" applyNumberFormat="1" applyFont="1" applyFill="1" applyBorder="1" applyAlignment="1" applyProtection="1">
      <protection hidden="1"/>
    </xf>
    <xf numFmtId="0" fontId="0" fillId="0" borderId="14" xfId="0" applyBorder="1" applyAlignment="1" applyProtection="1">
      <alignment horizontal="left" indent="1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12" xfId="0" applyBorder="1" applyProtection="1">
      <protection hidden="1"/>
    </xf>
    <xf numFmtId="1" fontId="8" fillId="0" borderId="12" xfId="0" applyNumberFormat="1" applyFont="1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left" vertical="center" indent="1"/>
      <protection hidden="1"/>
    </xf>
    <xf numFmtId="0" fontId="8" fillId="0" borderId="12" xfId="0" applyFont="1" applyBorder="1" applyAlignment="1" applyProtection="1">
      <alignment vertical="center"/>
      <protection hidden="1"/>
    </xf>
    <xf numFmtId="49" fontId="0" fillId="0" borderId="16" xfId="0" applyNumberFormat="1" applyFont="1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 indent="1"/>
      <protection hidden="1"/>
    </xf>
    <xf numFmtId="1" fontId="8" fillId="0" borderId="15" xfId="0" applyNumberFormat="1" applyFont="1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left" vertical="center" indent="1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6" xfId="0" applyBorder="1" applyProtection="1">
      <protection hidden="1"/>
    </xf>
    <xf numFmtId="1" fontId="8" fillId="0" borderId="10" xfId="0" applyNumberFormat="1" applyFont="1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horizontal="left" vertical="center" indent="1"/>
      <protection hidden="1"/>
    </xf>
    <xf numFmtId="49" fontId="0" fillId="0" borderId="8" xfId="0" applyNumberFormat="1" applyFont="1" applyBorder="1" applyAlignment="1" applyProtection="1">
      <alignment horizontal="left" vertical="center"/>
      <protection hidden="1"/>
    </xf>
    <xf numFmtId="0" fontId="4" fillId="2" borderId="11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4" fontId="4" fillId="2" borderId="7" xfId="0" applyNumberFormat="1" applyFont="1" applyFill="1" applyBorder="1" applyAlignment="1" applyProtection="1">
      <alignment horizontal="left" vertical="center"/>
      <protection hidden="1"/>
    </xf>
    <xf numFmtId="49" fontId="0" fillId="2" borderId="13" xfId="0" applyNumberFormat="1" applyFill="1" applyBorder="1" applyAlignment="1" applyProtection="1">
      <alignment horizontal="left" vertical="center"/>
      <protection hidden="1"/>
    </xf>
    <xf numFmtId="0" fontId="0" fillId="2" borderId="7" xfId="0" applyFill="1" applyBorder="1" applyProtection="1">
      <protection hidden="1"/>
    </xf>
    <xf numFmtId="49" fontId="8" fillId="2" borderId="13" xfId="0" applyNumberFormat="1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2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shrinkToFit="1"/>
      <protection hidden="1"/>
    </xf>
    <xf numFmtId="3" fontId="7" fillId="2" borderId="27" xfId="0" applyNumberFormat="1" applyFont="1" applyFill="1" applyBorder="1" applyAlignment="1" applyProtection="1">
      <alignment vertical="center"/>
      <protection hidden="1"/>
    </xf>
    <xf numFmtId="3" fontId="7" fillId="2" borderId="18" xfId="0" applyNumberFormat="1" applyFont="1" applyFill="1" applyBorder="1" applyAlignment="1" applyProtection="1">
      <alignment vertical="center"/>
      <protection hidden="1"/>
    </xf>
    <xf numFmtId="3" fontId="7" fillId="2" borderId="18" xfId="0" applyNumberFormat="1" applyFont="1" applyFill="1" applyBorder="1" applyAlignment="1" applyProtection="1">
      <alignment vertical="center" wrapText="1"/>
      <protection hidden="1"/>
    </xf>
    <xf numFmtId="3" fontId="10" fillId="2" borderId="28" xfId="0" applyNumberFormat="1" applyFont="1" applyFill="1" applyBorder="1" applyAlignment="1" applyProtection="1">
      <alignment horizontal="center" vertical="center" wrapText="1" shrinkToFit="1"/>
      <protection hidden="1"/>
    </xf>
    <xf numFmtId="3" fontId="7" fillId="2" borderId="28" xfId="0" applyNumberFormat="1" applyFont="1" applyFill="1" applyBorder="1" applyAlignment="1" applyProtection="1">
      <alignment horizontal="center" vertical="center" wrapText="1" shrinkToFit="1"/>
      <protection hidden="1"/>
    </xf>
    <xf numFmtId="3" fontId="7" fillId="2" borderId="28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31" xfId="0" applyNumberFormat="1" applyBorder="1" applyAlignment="1" applyProtection="1">
      <protection hidden="1"/>
    </xf>
    <xf numFmtId="3" fontId="3" fillId="0" borderId="29" xfId="0" applyNumberFormat="1" applyFont="1" applyBorder="1" applyAlignment="1" applyProtection="1">
      <alignment horizontal="right" wrapText="1" shrinkToFit="1"/>
      <protection hidden="1"/>
    </xf>
    <xf numFmtId="3" fontId="3" fillId="0" borderId="29" xfId="0" applyNumberFormat="1" applyFont="1" applyBorder="1" applyAlignment="1" applyProtection="1">
      <alignment horizontal="right" shrinkToFit="1"/>
      <protection hidden="1"/>
    </xf>
    <xf numFmtId="3" fontId="0" fillId="0" borderId="29" xfId="0" applyNumberFormat="1" applyBorder="1" applyAlignment="1" applyProtection="1">
      <alignment shrinkToFit="1"/>
      <protection hidden="1"/>
    </xf>
    <xf numFmtId="3" fontId="0" fillId="0" borderId="29" xfId="0" applyNumberFormat="1" applyBorder="1" applyAlignment="1" applyProtection="1">
      <protection hidden="1"/>
    </xf>
    <xf numFmtId="3" fontId="0" fillId="4" borderId="30" xfId="0" applyNumberFormat="1" applyFill="1" applyBorder="1" applyAlignment="1" applyProtection="1">
      <alignment wrapText="1" shrinkToFit="1"/>
      <protection hidden="1"/>
    </xf>
    <xf numFmtId="3" fontId="0" fillId="4" borderId="30" xfId="0" applyNumberFormat="1" applyFill="1" applyBorder="1" applyAlignment="1" applyProtection="1">
      <alignment shrinkToFit="1"/>
      <protection hidden="1"/>
    </xf>
    <xf numFmtId="3" fontId="0" fillId="4" borderId="30" xfId="0" applyNumberFormat="1" applyFill="1" applyBorder="1" applyAlignment="1" applyProtection="1">
      <protection hidden="1"/>
    </xf>
    <xf numFmtId="0" fontId="0" fillId="0" borderId="44" xfId="0" applyFont="1" applyBorder="1" applyAlignment="1" applyProtection="1">
      <alignment vertical="center"/>
      <protection hidden="1"/>
    </xf>
    <xf numFmtId="49" fontId="0" fillId="0" borderId="40" xfId="0" applyNumberFormat="1" applyBorder="1" applyAlignment="1" applyProtection="1">
      <alignment vertical="center"/>
      <protection hidden="1"/>
    </xf>
    <xf numFmtId="0" fontId="0" fillId="0" borderId="45" xfId="0" applyFont="1" applyBorder="1" applyAlignment="1" applyProtection="1">
      <alignment vertical="center"/>
      <protection hidden="1"/>
    </xf>
    <xf numFmtId="49" fontId="0" fillId="0" borderId="41" xfId="0" applyNumberFormat="1" applyBorder="1" applyAlignment="1" applyProtection="1">
      <alignment vertical="center"/>
      <protection hidden="1"/>
    </xf>
    <xf numFmtId="0" fontId="0" fillId="2" borderId="46" xfId="0" applyFill="1" applyBorder="1" applyProtection="1">
      <protection hidden="1"/>
    </xf>
    <xf numFmtId="49" fontId="0" fillId="2" borderId="43" xfId="0" applyNumberFormat="1" applyFill="1" applyBorder="1" applyAlignment="1" applyProtection="1">
      <protection hidden="1"/>
    </xf>
    <xf numFmtId="49" fontId="0" fillId="2" borderId="43" xfId="0" applyNumberFormat="1" applyFill="1" applyBorder="1" applyProtection="1">
      <protection hidden="1"/>
    </xf>
    <xf numFmtId="0" fontId="0" fillId="2" borderId="43" xfId="0" applyFill="1" applyBorder="1" applyProtection="1">
      <protection hidden="1"/>
    </xf>
    <xf numFmtId="0" fontId="0" fillId="2" borderId="42" xfId="0" applyFill="1" applyBorder="1" applyProtection="1">
      <protection hidden="1"/>
    </xf>
    <xf numFmtId="49" fontId="0" fillId="0" borderId="0" xfId="0" applyNumberFormat="1" applyProtection="1">
      <protection hidden="1"/>
    </xf>
    <xf numFmtId="0" fontId="0" fillId="2" borderId="35" xfId="0" applyFill="1" applyBorder="1" applyProtection="1">
      <protection hidden="1"/>
    </xf>
    <xf numFmtId="49" fontId="0" fillId="2" borderId="35" xfId="0" applyNumberFormat="1" applyFill="1" applyBorder="1" applyProtection="1">
      <protection hidden="1"/>
    </xf>
    <xf numFmtId="0" fontId="0" fillId="2" borderId="36" xfId="0" applyFill="1" applyBorder="1" applyProtection="1">
      <protection hidden="1"/>
    </xf>
    <xf numFmtId="0" fontId="0" fillId="2" borderId="51" xfId="0" applyFill="1" applyBorder="1" applyProtection="1">
      <protection hidden="1"/>
    </xf>
    <xf numFmtId="0" fontId="0" fillId="2" borderId="52" xfId="0" applyFill="1" applyBorder="1" applyAlignment="1" applyProtection="1">
      <alignment wrapText="1"/>
      <protection hidden="1"/>
    </xf>
    <xf numFmtId="0" fontId="0" fillId="2" borderId="53" xfId="0" applyFill="1" applyBorder="1" applyAlignment="1" applyProtection="1">
      <alignment vertical="top"/>
      <protection hidden="1"/>
    </xf>
    <xf numFmtId="49" fontId="0" fillId="2" borderId="53" xfId="0" applyNumberFormat="1" applyFill="1" applyBorder="1" applyAlignment="1" applyProtection="1">
      <alignment vertical="top"/>
      <protection hidden="1"/>
    </xf>
    <xf numFmtId="49" fontId="0" fillId="2" borderId="49" xfId="0" applyNumberFormat="1" applyFill="1" applyBorder="1" applyAlignment="1" applyProtection="1">
      <alignment vertical="top"/>
      <protection hidden="1"/>
    </xf>
    <xf numFmtId="0" fontId="0" fillId="2" borderId="54" xfId="0" applyFill="1" applyBorder="1" applyAlignment="1" applyProtection="1">
      <alignment vertical="top"/>
      <protection hidden="1"/>
    </xf>
    <xf numFmtId="164" fontId="0" fillId="2" borderId="49" xfId="0" applyNumberFormat="1" applyFill="1" applyBorder="1" applyAlignment="1" applyProtection="1">
      <alignment vertical="top"/>
      <protection hidden="1"/>
    </xf>
    <xf numFmtId="4" fontId="0" fillId="2" borderId="49" xfId="0" applyNumberFormat="1" applyFill="1" applyBorder="1" applyAlignment="1" applyProtection="1">
      <alignment vertical="top"/>
      <protection hidden="1"/>
    </xf>
    <xf numFmtId="0" fontId="16" fillId="0" borderId="26" xfId="0" applyFont="1" applyBorder="1" applyAlignment="1" applyProtection="1">
      <alignment vertical="top"/>
      <protection hidden="1"/>
    </xf>
    <xf numFmtId="0" fontId="16" fillId="0" borderId="26" xfId="0" applyNumberFormat="1" applyFont="1" applyBorder="1" applyAlignment="1" applyProtection="1">
      <alignment vertical="top"/>
      <protection hidden="1"/>
    </xf>
    <xf numFmtId="0" fontId="16" fillId="0" borderId="33" xfId="0" applyNumberFormat="1" applyFont="1" applyBorder="1" applyAlignment="1" applyProtection="1">
      <alignment horizontal="left" vertical="top" wrapText="1"/>
      <protection hidden="1"/>
    </xf>
    <xf numFmtId="0" fontId="16" fillId="0" borderId="34" xfId="0" applyFont="1" applyBorder="1" applyAlignment="1" applyProtection="1">
      <alignment vertical="top" shrinkToFit="1"/>
      <protection hidden="1"/>
    </xf>
    <xf numFmtId="164" fontId="16" fillId="0" borderId="33" xfId="0" applyNumberFormat="1" applyFont="1" applyBorder="1" applyAlignment="1" applyProtection="1">
      <alignment vertical="top" shrinkToFit="1"/>
      <protection hidden="1"/>
    </xf>
    <xf numFmtId="4" fontId="16" fillId="0" borderId="33" xfId="0" applyNumberFormat="1" applyFont="1" applyBorder="1" applyAlignment="1" applyProtection="1">
      <alignment vertical="top" shrinkToFit="1"/>
      <protection hidden="1"/>
    </xf>
    <xf numFmtId="0" fontId="0" fillId="2" borderId="10" xfId="0" applyFill="1" applyBorder="1" applyAlignment="1" applyProtection="1">
      <alignment vertical="top"/>
      <protection hidden="1"/>
    </xf>
    <xf numFmtId="0" fontId="0" fillId="2" borderId="10" xfId="0" applyNumberFormat="1" applyFill="1" applyBorder="1" applyAlignment="1" applyProtection="1">
      <alignment vertical="top"/>
      <protection hidden="1"/>
    </xf>
    <xf numFmtId="0" fontId="0" fillId="2" borderId="39" xfId="0" applyNumberFormat="1" applyFill="1" applyBorder="1" applyAlignment="1" applyProtection="1">
      <alignment horizontal="left" vertical="top" wrapText="1"/>
      <protection hidden="1"/>
    </xf>
    <xf numFmtId="0" fontId="0" fillId="2" borderId="38" xfId="0" applyFill="1" applyBorder="1" applyAlignment="1" applyProtection="1">
      <alignment vertical="top" shrinkToFit="1"/>
      <protection hidden="1"/>
    </xf>
    <xf numFmtId="164" fontId="0" fillId="2" borderId="39" xfId="0" applyNumberFormat="1" applyFill="1" applyBorder="1" applyAlignment="1" applyProtection="1">
      <alignment vertical="top" shrinkToFit="1"/>
      <protection hidden="1"/>
    </xf>
    <xf numFmtId="4" fontId="0" fillId="2" borderId="39" xfId="0" applyNumberFormat="1" applyFill="1" applyBorder="1" applyAlignment="1" applyProtection="1">
      <alignment vertical="top" shrinkToFit="1"/>
      <protection hidden="1"/>
    </xf>
    <xf numFmtId="0" fontId="16" fillId="0" borderId="10" xfId="0" applyFont="1" applyBorder="1" applyAlignment="1" applyProtection="1">
      <alignment vertical="top"/>
      <protection hidden="1"/>
    </xf>
    <xf numFmtId="0" fontId="16" fillId="0" borderId="10" xfId="0" applyNumberFormat="1" applyFont="1" applyBorder="1" applyAlignment="1" applyProtection="1">
      <alignment vertical="top"/>
      <protection hidden="1"/>
    </xf>
    <xf numFmtId="0" fontId="16" fillId="0" borderId="39" xfId="0" applyNumberFormat="1" applyFont="1" applyBorder="1" applyAlignment="1" applyProtection="1">
      <alignment horizontal="left" vertical="top" wrapText="1"/>
      <protection hidden="1"/>
    </xf>
    <xf numFmtId="0" fontId="16" fillId="0" borderId="38" xfId="0" applyFont="1" applyBorder="1" applyAlignment="1" applyProtection="1">
      <alignment vertical="top" shrinkToFit="1"/>
      <protection hidden="1"/>
    </xf>
    <xf numFmtId="164" fontId="16" fillId="0" borderId="39" xfId="0" applyNumberFormat="1" applyFont="1" applyBorder="1" applyAlignment="1" applyProtection="1">
      <alignment vertical="top" shrinkToFit="1"/>
      <protection hidden="1"/>
    </xf>
    <xf numFmtId="4" fontId="16" fillId="0" borderId="39" xfId="0" applyNumberFormat="1" applyFont="1" applyBorder="1" applyAlignment="1" applyProtection="1">
      <alignment vertical="top" shrinkToFit="1"/>
      <protection hidden="1"/>
    </xf>
    <xf numFmtId="0" fontId="0" fillId="0" borderId="0" xfId="0" applyAlignment="1" applyProtection="1">
      <alignment vertical="top"/>
      <protection hidden="1"/>
    </xf>
    <xf numFmtId="49" fontId="0" fillId="0" borderId="0" xfId="0" applyNumberFormat="1" applyAlignment="1" applyProtection="1">
      <alignment vertical="top"/>
      <protection hidden="1"/>
    </xf>
    <xf numFmtId="49" fontId="0" fillId="0" borderId="0" xfId="0" applyNumberFormat="1" applyAlignment="1" applyProtection="1">
      <alignment horizontal="left" vertical="top" wrapText="1"/>
      <protection hidden="1"/>
    </xf>
    <xf numFmtId="0" fontId="8" fillId="2" borderId="15" xfId="0" applyFont="1" applyFill="1" applyBorder="1" applyAlignment="1" applyProtection="1">
      <alignment vertical="top"/>
      <protection hidden="1"/>
    </xf>
    <xf numFmtId="49" fontId="8" fillId="2" borderId="12" xfId="0" applyNumberFormat="1" applyFont="1" applyFill="1" applyBorder="1" applyAlignment="1" applyProtection="1">
      <alignment vertical="top"/>
      <protection hidden="1"/>
    </xf>
    <xf numFmtId="49" fontId="8" fillId="2" borderId="12" xfId="0" applyNumberFormat="1" applyFont="1" applyFill="1" applyBorder="1" applyAlignment="1" applyProtection="1">
      <alignment horizontal="left" vertical="top" wrapText="1"/>
      <protection hidden="1"/>
    </xf>
    <xf numFmtId="0" fontId="8" fillId="2" borderId="12" xfId="0" applyFont="1" applyFill="1" applyBorder="1" applyAlignment="1" applyProtection="1">
      <alignment vertical="top"/>
      <protection hidden="1"/>
    </xf>
    <xf numFmtId="4" fontId="8" fillId="2" borderId="22" xfId="0" applyNumberFormat="1" applyFont="1" applyFill="1" applyBorder="1" applyAlignment="1" applyProtection="1">
      <alignment vertical="top"/>
      <protection hidden="1"/>
    </xf>
    <xf numFmtId="49" fontId="0" fillId="0" borderId="0" xfId="0" applyNumberFormat="1" applyAlignment="1" applyProtection="1">
      <alignment horizontal="left" wrapText="1"/>
      <protection hidden="1"/>
    </xf>
    <xf numFmtId="0" fontId="0" fillId="0" borderId="49" xfId="0" applyFont="1" applyBorder="1" applyAlignment="1" applyProtection="1">
      <alignment vertical="center"/>
      <protection hidden="1"/>
    </xf>
    <xf numFmtId="49" fontId="0" fillId="0" borderId="43" xfId="0" applyNumberFormat="1" applyBorder="1" applyAlignment="1" applyProtection="1">
      <alignment vertical="center"/>
      <protection hidden="1"/>
    </xf>
    <xf numFmtId="0" fontId="0" fillId="2" borderId="49" xfId="0" applyFill="1" applyBorder="1" applyProtection="1">
      <protection hidden="1"/>
    </xf>
    <xf numFmtId="0" fontId="0" fillId="2" borderId="54" xfId="0" applyFill="1" applyBorder="1" applyProtection="1">
      <protection hidden="1"/>
    </xf>
    <xf numFmtId="0" fontId="0" fillId="2" borderId="52" xfId="0" applyFill="1" applyBorder="1" applyProtection="1">
      <protection hidden="1"/>
    </xf>
    <xf numFmtId="49" fontId="0" fillId="2" borderId="52" xfId="0" applyNumberFormat="1" applyFill="1" applyBorder="1" applyProtection="1">
      <protection hidden="1"/>
    </xf>
    <xf numFmtId="0" fontId="8" fillId="2" borderId="53" xfId="0" applyFont="1" applyFill="1" applyBorder="1" applyAlignment="1" applyProtection="1">
      <alignment vertical="top"/>
      <protection hidden="1"/>
    </xf>
    <xf numFmtId="49" fontId="8" fillId="2" borderId="43" xfId="0" applyNumberFormat="1" applyFont="1" applyFill="1" applyBorder="1" applyAlignment="1" applyProtection="1">
      <alignment vertical="top"/>
      <protection hidden="1"/>
    </xf>
    <xf numFmtId="49" fontId="8" fillId="2" borderId="43" xfId="0" applyNumberFormat="1" applyFont="1" applyFill="1" applyBorder="1" applyAlignment="1" applyProtection="1">
      <alignment horizontal="left" vertical="top" wrapText="1"/>
      <protection hidden="1"/>
    </xf>
    <xf numFmtId="0" fontId="8" fillId="2" borderId="43" xfId="0" applyFont="1" applyFill="1" applyBorder="1" applyAlignment="1" applyProtection="1">
      <alignment vertical="top"/>
      <protection hidden="1"/>
    </xf>
    <xf numFmtId="4" fontId="8" fillId="2" borderId="54" xfId="0" applyNumberFormat="1" applyFont="1" applyFill="1" applyBorder="1" applyAlignment="1" applyProtection="1">
      <alignment vertical="top"/>
      <protection hidden="1"/>
    </xf>
    <xf numFmtId="0" fontId="0" fillId="0" borderId="49" xfId="0" applyBorder="1" applyAlignment="1" applyProtection="1">
      <alignment vertical="center"/>
      <protection hidden="1"/>
    </xf>
    <xf numFmtId="0" fontId="16" fillId="0" borderId="33" xfId="0" applyFont="1" applyBorder="1" applyAlignment="1" applyProtection="1">
      <alignment horizontal="left" vertical="top" wrapText="1"/>
      <protection hidden="1"/>
    </xf>
    <xf numFmtId="0" fontId="0" fillId="2" borderId="39" xfId="0" applyFill="1" applyBorder="1" applyAlignment="1" applyProtection="1">
      <alignment horizontal="left" vertical="top" wrapText="1"/>
      <protection hidden="1"/>
    </xf>
    <xf numFmtId="0" fontId="16" fillId="0" borderId="39" xfId="0" applyFont="1" applyBorder="1" applyAlignment="1" applyProtection="1">
      <alignment horizontal="left" vertical="top" wrapText="1"/>
      <protection hidden="1"/>
    </xf>
    <xf numFmtId="4" fontId="16" fillId="3" borderId="33" xfId="0" applyNumberFormat="1" applyFont="1" applyFill="1" applyBorder="1" applyAlignment="1" applyProtection="1">
      <alignment vertical="top" shrinkToFit="1"/>
      <protection locked="0" hidden="1"/>
    </xf>
    <xf numFmtId="4" fontId="16" fillId="3" borderId="39" xfId="0" applyNumberFormat="1" applyFont="1" applyFill="1" applyBorder="1" applyAlignment="1" applyProtection="1">
      <alignment vertical="top" shrinkToFit="1"/>
      <protection locked="0" hidden="1"/>
    </xf>
    <xf numFmtId="49" fontId="8" fillId="3" borderId="6" xfId="0" applyNumberFormat="1" applyFont="1" applyFill="1" applyBorder="1" applyAlignment="1" applyProtection="1">
      <alignment horizontal="right" vertical="center"/>
      <protection locked="0" hidden="1"/>
    </xf>
    <xf numFmtId="49" fontId="8" fillId="3" borderId="0" xfId="0" applyNumberFormat="1" applyFont="1" applyFill="1" applyBorder="1" applyAlignment="1" applyProtection="1">
      <alignment horizontal="left" vertical="center"/>
      <protection locked="0" hidden="1"/>
    </xf>
    <xf numFmtId="0" fontId="0" fillId="0" borderId="43" xfId="0" applyBorder="1" applyAlignment="1" applyProtection="1">
      <alignment vertical="top"/>
      <protection hidden="1"/>
    </xf>
    <xf numFmtId="4" fontId="16" fillId="0" borderId="34" xfId="0" applyNumberFormat="1" applyFont="1" applyBorder="1" applyAlignment="1">
      <alignment vertical="top" shrinkToFit="1"/>
    </xf>
    <xf numFmtId="0" fontId="18" fillId="0" borderId="26" xfId="0" applyNumberFormat="1" applyFont="1" applyBorder="1" applyAlignment="1" applyProtection="1">
      <alignment horizontal="left" vertical="top" wrapText="1"/>
      <protection hidden="1"/>
    </xf>
    <xf numFmtId="49" fontId="0" fillId="3" borderId="5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3" xfId="0" applyNumberFormat="1" applyFont="1" applyFill="1" applyBorder="1" applyAlignment="1" applyProtection="1">
      <alignment horizontal="left" vertical="center"/>
      <protection locked="0"/>
    </xf>
    <xf numFmtId="49" fontId="0" fillId="3" borderId="54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 applyProtection="1">
      <alignment horizontal="center" vertical="center"/>
      <protection locked="0" hidden="1"/>
    </xf>
    <xf numFmtId="4" fontId="7" fillId="0" borderId="33" xfId="0" applyNumberFormat="1" applyFont="1" applyBorder="1" applyAlignment="1" applyProtection="1">
      <alignment vertical="center"/>
      <protection hidden="1"/>
    </xf>
    <xf numFmtId="4" fontId="7" fillId="0" borderId="26" xfId="0" applyNumberFormat="1" applyFont="1" applyBorder="1" applyAlignment="1" applyProtection="1">
      <alignment vertical="center"/>
      <protection hidden="1"/>
    </xf>
    <xf numFmtId="49" fontId="7" fillId="0" borderId="26" xfId="0" applyNumberFormat="1" applyFont="1" applyBorder="1" applyAlignment="1" applyProtection="1">
      <alignment horizontal="left" vertical="center" wrapText="1"/>
      <protection hidden="1"/>
    </xf>
    <xf numFmtId="49" fontId="7" fillId="0" borderId="0" xfId="0" applyNumberFormat="1" applyFont="1" applyBorder="1" applyAlignment="1" applyProtection="1">
      <alignment horizontal="left" vertical="center" wrapText="1"/>
      <protection hidden="1"/>
    </xf>
    <xf numFmtId="49" fontId="7" fillId="0" borderId="34" xfId="0" applyNumberFormat="1" applyFont="1" applyBorder="1" applyAlignment="1" applyProtection="1">
      <alignment horizontal="left" vertical="center" wrapText="1"/>
      <protection hidden="1"/>
    </xf>
    <xf numFmtId="49" fontId="7" fillId="0" borderId="10" xfId="0" applyNumberFormat="1" applyFont="1" applyBorder="1" applyAlignment="1" applyProtection="1">
      <alignment horizontal="left" vertical="center" wrapText="1"/>
      <protection hidden="1"/>
    </xf>
    <xf numFmtId="49" fontId="7" fillId="0" borderId="6" xfId="0" applyNumberFormat="1" applyFont="1" applyBorder="1" applyAlignment="1" applyProtection="1">
      <alignment horizontal="left" vertical="center" wrapText="1"/>
      <protection hidden="1"/>
    </xf>
    <xf numFmtId="49" fontId="7" fillId="0" borderId="38" xfId="0" applyNumberFormat="1" applyFont="1" applyBorder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horizontal="center"/>
      <protection hidden="1"/>
    </xf>
    <xf numFmtId="0" fontId="7" fillId="4" borderId="38" xfId="0" applyFont="1" applyFill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4" fontId="11" fillId="0" borderId="10" xfId="0" applyNumberFormat="1" applyFont="1" applyBorder="1" applyAlignment="1" applyProtection="1">
      <alignment horizontal="right" vertical="center"/>
      <protection hidden="1"/>
    </xf>
    <xf numFmtId="4" fontId="11" fillId="0" borderId="6" xfId="0" applyNumberFormat="1" applyFont="1" applyBorder="1" applyAlignment="1" applyProtection="1">
      <alignment horizontal="right" vertical="center"/>
      <protection hidden="1"/>
    </xf>
    <xf numFmtId="4" fontId="12" fillId="2" borderId="7" xfId="0" applyNumberFormat="1" applyFont="1" applyFill="1" applyBorder="1" applyAlignment="1" applyProtection="1">
      <alignment horizontal="right" vertical="center"/>
      <protection hidden="1"/>
    </xf>
    <xf numFmtId="4" fontId="11" fillId="0" borderId="15" xfId="0" applyNumberFormat="1" applyFont="1" applyBorder="1" applyAlignment="1" applyProtection="1">
      <alignment vertical="center"/>
      <protection hidden="1"/>
    </xf>
    <xf numFmtId="4" fontId="11" fillId="0" borderId="12" xfId="0" applyNumberFormat="1" applyFont="1" applyBorder="1" applyAlignment="1" applyProtection="1">
      <alignment vertical="center"/>
      <protection hidden="1"/>
    </xf>
    <xf numFmtId="49" fontId="8" fillId="3" borderId="18" xfId="0" applyNumberFormat="1" applyFont="1" applyFill="1" applyBorder="1" applyAlignment="1" applyProtection="1">
      <alignment horizontal="left" vertical="center"/>
      <protection locked="0" hidden="1"/>
    </xf>
    <xf numFmtId="4" fontId="7" fillId="0" borderId="35" xfId="0" applyNumberFormat="1" applyFont="1" applyBorder="1" applyAlignment="1" applyProtection="1">
      <alignment vertical="center"/>
      <protection hidden="1"/>
    </xf>
    <xf numFmtId="4" fontId="7" fillId="0" borderId="36" xfId="0" applyNumberFormat="1" applyFont="1" applyBorder="1" applyAlignment="1" applyProtection="1">
      <alignment vertical="center"/>
      <protection hidden="1"/>
    </xf>
    <xf numFmtId="2" fontId="12" fillId="2" borderId="7" xfId="0" applyNumberFormat="1" applyFont="1" applyFill="1" applyBorder="1" applyAlignment="1" applyProtection="1">
      <alignment horizontal="right" vertical="center"/>
      <protection hidden="1"/>
    </xf>
    <xf numFmtId="49" fontId="6" fillId="2" borderId="18" xfId="0" applyNumberFormat="1" applyFont="1" applyFill="1" applyBorder="1" applyAlignment="1" applyProtection="1">
      <alignment horizontal="center" vertical="center" shrinkToFit="1"/>
      <protection hidden="1"/>
    </xf>
    <xf numFmtId="0" fontId="6" fillId="2" borderId="18" xfId="0" applyFont="1" applyFill="1" applyBorder="1" applyAlignment="1" applyProtection="1">
      <alignment horizontal="center" vertical="center" shrinkToFit="1"/>
      <protection hidden="1"/>
    </xf>
    <xf numFmtId="0" fontId="6" fillId="2" borderId="19" xfId="0" applyFont="1" applyFill="1" applyBorder="1" applyAlignment="1" applyProtection="1">
      <alignment horizontal="center" vertical="center" shrinkToFit="1"/>
      <protection hidden="1"/>
    </xf>
    <xf numFmtId="49" fontId="8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3" borderId="0" xfId="0" applyNumberFormat="1" applyFont="1" applyFill="1" applyBorder="1" applyAlignment="1" applyProtection="1">
      <alignment horizontal="left" vertical="center"/>
      <protection locked="0" hidden="1"/>
    </xf>
    <xf numFmtId="49" fontId="8" fillId="3" borderId="6" xfId="0" applyNumberFormat="1" applyFont="1" applyFill="1" applyBorder="1" applyAlignment="1" applyProtection="1">
      <alignment horizontal="left" vertical="center"/>
      <protection locked="0" hidden="1"/>
    </xf>
    <xf numFmtId="0" fontId="15" fillId="2" borderId="53" xfId="0" applyFont="1" applyFill="1" applyBorder="1" applyAlignment="1" applyProtection="1">
      <alignment horizontal="center" vertical="center" wrapText="1"/>
      <protection hidden="1"/>
    </xf>
    <xf numFmtId="0" fontId="15" fillId="2" borderId="43" xfId="0" applyFont="1" applyFill="1" applyBorder="1" applyAlignment="1" applyProtection="1">
      <alignment horizontal="center" vertical="center" wrapText="1"/>
      <protection hidden="1"/>
    </xf>
    <xf numFmtId="0" fontId="15" fillId="2" borderId="54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 applyProtection="1">
      <alignment wrapText="1"/>
      <protection hidden="1"/>
    </xf>
    <xf numFmtId="0" fontId="15" fillId="2" borderId="35" xfId="0" applyFont="1" applyFill="1" applyBorder="1" applyAlignment="1" applyProtection="1">
      <alignment horizontal="center" vertical="center" wrapText="1"/>
      <protection hidden="1"/>
    </xf>
    <xf numFmtId="0" fontId="15" fillId="2" borderId="36" xfId="0" applyFont="1" applyFill="1" applyBorder="1" applyAlignment="1" applyProtection="1">
      <alignment horizontal="center" vertical="center" wrapText="1"/>
      <protection hidden="1"/>
    </xf>
    <xf numFmtId="4" fontId="7" fillId="0" borderId="39" xfId="0" applyNumberFormat="1" applyFont="1" applyBorder="1" applyAlignment="1" applyProtection="1">
      <alignment vertical="center"/>
      <protection hidden="1"/>
    </xf>
    <xf numFmtId="4" fontId="7" fillId="0" borderId="10" xfId="0" applyNumberFormat="1" applyFont="1" applyBorder="1" applyAlignment="1" applyProtection="1">
      <alignment vertical="center"/>
      <protection hidden="1"/>
    </xf>
    <xf numFmtId="4" fontId="7" fillId="4" borderId="39" xfId="0" applyNumberFormat="1" applyFont="1" applyFill="1" applyBorder="1" applyAlignment="1" applyProtection="1">
      <protection hidden="1"/>
    </xf>
    <xf numFmtId="4" fontId="7" fillId="4" borderId="10" xfId="0" applyNumberFormat="1" applyFont="1" applyFill="1" applyBorder="1" applyAlignment="1" applyProtection="1">
      <protection hidden="1"/>
    </xf>
    <xf numFmtId="4" fontId="7" fillId="0" borderId="55" xfId="0" applyNumberFormat="1" applyFont="1" applyBorder="1" applyAlignment="1" applyProtection="1">
      <alignment vertical="center"/>
      <protection hidden="1"/>
    </xf>
    <xf numFmtId="49" fontId="8" fillId="3" borderId="6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3" fontId="0" fillId="0" borderId="12" xfId="0" applyNumberFormat="1" applyBorder="1" applyProtection="1">
      <protection hidden="1"/>
    </xf>
    <xf numFmtId="3" fontId="0" fillId="0" borderId="12" xfId="0" applyNumberFormat="1" applyBorder="1" applyAlignment="1" applyProtection="1">
      <alignment wrapText="1"/>
      <protection hidden="1"/>
    </xf>
    <xf numFmtId="3" fontId="0" fillId="4" borderId="31" xfId="0" applyNumberFormat="1" applyFill="1" applyBorder="1" applyProtection="1">
      <protection hidden="1"/>
    </xf>
    <xf numFmtId="3" fontId="0" fillId="4" borderId="12" xfId="0" applyNumberFormat="1" applyFill="1" applyBorder="1" applyProtection="1">
      <protection hidden="1"/>
    </xf>
    <xf numFmtId="3" fontId="0" fillId="4" borderId="32" xfId="0" applyNumberFormat="1" applyFill="1" applyBorder="1" applyProtection="1">
      <protection hidden="1"/>
    </xf>
    <xf numFmtId="49" fontId="7" fillId="0" borderId="36" xfId="0" applyNumberFormat="1" applyFont="1" applyBorder="1" applyAlignment="1" applyProtection="1">
      <alignment horizontal="left" vertical="center" wrapText="1"/>
      <protection hidden="1"/>
    </xf>
    <xf numFmtId="49" fontId="7" fillId="0" borderId="18" xfId="0" applyNumberFormat="1" applyFont="1" applyBorder="1" applyAlignment="1" applyProtection="1">
      <alignment horizontal="left" vertical="center" wrapText="1"/>
      <protection hidden="1"/>
    </xf>
    <xf numFmtId="49" fontId="7" fillId="0" borderId="37" xfId="0" applyNumberFormat="1" applyFont="1" applyBorder="1" applyAlignment="1" applyProtection="1">
      <alignment horizontal="left" vertical="center" wrapText="1"/>
      <protection hidden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 applyProtection="1">
      <alignment horizontal="center"/>
      <protection hidden="1"/>
    </xf>
    <xf numFmtId="49" fontId="0" fillId="0" borderId="40" xfId="0" applyNumberFormat="1" applyBorder="1" applyAlignment="1" applyProtection="1">
      <alignment vertical="center"/>
      <protection hidden="1"/>
    </xf>
    <xf numFmtId="0" fontId="0" fillId="0" borderId="40" xfId="0" applyBorder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49" fontId="0" fillId="0" borderId="41" xfId="0" applyNumberFormat="1" applyBorder="1" applyAlignment="1" applyProtection="1">
      <alignment vertical="center"/>
      <protection hidden="1"/>
    </xf>
    <xf numFmtId="0" fontId="0" fillId="0" borderId="41" xfId="0" applyBorder="1" applyAlignment="1" applyProtection="1">
      <alignment vertical="center"/>
      <protection hidden="1"/>
    </xf>
    <xf numFmtId="0" fontId="0" fillId="0" borderId="48" xfId="0" applyBorder="1" applyAlignment="1" applyProtection="1">
      <alignment vertical="center"/>
      <protection hidden="1"/>
    </xf>
    <xf numFmtId="4" fontId="16" fillId="3" borderId="53" xfId="0" applyNumberFormat="1" applyFont="1" applyFill="1" applyBorder="1" applyAlignment="1" applyProtection="1">
      <alignment horizontal="left" vertical="top" shrinkToFit="1"/>
      <protection locked="0" hidden="1"/>
    </xf>
    <xf numFmtId="4" fontId="16" fillId="3" borderId="43" xfId="0" applyNumberFormat="1" applyFont="1" applyFill="1" applyBorder="1" applyAlignment="1" applyProtection="1">
      <alignment horizontal="left" vertical="top" shrinkToFit="1"/>
      <protection locked="0" hidden="1"/>
    </xf>
    <xf numFmtId="4" fontId="16" fillId="3" borderId="54" xfId="0" applyNumberFormat="1" applyFont="1" applyFill="1" applyBorder="1" applyAlignment="1" applyProtection="1">
      <alignment horizontal="left" vertical="top" shrinkToFit="1"/>
      <protection locked="0" hidden="1"/>
    </xf>
    <xf numFmtId="49" fontId="0" fillId="0" borderId="43" xfId="0" applyNumberFormat="1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54" xfId="0" applyBorder="1" applyAlignment="1" applyProtection="1">
      <alignment vertical="center"/>
      <protection hidden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Komensk&#233;ho%20-%20kotel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kpt.%20Jaro&#353;e%20-%20kotel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R.%20Frimla%20-%20koteln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Po&#345;&#237;&#269;&#237;%20-%20kotel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Po&#345;&#237;&#269;&#237;%20J&#237;delna%20-%20kotel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Po&#345;&#237;&#269;&#237;%20Montessori%20-%20koteln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ZU&#352;%20&#352;koln&#237;%20-%20koteln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ZU&#352;%20Haas&#367;v%20pal&#225;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Komenského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kpt. Jaroše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R. Frimla - kotelny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Poříčí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Poříčí Jídelna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Š Poříčí Montessori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UŠ Školní - kotelna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ZUŠ Haasův palác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11" t="s">
        <v>29</v>
      </c>
    </row>
    <row r="2" spans="1:7" ht="65.25" customHeight="1" x14ac:dyDescent="0.2">
      <c r="A2" s="215" t="s">
        <v>187</v>
      </c>
      <c r="B2" s="216"/>
      <c r="C2" s="216"/>
      <c r="D2" s="216"/>
      <c r="E2" s="216"/>
      <c r="F2" s="216"/>
      <c r="G2" s="217"/>
    </row>
  </sheetData>
  <sheetProtection algorithmName="SHA-512" hashValue="PE4fUr5tWv/1XiLS6jWepc3pm5QRnmyBi1VotZ1Lf11QdUdiOzRV6H/gM1C6bCigdBAFW+fC/7NFFtzseIzpuw==" saltValue="6VvlKYw052uVo6OuWGlN/A==" spinCount="10000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164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190.29999999999998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61.910000000000004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3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3.36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1.1000000000000001E-3</v>
      </c>
      <c r="P30" s="27"/>
      <c r="Q30" s="27">
        <f>SUM(Q31:Q48)</f>
        <v>0</v>
      </c>
      <c r="R30" s="27"/>
      <c r="S30" s="27"/>
      <c r="T30" s="28"/>
      <c r="U30" s="27">
        <f>SUM(U31:U48)</f>
        <v>62.190000000000005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110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1.1000000000000001E-3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9.9600000000000009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190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9.6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8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212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vOn2Tb8Tx3OlpLWu6/4XEmyQ1VZEE8/kMtbWaXeFRpK0MDhDsebKeyQBY9fnCNgNebzeReRTKTNWPDNYaQyAYw==" saltValue="VAE/EOZNNlXJTWOaSjN8BA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165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190.29999999999998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166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66.39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7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7.84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1.5E-3</v>
      </c>
      <c r="P30" s="27"/>
      <c r="Q30" s="27">
        <f>SUM(Q31:Q48)</f>
        <v>0</v>
      </c>
      <c r="R30" s="27"/>
      <c r="S30" s="27"/>
      <c r="T30" s="28"/>
      <c r="U30" s="27">
        <f>SUM(U31:U48)</f>
        <v>93.080000000000027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150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1.5E-3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13.58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730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36.869999999999997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8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212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sfmZeU3dPuLlQKfV505Z2h8Y+7PwNU5tAe4/cLLrAAr9A09Ve7DPaJeiytxtMFvRZs/XURbNjZbjueSkgH90fg==" saltValue="zqD5VguifB//8LMdCm2EAw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167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SUMIF(AE9:AE14,"&lt;&gt;NOR",G9:G14)</f>
        <v>0</v>
      </c>
      <c r="H8" s="165"/>
      <c r="I8" s="165">
        <f>SUM(I9:I14)</f>
        <v>0</v>
      </c>
      <c r="J8" s="165"/>
      <c r="K8" s="165">
        <f>SUM(K9:K14)</f>
        <v>0</v>
      </c>
      <c r="L8" s="33"/>
      <c r="M8" s="33">
        <f>SUM(M9:M14)</f>
        <v>0</v>
      </c>
      <c r="N8" s="23"/>
      <c r="O8" s="23">
        <f>SUM(O9:O14)</f>
        <v>4.3200000000000001E-3</v>
      </c>
      <c r="P8" s="23"/>
      <c r="Q8" s="23">
        <f>SUM(Q9:Q14)</f>
        <v>0</v>
      </c>
      <c r="R8" s="23"/>
      <c r="S8" s="23"/>
      <c r="T8" s="32"/>
      <c r="U8" s="23">
        <f>SUM(U9:U14)</f>
        <v>108.99000000000001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20</v>
      </c>
      <c r="F9" s="171">
        <f t="shared" ref="F9:F14" si="0">H9+J9</f>
        <v>0</v>
      </c>
      <c r="G9" s="171">
        <f t="shared" ref="G9:G14" si="1">ROUND(E9*F9,2)</f>
        <v>0</v>
      </c>
      <c r="H9" s="208"/>
      <c r="I9" s="171">
        <f t="shared" ref="I9:I14" si="2">ROUND(E9*H9,2)</f>
        <v>0</v>
      </c>
      <c r="J9" s="208"/>
      <c r="K9" s="171">
        <f t="shared" ref="K9:K14" si="3">ROUND(E9*J9,2)</f>
        <v>0</v>
      </c>
      <c r="L9" s="29">
        <v>0</v>
      </c>
      <c r="M9" s="29">
        <f t="shared" ref="M9:M14" si="4">G9*(1+L9/100)</f>
        <v>0</v>
      </c>
      <c r="N9" s="25">
        <v>8.0000000000000007E-5</v>
      </c>
      <c r="O9" s="25">
        <f t="shared" ref="O9:O14" si="5">ROUND(E9*N9,5)</f>
        <v>1.6000000000000001E-3</v>
      </c>
      <c r="P9" s="25">
        <v>0</v>
      </c>
      <c r="Q9" s="25">
        <f t="shared" ref="Q9:Q14" si="6">ROUND(E9*P9,5)</f>
        <v>0</v>
      </c>
      <c r="R9" s="25"/>
      <c r="S9" s="25"/>
      <c r="T9" s="26">
        <v>8.6999999999999994E-2</v>
      </c>
      <c r="U9" s="25">
        <f t="shared" ref="U9:U14" si="7">ROUND(E9*T9,2)</f>
        <v>1.74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1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3.2000000000000003E-4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0.68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1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0.46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2.3999999999999998E-3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1.49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outlineLevel="1" x14ac:dyDescent="0.2">
      <c r="A13" s="166">
        <v>5</v>
      </c>
      <c r="B13" s="167" t="s">
        <v>94</v>
      </c>
      <c r="C13" s="168" t="s">
        <v>166</v>
      </c>
      <c r="D13" s="169" t="s">
        <v>96</v>
      </c>
      <c r="E13" s="170">
        <v>1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0</v>
      </c>
      <c r="O13" s="25">
        <f t="shared" si="5"/>
        <v>0</v>
      </c>
      <c r="P13" s="25">
        <v>0</v>
      </c>
      <c r="Q13" s="25">
        <f t="shared" si="6"/>
        <v>0</v>
      </c>
      <c r="R13" s="25"/>
      <c r="S13" s="25"/>
      <c r="T13" s="26">
        <v>52.305</v>
      </c>
      <c r="U13" s="25">
        <f t="shared" si="7"/>
        <v>52.31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97</v>
      </c>
      <c r="C14" s="168" t="s">
        <v>98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x14ac:dyDescent="0.2">
      <c r="A15" s="172" t="s">
        <v>79</v>
      </c>
      <c r="B15" s="173" t="s">
        <v>50</v>
      </c>
      <c r="C15" s="174" t="s">
        <v>51</v>
      </c>
      <c r="D15" s="175"/>
      <c r="E15" s="176"/>
      <c r="F15" s="177"/>
      <c r="G15" s="177">
        <f>SUMIF(AE16:AE27,"&lt;&gt;NOR",G16:G27)</f>
        <v>0</v>
      </c>
      <c r="H15" s="177"/>
      <c r="I15" s="177">
        <f>SUM(I16:I27)</f>
        <v>0</v>
      </c>
      <c r="J15" s="177"/>
      <c r="K15" s="177">
        <f>SUM(K16:K27)</f>
        <v>0</v>
      </c>
      <c r="L15" s="30"/>
      <c r="M15" s="30">
        <f>SUM(M16:M27)</f>
        <v>0</v>
      </c>
      <c r="N15" s="27"/>
      <c r="O15" s="27">
        <f>SUM(O16:O27)</f>
        <v>0</v>
      </c>
      <c r="P15" s="27"/>
      <c r="Q15" s="27">
        <f>SUM(Q16:Q27)</f>
        <v>0</v>
      </c>
      <c r="R15" s="27"/>
      <c r="S15" s="27"/>
      <c r="T15" s="28"/>
      <c r="U15" s="27">
        <f>SUM(U16:U27)</f>
        <v>51.570000000000007</v>
      </c>
      <c r="AE15" t="s">
        <v>80</v>
      </c>
    </row>
    <row r="16" spans="1:60" outlineLevel="1" x14ac:dyDescent="0.2">
      <c r="A16" s="166">
        <v>7</v>
      </c>
      <c r="B16" s="167" t="s">
        <v>99</v>
      </c>
      <c r="C16" s="168" t="s">
        <v>100</v>
      </c>
      <c r="D16" s="169" t="s">
        <v>83</v>
      </c>
      <c r="E16" s="170">
        <v>15</v>
      </c>
      <c r="F16" s="171">
        <f t="shared" ref="F16:F27" si="8">H16+J16</f>
        <v>0</v>
      </c>
      <c r="G16" s="171">
        <f t="shared" ref="G16:G27" si="9">ROUND(E16*F16,2)</f>
        <v>0</v>
      </c>
      <c r="H16" s="208"/>
      <c r="I16" s="171">
        <f t="shared" ref="I16:I27" si="10">ROUND(E16*H16,2)</f>
        <v>0</v>
      </c>
      <c r="J16" s="208"/>
      <c r="K16" s="171">
        <f t="shared" ref="K16:K27" si="11">ROUND(E16*J16,2)</f>
        <v>0</v>
      </c>
      <c r="L16" s="29">
        <v>0</v>
      </c>
      <c r="M16" s="29">
        <f t="shared" ref="M16:M27" si="12">G16*(1+L16/100)</f>
        <v>0</v>
      </c>
      <c r="N16" s="25">
        <v>0</v>
      </c>
      <c r="O16" s="25">
        <f t="shared" ref="O16:O27" si="13">ROUND(E16*N16,5)</f>
        <v>0</v>
      </c>
      <c r="P16" s="25">
        <v>0</v>
      </c>
      <c r="Q16" s="25">
        <f t="shared" ref="Q16:Q27" si="14">ROUND(E16*P16,5)</f>
        <v>0</v>
      </c>
      <c r="R16" s="25"/>
      <c r="S16" s="25"/>
      <c r="T16" s="26">
        <v>5.7829999999999999E-2</v>
      </c>
      <c r="U16" s="25">
        <f t="shared" ref="U16:U27" si="15">ROUND(E16*T16,2)</f>
        <v>0.87</v>
      </c>
      <c r="V16" s="22"/>
      <c r="W16" s="22"/>
      <c r="X16" s="22"/>
      <c r="Y16" s="22"/>
      <c r="Z16" s="22"/>
      <c r="AA16" s="22"/>
      <c r="AB16" s="22"/>
      <c r="AC16" s="22"/>
      <c r="AD16" s="22"/>
      <c r="AE16" s="22" t="s">
        <v>84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</row>
    <row r="17" spans="1:60" ht="22.5" outlineLevel="1" x14ac:dyDescent="0.2">
      <c r="A17" s="166">
        <v>8</v>
      </c>
      <c r="B17" s="167" t="s">
        <v>101</v>
      </c>
      <c r="C17" s="168" t="s">
        <v>102</v>
      </c>
      <c r="D17" s="169" t="s">
        <v>87</v>
      </c>
      <c r="E17" s="170">
        <v>1</v>
      </c>
      <c r="F17" s="171">
        <f t="shared" si="8"/>
        <v>0</v>
      </c>
      <c r="G17" s="171">
        <f t="shared" si="9"/>
        <v>0</v>
      </c>
      <c r="H17" s="208"/>
      <c r="I17" s="171">
        <f t="shared" si="10"/>
        <v>0</v>
      </c>
      <c r="J17" s="208"/>
      <c r="K17" s="171">
        <f t="shared" si="11"/>
        <v>0</v>
      </c>
      <c r="L17" s="29">
        <v>0</v>
      </c>
      <c r="M17" s="29">
        <f t="shared" si="12"/>
        <v>0</v>
      </c>
      <c r="N17" s="25">
        <v>0</v>
      </c>
      <c r="O17" s="25">
        <f t="shared" si="13"/>
        <v>0</v>
      </c>
      <c r="P17" s="25">
        <v>0</v>
      </c>
      <c r="Q17" s="25">
        <f t="shared" si="14"/>
        <v>0</v>
      </c>
      <c r="R17" s="25"/>
      <c r="S17" s="25"/>
      <c r="T17" s="26">
        <v>0.42416999999999999</v>
      </c>
      <c r="U17" s="25">
        <f t="shared" si="15"/>
        <v>0.42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outlineLevel="1" x14ac:dyDescent="0.2">
      <c r="A18" s="166">
        <v>9</v>
      </c>
      <c r="B18" s="167" t="s">
        <v>103</v>
      </c>
      <c r="C18" s="168" t="s">
        <v>104</v>
      </c>
      <c r="D18" s="169" t="s">
        <v>87</v>
      </c>
      <c r="E18" s="170">
        <v>1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1.23</v>
      </c>
      <c r="U18" s="25">
        <f t="shared" si="15"/>
        <v>1.23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105</v>
      </c>
      <c r="C19" s="168" t="s">
        <v>106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0.62</v>
      </c>
      <c r="U19" s="25">
        <f t="shared" si="15"/>
        <v>0.62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ht="22.5" outlineLevel="1" x14ac:dyDescent="0.2">
      <c r="A20" s="166">
        <v>11</v>
      </c>
      <c r="B20" s="167" t="s">
        <v>107</v>
      </c>
      <c r="C20" s="168" t="s">
        <v>108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0.92</v>
      </c>
      <c r="U20" s="25">
        <f t="shared" si="15"/>
        <v>0.92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109</v>
      </c>
      <c r="C21" s="168" t="s">
        <v>110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0.46</v>
      </c>
      <c r="U21" s="25">
        <f t="shared" si="15"/>
        <v>0.46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outlineLevel="1" x14ac:dyDescent="0.2">
      <c r="A22" s="166">
        <v>13</v>
      </c>
      <c r="B22" s="167" t="s">
        <v>111</v>
      </c>
      <c r="C22" s="168" t="s">
        <v>112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2.31</v>
      </c>
      <c r="U22" s="25">
        <f t="shared" si="15"/>
        <v>2.31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113</v>
      </c>
      <c r="C23" s="168" t="s">
        <v>114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0.15</v>
      </c>
      <c r="U23" s="25">
        <f t="shared" si="15"/>
        <v>0.15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115</v>
      </c>
      <c r="C24" s="168" t="s">
        <v>116</v>
      </c>
      <c r="D24" s="169" t="s">
        <v>117</v>
      </c>
      <c r="E24" s="170">
        <v>40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1</v>
      </c>
      <c r="U24" s="25">
        <f t="shared" si="15"/>
        <v>40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118</v>
      </c>
      <c r="C25" s="168" t="s">
        <v>119</v>
      </c>
      <c r="D25" s="169" t="s">
        <v>87</v>
      </c>
      <c r="E25" s="170">
        <v>15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5.3830000000000003E-2</v>
      </c>
      <c r="U25" s="25">
        <f t="shared" si="15"/>
        <v>0.81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120</v>
      </c>
      <c r="C26" s="168" t="s">
        <v>121</v>
      </c>
      <c r="D26" s="169" t="s">
        <v>87</v>
      </c>
      <c r="E26" s="170">
        <v>1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0.10383000000000001</v>
      </c>
      <c r="U26" s="25">
        <f t="shared" si="15"/>
        <v>0.1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122</v>
      </c>
      <c r="C27" s="168" t="s">
        <v>123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3.68</v>
      </c>
      <c r="U27" s="25">
        <f t="shared" si="15"/>
        <v>3.68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x14ac:dyDescent="0.2">
      <c r="A28" s="172" t="s">
        <v>79</v>
      </c>
      <c r="B28" s="173" t="s">
        <v>52</v>
      </c>
      <c r="C28" s="174" t="s">
        <v>53</v>
      </c>
      <c r="D28" s="175"/>
      <c r="E28" s="176"/>
      <c r="F28" s="177"/>
      <c r="G28" s="177">
        <f>SUMIF(AE29:AE49,"&lt;&gt;NOR",G29:G49)</f>
        <v>0</v>
      </c>
      <c r="H28" s="177"/>
      <c r="I28" s="177">
        <f>SUM(I29:I49)</f>
        <v>0</v>
      </c>
      <c r="J28" s="177"/>
      <c r="K28" s="177">
        <f>SUM(K29:K49)</f>
        <v>0</v>
      </c>
      <c r="L28" s="30"/>
      <c r="M28" s="30">
        <f>SUM(M29:M49)</f>
        <v>0</v>
      </c>
      <c r="N28" s="27"/>
      <c r="O28" s="27">
        <f>SUM(O29:O49)</f>
        <v>4.0000000000000002E-4</v>
      </c>
      <c r="P28" s="27"/>
      <c r="Q28" s="27">
        <f>SUM(Q29:Q49)</f>
        <v>0</v>
      </c>
      <c r="R28" s="27"/>
      <c r="S28" s="27"/>
      <c r="T28" s="28"/>
      <c r="U28" s="27">
        <f>SUM(U29:U49)</f>
        <v>46.439999999999991</v>
      </c>
      <c r="AE28" t="s">
        <v>80</v>
      </c>
    </row>
    <row r="29" spans="1:60" outlineLevel="1" x14ac:dyDescent="0.2">
      <c r="A29" s="166">
        <v>19</v>
      </c>
      <c r="B29" s="167" t="s">
        <v>126</v>
      </c>
      <c r="C29" s="168" t="s">
        <v>127</v>
      </c>
      <c r="D29" s="169" t="s">
        <v>87</v>
      </c>
      <c r="E29" s="170">
        <v>1</v>
      </c>
      <c r="F29" s="171">
        <f t="shared" ref="F29:F49" si="16">H29+J29</f>
        <v>0</v>
      </c>
      <c r="G29" s="171">
        <f t="shared" ref="G29:G49" si="17">ROUND(E29*F29,2)</f>
        <v>0</v>
      </c>
      <c r="H29" s="208"/>
      <c r="I29" s="171">
        <f t="shared" ref="I29:I49" si="18">ROUND(E29*H29,2)</f>
        <v>0</v>
      </c>
      <c r="J29" s="208"/>
      <c r="K29" s="171">
        <f t="shared" ref="K29:K49" si="19">ROUND(E29*J29,2)</f>
        <v>0</v>
      </c>
      <c r="L29" s="29">
        <v>0</v>
      </c>
      <c r="M29" s="29">
        <f t="shared" ref="M29:M49" si="20">G29*(1+L29/100)</f>
        <v>0</v>
      </c>
      <c r="N29" s="25">
        <v>0</v>
      </c>
      <c r="O29" s="25">
        <f t="shared" ref="O29:O49" si="21">ROUND(E29*N29,5)</f>
        <v>0</v>
      </c>
      <c r="P29" s="25">
        <v>0</v>
      </c>
      <c r="Q29" s="25">
        <f t="shared" ref="Q29:Q49" si="22">ROUND(E29*P29,5)</f>
        <v>0</v>
      </c>
      <c r="R29" s="25"/>
      <c r="S29" s="25"/>
      <c r="T29" s="26">
        <v>3.5</v>
      </c>
      <c r="U29" s="25">
        <f t="shared" ref="U29:U49" si="23">ROUND(E29*T29,2)</f>
        <v>3.5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outlineLevel="1" x14ac:dyDescent="0.2">
      <c r="A30" s="166">
        <v>20</v>
      </c>
      <c r="B30" s="167" t="s">
        <v>128</v>
      </c>
      <c r="C30" s="168" t="s">
        <v>129</v>
      </c>
      <c r="D30" s="169" t="s">
        <v>83</v>
      </c>
      <c r="E30" s="170">
        <v>3</v>
      </c>
      <c r="F30" s="171">
        <f t="shared" si="16"/>
        <v>0</v>
      </c>
      <c r="G30" s="171">
        <f t="shared" si="17"/>
        <v>0</v>
      </c>
      <c r="H30" s="208"/>
      <c r="I30" s="171">
        <f t="shared" si="18"/>
        <v>0</v>
      </c>
      <c r="J30" s="208"/>
      <c r="K30" s="171">
        <f t="shared" si="19"/>
        <v>0</v>
      </c>
      <c r="L30" s="29">
        <v>0</v>
      </c>
      <c r="M30" s="29">
        <f t="shared" si="20"/>
        <v>0</v>
      </c>
      <c r="N30" s="25">
        <v>0</v>
      </c>
      <c r="O30" s="25">
        <f t="shared" si="21"/>
        <v>0</v>
      </c>
      <c r="P30" s="25">
        <v>0</v>
      </c>
      <c r="Q30" s="25">
        <f t="shared" si="22"/>
        <v>0</v>
      </c>
      <c r="R30" s="25"/>
      <c r="S30" s="25"/>
      <c r="T30" s="26">
        <v>0.21</v>
      </c>
      <c r="U30" s="25">
        <f t="shared" si="23"/>
        <v>0.63</v>
      </c>
      <c r="V30" s="22"/>
      <c r="W30" s="22"/>
      <c r="X30" s="22"/>
      <c r="Y30" s="22"/>
      <c r="Z30" s="22"/>
      <c r="AA30" s="22"/>
      <c r="AB30" s="22"/>
      <c r="AC30" s="22"/>
      <c r="AD30" s="22"/>
      <c r="AE30" s="22" t="s">
        <v>84</v>
      </c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</row>
    <row r="31" spans="1:60" outlineLevel="1" x14ac:dyDescent="0.2">
      <c r="A31" s="166">
        <v>21</v>
      </c>
      <c r="B31" s="167" t="s">
        <v>130</v>
      </c>
      <c r="C31" s="168" t="s">
        <v>131</v>
      </c>
      <c r="D31" s="169" t="s">
        <v>87</v>
      </c>
      <c r="E31" s="170">
        <v>1</v>
      </c>
      <c r="F31" s="171">
        <f t="shared" si="16"/>
        <v>0</v>
      </c>
      <c r="G31" s="171">
        <f t="shared" si="17"/>
        <v>0</v>
      </c>
      <c r="H31" s="208"/>
      <c r="I31" s="171">
        <f t="shared" si="18"/>
        <v>0</v>
      </c>
      <c r="J31" s="208"/>
      <c r="K31" s="171">
        <f t="shared" si="19"/>
        <v>0</v>
      </c>
      <c r="L31" s="29">
        <v>0</v>
      </c>
      <c r="M31" s="29">
        <f t="shared" si="20"/>
        <v>0</v>
      </c>
      <c r="N31" s="25">
        <v>0</v>
      </c>
      <c r="O31" s="25">
        <f t="shared" si="21"/>
        <v>0</v>
      </c>
      <c r="P31" s="25">
        <v>0</v>
      </c>
      <c r="Q31" s="25">
        <f t="shared" si="22"/>
        <v>0</v>
      </c>
      <c r="R31" s="25"/>
      <c r="S31" s="25"/>
      <c r="T31" s="26">
        <v>0.1265</v>
      </c>
      <c r="U31" s="25">
        <f t="shared" si="23"/>
        <v>0.13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92</v>
      </c>
      <c r="C32" s="168" t="s">
        <v>132</v>
      </c>
      <c r="D32" s="169" t="s">
        <v>87</v>
      </c>
      <c r="E32" s="170">
        <v>1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0.46</v>
      </c>
      <c r="U32" s="25">
        <f t="shared" si="23"/>
        <v>0.46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133</v>
      </c>
      <c r="C33" s="168" t="s">
        <v>134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0.7</v>
      </c>
      <c r="U33" s="25">
        <f t="shared" si="23"/>
        <v>0.7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135</v>
      </c>
      <c r="C34" s="168" t="s">
        <v>136</v>
      </c>
      <c r="D34" s="169" t="s">
        <v>87</v>
      </c>
      <c r="E34" s="170">
        <v>25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</v>
      </c>
      <c r="U34" s="25">
        <f t="shared" si="23"/>
        <v>10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ht="22.5" outlineLevel="1" x14ac:dyDescent="0.2">
      <c r="A35" s="166">
        <v>25</v>
      </c>
      <c r="B35" s="167" t="s">
        <v>137</v>
      </c>
      <c r="C35" s="168" t="s">
        <v>138</v>
      </c>
      <c r="D35" s="169" t="s">
        <v>83</v>
      </c>
      <c r="E35" s="170">
        <v>40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1.0000000000000001E-5</v>
      </c>
      <c r="O35" s="25">
        <f t="shared" si="21"/>
        <v>4.0000000000000002E-4</v>
      </c>
      <c r="P35" s="25">
        <v>0</v>
      </c>
      <c r="Q35" s="25">
        <f t="shared" si="22"/>
        <v>0</v>
      </c>
      <c r="R35" s="25"/>
      <c r="S35" s="25"/>
      <c r="T35" s="26">
        <v>9.0499999999999997E-2</v>
      </c>
      <c r="U35" s="25">
        <f t="shared" si="23"/>
        <v>3.62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139</v>
      </c>
      <c r="C36" s="168" t="s">
        <v>140</v>
      </c>
      <c r="D36" s="169" t="s">
        <v>87</v>
      </c>
      <c r="E36" s="170">
        <v>15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5.7000000000000002E-2</v>
      </c>
      <c r="U36" s="25">
        <f t="shared" si="23"/>
        <v>0.86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outlineLevel="1" x14ac:dyDescent="0.2">
      <c r="A37" s="166">
        <v>27</v>
      </c>
      <c r="B37" s="167" t="s">
        <v>141</v>
      </c>
      <c r="C37" s="168" t="s">
        <v>142</v>
      </c>
      <c r="D37" s="169" t="s">
        <v>87</v>
      </c>
      <c r="E37" s="170">
        <v>1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0</v>
      </c>
      <c r="O37" s="25">
        <f t="shared" si="21"/>
        <v>0</v>
      </c>
      <c r="P37" s="25">
        <v>0</v>
      </c>
      <c r="Q37" s="25">
        <f t="shared" si="22"/>
        <v>0</v>
      </c>
      <c r="R37" s="25"/>
      <c r="S37" s="25"/>
      <c r="T37" s="26">
        <v>0.27400000000000002</v>
      </c>
      <c r="U37" s="25">
        <f t="shared" si="23"/>
        <v>0.27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143</v>
      </c>
      <c r="C38" s="168" t="s">
        <v>144</v>
      </c>
      <c r="D38" s="169" t="s">
        <v>87</v>
      </c>
      <c r="E38" s="170">
        <v>6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0.42</v>
      </c>
      <c r="U38" s="25">
        <f t="shared" si="23"/>
        <v>2.52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145</v>
      </c>
      <c r="C39" s="168" t="s">
        <v>146</v>
      </c>
      <c r="D39" s="169" t="s">
        <v>87</v>
      </c>
      <c r="E39" s="170">
        <v>100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5.3330000000000002E-2</v>
      </c>
      <c r="U39" s="25">
        <f t="shared" si="23"/>
        <v>5.33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149</v>
      </c>
      <c r="C40" s="168" t="s">
        <v>150</v>
      </c>
      <c r="D40" s="169" t="s">
        <v>87</v>
      </c>
      <c r="E40" s="170">
        <v>130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5.0500000000000003E-2</v>
      </c>
      <c r="U40" s="25">
        <f t="shared" si="23"/>
        <v>6.57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168</v>
      </c>
      <c r="C41" s="168" t="s">
        <v>169</v>
      </c>
      <c r="D41" s="169" t="s">
        <v>87</v>
      </c>
      <c r="E41" s="170">
        <v>59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5.0500000000000003E-2</v>
      </c>
      <c r="U41" s="25">
        <f t="shared" si="23"/>
        <v>2.98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168</v>
      </c>
      <c r="C42" s="168" t="s">
        <v>170</v>
      </c>
      <c r="D42" s="169" t="s">
        <v>87</v>
      </c>
      <c r="E42" s="170">
        <v>118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5.0500000000000003E-2</v>
      </c>
      <c r="U42" s="25">
        <f t="shared" si="23"/>
        <v>5.96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168</v>
      </c>
      <c r="C43" s="168" t="s">
        <v>171</v>
      </c>
      <c r="D43" s="169" t="s">
        <v>87</v>
      </c>
      <c r="E43" s="170">
        <v>1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0.05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168</v>
      </c>
      <c r="C44" s="168" t="s">
        <v>172</v>
      </c>
      <c r="D44" s="169" t="s">
        <v>87</v>
      </c>
      <c r="E44" s="170">
        <v>22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5.0500000000000003E-2</v>
      </c>
      <c r="U44" s="25">
        <f t="shared" si="23"/>
        <v>1.1100000000000001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151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0.47466999999999998</v>
      </c>
      <c r="U45" s="25">
        <f t="shared" si="23"/>
        <v>0.47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 t="s">
        <v>92</v>
      </c>
      <c r="C46" s="168" t="s">
        <v>173</v>
      </c>
      <c r="D46" s="169" t="s">
        <v>87</v>
      </c>
      <c r="E46" s="170">
        <v>1</v>
      </c>
      <c r="F46" s="171">
        <f t="shared" si="16"/>
        <v>0</v>
      </c>
      <c r="G46" s="171">
        <f t="shared" si="17"/>
        <v>0</v>
      </c>
      <c r="H46" s="208"/>
      <c r="I46" s="171">
        <f t="shared" si="18"/>
        <v>0</v>
      </c>
      <c r="J46" s="208"/>
      <c r="K46" s="171">
        <f t="shared" si="19"/>
        <v>0</v>
      </c>
      <c r="L46" s="29">
        <v>0</v>
      </c>
      <c r="M46" s="29">
        <f t="shared" si="20"/>
        <v>0</v>
      </c>
      <c r="N46" s="25">
        <v>0</v>
      </c>
      <c r="O46" s="25">
        <f t="shared" si="21"/>
        <v>0</v>
      </c>
      <c r="P46" s="25">
        <v>0</v>
      </c>
      <c r="Q46" s="25">
        <f t="shared" si="22"/>
        <v>0</v>
      </c>
      <c r="R46" s="25"/>
      <c r="S46" s="25"/>
      <c r="T46" s="26">
        <v>0.9</v>
      </c>
      <c r="U46" s="25">
        <f t="shared" si="23"/>
        <v>0.9</v>
      </c>
      <c r="V46" s="22"/>
      <c r="W46" s="22"/>
      <c r="X46" s="22"/>
      <c r="Y46" s="22"/>
      <c r="Z46" s="22"/>
      <c r="AA46" s="22"/>
      <c r="AB46" s="22"/>
      <c r="AC46" s="22"/>
      <c r="AD46" s="22"/>
      <c r="AE46" s="22" t="s">
        <v>84</v>
      </c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/>
      <c r="C47" s="214" t="s">
        <v>186</v>
      </c>
      <c r="D47" s="283"/>
      <c r="E47" s="284"/>
      <c r="F47" s="284"/>
      <c r="G47" s="284"/>
      <c r="H47" s="284"/>
      <c r="I47" s="284"/>
      <c r="J47" s="284"/>
      <c r="K47" s="285"/>
      <c r="L47" s="213"/>
      <c r="M47" s="29"/>
      <c r="N47" s="25"/>
      <c r="O47" s="25"/>
      <c r="P47" s="25"/>
      <c r="Q47" s="25"/>
      <c r="R47" s="25"/>
      <c r="S47" s="25"/>
      <c r="T47" s="26"/>
      <c r="U47" s="25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66">
        <v>38</v>
      </c>
      <c r="B48" s="167" t="s">
        <v>153</v>
      </c>
      <c r="C48" s="168" t="s">
        <v>154</v>
      </c>
      <c r="D48" s="169" t="s">
        <v>87</v>
      </c>
      <c r="E48" s="170">
        <v>1</v>
      </c>
      <c r="F48" s="171">
        <f t="shared" si="16"/>
        <v>0</v>
      </c>
      <c r="G48" s="171">
        <f t="shared" si="17"/>
        <v>0</v>
      </c>
      <c r="H48" s="208"/>
      <c r="I48" s="171">
        <f t="shared" si="18"/>
        <v>0</v>
      </c>
      <c r="J48" s="208"/>
      <c r="K48" s="171">
        <f t="shared" si="19"/>
        <v>0</v>
      </c>
      <c r="L48" s="29">
        <v>0</v>
      </c>
      <c r="M48" s="29">
        <f t="shared" si="20"/>
        <v>0</v>
      </c>
      <c r="N48" s="25">
        <v>0</v>
      </c>
      <c r="O48" s="25">
        <f t="shared" si="21"/>
        <v>0</v>
      </c>
      <c r="P48" s="25">
        <v>0</v>
      </c>
      <c r="Q48" s="25">
        <f t="shared" si="22"/>
        <v>0</v>
      </c>
      <c r="R48" s="25"/>
      <c r="S48" s="25"/>
      <c r="T48" s="26">
        <v>0.2</v>
      </c>
      <c r="U48" s="25">
        <f t="shared" si="23"/>
        <v>0.2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60" outlineLevel="1" x14ac:dyDescent="0.2">
      <c r="A49" s="178">
        <v>39</v>
      </c>
      <c r="B49" s="179" t="s">
        <v>92</v>
      </c>
      <c r="C49" s="180" t="s">
        <v>174</v>
      </c>
      <c r="D49" s="181" t="s">
        <v>96</v>
      </c>
      <c r="E49" s="182">
        <v>1</v>
      </c>
      <c r="F49" s="183">
        <f t="shared" si="16"/>
        <v>0</v>
      </c>
      <c r="G49" s="183">
        <f t="shared" si="17"/>
        <v>0</v>
      </c>
      <c r="H49" s="209"/>
      <c r="I49" s="183">
        <f t="shared" si="18"/>
        <v>0</v>
      </c>
      <c r="J49" s="209"/>
      <c r="K49" s="183">
        <f t="shared" si="19"/>
        <v>0</v>
      </c>
      <c r="L49" s="34">
        <v>0</v>
      </c>
      <c r="M49" s="34">
        <f t="shared" si="20"/>
        <v>0</v>
      </c>
      <c r="N49" s="35">
        <v>0</v>
      </c>
      <c r="O49" s="35">
        <f t="shared" si="21"/>
        <v>0</v>
      </c>
      <c r="P49" s="35">
        <v>0</v>
      </c>
      <c r="Q49" s="35">
        <f t="shared" si="22"/>
        <v>0</v>
      </c>
      <c r="R49" s="35"/>
      <c r="S49" s="35"/>
      <c r="T49" s="36">
        <v>0.18</v>
      </c>
      <c r="U49" s="35">
        <f t="shared" si="23"/>
        <v>0.18</v>
      </c>
      <c r="V49" s="22"/>
      <c r="W49" s="22"/>
      <c r="X49" s="22"/>
      <c r="Y49" s="22"/>
      <c r="Z49" s="22"/>
      <c r="AA49" s="22"/>
      <c r="AB49" s="22"/>
      <c r="AC49" s="22"/>
      <c r="AD49" s="22"/>
      <c r="AE49" s="22" t="s">
        <v>84</v>
      </c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</row>
    <row r="50" spans="1:60" x14ac:dyDescent="0.2">
      <c r="A50" s="184"/>
      <c r="B50" s="185" t="s">
        <v>155</v>
      </c>
      <c r="C50" s="186" t="s">
        <v>155</v>
      </c>
      <c r="D50" s="184"/>
      <c r="E50" s="184"/>
      <c r="F50" s="184"/>
      <c r="G50" s="184"/>
      <c r="H50" s="184"/>
      <c r="I50" s="184"/>
      <c r="J50" s="184"/>
      <c r="K50" s="184"/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v>12</v>
      </c>
      <c r="AD50">
        <v>21</v>
      </c>
    </row>
    <row r="51" spans="1:60" x14ac:dyDescent="0.2">
      <c r="A51" s="199"/>
      <c r="B51" s="200" t="s">
        <v>20</v>
      </c>
      <c r="C51" s="201" t="s">
        <v>155</v>
      </c>
      <c r="D51" s="202"/>
      <c r="E51" s="202"/>
      <c r="F51" s="202"/>
      <c r="G51" s="203">
        <f>G8+G15+G28</f>
        <v>0</v>
      </c>
      <c r="H51" s="203"/>
      <c r="I51" s="203">
        <f t="shared" ref="I51:K51" si="24">I8+I15+I28</f>
        <v>0</v>
      </c>
      <c r="J51" s="203"/>
      <c r="K51" s="203">
        <f t="shared" si="24"/>
        <v>0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AC51">
        <f>SUMIF(L7:L49,AC50,G7:G49)</f>
        <v>0</v>
      </c>
      <c r="AD51">
        <f>SUMIF(L7:L49,AD50,G7:G49)</f>
        <v>0</v>
      </c>
      <c r="AE51" t="s">
        <v>156</v>
      </c>
    </row>
    <row r="52" spans="1:60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60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60" x14ac:dyDescent="0.2">
      <c r="A54" s="184"/>
      <c r="B54" s="185" t="s">
        <v>155</v>
      </c>
      <c r="C54" s="186" t="s">
        <v>155</v>
      </c>
      <c r="D54" s="184"/>
      <c r="E54" s="184"/>
      <c r="F54" s="184"/>
      <c r="G54" s="184"/>
      <c r="H54" s="184"/>
      <c r="I54" s="184"/>
      <c r="J54" s="184"/>
      <c r="K54" s="184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60" x14ac:dyDescent="0.2">
      <c r="A55" s="84"/>
      <c r="B55" s="154"/>
      <c r="C55" s="192"/>
      <c r="D55" s="84"/>
      <c r="E55" s="84"/>
      <c r="F55" s="84"/>
      <c r="G55" s="84"/>
      <c r="H55" s="84"/>
      <c r="I55" s="84"/>
      <c r="J55" s="84"/>
      <c r="K55" s="84"/>
      <c r="AE55" t="s">
        <v>157</v>
      </c>
    </row>
  </sheetData>
  <sheetProtection algorithmName="SHA-512" hashValue="RmLpSNNVfhTbji0s+D4AgwhUNga86zpoAT9HM5yov969NCvfzKlUEOLGjPDZxcxrP9s8st6kG1qB5ievkNhJaw==" saltValue="dcjEoXmscUAFb7MvcwbMXA==" spinCount="100000" sheet="1" objects="1" scenarios="1"/>
  <mergeCells count="5">
    <mergeCell ref="A1:G1"/>
    <mergeCell ref="C2:G2"/>
    <mergeCell ref="C3:G3"/>
    <mergeCell ref="C4:G4"/>
    <mergeCell ref="D47:K47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/>
  <dimension ref="A1:AZ66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2.42578125" customWidth="1"/>
  </cols>
  <sheetData>
    <row r="1" spans="1:15" ht="33.75" customHeight="1" x14ac:dyDescent="0.2">
      <c r="A1" s="12" t="s">
        <v>27</v>
      </c>
      <c r="B1" s="230" t="s">
        <v>32</v>
      </c>
      <c r="C1" s="231"/>
      <c r="D1" s="231"/>
      <c r="E1" s="231"/>
      <c r="F1" s="231"/>
      <c r="G1" s="231"/>
      <c r="H1" s="231"/>
      <c r="I1" s="231"/>
      <c r="J1" s="232"/>
    </row>
    <row r="2" spans="1:15" ht="23.25" customHeight="1" x14ac:dyDescent="0.2">
      <c r="A2" s="3"/>
      <c r="B2" s="39" t="s">
        <v>30</v>
      </c>
      <c r="C2" s="40"/>
      <c r="D2" s="242" t="s">
        <v>175</v>
      </c>
      <c r="E2" s="243"/>
      <c r="F2" s="243"/>
      <c r="G2" s="243"/>
      <c r="H2" s="243"/>
      <c r="I2" s="243"/>
      <c r="J2" s="244"/>
      <c r="O2" s="2"/>
    </row>
    <row r="3" spans="1:15" ht="23.25" customHeight="1" x14ac:dyDescent="0.2">
      <c r="A3" s="3"/>
      <c r="B3" s="41" t="s">
        <v>35</v>
      </c>
      <c r="C3" s="42"/>
      <c r="D3" s="245" t="s">
        <v>33</v>
      </c>
      <c r="E3" s="246"/>
      <c r="F3" s="246"/>
      <c r="G3" s="246"/>
      <c r="H3" s="246"/>
      <c r="I3" s="246"/>
      <c r="J3" s="247"/>
    </row>
    <row r="4" spans="1:15" ht="23.25" hidden="1" customHeight="1" x14ac:dyDescent="0.2">
      <c r="A4" s="3"/>
      <c r="B4" s="43" t="s">
        <v>34</v>
      </c>
      <c r="C4" s="44"/>
      <c r="D4" s="45"/>
      <c r="E4" s="45"/>
      <c r="F4" s="46"/>
      <c r="G4" s="47"/>
      <c r="H4" s="46"/>
      <c r="I4" s="47"/>
      <c r="J4" s="48"/>
    </row>
    <row r="5" spans="1:15" ht="24" customHeight="1" x14ac:dyDescent="0.2">
      <c r="A5" s="3"/>
      <c r="B5" s="49" t="s">
        <v>18</v>
      </c>
      <c r="C5" s="50"/>
      <c r="D5" s="51" t="s">
        <v>37</v>
      </c>
      <c r="E5" s="52"/>
      <c r="F5" s="52"/>
      <c r="G5" s="52"/>
      <c r="H5" s="53" t="s">
        <v>24</v>
      </c>
      <c r="I5" s="51" t="s">
        <v>41</v>
      </c>
      <c r="J5" s="54"/>
    </row>
    <row r="6" spans="1:15" ht="15.75" customHeight="1" x14ac:dyDescent="0.2">
      <c r="A6" s="3"/>
      <c r="B6" s="55"/>
      <c r="C6" s="52"/>
      <c r="D6" s="51" t="s">
        <v>38</v>
      </c>
      <c r="E6" s="52"/>
      <c r="F6" s="52"/>
      <c r="G6" s="52"/>
      <c r="H6" s="53" t="s">
        <v>25</v>
      </c>
      <c r="I6" s="51" t="s">
        <v>42</v>
      </c>
      <c r="J6" s="54"/>
    </row>
    <row r="7" spans="1:15" ht="15.75" customHeight="1" x14ac:dyDescent="0.2">
      <c r="A7" s="3"/>
      <c r="B7" s="56"/>
      <c r="C7" s="57" t="s">
        <v>40</v>
      </c>
      <c r="D7" s="58" t="s">
        <v>39</v>
      </c>
      <c r="E7" s="59"/>
      <c r="F7" s="59"/>
      <c r="G7" s="59"/>
      <c r="H7" s="60"/>
      <c r="I7" s="59"/>
      <c r="J7" s="61"/>
    </row>
    <row r="8" spans="1:15" ht="24" hidden="1" customHeight="1" x14ac:dyDescent="0.2">
      <c r="A8" s="3"/>
      <c r="B8" s="49" t="s">
        <v>16</v>
      </c>
      <c r="C8" s="50"/>
      <c r="D8" s="62"/>
      <c r="E8" s="50"/>
      <c r="F8" s="50"/>
      <c r="G8" s="63"/>
      <c r="H8" s="53" t="s">
        <v>24</v>
      </c>
      <c r="I8" s="64"/>
      <c r="J8" s="54"/>
    </row>
    <row r="9" spans="1:15" ht="15.75" hidden="1" customHeight="1" x14ac:dyDescent="0.2">
      <c r="A9" s="3"/>
      <c r="B9" s="65"/>
      <c r="C9" s="50"/>
      <c r="D9" s="62"/>
      <c r="E9" s="50"/>
      <c r="F9" s="50"/>
      <c r="G9" s="63"/>
      <c r="H9" s="53" t="s">
        <v>25</v>
      </c>
      <c r="I9" s="64"/>
      <c r="J9" s="54"/>
    </row>
    <row r="10" spans="1:15" ht="15.75" hidden="1" customHeight="1" x14ac:dyDescent="0.2">
      <c r="A10" s="3"/>
      <c r="B10" s="66"/>
      <c r="C10" s="67"/>
      <c r="D10" s="68"/>
      <c r="E10" s="69"/>
      <c r="F10" s="69"/>
      <c r="G10" s="70"/>
      <c r="H10" s="70"/>
      <c r="I10" s="71"/>
      <c r="J10" s="61"/>
    </row>
    <row r="11" spans="1:15" ht="24" customHeight="1" x14ac:dyDescent="0.2">
      <c r="A11" s="3"/>
      <c r="B11" s="49" t="s">
        <v>15</v>
      </c>
      <c r="C11" s="50"/>
      <c r="D11" s="238"/>
      <c r="E11" s="238"/>
      <c r="F11" s="238"/>
      <c r="G11" s="238"/>
      <c r="H11" s="53" t="s">
        <v>24</v>
      </c>
      <c r="I11" s="211"/>
      <c r="J11" s="54"/>
    </row>
    <row r="12" spans="1:15" ht="15.75" customHeight="1" x14ac:dyDescent="0.2">
      <c r="A12" s="3"/>
      <c r="B12" s="55"/>
      <c r="C12" s="52"/>
      <c r="D12" s="248"/>
      <c r="E12" s="248"/>
      <c r="F12" s="248"/>
      <c r="G12" s="248"/>
      <c r="H12" s="72" t="s">
        <v>25</v>
      </c>
      <c r="I12" s="211"/>
      <c r="J12" s="54"/>
    </row>
    <row r="13" spans="1:15" ht="15.75" customHeight="1" x14ac:dyDescent="0.2">
      <c r="A13" s="3"/>
      <c r="B13" s="56"/>
      <c r="C13" s="210"/>
      <c r="D13" s="249"/>
      <c r="E13" s="249"/>
      <c r="F13" s="249"/>
      <c r="G13" s="249"/>
      <c r="H13" s="73"/>
      <c r="I13" s="59"/>
      <c r="J13" s="61"/>
    </row>
    <row r="14" spans="1:15" ht="24" hidden="1" customHeight="1" x14ac:dyDescent="0.2">
      <c r="A14" s="3"/>
      <c r="B14" s="74" t="s">
        <v>17</v>
      </c>
      <c r="C14" s="75"/>
      <c r="D14" s="76"/>
      <c r="E14" s="77"/>
      <c r="F14" s="77"/>
      <c r="G14" s="77"/>
      <c r="H14" s="78"/>
      <c r="I14" s="77"/>
      <c r="J14" s="79"/>
    </row>
    <row r="15" spans="1:15" ht="24" customHeight="1" x14ac:dyDescent="0.2">
      <c r="A15" s="3"/>
      <c r="B15" s="80"/>
      <c r="C15" s="81"/>
      <c r="D15" s="82"/>
      <c r="E15" s="52"/>
      <c r="F15" s="52"/>
      <c r="G15" s="52"/>
      <c r="H15" s="53"/>
      <c r="I15" s="52"/>
      <c r="J15" s="54"/>
    </row>
    <row r="16" spans="1:15" ht="15.75" x14ac:dyDescent="0.25">
      <c r="B16" s="83" t="s">
        <v>176</v>
      </c>
      <c r="C16" s="84"/>
      <c r="D16" s="84"/>
      <c r="E16" s="84"/>
      <c r="F16" s="84"/>
      <c r="G16" s="85"/>
      <c r="H16" s="84"/>
      <c r="I16" s="85"/>
      <c r="J16" s="85"/>
      <c r="K16" s="3"/>
    </row>
    <row r="17" spans="1:11" x14ac:dyDescent="0.2">
      <c r="B17" s="84"/>
      <c r="C17" s="84"/>
      <c r="D17" s="84"/>
      <c r="E17" s="84"/>
      <c r="F17" s="84"/>
      <c r="G17" s="85"/>
      <c r="H17" s="84"/>
      <c r="I17" s="85"/>
      <c r="J17" s="85"/>
      <c r="K17" s="3"/>
    </row>
    <row r="18" spans="1:11" ht="25.5" customHeight="1" x14ac:dyDescent="0.2">
      <c r="A18" s="19"/>
      <c r="B18" s="86" t="s">
        <v>13</v>
      </c>
      <c r="C18" s="250" t="s">
        <v>4</v>
      </c>
      <c r="D18" s="251"/>
      <c r="E18" s="251"/>
      <c r="F18" s="252"/>
      <c r="G18" s="87" t="s">
        <v>21</v>
      </c>
      <c r="H18" s="87" t="s">
        <v>22</v>
      </c>
      <c r="I18" s="254" t="s">
        <v>20</v>
      </c>
      <c r="J18" s="255"/>
      <c r="K18" s="3"/>
    </row>
    <row r="19" spans="1:11" ht="25.5" customHeight="1" x14ac:dyDescent="0.2">
      <c r="A19" s="38"/>
      <c r="B19" s="88" t="s">
        <v>177</v>
      </c>
      <c r="C19" s="269" t="s">
        <v>158</v>
      </c>
      <c r="D19" s="270"/>
      <c r="E19" s="270"/>
      <c r="F19" s="271"/>
      <c r="G19" s="89">
        <f>'1. ZŠ V Domcích - kotelna'!I50</f>
        <v>0</v>
      </c>
      <c r="H19" s="89">
        <f>'1. ZŠ V Domcích - kotelna'!K50</f>
        <v>0</v>
      </c>
      <c r="I19" s="239">
        <f>G19+H19</f>
        <v>0</v>
      </c>
      <c r="J19" s="240"/>
      <c r="K19" s="3"/>
    </row>
    <row r="20" spans="1:11" ht="25.5" customHeight="1" x14ac:dyDescent="0.2">
      <c r="A20" s="38"/>
      <c r="B20" s="90" t="s">
        <v>178</v>
      </c>
      <c r="C20" s="221" t="s">
        <v>159</v>
      </c>
      <c r="D20" s="222"/>
      <c r="E20" s="222"/>
      <c r="F20" s="223"/>
      <c r="G20" s="91">
        <f>'2. ZŠ Komenského - kotelna'!I50</f>
        <v>0</v>
      </c>
      <c r="H20" s="91">
        <f>'2. ZŠ Komenského - kotelna'!K50</f>
        <v>0</v>
      </c>
      <c r="I20" s="219">
        <f>G20+H20</f>
        <v>0</v>
      </c>
      <c r="J20" s="220"/>
      <c r="K20" s="3"/>
    </row>
    <row r="21" spans="1:11" ht="25.5" customHeight="1" x14ac:dyDescent="0.2">
      <c r="A21" s="38"/>
      <c r="B21" s="90" t="s">
        <v>179</v>
      </c>
      <c r="C21" s="221" t="s">
        <v>160</v>
      </c>
      <c r="D21" s="222"/>
      <c r="E21" s="222"/>
      <c r="F21" s="223"/>
      <c r="G21" s="91">
        <f>'3. ZŠ kpt. Jaroše - kotelna'!I50</f>
        <v>0</v>
      </c>
      <c r="H21" s="91">
        <f>'3. ZŠ kpt. Jaroše - kotelna'!K50</f>
        <v>0</v>
      </c>
      <c r="I21" s="219">
        <f t="shared" ref="I21:I26" si="0">G21+H21</f>
        <v>0</v>
      </c>
      <c r="J21" s="220"/>
      <c r="K21" s="3"/>
    </row>
    <row r="22" spans="1:11" ht="25.5" customHeight="1" x14ac:dyDescent="0.2">
      <c r="A22" s="38"/>
      <c r="B22" s="90" t="s">
        <v>180</v>
      </c>
      <c r="C22" s="221" t="s">
        <v>161</v>
      </c>
      <c r="D22" s="222"/>
      <c r="E22" s="222"/>
      <c r="F22" s="223"/>
      <c r="G22" s="91">
        <f>'4. ZŠ R. Frimla - kotelny'!I50</f>
        <v>0</v>
      </c>
      <c r="H22" s="91">
        <f>'4. ZŠ R. Frimla - kotelny'!K50</f>
        <v>0</v>
      </c>
      <c r="I22" s="219">
        <f t="shared" si="0"/>
        <v>0</v>
      </c>
      <c r="J22" s="260"/>
    </row>
    <row r="23" spans="1:11" ht="25.5" customHeight="1" x14ac:dyDescent="0.2">
      <c r="A23" s="38"/>
      <c r="B23" s="90" t="s">
        <v>181</v>
      </c>
      <c r="C23" s="221" t="s">
        <v>162</v>
      </c>
      <c r="D23" s="222"/>
      <c r="E23" s="222"/>
      <c r="F23" s="223"/>
      <c r="G23" s="91">
        <f>'5. ZŠ Poříčí - kotelna'!I50</f>
        <v>0</v>
      </c>
      <c r="H23" s="91">
        <f>'5. ZŠ Poříčí - kotelna'!K50</f>
        <v>0</v>
      </c>
      <c r="I23" s="219">
        <f t="shared" si="0"/>
        <v>0</v>
      </c>
      <c r="J23" s="220"/>
      <c r="K23" s="3"/>
    </row>
    <row r="24" spans="1:11" ht="25.5" customHeight="1" x14ac:dyDescent="0.2">
      <c r="A24" s="38"/>
      <c r="B24" s="90" t="s">
        <v>182</v>
      </c>
      <c r="C24" s="221" t="s">
        <v>163</v>
      </c>
      <c r="D24" s="222"/>
      <c r="E24" s="222"/>
      <c r="F24" s="223"/>
      <c r="G24" s="91">
        <f>'6. ZŠ Poříčí Jídelna - kotelna'!I50</f>
        <v>0</v>
      </c>
      <c r="H24" s="91">
        <f>'6. ZŠ Poříčí Jídelna - kotelna'!K50</f>
        <v>0</v>
      </c>
      <c r="I24" s="219">
        <f t="shared" si="0"/>
        <v>0</v>
      </c>
      <c r="J24" s="220"/>
      <c r="K24" s="3"/>
    </row>
    <row r="25" spans="1:11" ht="25.5" customHeight="1" x14ac:dyDescent="0.2">
      <c r="A25" s="38"/>
      <c r="B25" s="90" t="s">
        <v>183</v>
      </c>
      <c r="C25" s="221" t="s">
        <v>164</v>
      </c>
      <c r="D25" s="222"/>
      <c r="E25" s="222"/>
      <c r="F25" s="223"/>
      <c r="G25" s="91">
        <f>'7. ZŠ Poříčí Montessori - kot.'!I50</f>
        <v>0</v>
      </c>
      <c r="H25" s="91">
        <f>'7. ZŠ Poříčí Montessori - kot.'!K50</f>
        <v>0</v>
      </c>
      <c r="I25" s="219">
        <f t="shared" si="0"/>
        <v>0</v>
      </c>
      <c r="J25" s="220"/>
      <c r="K25" s="3"/>
    </row>
    <row r="26" spans="1:11" ht="25.5" customHeight="1" x14ac:dyDescent="0.2">
      <c r="A26" s="38"/>
      <c r="B26" s="90" t="s">
        <v>184</v>
      </c>
      <c r="C26" s="221" t="s">
        <v>165</v>
      </c>
      <c r="D26" s="222"/>
      <c r="E26" s="222"/>
      <c r="F26" s="223"/>
      <c r="G26" s="91">
        <f>'8. ZUŠ Školní - kotelna'!I50</f>
        <v>0</v>
      </c>
      <c r="H26" s="91">
        <f>'8. ZUŠ Školní - kotelna'!K50</f>
        <v>0</v>
      </c>
      <c r="I26" s="219">
        <f t="shared" si="0"/>
        <v>0</v>
      </c>
      <c r="J26" s="220"/>
      <c r="K26" s="3"/>
    </row>
    <row r="27" spans="1:11" ht="25.5" customHeight="1" x14ac:dyDescent="0.2">
      <c r="A27" s="38"/>
      <c r="B27" s="92" t="s">
        <v>185</v>
      </c>
      <c r="C27" s="224" t="s">
        <v>167</v>
      </c>
      <c r="D27" s="225"/>
      <c r="E27" s="225"/>
      <c r="F27" s="226"/>
      <c r="G27" s="93">
        <f>'9. ZUŠ Haasův palác'!I51</f>
        <v>0</v>
      </c>
      <c r="H27" s="93">
        <f>'9. ZUŠ Haasův palác'!K51</f>
        <v>0</v>
      </c>
      <c r="I27" s="256">
        <f>G27+H27</f>
        <v>0</v>
      </c>
      <c r="J27" s="257"/>
      <c r="K27" s="3"/>
    </row>
    <row r="28" spans="1:11" ht="25.5" customHeight="1" x14ac:dyDescent="0.2">
      <c r="A28" s="20"/>
      <c r="B28" s="227" t="s">
        <v>1</v>
      </c>
      <c r="C28" s="228"/>
      <c r="D28" s="228"/>
      <c r="E28" s="228"/>
      <c r="F28" s="229"/>
      <c r="G28" s="94">
        <f>SUM(G19:G27)</f>
        <v>0</v>
      </c>
      <c r="H28" s="94">
        <f>SUM(H19:H27)</f>
        <v>0</v>
      </c>
      <c r="I28" s="258">
        <f>SUM(I19:I27)</f>
        <v>0</v>
      </c>
      <c r="J28" s="259"/>
      <c r="K28" s="3"/>
    </row>
    <row r="29" spans="1:11" ht="24" customHeight="1" x14ac:dyDescent="0.2">
      <c r="A29" s="3"/>
      <c r="B29" s="80"/>
      <c r="C29" s="81"/>
      <c r="D29" s="82"/>
      <c r="E29" s="52"/>
      <c r="F29" s="52"/>
      <c r="G29" s="52"/>
      <c r="H29" s="53"/>
      <c r="I29" s="52"/>
      <c r="J29" s="54"/>
    </row>
    <row r="30" spans="1:11" ht="33" customHeight="1" x14ac:dyDescent="0.2">
      <c r="A30" s="3"/>
      <c r="B30" s="95" t="s">
        <v>23</v>
      </c>
      <c r="C30" s="96"/>
      <c r="D30" s="97"/>
      <c r="E30" s="98"/>
      <c r="F30" s="99"/>
      <c r="G30" s="100"/>
      <c r="H30" s="100"/>
      <c r="I30" s="100"/>
      <c r="J30" s="101"/>
    </row>
    <row r="31" spans="1:11" ht="23.25" customHeight="1" x14ac:dyDescent="0.2">
      <c r="A31" s="3"/>
      <c r="B31" s="102" t="s">
        <v>10</v>
      </c>
      <c r="C31" s="96"/>
      <c r="D31" s="97"/>
      <c r="E31" s="103">
        <v>21</v>
      </c>
      <c r="F31" s="99" t="s">
        <v>0</v>
      </c>
      <c r="G31" s="236">
        <f>SUM(I19:J27)</f>
        <v>0</v>
      </c>
      <c r="H31" s="237"/>
      <c r="I31" s="237"/>
      <c r="J31" s="101" t="str">
        <f t="shared" ref="J31:J33" si="1">Mena</f>
        <v>CZK</v>
      </c>
    </row>
    <row r="32" spans="1:11" ht="23.25" customHeight="1" thickBot="1" x14ac:dyDescent="0.25">
      <c r="A32" s="3"/>
      <c r="B32" s="104" t="s">
        <v>11</v>
      </c>
      <c r="C32" s="105"/>
      <c r="D32" s="106"/>
      <c r="E32" s="107">
        <f>SazbaDPH2</f>
        <v>21</v>
      </c>
      <c r="F32" s="108" t="s">
        <v>0</v>
      </c>
      <c r="G32" s="233">
        <f>ZakladDPHZakl*SazbaDPH2/100</f>
        <v>0</v>
      </c>
      <c r="H32" s="234"/>
      <c r="I32" s="234"/>
      <c r="J32" s="109" t="str">
        <f t="shared" si="1"/>
        <v>CZK</v>
      </c>
    </row>
    <row r="33" spans="1:52" ht="27.75" hidden="1" customHeight="1" thickBot="1" x14ac:dyDescent="0.25">
      <c r="A33" s="3"/>
      <c r="B33" s="110" t="s">
        <v>19</v>
      </c>
      <c r="C33" s="111"/>
      <c r="D33" s="111"/>
      <c r="E33" s="112"/>
      <c r="F33" s="113"/>
      <c r="G33" s="241">
        <f>ZakladDPHSniVypocet+ZakladDPHZaklVypocet</f>
        <v>0</v>
      </c>
      <c r="H33" s="241"/>
      <c r="I33" s="241"/>
      <c r="J33" s="114" t="str">
        <f t="shared" si="1"/>
        <v>CZK</v>
      </c>
    </row>
    <row r="34" spans="1:52" ht="27.75" customHeight="1" thickBot="1" x14ac:dyDescent="0.25">
      <c r="A34" s="3"/>
      <c r="B34" s="110" t="s">
        <v>26</v>
      </c>
      <c r="C34" s="115"/>
      <c r="D34" s="115"/>
      <c r="E34" s="115"/>
      <c r="F34" s="115"/>
      <c r="G34" s="235">
        <f>ZakladDPHZakl+DPHZakl</f>
        <v>0</v>
      </c>
      <c r="H34" s="235"/>
      <c r="I34" s="235"/>
      <c r="J34" s="116" t="s">
        <v>45</v>
      </c>
    </row>
    <row r="35" spans="1:52" ht="12.75" customHeight="1" x14ac:dyDescent="0.2">
      <c r="A35" s="3"/>
      <c r="B35" s="65"/>
      <c r="C35" s="50"/>
      <c r="D35" s="50"/>
      <c r="E35" s="50"/>
      <c r="F35" s="50"/>
      <c r="G35" s="63"/>
      <c r="H35" s="50"/>
      <c r="I35" s="63"/>
      <c r="J35" s="117"/>
    </row>
    <row r="36" spans="1:52" ht="30" customHeight="1" x14ac:dyDescent="0.2">
      <c r="A36" s="3"/>
      <c r="B36" s="65"/>
      <c r="C36" s="50"/>
      <c r="D36" s="50"/>
      <c r="E36" s="50"/>
      <c r="F36" s="50"/>
      <c r="G36" s="63"/>
      <c r="H36" s="50"/>
      <c r="I36" s="63"/>
      <c r="J36" s="117"/>
    </row>
    <row r="37" spans="1:52" ht="18.75" customHeight="1" x14ac:dyDescent="0.2">
      <c r="A37" s="3"/>
      <c r="B37" s="118"/>
      <c r="C37" s="119" t="s">
        <v>9</v>
      </c>
      <c r="D37" s="218"/>
      <c r="E37" s="218"/>
      <c r="F37" s="119" t="s">
        <v>8</v>
      </c>
      <c r="G37" s="218"/>
      <c r="H37" s="218"/>
      <c r="I37" s="218"/>
      <c r="J37" s="117"/>
    </row>
    <row r="38" spans="1:52" ht="47.25" customHeight="1" x14ac:dyDescent="0.2">
      <c r="A38" s="3"/>
      <c r="B38" s="65"/>
      <c r="C38" s="50"/>
      <c r="D38" s="50"/>
      <c r="E38" s="50"/>
      <c r="F38" s="50"/>
      <c r="G38" s="63"/>
      <c r="H38" s="50"/>
      <c r="I38" s="63"/>
      <c r="J38" s="117"/>
    </row>
    <row r="39" spans="1:52" s="11" customFormat="1" ht="18.75" customHeight="1" x14ac:dyDescent="0.2">
      <c r="A39" s="10"/>
      <c r="B39" s="120"/>
      <c r="C39" s="121"/>
      <c r="D39" s="261"/>
      <c r="E39" s="261"/>
      <c r="F39" s="121"/>
      <c r="G39" s="263"/>
      <c r="H39" s="263"/>
      <c r="I39" s="263"/>
      <c r="J39" s="122"/>
    </row>
    <row r="40" spans="1:52" ht="12.75" customHeight="1" x14ac:dyDescent="0.2">
      <c r="A40" s="3"/>
      <c r="B40" s="65"/>
      <c r="C40" s="50"/>
      <c r="D40" s="262" t="s">
        <v>2</v>
      </c>
      <c r="E40" s="262"/>
      <c r="F40" s="50"/>
      <c r="G40" s="63"/>
      <c r="H40" s="123" t="s">
        <v>3</v>
      </c>
      <c r="I40" s="63"/>
      <c r="J40" s="117"/>
    </row>
    <row r="41" spans="1:52" ht="13.5" customHeight="1" thickBot="1" x14ac:dyDescent="0.25">
      <c r="A41" s="9"/>
      <c r="B41" s="124"/>
      <c r="C41" s="125"/>
      <c r="D41" s="125"/>
      <c r="E41" s="125"/>
      <c r="F41" s="125"/>
      <c r="G41" s="126"/>
      <c r="H41" s="125"/>
      <c r="I41" s="126"/>
      <c r="J41" s="127"/>
    </row>
    <row r="42" spans="1:52" ht="27" hidden="1" customHeight="1" x14ac:dyDescent="0.25">
      <c r="B42" s="128" t="s">
        <v>12</v>
      </c>
      <c r="C42" s="129"/>
      <c r="D42" s="129"/>
      <c r="E42" s="129"/>
      <c r="F42" s="130"/>
      <c r="G42" s="130"/>
      <c r="H42" s="130"/>
      <c r="I42" s="130"/>
      <c r="J42" s="129"/>
    </row>
    <row r="43" spans="1:52" ht="25.5" hidden="1" customHeight="1" x14ac:dyDescent="0.2">
      <c r="A43" s="17" t="s">
        <v>28</v>
      </c>
      <c r="B43" s="131" t="s">
        <v>13</v>
      </c>
      <c r="C43" s="132" t="s">
        <v>4</v>
      </c>
      <c r="D43" s="133"/>
      <c r="E43" s="133"/>
      <c r="F43" s="134" t="e">
        <f>#REF!</f>
        <v>#REF!</v>
      </c>
      <c r="G43" s="134" t="str">
        <f>B31</f>
        <v>Základ pro základní DPH</v>
      </c>
      <c r="H43" s="135" t="s">
        <v>14</v>
      </c>
      <c r="I43" s="135" t="s">
        <v>1</v>
      </c>
      <c r="J43" s="136" t="s">
        <v>0</v>
      </c>
    </row>
    <row r="44" spans="1:52" ht="25.5" hidden="1" customHeight="1" x14ac:dyDescent="0.2">
      <c r="A44" s="17">
        <v>1</v>
      </c>
      <c r="B44" s="137" t="s">
        <v>43</v>
      </c>
      <c r="C44" s="264" t="s">
        <v>36</v>
      </c>
      <c r="D44" s="265"/>
      <c r="E44" s="265"/>
      <c r="F44" s="138">
        <f>'1. ZŠ V Domcích - kotelna'!AC50</f>
        <v>0</v>
      </c>
      <c r="G44" s="139">
        <f>'1. ZŠ V Domcích - kotelna'!AD50</f>
        <v>0</v>
      </c>
      <c r="H44" s="140" t="e">
        <f>(F44*SazbaDPH1/100)+(G44*SazbaDPH2/100)</f>
        <v>#REF!</v>
      </c>
      <c r="I44" s="140" t="e">
        <f>F44+G44+H44</f>
        <v>#REF!</v>
      </c>
      <c r="J44" s="141" t="e">
        <f ca="1">IF(_xlfn.SINGLE(CenaCelkemVypocet)=0,"",I44/_xlfn.SINGLE(CenaCelkemVypocet)*100)</f>
        <v>#NAME?</v>
      </c>
    </row>
    <row r="45" spans="1:52" ht="25.5" hidden="1" customHeight="1" x14ac:dyDescent="0.2">
      <c r="A45" s="17"/>
      <c r="B45" s="266" t="s">
        <v>44</v>
      </c>
      <c r="C45" s="267"/>
      <c r="D45" s="267"/>
      <c r="E45" s="268"/>
      <c r="F45" s="142">
        <f>SUMIF(A44:A44,"=1",F44:F44)</f>
        <v>0</v>
      </c>
      <c r="G45" s="143">
        <f>SUMIF(A44:A44,"=1",G44:G44)</f>
        <v>0</v>
      </c>
      <c r="H45" s="143" t="e">
        <f>SUMIF(A44:A44,"=1",H44:H44)</f>
        <v>#REF!</v>
      </c>
      <c r="I45" s="143" t="e">
        <f>SUMIF(A44:A44,"=1",I44:I44)</f>
        <v>#REF!</v>
      </c>
      <c r="J45" s="144" t="e">
        <f ca="1">SUMIF(A44:A44,"=1",J44:J44)</f>
        <v>#NAME?</v>
      </c>
    </row>
    <row r="46" spans="1:52" x14ac:dyDescent="0.2">
      <c r="B46" s="84"/>
      <c r="C46" s="84"/>
      <c r="D46" s="84"/>
      <c r="E46" s="84"/>
      <c r="F46" s="84"/>
      <c r="G46" s="85"/>
      <c r="H46" s="84"/>
      <c r="I46" s="85"/>
      <c r="J46" s="85"/>
    </row>
    <row r="47" spans="1:52" x14ac:dyDescent="0.2">
      <c r="B47" s="84" t="s">
        <v>46</v>
      </c>
      <c r="C47" s="84"/>
      <c r="D47" s="84"/>
      <c r="E47" s="84"/>
      <c r="F47" s="84"/>
      <c r="G47" s="85"/>
      <c r="H47" s="84"/>
      <c r="I47" s="85"/>
      <c r="J47" s="85"/>
    </row>
    <row r="48" spans="1:52" x14ac:dyDescent="0.2">
      <c r="B48" s="253" t="s">
        <v>47</v>
      </c>
      <c r="C48" s="253"/>
      <c r="D48" s="253"/>
      <c r="E48" s="253"/>
      <c r="F48" s="253"/>
      <c r="G48" s="253"/>
      <c r="H48" s="253"/>
      <c r="I48" s="253"/>
      <c r="J48" s="253"/>
      <c r="AZ48" s="18" t="str">
        <f>B48</f>
        <v>Položkový rozpočet obsahuje kompletní výměnu regulace řízení strojovny vytápění.</v>
      </c>
    </row>
    <row r="49" spans="2:10" x14ac:dyDescent="0.2">
      <c r="B49" s="84"/>
      <c r="C49" s="84"/>
      <c r="D49" s="84"/>
      <c r="E49" s="84"/>
      <c r="F49" s="84"/>
      <c r="G49" s="85"/>
      <c r="H49" s="84"/>
      <c r="I49" s="85"/>
      <c r="J49" s="85"/>
    </row>
    <row r="64" spans="2:10" x14ac:dyDescent="0.2">
      <c r="F64" s="21"/>
      <c r="G64" s="16"/>
      <c r="H64" s="21"/>
      <c r="I64" s="16"/>
      <c r="J64" s="16"/>
    </row>
    <row r="65" spans="6:10" x14ac:dyDescent="0.2">
      <c r="F65" s="21"/>
      <c r="G65" s="16"/>
      <c r="H65" s="21"/>
      <c r="I65" s="16"/>
      <c r="J65" s="16"/>
    </row>
    <row r="66" spans="6:10" x14ac:dyDescent="0.2">
      <c r="F66" s="21"/>
      <c r="G66" s="16"/>
      <c r="H66" s="21"/>
      <c r="I66" s="16"/>
      <c r="J66" s="16"/>
    </row>
  </sheetData>
  <sheetProtection algorithmName="SHA-512" hashValue="A/i7wHgzS5WFqDj8BSemahm+MmWCX56GUWg7Exou/z364xXx/ZFWXWwit7o5Vpq0fAWi+MmRE1JSvNbkW67rGw==" saltValue="foZyQeEpNEMgRXLCc+Hn/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0">
    <mergeCell ref="B48:J48"/>
    <mergeCell ref="I18:J18"/>
    <mergeCell ref="I20:J20"/>
    <mergeCell ref="I27:J27"/>
    <mergeCell ref="I28:J28"/>
    <mergeCell ref="I21:J21"/>
    <mergeCell ref="I22:J22"/>
    <mergeCell ref="I23:J23"/>
    <mergeCell ref="I24:J24"/>
    <mergeCell ref="I25:J25"/>
    <mergeCell ref="D39:E39"/>
    <mergeCell ref="D40:E40"/>
    <mergeCell ref="G39:I39"/>
    <mergeCell ref="C44:E44"/>
    <mergeCell ref="B45:E45"/>
    <mergeCell ref="C19:F19"/>
    <mergeCell ref="B1:J1"/>
    <mergeCell ref="G32:I32"/>
    <mergeCell ref="G34:I34"/>
    <mergeCell ref="G31:I31"/>
    <mergeCell ref="D11:G11"/>
    <mergeCell ref="I19:J19"/>
    <mergeCell ref="G33:I33"/>
    <mergeCell ref="C23:F23"/>
    <mergeCell ref="C24:F24"/>
    <mergeCell ref="C25:F25"/>
    <mergeCell ref="C26:F26"/>
    <mergeCell ref="D2:J2"/>
    <mergeCell ref="D3:J3"/>
    <mergeCell ref="D12:G12"/>
    <mergeCell ref="D13:G13"/>
    <mergeCell ref="C18:F18"/>
    <mergeCell ref="D37:E37"/>
    <mergeCell ref="G37:I37"/>
    <mergeCell ref="I26:J26"/>
    <mergeCell ref="C20:F20"/>
    <mergeCell ref="C21:F21"/>
    <mergeCell ref="C22:F22"/>
    <mergeCell ref="C27:F27"/>
    <mergeCell ref="B28:F2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41" max="9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72" t="s">
        <v>5</v>
      </c>
      <c r="B1" s="272"/>
      <c r="C1" s="273"/>
      <c r="D1" s="272"/>
      <c r="E1" s="272"/>
      <c r="F1" s="272"/>
      <c r="G1" s="272"/>
    </row>
    <row r="2" spans="1:7" ht="24.95" customHeight="1" x14ac:dyDescent="0.2">
      <c r="A2" s="14" t="s">
        <v>31</v>
      </c>
      <c r="B2" s="13"/>
      <c r="C2" s="274"/>
      <c r="D2" s="274"/>
      <c r="E2" s="274"/>
      <c r="F2" s="274"/>
      <c r="G2" s="275"/>
    </row>
    <row r="3" spans="1:7" ht="24.95" hidden="1" customHeight="1" x14ac:dyDescent="0.2">
      <c r="A3" s="14" t="s">
        <v>6</v>
      </c>
      <c r="B3" s="13"/>
      <c r="C3" s="274"/>
      <c r="D3" s="274"/>
      <c r="E3" s="274"/>
      <c r="F3" s="274"/>
      <c r="G3" s="275"/>
    </row>
    <row r="4" spans="1:7" ht="24.95" hidden="1" customHeight="1" x14ac:dyDescent="0.2">
      <c r="A4" s="14" t="s">
        <v>7</v>
      </c>
      <c r="B4" s="13"/>
      <c r="C4" s="274"/>
      <c r="D4" s="274"/>
      <c r="E4" s="274"/>
      <c r="F4" s="274"/>
      <c r="G4" s="275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45" t="s">
        <v>54</v>
      </c>
      <c r="B2" s="146"/>
      <c r="C2" s="277" t="s">
        <v>158</v>
      </c>
      <c r="D2" s="278"/>
      <c r="E2" s="278"/>
      <c r="F2" s="278"/>
      <c r="G2" s="279"/>
      <c r="H2" s="84"/>
      <c r="I2" s="84"/>
      <c r="J2" s="84"/>
      <c r="K2" s="84"/>
      <c r="AE2" t="s">
        <v>56</v>
      </c>
    </row>
    <row r="3" spans="1:60" ht="25.15" customHeight="1" x14ac:dyDescent="0.2">
      <c r="A3" s="147" t="s">
        <v>6</v>
      </c>
      <c r="B3" s="148"/>
      <c r="C3" s="280" t="s">
        <v>33</v>
      </c>
      <c r="D3" s="281"/>
      <c r="E3" s="281"/>
      <c r="F3" s="281"/>
      <c r="G3" s="282"/>
      <c r="H3" s="84"/>
      <c r="I3" s="84"/>
      <c r="J3" s="84"/>
      <c r="K3" s="84"/>
      <c r="AE3" t="s">
        <v>57</v>
      </c>
    </row>
    <row r="4" spans="1:60" ht="25.15" hidden="1" customHeight="1" x14ac:dyDescent="0.2">
      <c r="A4" s="147" t="s">
        <v>7</v>
      </c>
      <c r="B4" s="148"/>
      <c r="C4" s="280"/>
      <c r="D4" s="281"/>
      <c r="E4" s="281"/>
      <c r="F4" s="281"/>
      <c r="G4" s="282"/>
      <c r="H4" s="84"/>
      <c r="I4" s="84"/>
      <c r="J4" s="84"/>
      <c r="K4" s="84"/>
      <c r="AE4" t="s">
        <v>58</v>
      </c>
    </row>
    <row r="5" spans="1:60" hidden="1" x14ac:dyDescent="0.2">
      <c r="A5" s="149" t="s">
        <v>59</v>
      </c>
      <c r="B5" s="150"/>
      <c r="C5" s="151"/>
      <c r="D5" s="152"/>
      <c r="E5" s="152"/>
      <c r="F5" s="152"/>
      <c r="G5" s="153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55" t="s">
        <v>61</v>
      </c>
      <c r="B7" s="156" t="s">
        <v>62</v>
      </c>
      <c r="C7" s="156" t="s">
        <v>63</v>
      </c>
      <c r="D7" s="155" t="s">
        <v>64</v>
      </c>
      <c r="E7" s="155" t="s">
        <v>65</v>
      </c>
      <c r="F7" s="157" t="s">
        <v>66</v>
      </c>
      <c r="G7" s="158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24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190.29999999999998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68.63000000000001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9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10.08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1.5E-3</v>
      </c>
      <c r="P30" s="27"/>
      <c r="Q30" s="27">
        <f>SUM(Q31:Q48)</f>
        <v>0</v>
      </c>
      <c r="R30" s="27"/>
      <c r="S30" s="27"/>
      <c r="T30" s="28"/>
      <c r="U30" s="27">
        <f>SUM(U31:U48)</f>
        <v>93.080000000000027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150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1.5E-3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13.58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730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36.869999999999997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184"/>
      <c r="K49" s="184"/>
      <c r="L49" s="4"/>
      <c r="M49" s="4"/>
      <c r="N49" s="4"/>
      <c r="O49" s="4"/>
      <c r="P49" s="4"/>
      <c r="Q49" s="4"/>
      <c r="R49" s="4"/>
      <c r="S49" s="4"/>
      <c r="T49" s="4"/>
      <c r="U49" s="4"/>
      <c r="AC49">
        <v>12</v>
      </c>
      <c r="AD49">
        <v>21</v>
      </c>
    </row>
    <row r="50" spans="1:31" x14ac:dyDescent="0.2">
      <c r="A50" s="187"/>
      <c r="B50" s="188" t="s">
        <v>20</v>
      </c>
      <c r="C50" s="189" t="s">
        <v>155</v>
      </c>
      <c r="D50" s="190"/>
      <c r="E50" s="190"/>
      <c r="F50" s="190"/>
      <c r="G50" s="191">
        <f>G8+G16+G30</f>
        <v>0</v>
      </c>
      <c r="H50" s="191"/>
      <c r="I50" s="191">
        <f t="shared" ref="I50:K50" si="24">I8+I16+I30</f>
        <v>0</v>
      </c>
      <c r="J50" s="191"/>
      <c r="K50" s="191">
        <f t="shared" si="24"/>
        <v>0</v>
      </c>
      <c r="L50" s="4"/>
      <c r="M50" s="4"/>
      <c r="N50" s="4"/>
      <c r="O50" s="4"/>
      <c r="P50" s="4"/>
      <c r="Q50" s="4"/>
      <c r="R50" s="4"/>
      <c r="S50" s="4"/>
      <c r="T50" s="4"/>
      <c r="U50" s="4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n6zz0GYfM9OC7zcumlpk36wtQi7iA/ID7y1LtHrTY50Cn6gXY083An7c+2qvI5aX3hmpkJsuDSP33pgaGNxSIg==" saltValue="3HaLFbNhLBl2lCziBSGk1A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scale="7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159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190.29999999999998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69.75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10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11.2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1.5E-3</v>
      </c>
      <c r="P30" s="27"/>
      <c r="Q30" s="27">
        <f>SUM(Q31:Q48)</f>
        <v>0</v>
      </c>
      <c r="R30" s="27"/>
      <c r="S30" s="27"/>
      <c r="T30" s="28"/>
      <c r="U30" s="27">
        <f>SUM(U31:U48)</f>
        <v>93.080000000000027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150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1.5E-3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13.58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730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36.869999999999997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207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2pSwCvbM1X5xk/KghQX6CTLaqibargtt7VTA/ixbifrP0sluoz/OiYDuG3C/PAhCqAdnFf2qRUflCYQ7Ofw7Eg==" saltValue="8FK8Y4sSxOKwDmwOX1T5ng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204" t="s">
        <v>54</v>
      </c>
      <c r="B2" s="194"/>
      <c r="C2" s="286" t="s">
        <v>160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204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204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1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190.29999999999998</v>
      </c>
      <c r="AE8" t="s">
        <v>80</v>
      </c>
    </row>
    <row r="9" spans="1:60" ht="22.5" outlineLevel="1" x14ac:dyDescent="0.2">
      <c r="A9" s="166">
        <v>1</v>
      </c>
      <c r="B9" s="166" t="s">
        <v>81</v>
      </c>
      <c r="C9" s="205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6" t="s">
        <v>85</v>
      </c>
      <c r="C10" s="205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6" t="s">
        <v>88</v>
      </c>
      <c r="C11" s="205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6" t="s">
        <v>90</v>
      </c>
      <c r="C12" s="205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6" t="s">
        <v>92</v>
      </c>
      <c r="C13" s="205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6" t="s">
        <v>94</v>
      </c>
      <c r="C14" s="205" t="s">
        <v>95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6" t="s">
        <v>97</v>
      </c>
      <c r="C15" s="205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2" t="s">
        <v>50</v>
      </c>
      <c r="C16" s="206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67.510000000000005</v>
      </c>
      <c r="AE16" t="s">
        <v>80</v>
      </c>
    </row>
    <row r="17" spans="1:60" outlineLevel="1" x14ac:dyDescent="0.2">
      <c r="A17" s="166">
        <v>8</v>
      </c>
      <c r="B17" s="166" t="s">
        <v>99</v>
      </c>
      <c r="C17" s="205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6" t="s">
        <v>101</v>
      </c>
      <c r="C18" s="205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6" t="s">
        <v>103</v>
      </c>
      <c r="C19" s="205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6" t="s">
        <v>105</v>
      </c>
      <c r="C20" s="205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6" t="s">
        <v>107</v>
      </c>
      <c r="C21" s="205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6" t="s">
        <v>109</v>
      </c>
      <c r="C22" s="205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6" t="s">
        <v>111</v>
      </c>
      <c r="C23" s="205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6" t="s">
        <v>113</v>
      </c>
      <c r="C24" s="205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6" t="s">
        <v>115</v>
      </c>
      <c r="C25" s="205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6" t="s">
        <v>118</v>
      </c>
      <c r="C26" s="205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6" t="s">
        <v>120</v>
      </c>
      <c r="C27" s="205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6" t="s">
        <v>122</v>
      </c>
      <c r="C28" s="205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6" t="s">
        <v>124</v>
      </c>
      <c r="C29" s="205" t="s">
        <v>125</v>
      </c>
      <c r="D29" s="169" t="s">
        <v>87</v>
      </c>
      <c r="E29" s="170">
        <v>8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8.9600000000000009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2" t="s">
        <v>52</v>
      </c>
      <c r="C30" s="206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1.5E-3</v>
      </c>
      <c r="P30" s="27"/>
      <c r="Q30" s="27">
        <f>SUM(Q31:Q48)</f>
        <v>0</v>
      </c>
      <c r="R30" s="27"/>
      <c r="S30" s="27"/>
      <c r="T30" s="28"/>
      <c r="U30" s="27">
        <f>SUM(U31:U48)</f>
        <v>93.080000000000027</v>
      </c>
      <c r="AE30" t="s">
        <v>80</v>
      </c>
    </row>
    <row r="31" spans="1:60" outlineLevel="1" x14ac:dyDescent="0.2">
      <c r="A31" s="166">
        <v>21</v>
      </c>
      <c r="B31" s="166" t="s">
        <v>126</v>
      </c>
      <c r="C31" s="205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6" t="s">
        <v>128</v>
      </c>
      <c r="C32" s="205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6" t="s">
        <v>130</v>
      </c>
      <c r="C33" s="205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6" t="s">
        <v>92</v>
      </c>
      <c r="C34" s="205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6" t="s">
        <v>133</v>
      </c>
      <c r="C35" s="205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6" t="s">
        <v>135</v>
      </c>
      <c r="C36" s="205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6" t="s">
        <v>137</v>
      </c>
      <c r="C37" s="205" t="s">
        <v>138</v>
      </c>
      <c r="D37" s="169" t="s">
        <v>83</v>
      </c>
      <c r="E37" s="170">
        <v>150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1.5E-3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13.58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6" t="s">
        <v>139</v>
      </c>
      <c r="C38" s="205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6" t="s">
        <v>141</v>
      </c>
      <c r="C39" s="205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6" t="s">
        <v>143</v>
      </c>
      <c r="C40" s="205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6" t="s">
        <v>145</v>
      </c>
      <c r="C41" s="205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6" t="s">
        <v>147</v>
      </c>
      <c r="C42" s="205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6" t="s">
        <v>149</v>
      </c>
      <c r="C43" s="205" t="s">
        <v>150</v>
      </c>
      <c r="D43" s="169" t="s">
        <v>87</v>
      </c>
      <c r="E43" s="170">
        <v>730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36.869999999999997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6" t="s">
        <v>92</v>
      </c>
      <c r="C44" s="205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6" t="s">
        <v>92</v>
      </c>
      <c r="C45" s="205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6" t="s">
        <v>153</v>
      </c>
      <c r="C47" s="205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8" t="s">
        <v>92</v>
      </c>
      <c r="C48" s="207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OxUDMsSSPrB1HquLdBhWx+MUvdElwFADWh0U6cAKkZTea6lzR52V5l8dYUKJeJoF/KVNccLuVXP0W/FB0mv6oA==" saltValue="aGLcRN/BmeJ3BAgl7YugFg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161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242.59999999999997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2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104.61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102.56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100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5.78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80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80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1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1.1200000000000001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1.1000000000000001E-3</v>
      </c>
      <c r="P30" s="27"/>
      <c r="Q30" s="27">
        <f>SUM(Q31:Q48)</f>
        <v>0</v>
      </c>
      <c r="R30" s="27"/>
      <c r="S30" s="27"/>
      <c r="T30" s="28"/>
      <c r="U30" s="27">
        <f>SUM(U31:U48)</f>
        <v>67.79000000000002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2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7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20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4.2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110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1.1000000000000001E-3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9.9600000000000009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190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9.6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i6NXRF1newjzxFW1ltV3nD+hR4GkXTegzTXzLpjGALDKkexhU7tTFSKBWSJhUyZJxXYqcpOlDweXXzhyvTYeKg==" saltValue="fx0r1C83VR8ZZuXmlCbk/w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162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7.2599999999999998E-2</v>
      </c>
      <c r="P8" s="23"/>
      <c r="Q8" s="23">
        <f>SUM(Q9:Q15)</f>
        <v>0</v>
      </c>
      <c r="R8" s="23"/>
      <c r="S8" s="23"/>
      <c r="T8" s="32"/>
      <c r="U8" s="23">
        <f>SUM(U9:U15)</f>
        <v>135.30000000000001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20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1.6000000000000001E-3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1.74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8.0000000000000002E-3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4.9800000000000004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50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5.5E-2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5.22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1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52.31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1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52.31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61.910000000000004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50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2.89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40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40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3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3.36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1.5E-3</v>
      </c>
      <c r="P30" s="27"/>
      <c r="Q30" s="27">
        <f>SUM(Q31:Q48)</f>
        <v>0</v>
      </c>
      <c r="R30" s="27"/>
      <c r="S30" s="27"/>
      <c r="T30" s="28"/>
      <c r="U30" s="27">
        <f>SUM(U31:U48)</f>
        <v>67.830000000000027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1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3.5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10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2.1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150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1.5E-3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13.58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230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11.62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9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184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Mg3WrgZtl8DIFOFotPJq+4tRVjb0AnIT85Ma6wEwoeGQfDwv9JWeXQTb42kuC2XRJBzQUhGCpVI2KCRj1ScKtg==" saltValue="fzojlAzXCeRjaiUJ9dJX+A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5" customWidth="1"/>
    <col min="3" max="3" width="38.28515625" style="1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76" t="s">
        <v>5</v>
      </c>
      <c r="B1" s="276"/>
      <c r="C1" s="276"/>
      <c r="D1" s="276"/>
      <c r="E1" s="276"/>
      <c r="F1" s="276"/>
      <c r="G1" s="276"/>
      <c r="H1" s="84"/>
      <c r="I1" s="84"/>
      <c r="J1" s="84"/>
      <c r="K1" s="84"/>
      <c r="AE1" t="s">
        <v>55</v>
      </c>
    </row>
    <row r="2" spans="1:60" ht="25.15" customHeight="1" x14ac:dyDescent="0.2">
      <c r="A2" s="193" t="s">
        <v>54</v>
      </c>
      <c r="B2" s="194"/>
      <c r="C2" s="286" t="s">
        <v>163</v>
      </c>
      <c r="D2" s="287"/>
      <c r="E2" s="287"/>
      <c r="F2" s="287"/>
      <c r="G2" s="288"/>
      <c r="H2" s="84"/>
      <c r="I2" s="84"/>
      <c r="J2" s="84"/>
      <c r="K2" s="84"/>
      <c r="AE2" t="s">
        <v>56</v>
      </c>
    </row>
    <row r="3" spans="1:60" ht="25.15" customHeight="1" x14ac:dyDescent="0.2">
      <c r="A3" s="193" t="s">
        <v>6</v>
      </c>
      <c r="B3" s="194"/>
      <c r="C3" s="286" t="s">
        <v>33</v>
      </c>
      <c r="D3" s="287"/>
      <c r="E3" s="287"/>
      <c r="F3" s="287"/>
      <c r="G3" s="288"/>
      <c r="H3" s="84"/>
      <c r="I3" s="84"/>
      <c r="J3" s="84"/>
      <c r="K3" s="84"/>
      <c r="AE3" t="s">
        <v>57</v>
      </c>
    </row>
    <row r="4" spans="1:60" ht="25.15" hidden="1" customHeight="1" x14ac:dyDescent="0.2">
      <c r="A4" s="193" t="s">
        <v>7</v>
      </c>
      <c r="B4" s="194"/>
      <c r="C4" s="286"/>
      <c r="D4" s="287"/>
      <c r="E4" s="287"/>
      <c r="F4" s="287"/>
      <c r="G4" s="288"/>
      <c r="H4" s="84"/>
      <c r="I4" s="84"/>
      <c r="J4" s="84"/>
      <c r="K4" s="84"/>
      <c r="AE4" t="s">
        <v>58</v>
      </c>
    </row>
    <row r="5" spans="1:60" hidden="1" x14ac:dyDescent="0.2">
      <c r="A5" s="195" t="s">
        <v>59</v>
      </c>
      <c r="B5" s="150"/>
      <c r="C5" s="151"/>
      <c r="D5" s="152"/>
      <c r="E5" s="152"/>
      <c r="F5" s="152"/>
      <c r="G5" s="196"/>
      <c r="H5" s="84"/>
      <c r="I5" s="84"/>
      <c r="J5" s="84"/>
      <c r="K5" s="84"/>
      <c r="AE5" t="s">
        <v>60</v>
      </c>
    </row>
    <row r="6" spans="1:60" x14ac:dyDescent="0.2">
      <c r="A6" s="84"/>
      <c r="B6" s="154"/>
      <c r="C6" s="154"/>
      <c r="D6" s="84"/>
      <c r="E6" s="84"/>
      <c r="F6" s="84"/>
      <c r="G6" s="84"/>
      <c r="H6" s="84"/>
      <c r="I6" s="84"/>
      <c r="J6" s="84"/>
      <c r="K6" s="84"/>
    </row>
    <row r="7" spans="1:60" ht="38.25" x14ac:dyDescent="0.2">
      <c r="A7" s="197" t="s">
        <v>61</v>
      </c>
      <c r="B7" s="198" t="s">
        <v>62</v>
      </c>
      <c r="C7" s="198" t="s">
        <v>63</v>
      </c>
      <c r="D7" s="197" t="s">
        <v>64</v>
      </c>
      <c r="E7" s="197" t="s">
        <v>65</v>
      </c>
      <c r="F7" s="157" t="s">
        <v>66</v>
      </c>
      <c r="G7" s="197" t="s">
        <v>20</v>
      </c>
      <c r="H7" s="159" t="s">
        <v>21</v>
      </c>
      <c r="I7" s="159" t="s">
        <v>67</v>
      </c>
      <c r="J7" s="159" t="s">
        <v>22</v>
      </c>
      <c r="K7" s="159" t="s">
        <v>68</v>
      </c>
      <c r="L7" s="31" t="s">
        <v>69</v>
      </c>
      <c r="M7" s="31" t="s">
        <v>70</v>
      </c>
      <c r="N7" s="31" t="s">
        <v>71</v>
      </c>
      <c r="O7" s="31" t="s">
        <v>72</v>
      </c>
      <c r="P7" s="31" t="s">
        <v>73</v>
      </c>
      <c r="Q7" s="31" t="s">
        <v>74</v>
      </c>
      <c r="R7" s="31" t="s">
        <v>75</v>
      </c>
      <c r="S7" s="31" t="s">
        <v>76</v>
      </c>
      <c r="T7" s="31" t="s">
        <v>77</v>
      </c>
      <c r="U7" s="31" t="s">
        <v>78</v>
      </c>
    </row>
    <row r="8" spans="1:60" x14ac:dyDescent="0.2">
      <c r="A8" s="160" t="s">
        <v>79</v>
      </c>
      <c r="B8" s="161" t="s">
        <v>48</v>
      </c>
      <c r="C8" s="162" t="s">
        <v>49</v>
      </c>
      <c r="D8" s="163"/>
      <c r="E8" s="164"/>
      <c r="F8" s="165"/>
      <c r="G8" s="165">
        <f>SUMIF(AE9:AE15,"&lt;&gt;NOR",G9:G15)</f>
        <v>0</v>
      </c>
      <c r="H8" s="165"/>
      <c r="I8" s="165">
        <f>SUM(I9:I15)</f>
        <v>0</v>
      </c>
      <c r="J8" s="165"/>
      <c r="K8" s="165">
        <f>SUM(K9:K15)</f>
        <v>0</v>
      </c>
      <c r="L8" s="33"/>
      <c r="M8" s="33">
        <f>SUM(M9:M15)</f>
        <v>0</v>
      </c>
      <c r="N8" s="23"/>
      <c r="O8" s="23">
        <f>SUM(O9:O15)</f>
        <v>0.22039999999999998</v>
      </c>
      <c r="P8" s="23"/>
      <c r="Q8" s="23">
        <f>SUM(Q9:Q15)</f>
        <v>0</v>
      </c>
      <c r="R8" s="23"/>
      <c r="S8" s="23"/>
      <c r="T8" s="32"/>
      <c r="U8" s="23">
        <f>SUM(U9:U15)</f>
        <v>294.89999999999998</v>
      </c>
      <c r="AE8" t="s">
        <v>80</v>
      </c>
    </row>
    <row r="9" spans="1:60" ht="22.5" outlineLevel="1" x14ac:dyDescent="0.2">
      <c r="A9" s="166">
        <v>1</v>
      </c>
      <c r="B9" s="167" t="s">
        <v>81</v>
      </c>
      <c r="C9" s="168" t="s">
        <v>82</v>
      </c>
      <c r="D9" s="169" t="s">
        <v>83</v>
      </c>
      <c r="E9" s="170">
        <v>430</v>
      </c>
      <c r="F9" s="171">
        <f t="shared" ref="F9:F15" si="0">H9+J9</f>
        <v>0</v>
      </c>
      <c r="G9" s="171">
        <f t="shared" ref="G9:G15" si="1">ROUND(E9*F9,2)</f>
        <v>0</v>
      </c>
      <c r="H9" s="208"/>
      <c r="I9" s="171">
        <f t="shared" ref="I9:I15" si="2">ROUND(E9*H9,2)</f>
        <v>0</v>
      </c>
      <c r="J9" s="208"/>
      <c r="K9" s="171">
        <f t="shared" ref="K9:K15" si="3">ROUND(E9*J9,2)</f>
        <v>0</v>
      </c>
      <c r="L9" s="29">
        <v>0</v>
      </c>
      <c r="M9" s="29">
        <f t="shared" ref="M9:M15" si="4">G9*(1+L9/100)</f>
        <v>0</v>
      </c>
      <c r="N9" s="25">
        <v>8.0000000000000007E-5</v>
      </c>
      <c r="O9" s="25">
        <f t="shared" ref="O9:O15" si="5">ROUND(E9*N9,5)</f>
        <v>3.44E-2</v>
      </c>
      <c r="P9" s="25">
        <v>0</v>
      </c>
      <c r="Q9" s="25">
        <f t="shared" ref="Q9:Q15" si="6">ROUND(E9*P9,5)</f>
        <v>0</v>
      </c>
      <c r="R9" s="25"/>
      <c r="S9" s="25"/>
      <c r="T9" s="26">
        <v>8.6999999999999994E-2</v>
      </c>
      <c r="U9" s="25">
        <f t="shared" ref="U9:U15" si="7">ROUND(E9*T9,2)</f>
        <v>37.409999999999997</v>
      </c>
      <c r="V9" s="22"/>
      <c r="W9" s="22"/>
      <c r="X9" s="22"/>
      <c r="Y9" s="22"/>
      <c r="Z9" s="22"/>
      <c r="AA9" s="22"/>
      <c r="AB9" s="22"/>
      <c r="AC9" s="22"/>
      <c r="AD9" s="22"/>
      <c r="AE9" s="22" t="s">
        <v>84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</row>
    <row r="10" spans="1:60" ht="22.5" outlineLevel="1" x14ac:dyDescent="0.2">
      <c r="A10" s="166">
        <v>2</v>
      </c>
      <c r="B10" s="167" t="s">
        <v>85</v>
      </c>
      <c r="C10" s="168" t="s">
        <v>86</v>
      </c>
      <c r="D10" s="169" t="s">
        <v>87</v>
      </c>
      <c r="E10" s="170">
        <v>25</v>
      </c>
      <c r="F10" s="171">
        <f t="shared" si="0"/>
        <v>0</v>
      </c>
      <c r="G10" s="171">
        <f t="shared" si="1"/>
        <v>0</v>
      </c>
      <c r="H10" s="208"/>
      <c r="I10" s="171">
        <f t="shared" si="2"/>
        <v>0</v>
      </c>
      <c r="J10" s="208"/>
      <c r="K10" s="171">
        <f t="shared" si="3"/>
        <v>0</v>
      </c>
      <c r="L10" s="29">
        <v>0</v>
      </c>
      <c r="M10" s="29">
        <f t="shared" si="4"/>
        <v>0</v>
      </c>
      <c r="N10" s="25">
        <v>3.2000000000000003E-4</v>
      </c>
      <c r="O10" s="25">
        <f t="shared" si="5"/>
        <v>8.0000000000000002E-3</v>
      </c>
      <c r="P10" s="25">
        <v>0</v>
      </c>
      <c r="Q10" s="25">
        <f t="shared" si="6"/>
        <v>0</v>
      </c>
      <c r="R10" s="25"/>
      <c r="S10" s="25"/>
      <c r="T10" s="26">
        <v>0.67500000000000004</v>
      </c>
      <c r="U10" s="25">
        <f t="shared" si="7"/>
        <v>16.88</v>
      </c>
      <c r="V10" s="22"/>
      <c r="W10" s="22"/>
      <c r="X10" s="22"/>
      <c r="Y10" s="22"/>
      <c r="Z10" s="22"/>
      <c r="AA10" s="22"/>
      <c r="AB10" s="22"/>
      <c r="AC10" s="22"/>
      <c r="AD10" s="22"/>
      <c r="AE10" s="22" t="s">
        <v>84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outlineLevel="1" x14ac:dyDescent="0.2">
      <c r="A11" s="166">
        <v>3</v>
      </c>
      <c r="B11" s="167" t="s">
        <v>88</v>
      </c>
      <c r="C11" s="168" t="s">
        <v>89</v>
      </c>
      <c r="D11" s="169" t="s">
        <v>87</v>
      </c>
      <c r="E11" s="170">
        <v>4</v>
      </c>
      <c r="F11" s="171">
        <f t="shared" si="0"/>
        <v>0</v>
      </c>
      <c r="G11" s="171">
        <f t="shared" si="1"/>
        <v>0</v>
      </c>
      <c r="H11" s="208"/>
      <c r="I11" s="171">
        <f t="shared" si="2"/>
        <v>0</v>
      </c>
      <c r="J11" s="208"/>
      <c r="K11" s="171">
        <f t="shared" si="3"/>
        <v>0</v>
      </c>
      <c r="L11" s="29">
        <v>0</v>
      </c>
      <c r="M11" s="29">
        <f t="shared" si="4"/>
        <v>0</v>
      </c>
      <c r="N11" s="25">
        <v>0</v>
      </c>
      <c r="O11" s="25">
        <f t="shared" si="5"/>
        <v>0</v>
      </c>
      <c r="P11" s="25">
        <v>0</v>
      </c>
      <c r="Q11" s="25">
        <f t="shared" si="6"/>
        <v>0</v>
      </c>
      <c r="R11" s="25"/>
      <c r="S11" s="25"/>
      <c r="T11" s="26">
        <v>0.46383000000000002</v>
      </c>
      <c r="U11" s="25">
        <f t="shared" si="7"/>
        <v>1.86</v>
      </c>
      <c r="V11" s="22"/>
      <c r="W11" s="22"/>
      <c r="X11" s="22"/>
      <c r="Y11" s="22"/>
      <c r="Z11" s="22"/>
      <c r="AA11" s="22"/>
      <c r="AB11" s="22"/>
      <c r="AC11" s="22"/>
      <c r="AD11" s="22"/>
      <c r="AE11" s="22" t="s">
        <v>84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</row>
    <row r="12" spans="1:60" ht="22.5" outlineLevel="1" x14ac:dyDescent="0.2">
      <c r="A12" s="166">
        <v>4</v>
      </c>
      <c r="B12" s="167" t="s">
        <v>90</v>
      </c>
      <c r="C12" s="168" t="s">
        <v>91</v>
      </c>
      <c r="D12" s="169" t="s">
        <v>83</v>
      </c>
      <c r="E12" s="170">
        <v>150</v>
      </c>
      <c r="F12" s="171">
        <f t="shared" si="0"/>
        <v>0</v>
      </c>
      <c r="G12" s="171">
        <f t="shared" si="1"/>
        <v>0</v>
      </c>
      <c r="H12" s="208"/>
      <c r="I12" s="171">
        <f t="shared" si="2"/>
        <v>0</v>
      </c>
      <c r="J12" s="208"/>
      <c r="K12" s="171">
        <f t="shared" si="3"/>
        <v>0</v>
      </c>
      <c r="L12" s="29">
        <v>0</v>
      </c>
      <c r="M12" s="29">
        <f t="shared" si="4"/>
        <v>0</v>
      </c>
      <c r="N12" s="25">
        <v>1.6000000000000001E-4</v>
      </c>
      <c r="O12" s="25">
        <f t="shared" si="5"/>
        <v>2.4E-2</v>
      </c>
      <c r="P12" s="25">
        <v>0</v>
      </c>
      <c r="Q12" s="25">
        <f t="shared" si="6"/>
        <v>0</v>
      </c>
      <c r="R12" s="25"/>
      <c r="S12" s="25"/>
      <c r="T12" s="26">
        <v>9.955E-2</v>
      </c>
      <c r="U12" s="25">
        <f t="shared" si="7"/>
        <v>14.93</v>
      </c>
      <c r="V12" s="22"/>
      <c r="W12" s="22"/>
      <c r="X12" s="22"/>
      <c r="Y12" s="22"/>
      <c r="Z12" s="22"/>
      <c r="AA12" s="22"/>
      <c r="AB12" s="22"/>
      <c r="AC12" s="22"/>
      <c r="AD12" s="22"/>
      <c r="AE12" s="22" t="s">
        <v>84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</row>
    <row r="13" spans="1:60" ht="22.5" outlineLevel="1" x14ac:dyDescent="0.2">
      <c r="A13" s="166">
        <v>5</v>
      </c>
      <c r="B13" s="167" t="s">
        <v>92</v>
      </c>
      <c r="C13" s="168" t="s">
        <v>93</v>
      </c>
      <c r="D13" s="169" t="s">
        <v>83</v>
      </c>
      <c r="E13" s="170">
        <v>140</v>
      </c>
      <c r="F13" s="171">
        <f t="shared" si="0"/>
        <v>0</v>
      </c>
      <c r="G13" s="171">
        <f t="shared" si="1"/>
        <v>0</v>
      </c>
      <c r="H13" s="208"/>
      <c r="I13" s="171">
        <f t="shared" si="2"/>
        <v>0</v>
      </c>
      <c r="J13" s="208"/>
      <c r="K13" s="171">
        <f t="shared" si="3"/>
        <v>0</v>
      </c>
      <c r="L13" s="29">
        <v>0</v>
      </c>
      <c r="M13" s="29">
        <f t="shared" si="4"/>
        <v>0</v>
      </c>
      <c r="N13" s="25">
        <v>1.1000000000000001E-3</v>
      </c>
      <c r="O13" s="25">
        <f t="shared" si="5"/>
        <v>0.154</v>
      </c>
      <c r="P13" s="25">
        <v>0</v>
      </c>
      <c r="Q13" s="25">
        <f t="shared" si="6"/>
        <v>0</v>
      </c>
      <c r="R13" s="25"/>
      <c r="S13" s="25"/>
      <c r="T13" s="26">
        <v>0.10431</v>
      </c>
      <c r="U13" s="25">
        <f t="shared" si="7"/>
        <v>14.6</v>
      </c>
      <c r="V13" s="22"/>
      <c r="W13" s="22"/>
      <c r="X13" s="22"/>
      <c r="Y13" s="22"/>
      <c r="Z13" s="22"/>
      <c r="AA13" s="22"/>
      <c r="AB13" s="22"/>
      <c r="AC13" s="22"/>
      <c r="AD13" s="22"/>
      <c r="AE13" s="22" t="s">
        <v>84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</row>
    <row r="14" spans="1:60" outlineLevel="1" x14ac:dyDescent="0.2">
      <c r="A14" s="166">
        <v>6</v>
      </c>
      <c r="B14" s="167" t="s">
        <v>94</v>
      </c>
      <c r="C14" s="168" t="s">
        <v>95</v>
      </c>
      <c r="D14" s="169" t="s">
        <v>96</v>
      </c>
      <c r="E14" s="170">
        <v>2</v>
      </c>
      <c r="F14" s="171">
        <f t="shared" si="0"/>
        <v>0</v>
      </c>
      <c r="G14" s="171">
        <f t="shared" si="1"/>
        <v>0</v>
      </c>
      <c r="H14" s="208"/>
      <c r="I14" s="171">
        <f t="shared" si="2"/>
        <v>0</v>
      </c>
      <c r="J14" s="208"/>
      <c r="K14" s="171">
        <f t="shared" si="3"/>
        <v>0</v>
      </c>
      <c r="L14" s="29">
        <v>0</v>
      </c>
      <c r="M14" s="29">
        <f t="shared" si="4"/>
        <v>0</v>
      </c>
      <c r="N14" s="25">
        <v>0</v>
      </c>
      <c r="O14" s="25">
        <f t="shared" si="5"/>
        <v>0</v>
      </c>
      <c r="P14" s="25">
        <v>0</v>
      </c>
      <c r="Q14" s="25">
        <f t="shared" si="6"/>
        <v>0</v>
      </c>
      <c r="R14" s="25"/>
      <c r="S14" s="25"/>
      <c r="T14" s="26">
        <v>52.305</v>
      </c>
      <c r="U14" s="25">
        <f t="shared" si="7"/>
        <v>104.61</v>
      </c>
      <c r="V14" s="22"/>
      <c r="W14" s="22"/>
      <c r="X14" s="22"/>
      <c r="Y14" s="22"/>
      <c r="Z14" s="22"/>
      <c r="AA14" s="22"/>
      <c r="AB14" s="22"/>
      <c r="AC14" s="22"/>
      <c r="AD14" s="22"/>
      <c r="AE14" s="22" t="s">
        <v>84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 outlineLevel="1" x14ac:dyDescent="0.2">
      <c r="A15" s="166">
        <v>7</v>
      </c>
      <c r="B15" s="167" t="s">
        <v>97</v>
      </c>
      <c r="C15" s="168" t="s">
        <v>98</v>
      </c>
      <c r="D15" s="169" t="s">
        <v>96</v>
      </c>
      <c r="E15" s="170">
        <v>2</v>
      </c>
      <c r="F15" s="171">
        <f t="shared" si="0"/>
        <v>0</v>
      </c>
      <c r="G15" s="171">
        <f t="shared" si="1"/>
        <v>0</v>
      </c>
      <c r="H15" s="208"/>
      <c r="I15" s="171">
        <f t="shared" si="2"/>
        <v>0</v>
      </c>
      <c r="J15" s="208"/>
      <c r="K15" s="171">
        <f t="shared" si="3"/>
        <v>0</v>
      </c>
      <c r="L15" s="29">
        <v>0</v>
      </c>
      <c r="M15" s="29">
        <f t="shared" si="4"/>
        <v>0</v>
      </c>
      <c r="N15" s="25">
        <v>0</v>
      </c>
      <c r="O15" s="25">
        <f t="shared" si="5"/>
        <v>0</v>
      </c>
      <c r="P15" s="25">
        <v>0</v>
      </c>
      <c r="Q15" s="25">
        <f t="shared" si="6"/>
        <v>0</v>
      </c>
      <c r="R15" s="25"/>
      <c r="S15" s="25"/>
      <c r="T15" s="26">
        <v>52.305</v>
      </c>
      <c r="U15" s="25">
        <f t="shared" si="7"/>
        <v>104.61</v>
      </c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2">
      <c r="A16" s="172" t="s">
        <v>79</v>
      </c>
      <c r="B16" s="173" t="s">
        <v>50</v>
      </c>
      <c r="C16" s="174" t="s">
        <v>51</v>
      </c>
      <c r="D16" s="175"/>
      <c r="E16" s="176"/>
      <c r="F16" s="177"/>
      <c r="G16" s="177">
        <f>SUMIF(AE17:AE29,"&lt;&gt;NOR",G17:G29)</f>
        <v>0</v>
      </c>
      <c r="H16" s="177"/>
      <c r="I16" s="177">
        <f>SUM(I17:I29)</f>
        <v>0</v>
      </c>
      <c r="J16" s="177"/>
      <c r="K16" s="177">
        <f>SUM(K17:K29)</f>
        <v>0</v>
      </c>
      <c r="L16" s="30"/>
      <c r="M16" s="30">
        <f>SUM(M17:M29)</f>
        <v>0</v>
      </c>
      <c r="N16" s="27"/>
      <c r="O16" s="27">
        <f>SUM(O17:O29)</f>
        <v>0</v>
      </c>
      <c r="P16" s="27"/>
      <c r="Q16" s="27">
        <f>SUM(Q17:Q29)</f>
        <v>0</v>
      </c>
      <c r="R16" s="27"/>
      <c r="S16" s="27"/>
      <c r="T16" s="28"/>
      <c r="U16" s="27">
        <f>SUM(U17:U29)</f>
        <v>102.56</v>
      </c>
      <c r="AE16" t="s">
        <v>80</v>
      </c>
    </row>
    <row r="17" spans="1:60" outlineLevel="1" x14ac:dyDescent="0.2">
      <c r="A17" s="166">
        <v>8</v>
      </c>
      <c r="B17" s="167" t="s">
        <v>99</v>
      </c>
      <c r="C17" s="168" t="s">
        <v>100</v>
      </c>
      <c r="D17" s="169" t="s">
        <v>83</v>
      </c>
      <c r="E17" s="170">
        <v>100</v>
      </c>
      <c r="F17" s="171">
        <f t="shared" ref="F17:F29" si="8">H17+J17</f>
        <v>0</v>
      </c>
      <c r="G17" s="171">
        <f t="shared" ref="G17:G29" si="9">ROUND(E17*F17,2)</f>
        <v>0</v>
      </c>
      <c r="H17" s="208"/>
      <c r="I17" s="171">
        <f t="shared" ref="I17:I29" si="10">ROUND(E17*H17,2)</f>
        <v>0</v>
      </c>
      <c r="J17" s="208"/>
      <c r="K17" s="171">
        <f t="shared" ref="K17:K29" si="11">ROUND(E17*J17,2)</f>
        <v>0</v>
      </c>
      <c r="L17" s="29">
        <v>0</v>
      </c>
      <c r="M17" s="29">
        <f t="shared" ref="M17:M29" si="12">G17*(1+L17/100)</f>
        <v>0</v>
      </c>
      <c r="N17" s="25">
        <v>0</v>
      </c>
      <c r="O17" s="25">
        <f t="shared" ref="O17:O29" si="13">ROUND(E17*N17,5)</f>
        <v>0</v>
      </c>
      <c r="P17" s="25">
        <v>0</v>
      </c>
      <c r="Q17" s="25">
        <f t="shared" ref="Q17:Q29" si="14">ROUND(E17*P17,5)</f>
        <v>0</v>
      </c>
      <c r="R17" s="25"/>
      <c r="S17" s="25"/>
      <c r="T17" s="26">
        <v>5.7829999999999999E-2</v>
      </c>
      <c r="U17" s="25">
        <f t="shared" ref="U17:U29" si="15">ROUND(E17*T17,2)</f>
        <v>5.78</v>
      </c>
      <c r="V17" s="22"/>
      <c r="W17" s="22"/>
      <c r="X17" s="22"/>
      <c r="Y17" s="22"/>
      <c r="Z17" s="22"/>
      <c r="AA17" s="22"/>
      <c r="AB17" s="22"/>
      <c r="AC17" s="22"/>
      <c r="AD17" s="22"/>
      <c r="AE17" s="22" t="s">
        <v>84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</row>
    <row r="18" spans="1:60" ht="22.5" outlineLevel="1" x14ac:dyDescent="0.2">
      <c r="A18" s="166">
        <v>9</v>
      </c>
      <c r="B18" s="167" t="s">
        <v>101</v>
      </c>
      <c r="C18" s="168" t="s">
        <v>102</v>
      </c>
      <c r="D18" s="169" t="s">
        <v>87</v>
      </c>
      <c r="E18" s="170">
        <v>4</v>
      </c>
      <c r="F18" s="171">
        <f t="shared" si="8"/>
        <v>0</v>
      </c>
      <c r="G18" s="171">
        <f t="shared" si="9"/>
        <v>0</v>
      </c>
      <c r="H18" s="208"/>
      <c r="I18" s="171">
        <f t="shared" si="10"/>
        <v>0</v>
      </c>
      <c r="J18" s="208"/>
      <c r="K18" s="171">
        <f t="shared" si="11"/>
        <v>0</v>
      </c>
      <c r="L18" s="29">
        <v>0</v>
      </c>
      <c r="M18" s="29">
        <f t="shared" si="12"/>
        <v>0</v>
      </c>
      <c r="N18" s="25">
        <v>0</v>
      </c>
      <c r="O18" s="25">
        <f t="shared" si="13"/>
        <v>0</v>
      </c>
      <c r="P18" s="25">
        <v>0</v>
      </c>
      <c r="Q18" s="25">
        <f t="shared" si="14"/>
        <v>0</v>
      </c>
      <c r="R18" s="25"/>
      <c r="S18" s="25"/>
      <c r="T18" s="26">
        <v>0.42416999999999999</v>
      </c>
      <c r="U18" s="25">
        <f t="shared" si="15"/>
        <v>1.7</v>
      </c>
      <c r="V18" s="22"/>
      <c r="W18" s="22"/>
      <c r="X18" s="22"/>
      <c r="Y18" s="22"/>
      <c r="Z18" s="22"/>
      <c r="AA18" s="22"/>
      <c r="AB18" s="22"/>
      <c r="AC18" s="22"/>
      <c r="AD18" s="22"/>
      <c r="AE18" s="22" t="s">
        <v>84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</row>
    <row r="19" spans="1:60" outlineLevel="1" x14ac:dyDescent="0.2">
      <c r="A19" s="166">
        <v>10</v>
      </c>
      <c r="B19" s="167" t="s">
        <v>103</v>
      </c>
      <c r="C19" s="168" t="s">
        <v>104</v>
      </c>
      <c r="D19" s="169" t="s">
        <v>87</v>
      </c>
      <c r="E19" s="170">
        <v>1</v>
      </c>
      <c r="F19" s="171">
        <f t="shared" si="8"/>
        <v>0</v>
      </c>
      <c r="G19" s="171">
        <f t="shared" si="9"/>
        <v>0</v>
      </c>
      <c r="H19" s="208"/>
      <c r="I19" s="171">
        <f t="shared" si="10"/>
        <v>0</v>
      </c>
      <c r="J19" s="208"/>
      <c r="K19" s="171">
        <f t="shared" si="11"/>
        <v>0</v>
      </c>
      <c r="L19" s="29">
        <v>0</v>
      </c>
      <c r="M19" s="29">
        <f t="shared" si="12"/>
        <v>0</v>
      </c>
      <c r="N19" s="25">
        <v>0</v>
      </c>
      <c r="O19" s="25">
        <f t="shared" si="13"/>
        <v>0</v>
      </c>
      <c r="P19" s="25">
        <v>0</v>
      </c>
      <c r="Q19" s="25">
        <f t="shared" si="14"/>
        <v>0</v>
      </c>
      <c r="R19" s="25"/>
      <c r="S19" s="25"/>
      <c r="T19" s="26">
        <v>1.23</v>
      </c>
      <c r="U19" s="25">
        <f t="shared" si="15"/>
        <v>1.23</v>
      </c>
      <c r="V19" s="22"/>
      <c r="W19" s="22"/>
      <c r="X19" s="22"/>
      <c r="Y19" s="22"/>
      <c r="Z19" s="22"/>
      <c r="AA19" s="22"/>
      <c r="AB19" s="22"/>
      <c r="AC19" s="22"/>
      <c r="AD19" s="22"/>
      <c r="AE19" s="22" t="s">
        <v>84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</row>
    <row r="20" spans="1:60" outlineLevel="1" x14ac:dyDescent="0.2">
      <c r="A20" s="166">
        <v>11</v>
      </c>
      <c r="B20" s="167" t="s">
        <v>105</v>
      </c>
      <c r="C20" s="168" t="s">
        <v>106</v>
      </c>
      <c r="D20" s="169" t="s">
        <v>87</v>
      </c>
      <c r="E20" s="170">
        <v>1</v>
      </c>
      <c r="F20" s="171">
        <f t="shared" si="8"/>
        <v>0</v>
      </c>
      <c r="G20" s="171">
        <f t="shared" si="9"/>
        <v>0</v>
      </c>
      <c r="H20" s="208"/>
      <c r="I20" s="171">
        <f t="shared" si="10"/>
        <v>0</v>
      </c>
      <c r="J20" s="208"/>
      <c r="K20" s="171">
        <f t="shared" si="11"/>
        <v>0</v>
      </c>
      <c r="L20" s="29">
        <v>0</v>
      </c>
      <c r="M20" s="29">
        <f t="shared" si="12"/>
        <v>0</v>
      </c>
      <c r="N20" s="25">
        <v>0</v>
      </c>
      <c r="O20" s="25">
        <f t="shared" si="13"/>
        <v>0</v>
      </c>
      <c r="P20" s="25">
        <v>0</v>
      </c>
      <c r="Q20" s="25">
        <f t="shared" si="14"/>
        <v>0</v>
      </c>
      <c r="R20" s="25"/>
      <c r="S20" s="25"/>
      <c r="T20" s="26">
        <v>0.62</v>
      </c>
      <c r="U20" s="25">
        <f t="shared" si="15"/>
        <v>0.62</v>
      </c>
      <c r="V20" s="22"/>
      <c r="W20" s="22"/>
      <c r="X20" s="22"/>
      <c r="Y20" s="22"/>
      <c r="Z20" s="22"/>
      <c r="AA20" s="22"/>
      <c r="AB20" s="22"/>
      <c r="AC20" s="22"/>
      <c r="AD20" s="22"/>
      <c r="AE20" s="22" t="s">
        <v>84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</row>
    <row r="21" spans="1:60" ht="22.5" outlineLevel="1" x14ac:dyDescent="0.2">
      <c r="A21" s="166">
        <v>12</v>
      </c>
      <c r="B21" s="167" t="s">
        <v>107</v>
      </c>
      <c r="C21" s="168" t="s">
        <v>108</v>
      </c>
      <c r="D21" s="169" t="s">
        <v>87</v>
      </c>
      <c r="E21" s="170">
        <v>1</v>
      </c>
      <c r="F21" s="171">
        <f t="shared" si="8"/>
        <v>0</v>
      </c>
      <c r="G21" s="171">
        <f t="shared" si="9"/>
        <v>0</v>
      </c>
      <c r="H21" s="208"/>
      <c r="I21" s="171">
        <f t="shared" si="10"/>
        <v>0</v>
      </c>
      <c r="J21" s="208"/>
      <c r="K21" s="171">
        <f t="shared" si="11"/>
        <v>0</v>
      </c>
      <c r="L21" s="29">
        <v>0</v>
      </c>
      <c r="M21" s="29">
        <f t="shared" si="12"/>
        <v>0</v>
      </c>
      <c r="N21" s="25">
        <v>0</v>
      </c>
      <c r="O21" s="25">
        <f t="shared" si="13"/>
        <v>0</v>
      </c>
      <c r="P21" s="25">
        <v>0</v>
      </c>
      <c r="Q21" s="25">
        <f t="shared" si="14"/>
        <v>0</v>
      </c>
      <c r="R21" s="25"/>
      <c r="S21" s="25"/>
      <c r="T21" s="26">
        <v>0.92</v>
      </c>
      <c r="U21" s="25">
        <f t="shared" si="15"/>
        <v>0.92</v>
      </c>
      <c r="V21" s="22"/>
      <c r="W21" s="22"/>
      <c r="X21" s="22"/>
      <c r="Y21" s="22"/>
      <c r="Z21" s="22"/>
      <c r="AA21" s="22"/>
      <c r="AB21" s="22"/>
      <c r="AC21" s="22"/>
      <c r="AD21" s="22"/>
      <c r="AE21" s="22" t="s">
        <v>84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</row>
    <row r="22" spans="1:60" ht="22.5" outlineLevel="1" x14ac:dyDescent="0.2">
      <c r="A22" s="166">
        <v>13</v>
      </c>
      <c r="B22" s="167" t="s">
        <v>109</v>
      </c>
      <c r="C22" s="168" t="s">
        <v>110</v>
      </c>
      <c r="D22" s="169" t="s">
        <v>87</v>
      </c>
      <c r="E22" s="170">
        <v>1</v>
      </c>
      <c r="F22" s="171">
        <f t="shared" si="8"/>
        <v>0</v>
      </c>
      <c r="G22" s="171">
        <f t="shared" si="9"/>
        <v>0</v>
      </c>
      <c r="H22" s="208"/>
      <c r="I22" s="171">
        <f t="shared" si="10"/>
        <v>0</v>
      </c>
      <c r="J22" s="208"/>
      <c r="K22" s="171">
        <f t="shared" si="11"/>
        <v>0</v>
      </c>
      <c r="L22" s="29">
        <v>0</v>
      </c>
      <c r="M22" s="29">
        <f t="shared" si="12"/>
        <v>0</v>
      </c>
      <c r="N22" s="25">
        <v>0</v>
      </c>
      <c r="O22" s="25">
        <f t="shared" si="13"/>
        <v>0</v>
      </c>
      <c r="P22" s="25">
        <v>0</v>
      </c>
      <c r="Q22" s="25">
        <f t="shared" si="14"/>
        <v>0</v>
      </c>
      <c r="R22" s="25"/>
      <c r="S22" s="25"/>
      <c r="T22" s="26">
        <v>0.46</v>
      </c>
      <c r="U22" s="25">
        <f t="shared" si="15"/>
        <v>0.46</v>
      </c>
      <c r="V22" s="22"/>
      <c r="W22" s="22"/>
      <c r="X22" s="22"/>
      <c r="Y22" s="22"/>
      <c r="Z22" s="22"/>
      <c r="AA22" s="22"/>
      <c r="AB22" s="22"/>
      <c r="AC22" s="22"/>
      <c r="AD22" s="22"/>
      <c r="AE22" s="22" t="s">
        <v>84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</row>
    <row r="23" spans="1:60" outlineLevel="1" x14ac:dyDescent="0.2">
      <c r="A23" s="166">
        <v>14</v>
      </c>
      <c r="B23" s="167" t="s">
        <v>111</v>
      </c>
      <c r="C23" s="168" t="s">
        <v>112</v>
      </c>
      <c r="D23" s="169" t="s">
        <v>87</v>
      </c>
      <c r="E23" s="170">
        <v>1</v>
      </c>
      <c r="F23" s="171">
        <f t="shared" si="8"/>
        <v>0</v>
      </c>
      <c r="G23" s="171">
        <f t="shared" si="9"/>
        <v>0</v>
      </c>
      <c r="H23" s="208"/>
      <c r="I23" s="171">
        <f t="shared" si="10"/>
        <v>0</v>
      </c>
      <c r="J23" s="208"/>
      <c r="K23" s="171">
        <f t="shared" si="11"/>
        <v>0</v>
      </c>
      <c r="L23" s="29">
        <v>0</v>
      </c>
      <c r="M23" s="29">
        <f t="shared" si="12"/>
        <v>0</v>
      </c>
      <c r="N23" s="25">
        <v>0</v>
      </c>
      <c r="O23" s="25">
        <f t="shared" si="13"/>
        <v>0</v>
      </c>
      <c r="P23" s="25">
        <v>0</v>
      </c>
      <c r="Q23" s="25">
        <f t="shared" si="14"/>
        <v>0</v>
      </c>
      <c r="R23" s="25"/>
      <c r="S23" s="25"/>
      <c r="T23" s="26">
        <v>2.31</v>
      </c>
      <c r="U23" s="25">
        <f t="shared" si="15"/>
        <v>2.31</v>
      </c>
      <c r="V23" s="22"/>
      <c r="W23" s="22"/>
      <c r="X23" s="22"/>
      <c r="Y23" s="22"/>
      <c r="Z23" s="22"/>
      <c r="AA23" s="22"/>
      <c r="AB23" s="22"/>
      <c r="AC23" s="22"/>
      <c r="AD23" s="22"/>
      <c r="AE23" s="22" t="s">
        <v>84</v>
      </c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outlineLevel="1" x14ac:dyDescent="0.2">
      <c r="A24" s="166">
        <v>15</v>
      </c>
      <c r="B24" s="167" t="s">
        <v>113</v>
      </c>
      <c r="C24" s="168" t="s">
        <v>114</v>
      </c>
      <c r="D24" s="169" t="s">
        <v>87</v>
      </c>
      <c r="E24" s="170">
        <v>1</v>
      </c>
      <c r="F24" s="171">
        <f t="shared" si="8"/>
        <v>0</v>
      </c>
      <c r="G24" s="171">
        <f t="shared" si="9"/>
        <v>0</v>
      </c>
      <c r="H24" s="208"/>
      <c r="I24" s="171">
        <f t="shared" si="10"/>
        <v>0</v>
      </c>
      <c r="J24" s="208"/>
      <c r="K24" s="171">
        <f t="shared" si="11"/>
        <v>0</v>
      </c>
      <c r="L24" s="29">
        <v>0</v>
      </c>
      <c r="M24" s="29">
        <f t="shared" si="12"/>
        <v>0</v>
      </c>
      <c r="N24" s="25">
        <v>0</v>
      </c>
      <c r="O24" s="25">
        <f t="shared" si="13"/>
        <v>0</v>
      </c>
      <c r="P24" s="25">
        <v>0</v>
      </c>
      <c r="Q24" s="25">
        <f t="shared" si="14"/>
        <v>0</v>
      </c>
      <c r="R24" s="25"/>
      <c r="S24" s="25"/>
      <c r="T24" s="26">
        <v>0.15</v>
      </c>
      <c r="U24" s="25">
        <f t="shared" si="15"/>
        <v>0.15</v>
      </c>
      <c r="V24" s="22"/>
      <c r="W24" s="22"/>
      <c r="X24" s="22"/>
      <c r="Y24" s="22"/>
      <c r="Z24" s="22"/>
      <c r="AA24" s="22"/>
      <c r="AB24" s="22"/>
      <c r="AC24" s="22"/>
      <c r="AD24" s="22"/>
      <c r="AE24" s="22" t="s">
        <v>84</v>
      </c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</row>
    <row r="25" spans="1:60" outlineLevel="1" x14ac:dyDescent="0.2">
      <c r="A25" s="166">
        <v>16</v>
      </c>
      <c r="B25" s="167" t="s">
        <v>115</v>
      </c>
      <c r="C25" s="168" t="s">
        <v>116</v>
      </c>
      <c r="D25" s="169" t="s">
        <v>117</v>
      </c>
      <c r="E25" s="170">
        <v>80</v>
      </c>
      <c r="F25" s="171">
        <f t="shared" si="8"/>
        <v>0</v>
      </c>
      <c r="G25" s="171">
        <f t="shared" si="9"/>
        <v>0</v>
      </c>
      <c r="H25" s="208"/>
      <c r="I25" s="171">
        <f t="shared" si="10"/>
        <v>0</v>
      </c>
      <c r="J25" s="208"/>
      <c r="K25" s="171">
        <f t="shared" si="11"/>
        <v>0</v>
      </c>
      <c r="L25" s="29">
        <v>0</v>
      </c>
      <c r="M25" s="29">
        <f t="shared" si="12"/>
        <v>0</v>
      </c>
      <c r="N25" s="25">
        <v>0</v>
      </c>
      <c r="O25" s="25">
        <f t="shared" si="13"/>
        <v>0</v>
      </c>
      <c r="P25" s="25">
        <v>0</v>
      </c>
      <c r="Q25" s="25">
        <f t="shared" si="14"/>
        <v>0</v>
      </c>
      <c r="R25" s="25"/>
      <c r="S25" s="25"/>
      <c r="T25" s="26">
        <v>1</v>
      </c>
      <c r="U25" s="25">
        <f t="shared" si="15"/>
        <v>80</v>
      </c>
      <c r="V25" s="22"/>
      <c r="W25" s="22"/>
      <c r="X25" s="22"/>
      <c r="Y25" s="22"/>
      <c r="Z25" s="22"/>
      <c r="AA25" s="22"/>
      <c r="AB25" s="22"/>
      <c r="AC25" s="22"/>
      <c r="AD25" s="22"/>
      <c r="AE25" s="22" t="s">
        <v>84</v>
      </c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</row>
    <row r="26" spans="1:60" outlineLevel="1" x14ac:dyDescent="0.2">
      <c r="A26" s="166">
        <v>17</v>
      </c>
      <c r="B26" s="167" t="s">
        <v>118</v>
      </c>
      <c r="C26" s="168" t="s">
        <v>119</v>
      </c>
      <c r="D26" s="169" t="s">
        <v>87</v>
      </c>
      <c r="E26" s="170">
        <v>15</v>
      </c>
      <c r="F26" s="171">
        <f t="shared" si="8"/>
        <v>0</v>
      </c>
      <c r="G26" s="171">
        <f t="shared" si="9"/>
        <v>0</v>
      </c>
      <c r="H26" s="208"/>
      <c r="I26" s="171">
        <f t="shared" si="10"/>
        <v>0</v>
      </c>
      <c r="J26" s="208"/>
      <c r="K26" s="171">
        <f t="shared" si="11"/>
        <v>0</v>
      </c>
      <c r="L26" s="29">
        <v>0</v>
      </c>
      <c r="M26" s="29">
        <f t="shared" si="12"/>
        <v>0</v>
      </c>
      <c r="N26" s="25">
        <v>0</v>
      </c>
      <c r="O26" s="25">
        <f t="shared" si="13"/>
        <v>0</v>
      </c>
      <c r="P26" s="25">
        <v>0</v>
      </c>
      <c r="Q26" s="25">
        <f t="shared" si="14"/>
        <v>0</v>
      </c>
      <c r="R26" s="25"/>
      <c r="S26" s="25"/>
      <c r="T26" s="26">
        <v>5.3830000000000003E-2</v>
      </c>
      <c r="U26" s="25">
        <f t="shared" si="15"/>
        <v>0.81</v>
      </c>
      <c r="V26" s="22"/>
      <c r="W26" s="22"/>
      <c r="X26" s="22"/>
      <c r="Y26" s="22"/>
      <c r="Z26" s="22"/>
      <c r="AA26" s="22"/>
      <c r="AB26" s="22"/>
      <c r="AC26" s="22"/>
      <c r="AD26" s="22"/>
      <c r="AE26" s="22" t="s">
        <v>84</v>
      </c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</row>
    <row r="27" spans="1:60" outlineLevel="1" x14ac:dyDescent="0.2">
      <c r="A27" s="166">
        <v>18</v>
      </c>
      <c r="B27" s="167" t="s">
        <v>120</v>
      </c>
      <c r="C27" s="168" t="s">
        <v>121</v>
      </c>
      <c r="D27" s="169" t="s">
        <v>87</v>
      </c>
      <c r="E27" s="170">
        <v>1</v>
      </c>
      <c r="F27" s="171">
        <f t="shared" si="8"/>
        <v>0</v>
      </c>
      <c r="G27" s="171">
        <f t="shared" si="9"/>
        <v>0</v>
      </c>
      <c r="H27" s="208"/>
      <c r="I27" s="171">
        <f t="shared" si="10"/>
        <v>0</v>
      </c>
      <c r="J27" s="208"/>
      <c r="K27" s="171">
        <f t="shared" si="11"/>
        <v>0</v>
      </c>
      <c r="L27" s="29">
        <v>0</v>
      </c>
      <c r="M27" s="29">
        <f t="shared" si="12"/>
        <v>0</v>
      </c>
      <c r="N27" s="25">
        <v>0</v>
      </c>
      <c r="O27" s="25">
        <f t="shared" si="13"/>
        <v>0</v>
      </c>
      <c r="P27" s="25">
        <v>0</v>
      </c>
      <c r="Q27" s="25">
        <f t="shared" si="14"/>
        <v>0</v>
      </c>
      <c r="R27" s="25"/>
      <c r="S27" s="25"/>
      <c r="T27" s="26">
        <v>0.10383000000000001</v>
      </c>
      <c r="U27" s="25">
        <f t="shared" si="15"/>
        <v>0.1</v>
      </c>
      <c r="V27" s="22"/>
      <c r="W27" s="22"/>
      <c r="X27" s="22"/>
      <c r="Y27" s="22"/>
      <c r="Z27" s="22"/>
      <c r="AA27" s="22"/>
      <c r="AB27" s="22"/>
      <c r="AC27" s="22"/>
      <c r="AD27" s="22"/>
      <c r="AE27" s="22" t="s">
        <v>84</v>
      </c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</row>
    <row r="28" spans="1:60" outlineLevel="1" x14ac:dyDescent="0.2">
      <c r="A28" s="166">
        <v>19</v>
      </c>
      <c r="B28" s="167" t="s">
        <v>122</v>
      </c>
      <c r="C28" s="168" t="s">
        <v>123</v>
      </c>
      <c r="D28" s="169" t="s">
        <v>87</v>
      </c>
      <c r="E28" s="170">
        <v>2</v>
      </c>
      <c r="F28" s="171">
        <f t="shared" si="8"/>
        <v>0</v>
      </c>
      <c r="G28" s="171">
        <f t="shared" si="9"/>
        <v>0</v>
      </c>
      <c r="H28" s="208"/>
      <c r="I28" s="171">
        <f t="shared" si="10"/>
        <v>0</v>
      </c>
      <c r="J28" s="208"/>
      <c r="K28" s="171">
        <f t="shared" si="11"/>
        <v>0</v>
      </c>
      <c r="L28" s="29">
        <v>0</v>
      </c>
      <c r="M28" s="29">
        <f t="shared" si="12"/>
        <v>0</v>
      </c>
      <c r="N28" s="25">
        <v>0</v>
      </c>
      <c r="O28" s="25">
        <f t="shared" si="13"/>
        <v>0</v>
      </c>
      <c r="P28" s="25">
        <v>0</v>
      </c>
      <c r="Q28" s="25">
        <f t="shared" si="14"/>
        <v>0</v>
      </c>
      <c r="R28" s="25"/>
      <c r="S28" s="25"/>
      <c r="T28" s="26">
        <v>3.68</v>
      </c>
      <c r="U28" s="25">
        <f t="shared" si="15"/>
        <v>7.36</v>
      </c>
      <c r="V28" s="22"/>
      <c r="W28" s="22"/>
      <c r="X28" s="22"/>
      <c r="Y28" s="22"/>
      <c r="Z28" s="22"/>
      <c r="AA28" s="22"/>
      <c r="AB28" s="22"/>
      <c r="AC28" s="22"/>
      <c r="AD28" s="22"/>
      <c r="AE28" s="22" t="s">
        <v>84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outlineLevel="1" x14ac:dyDescent="0.2">
      <c r="A29" s="166">
        <v>20</v>
      </c>
      <c r="B29" s="167" t="s">
        <v>124</v>
      </c>
      <c r="C29" s="168" t="s">
        <v>125</v>
      </c>
      <c r="D29" s="169" t="s">
        <v>87</v>
      </c>
      <c r="E29" s="170">
        <v>1</v>
      </c>
      <c r="F29" s="171">
        <f t="shared" si="8"/>
        <v>0</v>
      </c>
      <c r="G29" s="171">
        <f t="shared" si="9"/>
        <v>0</v>
      </c>
      <c r="H29" s="208"/>
      <c r="I29" s="171">
        <f t="shared" si="10"/>
        <v>0</v>
      </c>
      <c r="J29" s="208"/>
      <c r="K29" s="171">
        <f t="shared" si="11"/>
        <v>0</v>
      </c>
      <c r="L29" s="29">
        <v>0</v>
      </c>
      <c r="M29" s="29">
        <f t="shared" si="12"/>
        <v>0</v>
      </c>
      <c r="N29" s="25">
        <v>0</v>
      </c>
      <c r="O29" s="25">
        <f t="shared" si="13"/>
        <v>0</v>
      </c>
      <c r="P29" s="25">
        <v>0</v>
      </c>
      <c r="Q29" s="25">
        <f t="shared" si="14"/>
        <v>0</v>
      </c>
      <c r="R29" s="25"/>
      <c r="S29" s="25"/>
      <c r="T29" s="26">
        <v>1.1200000000000001</v>
      </c>
      <c r="U29" s="25">
        <f t="shared" si="15"/>
        <v>1.1200000000000001</v>
      </c>
      <c r="V29" s="22"/>
      <c r="W29" s="22"/>
      <c r="X29" s="22"/>
      <c r="Y29" s="22"/>
      <c r="Z29" s="22"/>
      <c r="AA29" s="22"/>
      <c r="AB29" s="22"/>
      <c r="AC29" s="22"/>
      <c r="AD29" s="22"/>
      <c r="AE29" s="22" t="s">
        <v>84</v>
      </c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2">
      <c r="A30" s="172" t="s">
        <v>79</v>
      </c>
      <c r="B30" s="173" t="s">
        <v>52</v>
      </c>
      <c r="C30" s="174" t="s">
        <v>53</v>
      </c>
      <c r="D30" s="175"/>
      <c r="E30" s="176"/>
      <c r="F30" s="177"/>
      <c r="G30" s="177">
        <f>SUMIF(AE31:AE48,"&lt;&gt;NOR",G31:G48)</f>
        <v>0</v>
      </c>
      <c r="H30" s="177"/>
      <c r="I30" s="177">
        <f>SUM(I31:I48)</f>
        <v>0</v>
      </c>
      <c r="J30" s="177"/>
      <c r="K30" s="177">
        <f>SUM(K31:K48)</f>
        <v>0</v>
      </c>
      <c r="L30" s="30"/>
      <c r="M30" s="30">
        <f>SUM(M31:M48)</f>
        <v>0</v>
      </c>
      <c r="N30" s="27"/>
      <c r="O30" s="27">
        <f>SUM(O31:O48)</f>
        <v>1.1000000000000001E-3</v>
      </c>
      <c r="P30" s="27"/>
      <c r="Q30" s="27">
        <f>SUM(Q31:Q48)</f>
        <v>0</v>
      </c>
      <c r="R30" s="27"/>
      <c r="S30" s="27"/>
      <c r="T30" s="28"/>
      <c r="U30" s="27">
        <f>SUM(U31:U48)</f>
        <v>67.79000000000002</v>
      </c>
      <c r="AE30" t="s">
        <v>80</v>
      </c>
    </row>
    <row r="31" spans="1:60" outlineLevel="1" x14ac:dyDescent="0.2">
      <c r="A31" s="166">
        <v>21</v>
      </c>
      <c r="B31" s="167" t="s">
        <v>126</v>
      </c>
      <c r="C31" s="168" t="s">
        <v>127</v>
      </c>
      <c r="D31" s="169" t="s">
        <v>87</v>
      </c>
      <c r="E31" s="170">
        <v>2</v>
      </c>
      <c r="F31" s="171">
        <f t="shared" ref="F31:F48" si="16">H31+J31</f>
        <v>0</v>
      </c>
      <c r="G31" s="171">
        <f t="shared" ref="G31:G48" si="17">ROUND(E31*F31,2)</f>
        <v>0</v>
      </c>
      <c r="H31" s="208"/>
      <c r="I31" s="171">
        <f t="shared" ref="I31:I48" si="18">ROUND(E31*H31,2)</f>
        <v>0</v>
      </c>
      <c r="J31" s="208"/>
      <c r="K31" s="171">
        <f t="shared" ref="K31:K48" si="19">ROUND(E31*J31,2)</f>
        <v>0</v>
      </c>
      <c r="L31" s="29">
        <v>0</v>
      </c>
      <c r="M31" s="29">
        <f t="shared" ref="M31:M48" si="20">G31*(1+L31/100)</f>
        <v>0</v>
      </c>
      <c r="N31" s="25">
        <v>0</v>
      </c>
      <c r="O31" s="25">
        <f t="shared" ref="O31:O48" si="21">ROUND(E31*N31,5)</f>
        <v>0</v>
      </c>
      <c r="P31" s="25">
        <v>0</v>
      </c>
      <c r="Q31" s="25">
        <f t="shared" ref="Q31:Q48" si="22">ROUND(E31*P31,5)</f>
        <v>0</v>
      </c>
      <c r="R31" s="25"/>
      <c r="S31" s="25"/>
      <c r="T31" s="26">
        <v>3.5</v>
      </c>
      <c r="U31" s="25">
        <f t="shared" ref="U31:U48" si="23">ROUND(E31*T31,2)</f>
        <v>7</v>
      </c>
      <c r="V31" s="22"/>
      <c r="W31" s="22"/>
      <c r="X31" s="22"/>
      <c r="Y31" s="22"/>
      <c r="Z31" s="22"/>
      <c r="AA31" s="22"/>
      <c r="AB31" s="22"/>
      <c r="AC31" s="22"/>
      <c r="AD31" s="22"/>
      <c r="AE31" s="22" t="s">
        <v>84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outlineLevel="1" x14ac:dyDescent="0.2">
      <c r="A32" s="166">
        <v>22</v>
      </c>
      <c r="B32" s="167" t="s">
        <v>128</v>
      </c>
      <c r="C32" s="168" t="s">
        <v>129</v>
      </c>
      <c r="D32" s="169" t="s">
        <v>83</v>
      </c>
      <c r="E32" s="170">
        <v>20</v>
      </c>
      <c r="F32" s="171">
        <f t="shared" si="16"/>
        <v>0</v>
      </c>
      <c r="G32" s="171">
        <f t="shared" si="17"/>
        <v>0</v>
      </c>
      <c r="H32" s="208"/>
      <c r="I32" s="171">
        <f t="shared" si="18"/>
        <v>0</v>
      </c>
      <c r="J32" s="208"/>
      <c r="K32" s="171">
        <f t="shared" si="19"/>
        <v>0</v>
      </c>
      <c r="L32" s="29">
        <v>0</v>
      </c>
      <c r="M32" s="29">
        <f t="shared" si="20"/>
        <v>0</v>
      </c>
      <c r="N32" s="25">
        <v>0</v>
      </c>
      <c r="O32" s="25">
        <f t="shared" si="21"/>
        <v>0</v>
      </c>
      <c r="P32" s="25">
        <v>0</v>
      </c>
      <c r="Q32" s="25">
        <f t="shared" si="22"/>
        <v>0</v>
      </c>
      <c r="R32" s="25"/>
      <c r="S32" s="25"/>
      <c r="T32" s="26">
        <v>0.21</v>
      </c>
      <c r="U32" s="25">
        <f t="shared" si="23"/>
        <v>4.2</v>
      </c>
      <c r="V32" s="22"/>
      <c r="W32" s="22"/>
      <c r="X32" s="22"/>
      <c r="Y32" s="22"/>
      <c r="Z32" s="22"/>
      <c r="AA32" s="22"/>
      <c r="AB32" s="22"/>
      <c r="AC32" s="22"/>
      <c r="AD32" s="22"/>
      <c r="AE32" s="22" t="s">
        <v>84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outlineLevel="1" x14ac:dyDescent="0.2">
      <c r="A33" s="166">
        <v>23</v>
      </c>
      <c r="B33" s="167" t="s">
        <v>130</v>
      </c>
      <c r="C33" s="168" t="s">
        <v>131</v>
      </c>
      <c r="D33" s="169" t="s">
        <v>87</v>
      </c>
      <c r="E33" s="170">
        <v>1</v>
      </c>
      <c r="F33" s="171">
        <f t="shared" si="16"/>
        <v>0</v>
      </c>
      <c r="G33" s="171">
        <f t="shared" si="17"/>
        <v>0</v>
      </c>
      <c r="H33" s="208"/>
      <c r="I33" s="171">
        <f t="shared" si="18"/>
        <v>0</v>
      </c>
      <c r="J33" s="208"/>
      <c r="K33" s="171">
        <f t="shared" si="19"/>
        <v>0</v>
      </c>
      <c r="L33" s="29">
        <v>0</v>
      </c>
      <c r="M33" s="29">
        <f t="shared" si="20"/>
        <v>0</v>
      </c>
      <c r="N33" s="25">
        <v>0</v>
      </c>
      <c r="O33" s="25">
        <f t="shared" si="21"/>
        <v>0</v>
      </c>
      <c r="P33" s="25">
        <v>0</v>
      </c>
      <c r="Q33" s="25">
        <f t="shared" si="22"/>
        <v>0</v>
      </c>
      <c r="R33" s="25"/>
      <c r="S33" s="25"/>
      <c r="T33" s="26">
        <v>0.1265</v>
      </c>
      <c r="U33" s="25">
        <f t="shared" si="23"/>
        <v>0.13</v>
      </c>
      <c r="V33" s="22"/>
      <c r="W33" s="22"/>
      <c r="X33" s="22"/>
      <c r="Y33" s="22"/>
      <c r="Z33" s="22"/>
      <c r="AA33" s="22"/>
      <c r="AB33" s="22"/>
      <c r="AC33" s="22"/>
      <c r="AD33" s="22"/>
      <c r="AE33" s="22" t="s">
        <v>84</v>
      </c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outlineLevel="1" x14ac:dyDescent="0.2">
      <c r="A34" s="166">
        <v>24</v>
      </c>
      <c r="B34" s="167" t="s">
        <v>92</v>
      </c>
      <c r="C34" s="168" t="s">
        <v>132</v>
      </c>
      <c r="D34" s="169" t="s">
        <v>87</v>
      </c>
      <c r="E34" s="170">
        <v>1</v>
      </c>
      <c r="F34" s="171">
        <f t="shared" si="16"/>
        <v>0</v>
      </c>
      <c r="G34" s="171">
        <f t="shared" si="17"/>
        <v>0</v>
      </c>
      <c r="H34" s="208"/>
      <c r="I34" s="171">
        <f t="shared" si="18"/>
        <v>0</v>
      </c>
      <c r="J34" s="208"/>
      <c r="K34" s="171">
        <f t="shared" si="19"/>
        <v>0</v>
      </c>
      <c r="L34" s="29">
        <v>0</v>
      </c>
      <c r="M34" s="29">
        <f t="shared" si="20"/>
        <v>0</v>
      </c>
      <c r="N34" s="25">
        <v>0</v>
      </c>
      <c r="O34" s="25">
        <f t="shared" si="21"/>
        <v>0</v>
      </c>
      <c r="P34" s="25">
        <v>0</v>
      </c>
      <c r="Q34" s="25">
        <f t="shared" si="22"/>
        <v>0</v>
      </c>
      <c r="R34" s="25"/>
      <c r="S34" s="25"/>
      <c r="T34" s="26">
        <v>0.46</v>
      </c>
      <c r="U34" s="25">
        <f t="shared" si="23"/>
        <v>0.46</v>
      </c>
      <c r="V34" s="22"/>
      <c r="W34" s="22"/>
      <c r="X34" s="22"/>
      <c r="Y34" s="22"/>
      <c r="Z34" s="22"/>
      <c r="AA34" s="22"/>
      <c r="AB34" s="22"/>
      <c r="AC34" s="22"/>
      <c r="AD34" s="22"/>
      <c r="AE34" s="22" t="s">
        <v>84</v>
      </c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outlineLevel="1" x14ac:dyDescent="0.2">
      <c r="A35" s="166">
        <v>25</v>
      </c>
      <c r="B35" s="167" t="s">
        <v>133</v>
      </c>
      <c r="C35" s="168" t="s">
        <v>134</v>
      </c>
      <c r="D35" s="169" t="s">
        <v>87</v>
      </c>
      <c r="E35" s="170">
        <v>1</v>
      </c>
      <c r="F35" s="171">
        <f t="shared" si="16"/>
        <v>0</v>
      </c>
      <c r="G35" s="171">
        <f t="shared" si="17"/>
        <v>0</v>
      </c>
      <c r="H35" s="208"/>
      <c r="I35" s="171">
        <f t="shared" si="18"/>
        <v>0</v>
      </c>
      <c r="J35" s="208"/>
      <c r="K35" s="171">
        <f t="shared" si="19"/>
        <v>0</v>
      </c>
      <c r="L35" s="29">
        <v>0</v>
      </c>
      <c r="M35" s="29">
        <f t="shared" si="20"/>
        <v>0</v>
      </c>
      <c r="N35" s="25">
        <v>0</v>
      </c>
      <c r="O35" s="25">
        <f t="shared" si="21"/>
        <v>0</v>
      </c>
      <c r="P35" s="25">
        <v>0</v>
      </c>
      <c r="Q35" s="25">
        <f t="shared" si="22"/>
        <v>0</v>
      </c>
      <c r="R35" s="25"/>
      <c r="S35" s="25"/>
      <c r="T35" s="26">
        <v>0.7</v>
      </c>
      <c r="U35" s="25">
        <f t="shared" si="23"/>
        <v>0.7</v>
      </c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84</v>
      </c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outlineLevel="1" x14ac:dyDescent="0.2">
      <c r="A36" s="166">
        <v>26</v>
      </c>
      <c r="B36" s="167" t="s">
        <v>135</v>
      </c>
      <c r="C36" s="168" t="s">
        <v>136</v>
      </c>
      <c r="D36" s="169" t="s">
        <v>87</v>
      </c>
      <c r="E36" s="170">
        <v>25</v>
      </c>
      <c r="F36" s="171">
        <f t="shared" si="16"/>
        <v>0</v>
      </c>
      <c r="G36" s="171">
        <f t="shared" si="17"/>
        <v>0</v>
      </c>
      <c r="H36" s="208"/>
      <c r="I36" s="171">
        <f t="shared" si="18"/>
        <v>0</v>
      </c>
      <c r="J36" s="208"/>
      <c r="K36" s="171">
        <f t="shared" si="19"/>
        <v>0</v>
      </c>
      <c r="L36" s="29">
        <v>0</v>
      </c>
      <c r="M36" s="29">
        <f t="shared" si="20"/>
        <v>0</v>
      </c>
      <c r="N36" s="25">
        <v>0</v>
      </c>
      <c r="O36" s="25">
        <f t="shared" si="21"/>
        <v>0</v>
      </c>
      <c r="P36" s="25">
        <v>0</v>
      </c>
      <c r="Q36" s="25">
        <f t="shared" si="22"/>
        <v>0</v>
      </c>
      <c r="R36" s="25"/>
      <c r="S36" s="25"/>
      <c r="T36" s="26">
        <v>0.4</v>
      </c>
      <c r="U36" s="25">
        <f t="shared" si="23"/>
        <v>10</v>
      </c>
      <c r="V36" s="22"/>
      <c r="W36" s="22"/>
      <c r="X36" s="22"/>
      <c r="Y36" s="22"/>
      <c r="Z36" s="22"/>
      <c r="AA36" s="22"/>
      <c r="AB36" s="22"/>
      <c r="AC36" s="22"/>
      <c r="AD36" s="22"/>
      <c r="AE36" s="22" t="s">
        <v>84</v>
      </c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22.5" outlineLevel="1" x14ac:dyDescent="0.2">
      <c r="A37" s="166">
        <v>27</v>
      </c>
      <c r="B37" s="167" t="s">
        <v>137</v>
      </c>
      <c r="C37" s="168" t="s">
        <v>138</v>
      </c>
      <c r="D37" s="169" t="s">
        <v>83</v>
      </c>
      <c r="E37" s="170">
        <v>110</v>
      </c>
      <c r="F37" s="171">
        <f t="shared" si="16"/>
        <v>0</v>
      </c>
      <c r="G37" s="171">
        <f t="shared" si="17"/>
        <v>0</v>
      </c>
      <c r="H37" s="208"/>
      <c r="I37" s="171">
        <f t="shared" si="18"/>
        <v>0</v>
      </c>
      <c r="J37" s="208"/>
      <c r="K37" s="171">
        <f t="shared" si="19"/>
        <v>0</v>
      </c>
      <c r="L37" s="29">
        <v>0</v>
      </c>
      <c r="M37" s="29">
        <f t="shared" si="20"/>
        <v>0</v>
      </c>
      <c r="N37" s="25">
        <v>1.0000000000000001E-5</v>
      </c>
      <c r="O37" s="25">
        <f t="shared" si="21"/>
        <v>1.1000000000000001E-3</v>
      </c>
      <c r="P37" s="25">
        <v>0</v>
      </c>
      <c r="Q37" s="25">
        <f t="shared" si="22"/>
        <v>0</v>
      </c>
      <c r="R37" s="25"/>
      <c r="S37" s="25"/>
      <c r="T37" s="26">
        <v>9.0499999999999997E-2</v>
      </c>
      <c r="U37" s="25">
        <f t="shared" si="23"/>
        <v>9.9600000000000009</v>
      </c>
      <c r="V37" s="22"/>
      <c r="W37" s="22"/>
      <c r="X37" s="22"/>
      <c r="Y37" s="22"/>
      <c r="Z37" s="22"/>
      <c r="AA37" s="22"/>
      <c r="AB37" s="22"/>
      <c r="AC37" s="22"/>
      <c r="AD37" s="22"/>
      <c r="AE37" s="22" t="s">
        <v>84</v>
      </c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outlineLevel="1" x14ac:dyDescent="0.2">
      <c r="A38" s="166">
        <v>28</v>
      </c>
      <c r="B38" s="167" t="s">
        <v>139</v>
      </c>
      <c r="C38" s="168" t="s">
        <v>140</v>
      </c>
      <c r="D38" s="169" t="s">
        <v>87</v>
      </c>
      <c r="E38" s="170">
        <v>50</v>
      </c>
      <c r="F38" s="171">
        <f t="shared" si="16"/>
        <v>0</v>
      </c>
      <c r="G38" s="171">
        <f t="shared" si="17"/>
        <v>0</v>
      </c>
      <c r="H38" s="208"/>
      <c r="I38" s="171">
        <f t="shared" si="18"/>
        <v>0</v>
      </c>
      <c r="J38" s="208"/>
      <c r="K38" s="171">
        <f t="shared" si="19"/>
        <v>0</v>
      </c>
      <c r="L38" s="29">
        <v>0</v>
      </c>
      <c r="M38" s="29">
        <f t="shared" si="20"/>
        <v>0</v>
      </c>
      <c r="N38" s="25">
        <v>0</v>
      </c>
      <c r="O38" s="25">
        <f t="shared" si="21"/>
        <v>0</v>
      </c>
      <c r="P38" s="25">
        <v>0</v>
      </c>
      <c r="Q38" s="25">
        <f t="shared" si="22"/>
        <v>0</v>
      </c>
      <c r="R38" s="25"/>
      <c r="S38" s="25"/>
      <c r="T38" s="26">
        <v>5.7000000000000002E-2</v>
      </c>
      <c r="U38" s="25">
        <f t="shared" si="23"/>
        <v>2.85</v>
      </c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84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outlineLevel="1" x14ac:dyDescent="0.2">
      <c r="A39" s="166">
        <v>29</v>
      </c>
      <c r="B39" s="167" t="s">
        <v>141</v>
      </c>
      <c r="C39" s="168" t="s">
        <v>142</v>
      </c>
      <c r="D39" s="169" t="s">
        <v>87</v>
      </c>
      <c r="E39" s="170">
        <v>1</v>
      </c>
      <c r="F39" s="171">
        <f t="shared" si="16"/>
        <v>0</v>
      </c>
      <c r="G39" s="171">
        <f t="shared" si="17"/>
        <v>0</v>
      </c>
      <c r="H39" s="208"/>
      <c r="I39" s="171">
        <f t="shared" si="18"/>
        <v>0</v>
      </c>
      <c r="J39" s="208"/>
      <c r="K39" s="171">
        <f t="shared" si="19"/>
        <v>0</v>
      </c>
      <c r="L39" s="29">
        <v>0</v>
      </c>
      <c r="M39" s="29">
        <f t="shared" si="20"/>
        <v>0</v>
      </c>
      <c r="N39" s="25">
        <v>0</v>
      </c>
      <c r="O39" s="25">
        <f t="shared" si="21"/>
        <v>0</v>
      </c>
      <c r="P39" s="25">
        <v>0</v>
      </c>
      <c r="Q39" s="25">
        <f t="shared" si="22"/>
        <v>0</v>
      </c>
      <c r="R39" s="25"/>
      <c r="S39" s="25"/>
      <c r="T39" s="26">
        <v>0.27400000000000002</v>
      </c>
      <c r="U39" s="25">
        <f t="shared" si="23"/>
        <v>0.27</v>
      </c>
      <c r="V39" s="22"/>
      <c r="W39" s="22"/>
      <c r="X39" s="22"/>
      <c r="Y39" s="22"/>
      <c r="Z39" s="22"/>
      <c r="AA39" s="22"/>
      <c r="AB39" s="22"/>
      <c r="AC39" s="22"/>
      <c r="AD39" s="22"/>
      <c r="AE39" s="22" t="s">
        <v>84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outlineLevel="1" x14ac:dyDescent="0.2">
      <c r="A40" s="166">
        <v>30</v>
      </c>
      <c r="B40" s="167" t="s">
        <v>143</v>
      </c>
      <c r="C40" s="168" t="s">
        <v>144</v>
      </c>
      <c r="D40" s="169" t="s">
        <v>87</v>
      </c>
      <c r="E40" s="170">
        <v>10</v>
      </c>
      <c r="F40" s="171">
        <f t="shared" si="16"/>
        <v>0</v>
      </c>
      <c r="G40" s="171">
        <f t="shared" si="17"/>
        <v>0</v>
      </c>
      <c r="H40" s="208"/>
      <c r="I40" s="171">
        <f t="shared" si="18"/>
        <v>0</v>
      </c>
      <c r="J40" s="208"/>
      <c r="K40" s="171">
        <f t="shared" si="19"/>
        <v>0</v>
      </c>
      <c r="L40" s="29">
        <v>0</v>
      </c>
      <c r="M40" s="29">
        <f t="shared" si="20"/>
        <v>0</v>
      </c>
      <c r="N40" s="25">
        <v>0</v>
      </c>
      <c r="O40" s="25">
        <f t="shared" si="21"/>
        <v>0</v>
      </c>
      <c r="P40" s="25">
        <v>0</v>
      </c>
      <c r="Q40" s="25">
        <f t="shared" si="22"/>
        <v>0</v>
      </c>
      <c r="R40" s="25"/>
      <c r="S40" s="25"/>
      <c r="T40" s="26">
        <v>0.42</v>
      </c>
      <c r="U40" s="25">
        <f t="shared" si="23"/>
        <v>4.2</v>
      </c>
      <c r="V40" s="22"/>
      <c r="W40" s="22"/>
      <c r="X40" s="22"/>
      <c r="Y40" s="22"/>
      <c r="Z40" s="22"/>
      <c r="AA40" s="22"/>
      <c r="AB40" s="22"/>
      <c r="AC40" s="22"/>
      <c r="AD40" s="22"/>
      <c r="AE40" s="22" t="s">
        <v>84</v>
      </c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outlineLevel="1" x14ac:dyDescent="0.2">
      <c r="A41" s="166">
        <v>31</v>
      </c>
      <c r="B41" s="167" t="s">
        <v>145</v>
      </c>
      <c r="C41" s="168" t="s">
        <v>146</v>
      </c>
      <c r="D41" s="169" t="s">
        <v>87</v>
      </c>
      <c r="E41" s="170">
        <v>200</v>
      </c>
      <c r="F41" s="171">
        <f t="shared" si="16"/>
        <v>0</v>
      </c>
      <c r="G41" s="171">
        <f t="shared" si="17"/>
        <v>0</v>
      </c>
      <c r="H41" s="208"/>
      <c r="I41" s="171">
        <f t="shared" si="18"/>
        <v>0</v>
      </c>
      <c r="J41" s="208"/>
      <c r="K41" s="171">
        <f t="shared" si="19"/>
        <v>0</v>
      </c>
      <c r="L41" s="29">
        <v>0</v>
      </c>
      <c r="M41" s="29">
        <f t="shared" si="20"/>
        <v>0</v>
      </c>
      <c r="N41" s="25">
        <v>0</v>
      </c>
      <c r="O41" s="25">
        <f t="shared" si="21"/>
        <v>0</v>
      </c>
      <c r="P41" s="25">
        <v>0</v>
      </c>
      <c r="Q41" s="25">
        <f t="shared" si="22"/>
        <v>0</v>
      </c>
      <c r="R41" s="25"/>
      <c r="S41" s="25"/>
      <c r="T41" s="26">
        <v>5.3330000000000002E-2</v>
      </c>
      <c r="U41" s="25">
        <f t="shared" si="23"/>
        <v>10.67</v>
      </c>
      <c r="V41" s="22"/>
      <c r="W41" s="22"/>
      <c r="X41" s="22"/>
      <c r="Y41" s="22"/>
      <c r="Z41" s="22"/>
      <c r="AA41" s="22"/>
      <c r="AB41" s="22"/>
      <c r="AC41" s="22"/>
      <c r="AD41" s="22"/>
      <c r="AE41" s="22" t="s">
        <v>84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outlineLevel="1" x14ac:dyDescent="0.2">
      <c r="A42" s="166">
        <v>32</v>
      </c>
      <c r="B42" s="167" t="s">
        <v>147</v>
      </c>
      <c r="C42" s="168" t="s">
        <v>148</v>
      </c>
      <c r="D42" s="169" t="s">
        <v>87</v>
      </c>
      <c r="E42" s="170">
        <v>10</v>
      </c>
      <c r="F42" s="171">
        <f t="shared" si="16"/>
        <v>0</v>
      </c>
      <c r="G42" s="171">
        <f t="shared" si="17"/>
        <v>0</v>
      </c>
      <c r="H42" s="208"/>
      <c r="I42" s="171">
        <f t="shared" si="18"/>
        <v>0</v>
      </c>
      <c r="J42" s="208"/>
      <c r="K42" s="171">
        <f t="shared" si="19"/>
        <v>0</v>
      </c>
      <c r="L42" s="29">
        <v>0</v>
      </c>
      <c r="M42" s="29">
        <f t="shared" si="20"/>
        <v>0</v>
      </c>
      <c r="N42" s="25">
        <v>0</v>
      </c>
      <c r="O42" s="25">
        <f t="shared" si="21"/>
        <v>0</v>
      </c>
      <c r="P42" s="25">
        <v>0</v>
      </c>
      <c r="Q42" s="25">
        <f t="shared" si="22"/>
        <v>0</v>
      </c>
      <c r="R42" s="25"/>
      <c r="S42" s="25"/>
      <c r="T42" s="26">
        <v>0.6</v>
      </c>
      <c r="U42" s="25">
        <f t="shared" si="23"/>
        <v>6</v>
      </c>
      <c r="V42" s="22"/>
      <c r="W42" s="22"/>
      <c r="X42" s="22"/>
      <c r="Y42" s="22"/>
      <c r="Z42" s="22"/>
      <c r="AA42" s="22"/>
      <c r="AB42" s="22"/>
      <c r="AC42" s="22"/>
      <c r="AD42" s="22"/>
      <c r="AE42" s="22" t="s">
        <v>84</v>
      </c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outlineLevel="1" x14ac:dyDescent="0.2">
      <c r="A43" s="166">
        <v>33</v>
      </c>
      <c r="B43" s="167" t="s">
        <v>149</v>
      </c>
      <c r="C43" s="168" t="s">
        <v>150</v>
      </c>
      <c r="D43" s="169" t="s">
        <v>87</v>
      </c>
      <c r="E43" s="170">
        <v>190</v>
      </c>
      <c r="F43" s="171">
        <f t="shared" si="16"/>
        <v>0</v>
      </c>
      <c r="G43" s="171">
        <f t="shared" si="17"/>
        <v>0</v>
      </c>
      <c r="H43" s="208"/>
      <c r="I43" s="171">
        <f t="shared" si="18"/>
        <v>0</v>
      </c>
      <c r="J43" s="208"/>
      <c r="K43" s="171">
        <f t="shared" si="19"/>
        <v>0</v>
      </c>
      <c r="L43" s="29">
        <v>0</v>
      </c>
      <c r="M43" s="29">
        <f t="shared" si="20"/>
        <v>0</v>
      </c>
      <c r="N43" s="25">
        <v>0</v>
      </c>
      <c r="O43" s="25">
        <f t="shared" si="21"/>
        <v>0</v>
      </c>
      <c r="P43" s="25">
        <v>0</v>
      </c>
      <c r="Q43" s="25">
        <f t="shared" si="22"/>
        <v>0</v>
      </c>
      <c r="R43" s="25"/>
      <c r="S43" s="25"/>
      <c r="T43" s="26">
        <v>5.0500000000000003E-2</v>
      </c>
      <c r="U43" s="25">
        <f t="shared" si="23"/>
        <v>9.6</v>
      </c>
      <c r="V43" s="22"/>
      <c r="W43" s="22"/>
      <c r="X43" s="22"/>
      <c r="Y43" s="22"/>
      <c r="Z43" s="22"/>
      <c r="AA43" s="22"/>
      <c r="AB43" s="22"/>
      <c r="AC43" s="22"/>
      <c r="AD43" s="22"/>
      <c r="AE43" s="22" t="s">
        <v>84</v>
      </c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outlineLevel="1" x14ac:dyDescent="0.2">
      <c r="A44" s="166">
        <v>34</v>
      </c>
      <c r="B44" s="167" t="s">
        <v>92</v>
      </c>
      <c r="C44" s="168" t="s">
        <v>151</v>
      </c>
      <c r="D44" s="169" t="s">
        <v>87</v>
      </c>
      <c r="E44" s="170">
        <v>1</v>
      </c>
      <c r="F44" s="171">
        <f t="shared" si="16"/>
        <v>0</v>
      </c>
      <c r="G44" s="171">
        <f t="shared" si="17"/>
        <v>0</v>
      </c>
      <c r="H44" s="208"/>
      <c r="I44" s="171">
        <f t="shared" si="18"/>
        <v>0</v>
      </c>
      <c r="J44" s="208"/>
      <c r="K44" s="171">
        <f t="shared" si="19"/>
        <v>0</v>
      </c>
      <c r="L44" s="29">
        <v>0</v>
      </c>
      <c r="M44" s="29">
        <f t="shared" si="20"/>
        <v>0</v>
      </c>
      <c r="N44" s="25">
        <v>0</v>
      </c>
      <c r="O44" s="25">
        <f t="shared" si="21"/>
        <v>0</v>
      </c>
      <c r="P44" s="25">
        <v>0</v>
      </c>
      <c r="Q44" s="25">
        <f t="shared" si="22"/>
        <v>0</v>
      </c>
      <c r="R44" s="25"/>
      <c r="S44" s="25"/>
      <c r="T44" s="26">
        <v>0.47466999999999998</v>
      </c>
      <c r="U44" s="25">
        <f t="shared" si="23"/>
        <v>0.47</v>
      </c>
      <c r="V44" s="22"/>
      <c r="W44" s="22"/>
      <c r="X44" s="22"/>
      <c r="Y44" s="22"/>
      <c r="Z44" s="22"/>
      <c r="AA44" s="22"/>
      <c r="AB44" s="22"/>
      <c r="AC44" s="22"/>
      <c r="AD44" s="22"/>
      <c r="AE44" s="22" t="s">
        <v>84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outlineLevel="1" x14ac:dyDescent="0.2">
      <c r="A45" s="166">
        <v>35</v>
      </c>
      <c r="B45" s="167" t="s">
        <v>92</v>
      </c>
      <c r="C45" s="168" t="s">
        <v>152</v>
      </c>
      <c r="D45" s="169" t="s">
        <v>87</v>
      </c>
      <c r="E45" s="170">
        <v>1</v>
      </c>
      <c r="F45" s="171">
        <f t="shared" si="16"/>
        <v>0</v>
      </c>
      <c r="G45" s="171">
        <f t="shared" si="17"/>
        <v>0</v>
      </c>
      <c r="H45" s="208"/>
      <c r="I45" s="171">
        <f t="shared" si="18"/>
        <v>0</v>
      </c>
      <c r="J45" s="208"/>
      <c r="K45" s="171">
        <f t="shared" si="19"/>
        <v>0</v>
      </c>
      <c r="L45" s="29">
        <v>0</v>
      </c>
      <c r="M45" s="29">
        <f t="shared" si="20"/>
        <v>0</v>
      </c>
      <c r="N45" s="25">
        <v>0</v>
      </c>
      <c r="O45" s="25">
        <f t="shared" si="21"/>
        <v>0</v>
      </c>
      <c r="P45" s="25">
        <v>0</v>
      </c>
      <c r="Q45" s="25">
        <f t="shared" si="22"/>
        <v>0</v>
      </c>
      <c r="R45" s="25"/>
      <c r="S45" s="25"/>
      <c r="T45" s="26">
        <v>0.9</v>
      </c>
      <c r="U45" s="25">
        <f t="shared" si="23"/>
        <v>0.9</v>
      </c>
      <c r="V45" s="22"/>
      <c r="W45" s="22"/>
      <c r="X45" s="22"/>
      <c r="Y45" s="22"/>
      <c r="Z45" s="22"/>
      <c r="AA45" s="22"/>
      <c r="AB45" s="22"/>
      <c r="AC45" s="22"/>
      <c r="AD45" s="22"/>
      <c r="AE45" s="22" t="s">
        <v>84</v>
      </c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outlineLevel="1" x14ac:dyDescent="0.2">
      <c r="A46" s="166">
        <v>36</v>
      </c>
      <c r="B46" s="167"/>
      <c r="C46" s="214" t="s">
        <v>186</v>
      </c>
      <c r="D46" s="283"/>
      <c r="E46" s="284"/>
      <c r="F46" s="284"/>
      <c r="G46" s="284"/>
      <c r="H46" s="284"/>
      <c r="I46" s="284"/>
      <c r="J46" s="284"/>
      <c r="K46" s="285"/>
      <c r="L46" s="213"/>
      <c r="M46" s="29"/>
      <c r="N46" s="25"/>
      <c r="O46" s="25"/>
      <c r="P46" s="25"/>
      <c r="Q46" s="25"/>
      <c r="R46" s="25"/>
      <c r="S46" s="25"/>
      <c r="T46" s="26"/>
      <c r="U46" s="25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outlineLevel="1" x14ac:dyDescent="0.2">
      <c r="A47" s="166">
        <v>37</v>
      </c>
      <c r="B47" s="167" t="s">
        <v>153</v>
      </c>
      <c r="C47" s="168" t="s">
        <v>154</v>
      </c>
      <c r="D47" s="169" t="s">
        <v>87</v>
      </c>
      <c r="E47" s="170">
        <v>1</v>
      </c>
      <c r="F47" s="171">
        <f t="shared" si="16"/>
        <v>0</v>
      </c>
      <c r="G47" s="171">
        <f t="shared" si="17"/>
        <v>0</v>
      </c>
      <c r="H47" s="208"/>
      <c r="I47" s="171">
        <f t="shared" si="18"/>
        <v>0</v>
      </c>
      <c r="J47" s="208"/>
      <c r="K47" s="171">
        <f t="shared" si="19"/>
        <v>0</v>
      </c>
      <c r="L47" s="29">
        <v>0</v>
      </c>
      <c r="M47" s="29">
        <f t="shared" si="20"/>
        <v>0</v>
      </c>
      <c r="N47" s="25">
        <v>0</v>
      </c>
      <c r="O47" s="25">
        <f t="shared" si="21"/>
        <v>0</v>
      </c>
      <c r="P47" s="25">
        <v>0</v>
      </c>
      <c r="Q47" s="25">
        <f t="shared" si="22"/>
        <v>0</v>
      </c>
      <c r="R47" s="25"/>
      <c r="S47" s="25"/>
      <c r="T47" s="26">
        <v>0.2</v>
      </c>
      <c r="U47" s="25">
        <f t="shared" si="23"/>
        <v>0.2</v>
      </c>
      <c r="V47" s="22"/>
      <c r="W47" s="22"/>
      <c r="X47" s="22"/>
      <c r="Y47" s="22"/>
      <c r="Z47" s="22"/>
      <c r="AA47" s="22"/>
      <c r="AB47" s="22"/>
      <c r="AC47" s="22"/>
      <c r="AD47" s="22"/>
      <c r="AE47" s="22" t="s">
        <v>84</v>
      </c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outlineLevel="1" x14ac:dyDescent="0.2">
      <c r="A48" s="178">
        <v>38</v>
      </c>
      <c r="B48" s="179" t="s">
        <v>92</v>
      </c>
      <c r="C48" s="180" t="s">
        <v>95</v>
      </c>
      <c r="D48" s="181" t="s">
        <v>96</v>
      </c>
      <c r="E48" s="182">
        <v>1</v>
      </c>
      <c r="F48" s="183">
        <f t="shared" si="16"/>
        <v>0</v>
      </c>
      <c r="G48" s="183">
        <f t="shared" si="17"/>
        <v>0</v>
      </c>
      <c r="H48" s="208"/>
      <c r="I48" s="183">
        <f t="shared" si="18"/>
        <v>0</v>
      </c>
      <c r="J48" s="209"/>
      <c r="K48" s="183">
        <f t="shared" si="19"/>
        <v>0</v>
      </c>
      <c r="L48" s="34">
        <v>0</v>
      </c>
      <c r="M48" s="34">
        <f t="shared" si="20"/>
        <v>0</v>
      </c>
      <c r="N48" s="35">
        <v>0</v>
      </c>
      <c r="O48" s="35">
        <f t="shared" si="21"/>
        <v>0</v>
      </c>
      <c r="P48" s="35">
        <v>0</v>
      </c>
      <c r="Q48" s="35">
        <f t="shared" si="22"/>
        <v>0</v>
      </c>
      <c r="R48" s="35"/>
      <c r="S48" s="35"/>
      <c r="T48" s="36">
        <v>0.18</v>
      </c>
      <c r="U48" s="35">
        <f t="shared" si="23"/>
        <v>0.18</v>
      </c>
      <c r="V48" s="22"/>
      <c r="W48" s="22"/>
      <c r="X48" s="22"/>
      <c r="Y48" s="22"/>
      <c r="Z48" s="22"/>
      <c r="AA48" s="22"/>
      <c r="AB48" s="22"/>
      <c r="AC48" s="22"/>
      <c r="AD48" s="22"/>
      <c r="AE48" s="22" t="s">
        <v>84</v>
      </c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31" x14ac:dyDescent="0.2">
      <c r="A49" s="184"/>
      <c r="B49" s="185" t="s">
        <v>155</v>
      </c>
      <c r="C49" s="186" t="s">
        <v>155</v>
      </c>
      <c r="D49" s="184"/>
      <c r="E49" s="184"/>
      <c r="F49" s="184"/>
      <c r="G49" s="184"/>
      <c r="H49" s="212"/>
      <c r="I49" s="184"/>
      <c r="J49" s="184"/>
      <c r="K49" s="184"/>
      <c r="L49" s="37"/>
      <c r="M49" s="37"/>
      <c r="N49" s="37"/>
      <c r="O49" s="37"/>
      <c r="P49" s="37"/>
      <c r="Q49" s="37"/>
      <c r="R49" s="37"/>
      <c r="S49" s="37"/>
      <c r="T49" s="37"/>
      <c r="U49" s="37"/>
      <c r="AC49">
        <v>12</v>
      </c>
      <c r="AD49">
        <v>21</v>
      </c>
    </row>
    <row r="50" spans="1:31" x14ac:dyDescent="0.2">
      <c r="A50" s="199"/>
      <c r="B50" s="200" t="s">
        <v>20</v>
      </c>
      <c r="C50" s="201" t="s">
        <v>155</v>
      </c>
      <c r="D50" s="202"/>
      <c r="E50" s="202"/>
      <c r="F50" s="202"/>
      <c r="G50" s="203">
        <f>G8+G16+G30</f>
        <v>0</v>
      </c>
      <c r="H50" s="203"/>
      <c r="I50" s="203">
        <f t="shared" ref="I50:K50" si="24">I8+I16+I30</f>
        <v>0</v>
      </c>
      <c r="J50" s="203"/>
      <c r="K50" s="203">
        <f t="shared" si="24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AC50">
        <f>SUMIF(L7:L48,AC49,G7:G48)</f>
        <v>0</v>
      </c>
      <c r="AD50">
        <f>SUMIF(L7:L48,AD49,G7:G48)</f>
        <v>0</v>
      </c>
      <c r="AE50" t="s">
        <v>156</v>
      </c>
    </row>
    <row r="51" spans="1:31" x14ac:dyDescent="0.2">
      <c r="A51" s="184"/>
      <c r="B51" s="185" t="s">
        <v>155</v>
      </c>
      <c r="C51" s="186" t="s">
        <v>155</v>
      </c>
      <c r="D51" s="184"/>
      <c r="E51" s="184"/>
      <c r="F51" s="184"/>
      <c r="G51" s="184"/>
      <c r="H51" s="184"/>
      <c r="I51" s="184"/>
      <c r="J51" s="184"/>
      <c r="K51" s="184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31" x14ac:dyDescent="0.2">
      <c r="A52" s="184"/>
      <c r="B52" s="185" t="s">
        <v>155</v>
      </c>
      <c r="C52" s="186" t="s">
        <v>155</v>
      </c>
      <c r="D52" s="184"/>
      <c r="E52" s="184"/>
      <c r="F52" s="184"/>
      <c r="G52" s="184"/>
      <c r="H52" s="184"/>
      <c r="I52" s="184"/>
      <c r="J52" s="184"/>
      <c r="K52" s="184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31" x14ac:dyDescent="0.2">
      <c r="A53" s="184"/>
      <c r="B53" s="185" t="s">
        <v>155</v>
      </c>
      <c r="C53" s="186" t="s">
        <v>155</v>
      </c>
      <c r="D53" s="184"/>
      <c r="E53" s="184"/>
      <c r="F53" s="184"/>
      <c r="G53" s="184"/>
      <c r="H53" s="184"/>
      <c r="I53" s="184"/>
      <c r="J53" s="184"/>
      <c r="K53" s="184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31" x14ac:dyDescent="0.2">
      <c r="A54" s="84"/>
      <c r="B54" s="154"/>
      <c r="C54" s="192"/>
      <c r="D54" s="84"/>
      <c r="E54" s="84"/>
      <c r="F54" s="84"/>
      <c r="G54" s="84"/>
      <c r="H54" s="84"/>
      <c r="I54" s="84"/>
      <c r="J54" s="84"/>
      <c r="K54" s="84"/>
      <c r="AE54" t="s">
        <v>157</v>
      </c>
    </row>
  </sheetData>
  <sheetProtection algorithmName="SHA-512" hashValue="67OGXU2SyOsgRG+rb1MyPIkxYxC6KL1/k50650pmyO6snnbsYf0pfLzBdRofLhQjM+8Cew91cqJkog3xJyg6DQ==" saltValue="zuchbouvn7KIVy2wmXfFJw==" spinCount="100000" sheet="1" objects="1" scenarios="1"/>
  <mergeCells count="5">
    <mergeCell ref="A1:G1"/>
    <mergeCell ref="C2:G2"/>
    <mergeCell ref="C3:G3"/>
    <mergeCell ref="C4:G4"/>
    <mergeCell ref="D46:K46"/>
  </mergeCells>
  <pageMargins left="0.39370078740157499" right="0.196850393700787" top="0.78740157499999996" bottom="0.78740157499999996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51</vt:i4>
      </vt:variant>
    </vt:vector>
  </HeadingPairs>
  <TitlesOfParts>
    <vt:vector size="63" baseType="lpstr">
      <vt:lpstr>Pokyny pro vyplnění</vt:lpstr>
      <vt:lpstr>Stavba</vt:lpstr>
      <vt:lpstr>VzorPolozky</vt:lpstr>
      <vt:lpstr>1. ZŠ V Domcích - kotelna</vt:lpstr>
      <vt:lpstr>2. ZŠ Komenského - kotelna</vt:lpstr>
      <vt:lpstr>3. ZŠ kpt. Jaroše - kotelna</vt:lpstr>
      <vt:lpstr>4. ZŠ R. Frimla - kotelny</vt:lpstr>
      <vt:lpstr>5. ZŠ Poříčí - kotelna</vt:lpstr>
      <vt:lpstr>6. ZŠ Poříčí Jídelna - kotelna</vt:lpstr>
      <vt:lpstr>7. ZŠ Poříčí Montessori - kot.</vt:lpstr>
      <vt:lpstr>8. ZUŠ Školní - kotelna</vt:lpstr>
      <vt:lpstr>9. ZUŠ Haasův palác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'1. ZŠ V Domcích - kotelna'!Oblast_tisku</vt:lpstr>
      <vt:lpstr>'2. ZŠ Komenského - kotelna'!Oblast_tisku</vt:lpstr>
      <vt:lpstr>'3. ZŠ kpt. Jaroše - kotelna'!Oblast_tisku</vt:lpstr>
      <vt:lpstr>'4. ZŠ R. Frimla - kotelny'!Oblast_tisku</vt:lpstr>
      <vt:lpstr>'5. ZŠ Poříčí - kotelna'!Oblast_tisku</vt:lpstr>
      <vt:lpstr>'6. ZŠ Poříčí Jídelna - kotelna'!Oblast_tisku</vt:lpstr>
      <vt:lpstr>'7. ZŠ Poříčí Montessori - kot.'!Oblast_tisku</vt:lpstr>
      <vt:lpstr>'8. ZUŠ Školní - kotelna'!Oblast_tisku</vt:lpstr>
      <vt:lpstr>'9. ZUŠ Haasův palác'!Oblast_tisku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Stavba!SazbaDPH2</vt:lpstr>
      <vt:lpstr>Vypracoval</vt:lpstr>
      <vt:lpstr>Stavba!ZakladDPHSniVypocet</vt:lpstr>
      <vt:lpstr>ZakladDPHZakl</vt:lpstr>
      <vt:lpstr>Stavba!ZakladDPHZaklVypocet</vt:lpstr>
      <vt:lpstr>ZaObjednatele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Šimůnek</dc:creator>
  <cp:lastModifiedBy>Sekerová Petra, Bc.</cp:lastModifiedBy>
  <cp:lastPrinted>2025-03-25T06:13:57Z</cp:lastPrinted>
  <dcterms:created xsi:type="dcterms:W3CDTF">2009-04-08T07:15:50Z</dcterms:created>
  <dcterms:modified xsi:type="dcterms:W3CDTF">2025-03-25T07:03:24Z</dcterms:modified>
</cp:coreProperties>
</file>