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Lenka\Desktop\"/>
    </mc:Choice>
  </mc:AlternateContent>
  <bookViews>
    <workbookView xWindow="0" yWindow="0" windowWidth="0" windowHeight="0"/>
  </bookViews>
  <sheets>
    <sheet name="Rekapitulace stavby" sheetId="1" r:id="rId1"/>
    <sheet name="000 - Vedlejší a ostatní ..." sheetId="2" r:id="rId2"/>
    <sheet name="001 - Stavební část" sheetId="3" r:id="rId3"/>
    <sheet name="002 - Zdravotní technika" sheetId="4" r:id="rId4"/>
    <sheet name="003 - Vytápění" sheetId="5" r:id="rId5"/>
    <sheet name="004 - Vzduchotechnika" sheetId="6" r:id="rId6"/>
    <sheet name="005 - Elektroinstalace" sheetId="7" r:id="rId7"/>
    <sheet name="006 - FVE" sheetId="8" r:id="rId8"/>
    <sheet name="Seznam figur" sheetId="9" r:id="rId9"/>
  </sheets>
  <definedNames>
    <definedName name="_xlnm.Print_Area" localSheetId="0">'Rekapitulace stavby'!$D$4:$AO$76,'Rekapitulace stavby'!$C$82:$AQ$102</definedName>
    <definedName name="_xlnm.Print_Titles" localSheetId="0">'Rekapitulace stavby'!$92:$92</definedName>
    <definedName name="_xlnm._FilterDatabase" localSheetId="1" hidden="1">'000 - Vedlejší a ostatní ...'!$C$119:$K$127</definedName>
    <definedName name="_xlnm.Print_Area" localSheetId="1">'000 - Vedlejší a ostatní ...'!$C$4:$J$76,'000 - Vedlejší a ostatní ...'!$C$82:$J$101,'000 - Vedlejší a ostatní ...'!$C$107:$K$127</definedName>
    <definedName name="_xlnm.Print_Titles" localSheetId="1">'000 - Vedlejší a ostatní ...'!$119:$119</definedName>
    <definedName name="_xlnm._FilterDatabase" localSheetId="2" hidden="1">'001 - Stavební část'!$C$139:$K$980</definedName>
    <definedName name="_xlnm.Print_Area" localSheetId="2">'001 - Stavební část'!$C$4:$J$76,'001 - Stavební část'!$C$82:$J$121,'001 - Stavební část'!$C$127:$K$980</definedName>
    <definedName name="_xlnm.Print_Titles" localSheetId="2">'001 - Stavební část'!$139:$139</definedName>
    <definedName name="_xlnm._FilterDatabase" localSheetId="3" hidden="1">'002 - Zdravotní technika'!$C$122:$K$162</definedName>
    <definedName name="_xlnm.Print_Area" localSheetId="3">'002 - Zdravotní technika'!$C$4:$J$76,'002 - Zdravotní technika'!$C$82:$J$104,'002 - Zdravotní technika'!$C$110:$K$162</definedName>
    <definedName name="_xlnm.Print_Titles" localSheetId="3">'002 - Zdravotní technika'!$122:$122</definedName>
    <definedName name="_xlnm._FilterDatabase" localSheetId="4" hidden="1">'003 - Vytápění'!$C$121:$K$156</definedName>
    <definedName name="_xlnm.Print_Area" localSheetId="4">'003 - Vytápění'!$C$4:$J$76,'003 - Vytápění'!$C$82:$J$103,'003 - Vytápění'!$C$109:$K$156</definedName>
    <definedName name="_xlnm.Print_Titles" localSheetId="4">'003 - Vytápění'!$121:$121</definedName>
    <definedName name="_xlnm._FilterDatabase" localSheetId="5" hidden="1">'004 - Vzduchotechnika'!$C$119:$K$174</definedName>
    <definedName name="_xlnm.Print_Area" localSheetId="5">'004 - Vzduchotechnika'!$C$4:$J$76,'004 - Vzduchotechnika'!$C$82:$J$101,'004 - Vzduchotechnika'!$C$107:$K$174</definedName>
    <definedName name="_xlnm.Print_Titles" localSheetId="5">'004 - Vzduchotechnika'!$119:$119</definedName>
    <definedName name="_xlnm._FilterDatabase" localSheetId="6" hidden="1">'005 - Elektroinstalace'!$C$116:$K$145</definedName>
    <definedName name="_xlnm.Print_Area" localSheetId="6">'005 - Elektroinstalace'!$C$4:$J$76,'005 - Elektroinstalace'!$C$82:$J$98,'005 - Elektroinstalace'!$C$104:$K$145</definedName>
    <definedName name="_xlnm.Print_Titles" localSheetId="6">'005 - Elektroinstalace'!$116:$116</definedName>
    <definedName name="_xlnm._FilterDatabase" localSheetId="7" hidden="1">'006 - FVE'!$C$117:$K$122</definedName>
    <definedName name="_xlnm.Print_Area" localSheetId="7">'006 - FVE'!$C$4:$J$76,'006 - FVE'!$C$82:$J$99,'006 - FVE'!$C$105:$K$122</definedName>
    <definedName name="_xlnm.Print_Titles" localSheetId="7">'006 - FVE'!$117:$117</definedName>
    <definedName name="_xlnm.Print_Area" localSheetId="8">'Seznam figur'!$C$4:$G$430</definedName>
    <definedName name="_xlnm.Print_Titles" localSheetId="8">'Seznam figur'!$9:$9</definedName>
  </definedNames>
  <calcPr/>
</workbook>
</file>

<file path=xl/calcChain.xml><?xml version="1.0" encoding="utf-8"?>
<calcChain xmlns="http://schemas.openxmlformats.org/spreadsheetml/2006/main">
  <c i="9" l="1" r="D7"/>
  <c i="8" r="J37"/>
  <c r="J36"/>
  <c i="1" r="AY101"/>
  <c i="8" r="J35"/>
  <c i="1" r="AX101"/>
  <c i="8" r="BI121"/>
  <c r="BH121"/>
  <c r="BG121"/>
  <c r="BF121"/>
  <c r="T121"/>
  <c r="T120"/>
  <c r="T119"/>
  <c r="T118"/>
  <c r="R121"/>
  <c r="R120"/>
  <c r="R119"/>
  <c r="R118"/>
  <c r="P121"/>
  <c r="P120"/>
  <c r="P119"/>
  <c r="P118"/>
  <c i="1" r="AU101"/>
  <c i="8" r="J115"/>
  <c r="J114"/>
  <c r="F114"/>
  <c r="F112"/>
  <c r="E110"/>
  <c r="J92"/>
  <c r="J91"/>
  <c r="F91"/>
  <c r="F89"/>
  <c r="E87"/>
  <c r="J18"/>
  <c r="E18"/>
  <c r="F92"/>
  <c r="J17"/>
  <c r="J12"/>
  <c r="J112"/>
  <c r="E7"/>
  <c r="E108"/>
  <c i="7" r="J37"/>
  <c r="J36"/>
  <c i="1" r="AY100"/>
  <c i="7" r="J35"/>
  <c i="1" r="AX100"/>
  <c i="7"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F111"/>
  <c r="E109"/>
  <c r="F89"/>
  <c r="E87"/>
  <c r="J24"/>
  <c r="E24"/>
  <c r="J92"/>
  <c r="J23"/>
  <c r="J21"/>
  <c r="E21"/>
  <c r="J113"/>
  <c r="J20"/>
  <c r="J18"/>
  <c r="E18"/>
  <c r="F92"/>
  <c r="J17"/>
  <c r="J15"/>
  <c r="E15"/>
  <c r="F113"/>
  <c r="J14"/>
  <c r="J12"/>
  <c r="J89"/>
  <c r="E7"/>
  <c r="E107"/>
  <c i="6" r="J37"/>
  <c r="J36"/>
  <c i="1" r="AY99"/>
  <c i="6" r="J35"/>
  <c i="1" r="AX99"/>
  <c i="6" r="BI174"/>
  <c r="BH174"/>
  <c r="BG174"/>
  <c r="BF174"/>
  <c r="T174"/>
  <c r="R174"/>
  <c r="P174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R127"/>
  <c r="P127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F114"/>
  <c r="E112"/>
  <c r="F89"/>
  <c r="E87"/>
  <c r="J24"/>
  <c r="E24"/>
  <c r="J92"/>
  <c r="J23"/>
  <c r="J21"/>
  <c r="E21"/>
  <c r="J116"/>
  <c r="J20"/>
  <c r="J18"/>
  <c r="E18"/>
  <c r="F117"/>
  <c r="J17"/>
  <c r="J15"/>
  <c r="E15"/>
  <c r="F91"/>
  <c r="J14"/>
  <c r="J12"/>
  <c r="J114"/>
  <c r="E7"/>
  <c r="E110"/>
  <c i="5" r="J37"/>
  <c r="J36"/>
  <c i="1" r="AY98"/>
  <c i="5" r="J35"/>
  <c i="1" r="AX98"/>
  <c i="5"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29"/>
  <c r="BH129"/>
  <c r="BG129"/>
  <c r="BF129"/>
  <c r="T129"/>
  <c r="R129"/>
  <c r="P129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J119"/>
  <c r="J118"/>
  <c r="F118"/>
  <c r="F116"/>
  <c r="E114"/>
  <c r="J92"/>
  <c r="J91"/>
  <c r="F91"/>
  <c r="F89"/>
  <c r="E87"/>
  <c r="J18"/>
  <c r="E18"/>
  <c r="F92"/>
  <c r="J17"/>
  <c r="J12"/>
  <c r="J116"/>
  <c r="E7"/>
  <c r="E112"/>
  <c i="4" r="J37"/>
  <c r="J36"/>
  <c i="1" r="AY97"/>
  <c i="4" r="J35"/>
  <c i="1" r="AX97"/>
  <c i="4" r="BI162"/>
  <c r="BH162"/>
  <c r="BG162"/>
  <c r="BF162"/>
  <c r="T162"/>
  <c r="T161"/>
  <c r="R162"/>
  <c r="R161"/>
  <c r="P162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39"/>
  <c r="BH139"/>
  <c r="BG139"/>
  <c r="BF139"/>
  <c r="T139"/>
  <c r="T138"/>
  <c r="R139"/>
  <c r="R138"/>
  <c r="P139"/>
  <c r="P138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J119"/>
  <c r="F117"/>
  <c r="E115"/>
  <c r="J91"/>
  <c r="F89"/>
  <c r="E87"/>
  <c r="J24"/>
  <c r="E24"/>
  <c r="J92"/>
  <c r="J23"/>
  <c r="J18"/>
  <c r="E18"/>
  <c r="F120"/>
  <c r="J17"/>
  <c r="J15"/>
  <c r="E15"/>
  <c r="F91"/>
  <c r="J14"/>
  <c r="J12"/>
  <c r="J117"/>
  <c r="E7"/>
  <c r="E85"/>
  <c i="3" r="J37"/>
  <c r="J36"/>
  <c i="1" r="AY96"/>
  <c i="3" r="J35"/>
  <c i="1" r="AX96"/>
  <c i="3" r="BI979"/>
  <c r="BH979"/>
  <c r="BG979"/>
  <c r="BF979"/>
  <c r="T979"/>
  <c r="R979"/>
  <c r="P979"/>
  <c r="BI978"/>
  <c r="BH978"/>
  <c r="BG978"/>
  <c r="BF978"/>
  <c r="T978"/>
  <c r="R978"/>
  <c r="P978"/>
  <c r="BI977"/>
  <c r="BH977"/>
  <c r="BG977"/>
  <c r="BF977"/>
  <c r="T977"/>
  <c r="R977"/>
  <c r="P977"/>
  <c r="BI976"/>
  <c r="BH976"/>
  <c r="BG976"/>
  <c r="BF976"/>
  <c r="T976"/>
  <c r="R976"/>
  <c r="P976"/>
  <c r="BI975"/>
  <c r="BH975"/>
  <c r="BG975"/>
  <c r="BF975"/>
  <c r="T975"/>
  <c r="R975"/>
  <c r="P975"/>
  <c r="BI974"/>
  <c r="BH974"/>
  <c r="BG974"/>
  <c r="BF974"/>
  <c r="T974"/>
  <c r="R974"/>
  <c r="P974"/>
  <c r="BI973"/>
  <c r="BH973"/>
  <c r="BG973"/>
  <c r="BF973"/>
  <c r="T973"/>
  <c r="R973"/>
  <c r="P973"/>
  <c r="BI971"/>
  <c r="BH971"/>
  <c r="BG971"/>
  <c r="BF971"/>
  <c r="T971"/>
  <c r="R971"/>
  <c r="P971"/>
  <c r="BI970"/>
  <c r="BH970"/>
  <c r="BG970"/>
  <c r="BF970"/>
  <c r="T970"/>
  <c r="R970"/>
  <c r="P970"/>
  <c r="BI963"/>
  <c r="BH963"/>
  <c r="BG963"/>
  <c r="BF963"/>
  <c r="T963"/>
  <c r="R963"/>
  <c r="P963"/>
  <c r="BI961"/>
  <c r="BH961"/>
  <c r="BG961"/>
  <c r="BF961"/>
  <c r="T961"/>
  <c r="R961"/>
  <c r="P961"/>
  <c r="BI954"/>
  <c r="BH954"/>
  <c r="BG954"/>
  <c r="BF954"/>
  <c r="T954"/>
  <c r="R954"/>
  <c r="P954"/>
  <c r="BI952"/>
  <c r="BH952"/>
  <c r="BG952"/>
  <c r="BF952"/>
  <c r="T952"/>
  <c r="R952"/>
  <c r="P952"/>
  <c r="BI950"/>
  <c r="BH950"/>
  <c r="BG950"/>
  <c r="BF950"/>
  <c r="T950"/>
  <c r="R950"/>
  <c r="P950"/>
  <c r="BI948"/>
  <c r="BH948"/>
  <c r="BG948"/>
  <c r="BF948"/>
  <c r="T948"/>
  <c r="R948"/>
  <c r="P948"/>
  <c r="BI946"/>
  <c r="BH946"/>
  <c r="BG946"/>
  <c r="BF946"/>
  <c r="T946"/>
  <c r="R946"/>
  <c r="P946"/>
  <c r="BI943"/>
  <c r="BH943"/>
  <c r="BG943"/>
  <c r="BF943"/>
  <c r="T943"/>
  <c r="R943"/>
  <c r="P943"/>
  <c r="BI941"/>
  <c r="BH941"/>
  <c r="BG941"/>
  <c r="BF941"/>
  <c r="T941"/>
  <c r="R941"/>
  <c r="P941"/>
  <c r="BI938"/>
  <c r="BH938"/>
  <c r="BG938"/>
  <c r="BF938"/>
  <c r="T938"/>
  <c r="R938"/>
  <c r="P938"/>
  <c r="BI937"/>
  <c r="BH937"/>
  <c r="BG937"/>
  <c r="BF937"/>
  <c r="T937"/>
  <c r="R937"/>
  <c r="P937"/>
  <c r="BI935"/>
  <c r="BH935"/>
  <c r="BG935"/>
  <c r="BF935"/>
  <c r="T935"/>
  <c r="R935"/>
  <c r="P935"/>
  <c r="BI933"/>
  <c r="BH933"/>
  <c r="BG933"/>
  <c r="BF933"/>
  <c r="T933"/>
  <c r="R933"/>
  <c r="P933"/>
  <c r="BI929"/>
  <c r="BH929"/>
  <c r="BG929"/>
  <c r="BF929"/>
  <c r="T929"/>
  <c r="R929"/>
  <c r="P929"/>
  <c r="BI917"/>
  <c r="BH917"/>
  <c r="BG917"/>
  <c r="BF917"/>
  <c r="T917"/>
  <c r="R917"/>
  <c r="P917"/>
  <c r="BI907"/>
  <c r="BH907"/>
  <c r="BG907"/>
  <c r="BF907"/>
  <c r="T907"/>
  <c r="R907"/>
  <c r="P907"/>
  <c r="BI905"/>
  <c r="BH905"/>
  <c r="BG905"/>
  <c r="BF905"/>
  <c r="T905"/>
  <c r="R905"/>
  <c r="P905"/>
  <c r="BI902"/>
  <c r="BH902"/>
  <c r="BG902"/>
  <c r="BF902"/>
  <c r="T902"/>
  <c r="R902"/>
  <c r="P902"/>
  <c r="BI895"/>
  <c r="BH895"/>
  <c r="BG895"/>
  <c r="BF895"/>
  <c r="T895"/>
  <c r="R895"/>
  <c r="P895"/>
  <c r="BI893"/>
  <c r="BH893"/>
  <c r="BG893"/>
  <c r="BF893"/>
  <c r="T893"/>
  <c r="R893"/>
  <c r="P893"/>
  <c r="BI891"/>
  <c r="BH891"/>
  <c r="BG891"/>
  <c r="BF891"/>
  <c r="T891"/>
  <c r="R891"/>
  <c r="P891"/>
  <c r="BI889"/>
  <c r="BH889"/>
  <c r="BG889"/>
  <c r="BF889"/>
  <c r="T889"/>
  <c r="R889"/>
  <c r="P889"/>
  <c r="BI887"/>
  <c r="BH887"/>
  <c r="BG887"/>
  <c r="BF887"/>
  <c r="T887"/>
  <c r="R887"/>
  <c r="P887"/>
  <c r="BI885"/>
  <c r="BH885"/>
  <c r="BG885"/>
  <c r="BF885"/>
  <c r="T885"/>
  <c r="R885"/>
  <c r="P885"/>
  <c r="BI883"/>
  <c r="BH883"/>
  <c r="BG883"/>
  <c r="BF883"/>
  <c r="T883"/>
  <c r="R883"/>
  <c r="P883"/>
  <c r="BI881"/>
  <c r="BH881"/>
  <c r="BG881"/>
  <c r="BF881"/>
  <c r="T881"/>
  <c r="R881"/>
  <c r="P881"/>
  <c r="BI879"/>
  <c r="BH879"/>
  <c r="BG879"/>
  <c r="BF879"/>
  <c r="T879"/>
  <c r="R879"/>
  <c r="P879"/>
  <c r="BI874"/>
  <c r="BH874"/>
  <c r="BG874"/>
  <c r="BF874"/>
  <c r="T874"/>
  <c r="R874"/>
  <c r="P874"/>
  <c r="BI872"/>
  <c r="BH872"/>
  <c r="BG872"/>
  <c r="BF872"/>
  <c r="T872"/>
  <c r="R872"/>
  <c r="P872"/>
  <c r="BI870"/>
  <c r="BH870"/>
  <c r="BG870"/>
  <c r="BF870"/>
  <c r="T870"/>
  <c r="R870"/>
  <c r="P870"/>
  <c r="BI868"/>
  <c r="BH868"/>
  <c r="BG868"/>
  <c r="BF868"/>
  <c r="T868"/>
  <c r="R868"/>
  <c r="P868"/>
  <c r="BI866"/>
  <c r="BH866"/>
  <c r="BG866"/>
  <c r="BF866"/>
  <c r="T866"/>
  <c r="R866"/>
  <c r="P866"/>
  <c r="BI864"/>
  <c r="BH864"/>
  <c r="BG864"/>
  <c r="BF864"/>
  <c r="T864"/>
  <c r="R864"/>
  <c r="P864"/>
  <c r="BI862"/>
  <c r="BH862"/>
  <c r="BG862"/>
  <c r="BF862"/>
  <c r="T862"/>
  <c r="R862"/>
  <c r="P862"/>
  <c r="BI854"/>
  <c r="BH854"/>
  <c r="BG854"/>
  <c r="BF854"/>
  <c r="T854"/>
  <c r="R854"/>
  <c r="P854"/>
  <c r="BI848"/>
  <c r="BH848"/>
  <c r="BG848"/>
  <c r="BF848"/>
  <c r="T848"/>
  <c r="R848"/>
  <c r="P848"/>
  <c r="BI844"/>
  <c r="BH844"/>
  <c r="BG844"/>
  <c r="BF844"/>
  <c r="T844"/>
  <c r="R844"/>
  <c r="P844"/>
  <c r="BI842"/>
  <c r="BH842"/>
  <c r="BG842"/>
  <c r="BF842"/>
  <c r="T842"/>
  <c r="R842"/>
  <c r="P842"/>
  <c r="BI838"/>
  <c r="BH838"/>
  <c r="BG838"/>
  <c r="BF838"/>
  <c r="T838"/>
  <c r="R838"/>
  <c r="P838"/>
  <c r="BI837"/>
  <c r="BH837"/>
  <c r="BG837"/>
  <c r="BF837"/>
  <c r="T837"/>
  <c r="R837"/>
  <c r="P837"/>
  <c r="BI835"/>
  <c r="BH835"/>
  <c r="BG835"/>
  <c r="BF835"/>
  <c r="T835"/>
  <c r="R835"/>
  <c r="P835"/>
  <c r="BI833"/>
  <c r="BH833"/>
  <c r="BG833"/>
  <c r="BF833"/>
  <c r="T833"/>
  <c r="R833"/>
  <c r="P833"/>
  <c r="BI831"/>
  <c r="BH831"/>
  <c r="BG831"/>
  <c r="BF831"/>
  <c r="T831"/>
  <c r="R831"/>
  <c r="P831"/>
  <c r="BI828"/>
  <c r="BH828"/>
  <c r="BG828"/>
  <c r="BF828"/>
  <c r="T828"/>
  <c r="R828"/>
  <c r="P828"/>
  <c r="BI826"/>
  <c r="BH826"/>
  <c r="BG826"/>
  <c r="BF826"/>
  <c r="T826"/>
  <c r="R826"/>
  <c r="P826"/>
  <c r="BI824"/>
  <c r="BH824"/>
  <c r="BG824"/>
  <c r="BF824"/>
  <c r="T824"/>
  <c r="R824"/>
  <c r="P824"/>
  <c r="BI819"/>
  <c r="BH819"/>
  <c r="BG819"/>
  <c r="BF819"/>
  <c r="T819"/>
  <c r="R819"/>
  <c r="P819"/>
  <c r="BI817"/>
  <c r="BH817"/>
  <c r="BG817"/>
  <c r="BF817"/>
  <c r="T817"/>
  <c r="R817"/>
  <c r="P817"/>
  <c r="BI815"/>
  <c r="BH815"/>
  <c r="BG815"/>
  <c r="BF815"/>
  <c r="T815"/>
  <c r="R815"/>
  <c r="P815"/>
  <c r="BI813"/>
  <c r="BH813"/>
  <c r="BG813"/>
  <c r="BF813"/>
  <c r="T813"/>
  <c r="R813"/>
  <c r="P813"/>
  <c r="BI811"/>
  <c r="BH811"/>
  <c r="BG811"/>
  <c r="BF811"/>
  <c r="T811"/>
  <c r="R811"/>
  <c r="P811"/>
  <c r="BI809"/>
  <c r="BH809"/>
  <c r="BG809"/>
  <c r="BF809"/>
  <c r="T809"/>
  <c r="R809"/>
  <c r="P809"/>
  <c r="BI800"/>
  <c r="BH800"/>
  <c r="BG800"/>
  <c r="BF800"/>
  <c r="T800"/>
  <c r="R800"/>
  <c r="P800"/>
  <c r="BI798"/>
  <c r="BH798"/>
  <c r="BG798"/>
  <c r="BF798"/>
  <c r="T798"/>
  <c r="R798"/>
  <c r="P798"/>
  <c r="BI793"/>
  <c r="BH793"/>
  <c r="BG793"/>
  <c r="BF793"/>
  <c r="T793"/>
  <c r="R793"/>
  <c r="P793"/>
  <c r="BI791"/>
  <c r="BH791"/>
  <c r="BG791"/>
  <c r="BF791"/>
  <c r="T791"/>
  <c r="R791"/>
  <c r="P791"/>
  <c r="BI789"/>
  <c r="BH789"/>
  <c r="BG789"/>
  <c r="BF789"/>
  <c r="T789"/>
  <c r="R789"/>
  <c r="P789"/>
  <c r="BI787"/>
  <c r="BH787"/>
  <c r="BG787"/>
  <c r="BF787"/>
  <c r="T787"/>
  <c r="R787"/>
  <c r="P787"/>
  <c r="BI782"/>
  <c r="BH782"/>
  <c r="BG782"/>
  <c r="BF782"/>
  <c r="T782"/>
  <c r="R782"/>
  <c r="P782"/>
  <c r="BI780"/>
  <c r="BH780"/>
  <c r="BG780"/>
  <c r="BF780"/>
  <c r="T780"/>
  <c r="R780"/>
  <c r="P780"/>
  <c r="BI776"/>
  <c r="BH776"/>
  <c r="BG776"/>
  <c r="BF776"/>
  <c r="T776"/>
  <c r="R776"/>
  <c r="P776"/>
  <c r="BI772"/>
  <c r="BH772"/>
  <c r="BG772"/>
  <c r="BF772"/>
  <c r="T772"/>
  <c r="R772"/>
  <c r="P772"/>
  <c r="BI770"/>
  <c r="BH770"/>
  <c r="BG770"/>
  <c r="BF770"/>
  <c r="T770"/>
  <c r="R770"/>
  <c r="P770"/>
  <c r="BI766"/>
  <c r="BH766"/>
  <c r="BG766"/>
  <c r="BF766"/>
  <c r="T766"/>
  <c r="R766"/>
  <c r="P766"/>
  <c r="BI750"/>
  <c r="BH750"/>
  <c r="BG750"/>
  <c r="BF750"/>
  <c r="T750"/>
  <c r="R750"/>
  <c r="P750"/>
  <c r="BI745"/>
  <c r="BH745"/>
  <c r="BG745"/>
  <c r="BF745"/>
  <c r="T745"/>
  <c r="R745"/>
  <c r="P745"/>
  <c r="BI743"/>
  <c r="BH743"/>
  <c r="BG743"/>
  <c r="BF743"/>
  <c r="T743"/>
  <c r="R743"/>
  <c r="P743"/>
  <c r="BI738"/>
  <c r="BH738"/>
  <c r="BG738"/>
  <c r="BF738"/>
  <c r="T738"/>
  <c r="R738"/>
  <c r="P738"/>
  <c r="BI733"/>
  <c r="BH733"/>
  <c r="BG733"/>
  <c r="BF733"/>
  <c r="T733"/>
  <c r="R733"/>
  <c r="P733"/>
  <c r="BI731"/>
  <c r="BH731"/>
  <c r="BG731"/>
  <c r="BF731"/>
  <c r="T731"/>
  <c r="R731"/>
  <c r="P731"/>
  <c r="BI729"/>
  <c r="BH729"/>
  <c r="BG729"/>
  <c r="BF729"/>
  <c r="T729"/>
  <c r="R729"/>
  <c r="P729"/>
  <c r="BI727"/>
  <c r="BH727"/>
  <c r="BG727"/>
  <c r="BF727"/>
  <c r="T727"/>
  <c r="R727"/>
  <c r="P727"/>
  <c r="BI725"/>
  <c r="BH725"/>
  <c r="BG725"/>
  <c r="BF725"/>
  <c r="T725"/>
  <c r="R725"/>
  <c r="P725"/>
  <c r="BI723"/>
  <c r="BH723"/>
  <c r="BG723"/>
  <c r="BF723"/>
  <c r="T723"/>
  <c r="R723"/>
  <c r="P723"/>
  <c r="BI722"/>
  <c r="BH722"/>
  <c r="BG722"/>
  <c r="BF722"/>
  <c r="T722"/>
  <c r="R722"/>
  <c r="P722"/>
  <c r="BI718"/>
  <c r="BH718"/>
  <c r="BG718"/>
  <c r="BF718"/>
  <c r="T718"/>
  <c r="R718"/>
  <c r="P718"/>
  <c r="BI716"/>
  <c r="BH716"/>
  <c r="BG716"/>
  <c r="BF716"/>
  <c r="T716"/>
  <c r="R716"/>
  <c r="P716"/>
  <c r="BI714"/>
  <c r="BH714"/>
  <c r="BG714"/>
  <c r="BF714"/>
  <c r="T714"/>
  <c r="R714"/>
  <c r="P714"/>
  <c r="BI710"/>
  <c r="BH710"/>
  <c r="BG710"/>
  <c r="BF710"/>
  <c r="T710"/>
  <c r="R710"/>
  <c r="P710"/>
  <c r="BI707"/>
  <c r="BH707"/>
  <c r="BG707"/>
  <c r="BF707"/>
  <c r="T707"/>
  <c r="R707"/>
  <c r="P707"/>
  <c r="BI704"/>
  <c r="BH704"/>
  <c r="BG704"/>
  <c r="BF704"/>
  <c r="T704"/>
  <c r="R704"/>
  <c r="P704"/>
  <c r="BI701"/>
  <c r="BH701"/>
  <c r="BG701"/>
  <c r="BF701"/>
  <c r="T701"/>
  <c r="T700"/>
  <c r="R701"/>
  <c r="R700"/>
  <c r="P701"/>
  <c r="P700"/>
  <c r="BI699"/>
  <c r="BH699"/>
  <c r="BG699"/>
  <c r="BF699"/>
  <c r="T699"/>
  <c r="R699"/>
  <c r="P699"/>
  <c r="BI697"/>
  <c r="BH697"/>
  <c r="BG697"/>
  <c r="BF697"/>
  <c r="T697"/>
  <c r="R697"/>
  <c r="P697"/>
  <c r="BI696"/>
  <c r="BH696"/>
  <c r="BG696"/>
  <c r="BF696"/>
  <c r="T696"/>
  <c r="R696"/>
  <c r="P696"/>
  <c r="BI695"/>
  <c r="BH695"/>
  <c r="BG695"/>
  <c r="BF695"/>
  <c r="T695"/>
  <c r="R695"/>
  <c r="P695"/>
  <c r="BI693"/>
  <c r="BH693"/>
  <c r="BG693"/>
  <c r="BF693"/>
  <c r="T693"/>
  <c r="R693"/>
  <c r="P693"/>
  <c r="BI692"/>
  <c r="BH692"/>
  <c r="BG692"/>
  <c r="BF692"/>
  <c r="T692"/>
  <c r="R692"/>
  <c r="P692"/>
  <c r="BI691"/>
  <c r="BH691"/>
  <c r="BG691"/>
  <c r="BF691"/>
  <c r="T691"/>
  <c r="R691"/>
  <c r="P691"/>
  <c r="BI689"/>
  <c r="BH689"/>
  <c r="BG689"/>
  <c r="BF689"/>
  <c r="T689"/>
  <c r="R689"/>
  <c r="P689"/>
  <c r="BI688"/>
  <c r="BH688"/>
  <c r="BG688"/>
  <c r="BF688"/>
  <c r="T688"/>
  <c r="R688"/>
  <c r="P688"/>
  <c r="BI684"/>
  <c r="BH684"/>
  <c r="BG684"/>
  <c r="BF684"/>
  <c r="T684"/>
  <c r="R684"/>
  <c r="P684"/>
  <c r="BI682"/>
  <c r="BH682"/>
  <c r="BG682"/>
  <c r="BF682"/>
  <c r="T682"/>
  <c r="R682"/>
  <c r="P682"/>
  <c r="BI680"/>
  <c r="BH680"/>
  <c r="BG680"/>
  <c r="BF680"/>
  <c r="T680"/>
  <c r="R680"/>
  <c r="P680"/>
  <c r="BI678"/>
  <c r="BH678"/>
  <c r="BG678"/>
  <c r="BF678"/>
  <c r="T678"/>
  <c r="R678"/>
  <c r="P678"/>
  <c r="BI675"/>
  <c r="BH675"/>
  <c r="BG675"/>
  <c r="BF675"/>
  <c r="T675"/>
  <c r="R675"/>
  <c r="P675"/>
  <c r="BI669"/>
  <c r="BH669"/>
  <c r="BG669"/>
  <c r="BF669"/>
  <c r="T669"/>
  <c r="R669"/>
  <c r="P669"/>
  <c r="BI666"/>
  <c r="BH666"/>
  <c r="BG666"/>
  <c r="BF666"/>
  <c r="T666"/>
  <c r="R666"/>
  <c r="P666"/>
  <c r="BI660"/>
  <c r="BH660"/>
  <c r="BG660"/>
  <c r="BF660"/>
  <c r="T660"/>
  <c r="R660"/>
  <c r="P660"/>
  <c r="BI652"/>
  <c r="BH652"/>
  <c r="BG652"/>
  <c r="BF652"/>
  <c r="T652"/>
  <c r="R652"/>
  <c r="P652"/>
  <c r="BI644"/>
  <c r="BH644"/>
  <c r="BG644"/>
  <c r="BF644"/>
  <c r="T644"/>
  <c r="R644"/>
  <c r="P644"/>
  <c r="BI642"/>
  <c r="BH642"/>
  <c r="BG642"/>
  <c r="BF642"/>
  <c r="T642"/>
  <c r="R642"/>
  <c r="P642"/>
  <c r="BI634"/>
  <c r="BH634"/>
  <c r="BG634"/>
  <c r="BF634"/>
  <c r="T634"/>
  <c r="R634"/>
  <c r="P634"/>
  <c r="BI632"/>
  <c r="BH632"/>
  <c r="BG632"/>
  <c r="BF632"/>
  <c r="T632"/>
  <c r="R632"/>
  <c r="P632"/>
  <c r="BI631"/>
  <c r="BH631"/>
  <c r="BG631"/>
  <c r="BF631"/>
  <c r="T631"/>
  <c r="R631"/>
  <c r="P631"/>
  <c r="BI629"/>
  <c r="BH629"/>
  <c r="BG629"/>
  <c r="BF629"/>
  <c r="T629"/>
  <c r="R629"/>
  <c r="P629"/>
  <c r="BI627"/>
  <c r="BH627"/>
  <c r="BG627"/>
  <c r="BF627"/>
  <c r="T627"/>
  <c r="R627"/>
  <c r="P627"/>
  <c r="BI621"/>
  <c r="BH621"/>
  <c r="BG621"/>
  <c r="BF621"/>
  <c r="T621"/>
  <c r="R621"/>
  <c r="P621"/>
  <c r="BI619"/>
  <c r="BH619"/>
  <c r="BG619"/>
  <c r="BF619"/>
  <c r="T619"/>
  <c r="R619"/>
  <c r="P619"/>
  <c r="BI617"/>
  <c r="BH617"/>
  <c r="BG617"/>
  <c r="BF617"/>
  <c r="T617"/>
  <c r="R617"/>
  <c r="P617"/>
  <c r="BI614"/>
  <c r="BH614"/>
  <c r="BG614"/>
  <c r="BF614"/>
  <c r="T614"/>
  <c r="R614"/>
  <c r="P614"/>
  <c r="BI608"/>
  <c r="BH608"/>
  <c r="BG608"/>
  <c r="BF608"/>
  <c r="T608"/>
  <c r="R608"/>
  <c r="P608"/>
  <c r="BI602"/>
  <c r="BH602"/>
  <c r="BG602"/>
  <c r="BF602"/>
  <c r="T602"/>
  <c r="R602"/>
  <c r="P602"/>
  <c r="BI600"/>
  <c r="BH600"/>
  <c r="BG600"/>
  <c r="BF600"/>
  <c r="T600"/>
  <c r="R600"/>
  <c r="P600"/>
  <c r="BI598"/>
  <c r="BH598"/>
  <c r="BG598"/>
  <c r="BF598"/>
  <c r="T598"/>
  <c r="R598"/>
  <c r="P598"/>
  <c r="BI596"/>
  <c r="BH596"/>
  <c r="BG596"/>
  <c r="BF596"/>
  <c r="T596"/>
  <c r="R596"/>
  <c r="P596"/>
  <c r="BI593"/>
  <c r="BH593"/>
  <c r="BG593"/>
  <c r="BF593"/>
  <c r="T593"/>
  <c r="R593"/>
  <c r="P593"/>
  <c r="BI591"/>
  <c r="BH591"/>
  <c r="BG591"/>
  <c r="BF591"/>
  <c r="T591"/>
  <c r="R591"/>
  <c r="P591"/>
  <c r="BI587"/>
  <c r="BH587"/>
  <c r="BG587"/>
  <c r="BF587"/>
  <c r="T587"/>
  <c r="R587"/>
  <c r="P587"/>
  <c r="BI583"/>
  <c r="BH583"/>
  <c r="BG583"/>
  <c r="BF583"/>
  <c r="T583"/>
  <c r="R583"/>
  <c r="P583"/>
  <c r="BI574"/>
  <c r="BH574"/>
  <c r="BG574"/>
  <c r="BF574"/>
  <c r="T574"/>
  <c r="R574"/>
  <c r="P574"/>
  <c r="BI553"/>
  <c r="BH553"/>
  <c r="BG553"/>
  <c r="BF553"/>
  <c r="T553"/>
  <c r="R553"/>
  <c r="P553"/>
  <c r="BI549"/>
  <c r="BH549"/>
  <c r="BG549"/>
  <c r="BF549"/>
  <c r="T549"/>
  <c r="R549"/>
  <c r="P549"/>
  <c r="BI546"/>
  <c r="BH546"/>
  <c r="BG546"/>
  <c r="BF546"/>
  <c r="T546"/>
  <c r="R546"/>
  <c r="P546"/>
  <c r="BI541"/>
  <c r="BH541"/>
  <c r="BG541"/>
  <c r="BF541"/>
  <c r="T541"/>
  <c r="R541"/>
  <c r="P541"/>
  <c r="BI539"/>
  <c r="BH539"/>
  <c r="BG539"/>
  <c r="BF539"/>
  <c r="T539"/>
  <c r="R539"/>
  <c r="P539"/>
  <c r="BI537"/>
  <c r="BH537"/>
  <c r="BG537"/>
  <c r="BF537"/>
  <c r="T537"/>
  <c r="R537"/>
  <c r="P537"/>
  <c r="BI510"/>
  <c r="BH510"/>
  <c r="BG510"/>
  <c r="BF510"/>
  <c r="T510"/>
  <c r="R510"/>
  <c r="P510"/>
  <c r="BI508"/>
  <c r="BH508"/>
  <c r="BG508"/>
  <c r="BF508"/>
  <c r="T508"/>
  <c r="R508"/>
  <c r="P508"/>
  <c r="BI497"/>
  <c r="BH497"/>
  <c r="BG497"/>
  <c r="BF497"/>
  <c r="T497"/>
  <c r="R497"/>
  <c r="P497"/>
  <c r="BI495"/>
  <c r="BH495"/>
  <c r="BG495"/>
  <c r="BF495"/>
  <c r="T495"/>
  <c r="R495"/>
  <c r="P495"/>
  <c r="BI493"/>
  <c r="BH493"/>
  <c r="BG493"/>
  <c r="BF493"/>
  <c r="T493"/>
  <c r="R493"/>
  <c r="P493"/>
  <c r="BI469"/>
  <c r="BH469"/>
  <c r="BG469"/>
  <c r="BF469"/>
  <c r="T469"/>
  <c r="R469"/>
  <c r="P469"/>
  <c r="BI467"/>
  <c r="BH467"/>
  <c r="BG467"/>
  <c r="BF467"/>
  <c r="T467"/>
  <c r="R467"/>
  <c r="P467"/>
  <c r="BI432"/>
  <c r="BH432"/>
  <c r="BG432"/>
  <c r="BF432"/>
  <c r="T432"/>
  <c r="R432"/>
  <c r="P432"/>
  <c r="BI430"/>
  <c r="BH430"/>
  <c r="BG430"/>
  <c r="BF430"/>
  <c r="T430"/>
  <c r="R430"/>
  <c r="P430"/>
  <c r="BI405"/>
  <c r="BH405"/>
  <c r="BG405"/>
  <c r="BF405"/>
  <c r="T405"/>
  <c r="R405"/>
  <c r="P405"/>
  <c r="BI403"/>
  <c r="BH403"/>
  <c r="BG403"/>
  <c r="BF403"/>
  <c r="T403"/>
  <c r="R403"/>
  <c r="P403"/>
  <c r="BI401"/>
  <c r="BH401"/>
  <c r="BG401"/>
  <c r="BF401"/>
  <c r="T401"/>
  <c r="R401"/>
  <c r="P401"/>
  <c r="BI391"/>
  <c r="BH391"/>
  <c r="BG391"/>
  <c r="BF391"/>
  <c r="T391"/>
  <c r="R391"/>
  <c r="P391"/>
  <c r="BI368"/>
  <c r="BH368"/>
  <c r="BG368"/>
  <c r="BF368"/>
  <c r="T368"/>
  <c r="R368"/>
  <c r="P368"/>
  <c r="BI366"/>
  <c r="BH366"/>
  <c r="BG366"/>
  <c r="BF366"/>
  <c r="T366"/>
  <c r="R366"/>
  <c r="P366"/>
  <c r="BI364"/>
  <c r="BH364"/>
  <c r="BG364"/>
  <c r="BF364"/>
  <c r="T364"/>
  <c r="R364"/>
  <c r="P364"/>
  <c r="BI359"/>
  <c r="BH359"/>
  <c r="BG359"/>
  <c r="BF359"/>
  <c r="T359"/>
  <c r="R359"/>
  <c r="P359"/>
  <c r="BI357"/>
  <c r="BH357"/>
  <c r="BG357"/>
  <c r="BF357"/>
  <c r="T357"/>
  <c r="R357"/>
  <c r="P357"/>
  <c r="BI352"/>
  <c r="BH352"/>
  <c r="BG352"/>
  <c r="BF352"/>
  <c r="T352"/>
  <c r="R352"/>
  <c r="P352"/>
  <c r="BI338"/>
  <c r="BH338"/>
  <c r="BG338"/>
  <c r="BF338"/>
  <c r="T338"/>
  <c r="R338"/>
  <c r="P338"/>
  <c r="BI328"/>
  <c r="BH328"/>
  <c r="BG328"/>
  <c r="BF328"/>
  <c r="T328"/>
  <c r="R328"/>
  <c r="P328"/>
  <c r="BI325"/>
  <c r="BH325"/>
  <c r="BG325"/>
  <c r="BF325"/>
  <c r="T325"/>
  <c r="R325"/>
  <c r="P325"/>
  <c r="BI316"/>
  <c r="BH316"/>
  <c r="BG316"/>
  <c r="BF316"/>
  <c r="T316"/>
  <c r="R316"/>
  <c r="P316"/>
  <c r="BI312"/>
  <c r="BH312"/>
  <c r="BG312"/>
  <c r="BF312"/>
  <c r="T312"/>
  <c r="R312"/>
  <c r="P312"/>
  <c r="BI309"/>
  <c r="BH309"/>
  <c r="BG309"/>
  <c r="BF309"/>
  <c r="T309"/>
  <c r="R309"/>
  <c r="P309"/>
  <c r="BI304"/>
  <c r="BH304"/>
  <c r="BG304"/>
  <c r="BF304"/>
  <c r="T304"/>
  <c r="R304"/>
  <c r="P304"/>
  <c r="BI302"/>
  <c r="BH302"/>
  <c r="BG302"/>
  <c r="BF302"/>
  <c r="T302"/>
  <c r="R302"/>
  <c r="P302"/>
  <c r="BI298"/>
  <c r="BH298"/>
  <c r="BG298"/>
  <c r="BF298"/>
  <c r="T298"/>
  <c r="R298"/>
  <c r="P298"/>
  <c r="BI294"/>
  <c r="BH294"/>
  <c r="BG294"/>
  <c r="BF294"/>
  <c r="T294"/>
  <c r="R294"/>
  <c r="P294"/>
  <c r="BI290"/>
  <c r="BH290"/>
  <c r="BG290"/>
  <c r="BF290"/>
  <c r="T290"/>
  <c r="R290"/>
  <c r="P290"/>
  <c r="BI287"/>
  <c r="BH287"/>
  <c r="BG287"/>
  <c r="BF287"/>
  <c r="T287"/>
  <c r="R287"/>
  <c r="P287"/>
  <c r="BI286"/>
  <c r="BH286"/>
  <c r="BG286"/>
  <c r="BF286"/>
  <c r="T286"/>
  <c r="R286"/>
  <c r="P286"/>
  <c r="BI282"/>
  <c r="BH282"/>
  <c r="BG282"/>
  <c r="BF282"/>
  <c r="T282"/>
  <c r="R282"/>
  <c r="P282"/>
  <c r="BI281"/>
  <c r="BH281"/>
  <c r="BG281"/>
  <c r="BF281"/>
  <c r="T281"/>
  <c r="R281"/>
  <c r="P281"/>
  <c r="BI271"/>
  <c r="BH271"/>
  <c r="BG271"/>
  <c r="BF271"/>
  <c r="T271"/>
  <c r="R271"/>
  <c r="P271"/>
  <c r="BI261"/>
  <c r="BH261"/>
  <c r="BG261"/>
  <c r="BF261"/>
  <c r="T261"/>
  <c r="R261"/>
  <c r="P261"/>
  <c r="BI258"/>
  <c r="BH258"/>
  <c r="BG258"/>
  <c r="BF258"/>
  <c r="T258"/>
  <c r="R258"/>
  <c r="P258"/>
  <c r="BI254"/>
  <c r="BH254"/>
  <c r="BG254"/>
  <c r="BF254"/>
  <c r="T254"/>
  <c r="R254"/>
  <c r="P254"/>
  <c r="BI252"/>
  <c r="BH252"/>
  <c r="BG252"/>
  <c r="BF252"/>
  <c r="T252"/>
  <c r="R252"/>
  <c r="P252"/>
  <c r="BI241"/>
  <c r="BH241"/>
  <c r="BG241"/>
  <c r="BF241"/>
  <c r="T241"/>
  <c r="R241"/>
  <c r="P241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29"/>
  <c r="BH229"/>
  <c r="BG229"/>
  <c r="BF229"/>
  <c r="T229"/>
  <c r="R229"/>
  <c r="P229"/>
  <c r="BI226"/>
  <c r="BH226"/>
  <c r="BG226"/>
  <c r="BF226"/>
  <c r="T226"/>
  <c r="R226"/>
  <c r="P226"/>
  <c r="BI212"/>
  <c r="BH212"/>
  <c r="BG212"/>
  <c r="BF212"/>
  <c r="T212"/>
  <c r="R212"/>
  <c r="P212"/>
  <c r="BI208"/>
  <c r="BH208"/>
  <c r="BG208"/>
  <c r="BF208"/>
  <c r="T208"/>
  <c r="R208"/>
  <c r="P208"/>
  <c r="BI205"/>
  <c r="BH205"/>
  <c r="BG205"/>
  <c r="BF205"/>
  <c r="T205"/>
  <c r="R205"/>
  <c r="P205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2"/>
  <c r="BH192"/>
  <c r="BG192"/>
  <c r="BF192"/>
  <c r="T192"/>
  <c r="R192"/>
  <c r="P192"/>
  <c r="BI190"/>
  <c r="BH190"/>
  <c r="BG190"/>
  <c r="BF190"/>
  <c r="T190"/>
  <c r="R190"/>
  <c r="P190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78"/>
  <c r="BH178"/>
  <c r="BG178"/>
  <c r="BF178"/>
  <c r="T178"/>
  <c r="R178"/>
  <c r="P178"/>
  <c r="BI159"/>
  <c r="BH159"/>
  <c r="BG159"/>
  <c r="BF159"/>
  <c r="T159"/>
  <c r="R159"/>
  <c r="P159"/>
  <c r="BI153"/>
  <c r="BH153"/>
  <c r="BG153"/>
  <c r="BF153"/>
  <c r="T153"/>
  <c r="R153"/>
  <c r="P153"/>
  <c r="BI150"/>
  <c r="BH150"/>
  <c r="BG150"/>
  <c r="BF150"/>
  <c r="T150"/>
  <c r="R150"/>
  <c r="P150"/>
  <c r="BI143"/>
  <c r="BH143"/>
  <c r="BG143"/>
  <c r="BF143"/>
  <c r="T143"/>
  <c r="R143"/>
  <c r="P143"/>
  <c r="J137"/>
  <c r="J136"/>
  <c r="F136"/>
  <c r="F134"/>
  <c r="E132"/>
  <c r="J92"/>
  <c r="J91"/>
  <c r="F91"/>
  <c r="F89"/>
  <c r="E87"/>
  <c r="J18"/>
  <c r="E18"/>
  <c r="F137"/>
  <c r="J17"/>
  <c r="J12"/>
  <c r="J134"/>
  <c r="E7"/>
  <c r="E130"/>
  <c i="2" r="J37"/>
  <c r="J36"/>
  <c i="1" r="AY95"/>
  <c i="2" r="J35"/>
  <c i="1" r="AX95"/>
  <c i="2" r="BI127"/>
  <c r="BH127"/>
  <c r="BG127"/>
  <c r="BF127"/>
  <c r="T127"/>
  <c r="T126"/>
  <c r="R127"/>
  <c r="R126"/>
  <c r="P127"/>
  <c r="P126"/>
  <c r="BI125"/>
  <c r="BH125"/>
  <c r="BG125"/>
  <c r="BF125"/>
  <c r="T125"/>
  <c r="T124"/>
  <c r="R125"/>
  <c r="R124"/>
  <c r="P125"/>
  <c r="P124"/>
  <c r="BI123"/>
  <c r="BH123"/>
  <c r="BG123"/>
  <c r="BF123"/>
  <c r="T123"/>
  <c r="T122"/>
  <c r="T121"/>
  <c r="T120"/>
  <c r="R123"/>
  <c r="R122"/>
  <c r="R121"/>
  <c r="R120"/>
  <c r="P123"/>
  <c r="P122"/>
  <c r="P121"/>
  <c r="P120"/>
  <c i="1" r="AU95"/>
  <c i="2" r="J117"/>
  <c r="J116"/>
  <c r="F116"/>
  <c r="F114"/>
  <c r="E112"/>
  <c r="J92"/>
  <c r="J91"/>
  <c r="F91"/>
  <c r="F89"/>
  <c r="E87"/>
  <c r="J18"/>
  <c r="E18"/>
  <c r="F117"/>
  <c r="J17"/>
  <c r="J12"/>
  <c r="J114"/>
  <c r="E7"/>
  <c r="E110"/>
  <c i="1" r="L90"/>
  <c r="AM90"/>
  <c r="AM89"/>
  <c r="L89"/>
  <c r="AM87"/>
  <c r="L87"/>
  <c r="L85"/>
  <c r="L84"/>
  <c i="2" r="J127"/>
  <c r="J123"/>
  <c i="3" r="BK963"/>
  <c r="BK954"/>
  <c r="J938"/>
  <c r="J917"/>
  <c r="J893"/>
  <c r="J844"/>
  <c r="BK828"/>
  <c r="J813"/>
  <c r="BK793"/>
  <c r="BK766"/>
  <c r="J731"/>
  <c r="BK710"/>
  <c r="J682"/>
  <c r="BK666"/>
  <c r="J629"/>
  <c r="BK617"/>
  <c r="BK596"/>
  <c r="J539"/>
  <c r="BK430"/>
  <c r="J364"/>
  <c r="J316"/>
  <c r="J205"/>
  <c r="J182"/>
  <c r="BK973"/>
  <c r="J954"/>
  <c r="J943"/>
  <c r="J889"/>
  <c r="J870"/>
  <c r="BK844"/>
  <c r="BK837"/>
  <c r="BK815"/>
  <c r="J789"/>
  <c r="BK729"/>
  <c r="BK704"/>
  <c r="J695"/>
  <c r="BK688"/>
  <c r="J644"/>
  <c r="J608"/>
  <c r="BK587"/>
  <c r="J553"/>
  <c r="J493"/>
  <c r="BK405"/>
  <c r="BK352"/>
  <c r="BK302"/>
  <c r="J287"/>
  <c r="BK271"/>
  <c r="J252"/>
  <c r="J226"/>
  <c r="BK198"/>
  <c r="J184"/>
  <c r="BK938"/>
  <c r="BK902"/>
  <c r="BK885"/>
  <c r="J872"/>
  <c r="J854"/>
  <c r="J831"/>
  <c r="J787"/>
  <c r="J770"/>
  <c r="J738"/>
  <c r="BK707"/>
  <c r="BK692"/>
  <c r="J634"/>
  <c r="J617"/>
  <c r="BK593"/>
  <c r="BK546"/>
  <c r="BK368"/>
  <c r="BK316"/>
  <c r="J302"/>
  <c r="BK282"/>
  <c r="BK200"/>
  <c r="BK143"/>
  <c r="J978"/>
  <c r="J976"/>
  <c r="J974"/>
  <c r="J963"/>
  <c r="J933"/>
  <c r="J902"/>
  <c r="BK870"/>
  <c r="BK854"/>
  <c r="J833"/>
  <c r="J817"/>
  <c r="J800"/>
  <c r="BK789"/>
  <c r="J772"/>
  <c r="J723"/>
  <c r="BK714"/>
  <c r="J691"/>
  <c r="J680"/>
  <c r="BK629"/>
  <c r="J591"/>
  <c r="BK510"/>
  <c r="BK469"/>
  <c r="BK328"/>
  <c r="BK261"/>
  <c r="J212"/>
  <c r="J196"/>
  <c r="BK153"/>
  <c i="4" r="BK158"/>
  <c r="J154"/>
  <c r="BK137"/>
  <c r="BK151"/>
  <c r="BK144"/>
  <c r="BK160"/>
  <c r="J151"/>
  <c r="BK139"/>
  <c r="BK130"/>
  <c r="J159"/>
  <c r="J155"/>
  <c r="J148"/>
  <c r="J143"/>
  <c i="5" r="J155"/>
  <c r="BK146"/>
  <c r="J136"/>
  <c r="BK155"/>
  <c r="BK147"/>
  <c r="J135"/>
  <c r="BK156"/>
  <c r="J146"/>
  <c r="J137"/>
  <c r="J129"/>
  <c r="BK136"/>
  <c r="BK125"/>
  <c i="6" r="J168"/>
  <c r="BK155"/>
  <c r="J142"/>
  <c r="J135"/>
  <c r="BK173"/>
  <c r="J159"/>
  <c r="J133"/>
  <c r="BK124"/>
  <c r="J160"/>
  <c r="J151"/>
  <c r="BK142"/>
  <c r="J130"/>
  <c r="J174"/>
  <c r="J164"/>
  <c r="BK144"/>
  <c r="BK133"/>
  <c i="7" r="J124"/>
  <c r="J145"/>
  <c r="BK135"/>
  <c r="BK131"/>
  <c r="J125"/>
  <c r="J140"/>
  <c r="J135"/>
  <c r="J123"/>
  <c r="J144"/>
  <c r="BK140"/>
  <c r="BK133"/>
  <c r="BK124"/>
  <c i="8" r="F35"/>
  <c i="1" r="BB101"/>
  <c i="2" r="BK123"/>
  <c r="BK127"/>
  <c i="3" r="J961"/>
  <c r="BK948"/>
  <c r="J935"/>
  <c r="J905"/>
  <c r="BK891"/>
  <c r="BK874"/>
  <c r="J826"/>
  <c r="J815"/>
  <c r="BK798"/>
  <c r="BK770"/>
  <c r="BK733"/>
  <c r="J714"/>
  <c r="BK693"/>
  <c r="BK680"/>
  <c r="BK634"/>
  <c r="BK621"/>
  <c r="J602"/>
  <c r="BK553"/>
  <c r="BK432"/>
  <c r="J366"/>
  <c r="J338"/>
  <c r="J298"/>
  <c r="BK229"/>
  <c r="BK196"/>
  <c r="J178"/>
  <c r="BK970"/>
  <c r="BK952"/>
  <c r="BK935"/>
  <c r="J887"/>
  <c r="J868"/>
  <c r="J838"/>
  <c r="BK817"/>
  <c r="BK791"/>
  <c r="BK731"/>
  <c r="BK718"/>
  <c r="J696"/>
  <c r="J684"/>
  <c r="BK660"/>
  <c r="BK598"/>
  <c r="J574"/>
  <c r="BK541"/>
  <c r="BK467"/>
  <c r="J368"/>
  <c r="J325"/>
  <c r="BK298"/>
  <c r="BK286"/>
  <c r="J261"/>
  <c r="BK241"/>
  <c r="J234"/>
  <c r="BK190"/>
  <c r="J946"/>
  <c r="J937"/>
  <c r="J891"/>
  <c r="J883"/>
  <c r="J866"/>
  <c r="BK848"/>
  <c r="J824"/>
  <c r="BK780"/>
  <c r="J766"/>
  <c r="J729"/>
  <c r="BK701"/>
  <c r="J660"/>
  <c r="BK642"/>
  <c r="BK602"/>
  <c r="J587"/>
  <c r="J549"/>
  <c r="BK508"/>
  <c r="BK366"/>
  <c r="BK312"/>
  <c r="J286"/>
  <c r="J229"/>
  <c r="J153"/>
  <c r="BK978"/>
  <c r="BK976"/>
  <c r="BK974"/>
  <c r="J970"/>
  <c r="J941"/>
  <c r="BK905"/>
  <c r="BK883"/>
  <c r="BK864"/>
  <c r="J837"/>
  <c r="BK826"/>
  <c r="BK813"/>
  <c r="J798"/>
  <c r="BK782"/>
  <c r="J733"/>
  <c r="J718"/>
  <c r="J707"/>
  <c r="BK689"/>
  <c r="J675"/>
  <c r="BK644"/>
  <c r="J596"/>
  <c r="J546"/>
  <c r="J537"/>
  <c r="BK493"/>
  <c r="BK403"/>
  <c r="BK338"/>
  <c r="J290"/>
  <c r="BK258"/>
  <c r="BK226"/>
  <c r="BK205"/>
  <c r="BK192"/>
  <c r="BK159"/>
  <c i="4" r="J160"/>
  <c r="J152"/>
  <c r="J136"/>
  <c r="J153"/>
  <c r="BK148"/>
  <c r="J133"/>
  <c r="J156"/>
  <c r="J150"/>
  <c r="BK128"/>
  <c r="J158"/>
  <c r="BK153"/>
  <c r="J147"/>
  <c r="J130"/>
  <c i="5" r="BK152"/>
  <c r="BK144"/>
  <c r="BK137"/>
  <c r="J156"/>
  <c r="J152"/>
  <c r="J144"/>
  <c r="BK133"/>
  <c r="J153"/>
  <c r="J140"/>
  <c r="J134"/>
  <c r="J150"/>
  <c r="BK134"/>
  <c i="6" r="J173"/>
  <c r="BK159"/>
  <c r="J147"/>
  <c r="BK131"/>
  <c r="J170"/>
  <c r="J153"/>
  <c r="J131"/>
  <c r="J166"/>
  <c r="J155"/>
  <c r="BK149"/>
  <c r="BK139"/>
  <c r="J127"/>
  <c r="BK171"/>
  <c r="BK160"/>
  <c r="BK141"/>
  <c r="J126"/>
  <c r="J124"/>
  <c i="7" r="BK144"/>
  <c r="BK142"/>
  <c r="J141"/>
  <c r="J136"/>
  <c r="BK132"/>
  <c r="J131"/>
  <c r="J130"/>
  <c r="J128"/>
  <c r="BK125"/>
  <c r="BK123"/>
  <c r="BK120"/>
  <c r="J143"/>
  <c r="J133"/>
  <c r="BK129"/>
  <c r="J121"/>
  <c r="BK139"/>
  <c r="BK128"/>
  <c r="BK119"/>
  <c r="J139"/>
  <c r="BK130"/>
  <c r="BK122"/>
  <c i="8" r="BK121"/>
  <c r="F36"/>
  <c i="1" r="BC101"/>
  <c i="8" r="J34"/>
  <c i="1" r="AW101"/>
  <c i="2" r="BK125"/>
  <c i="3" r="J971"/>
  <c r="BK950"/>
  <c r="BK937"/>
  <c r="BK895"/>
  <c r="J885"/>
  <c r="BK842"/>
  <c r="BK824"/>
  <c r="J811"/>
  <c r="J780"/>
  <c r="BK738"/>
  <c r="BK723"/>
  <c r="BK696"/>
  <c r="J689"/>
  <c r="BK669"/>
  <c r="BK627"/>
  <c r="BK608"/>
  <c r="J598"/>
  <c r="BK497"/>
  <c r="J403"/>
  <c r="J359"/>
  <c r="BK325"/>
  <c r="BK234"/>
  <c r="J192"/>
  <c r="J150"/>
  <c r="BK946"/>
  <c r="J907"/>
  <c r="BK872"/>
  <c r="BK862"/>
  <c r="BK835"/>
  <c r="J793"/>
  <c r="J745"/>
  <c r="J716"/>
  <c r="J697"/>
  <c r="J692"/>
  <c r="J666"/>
  <c r="BK619"/>
  <c r="BK591"/>
  <c r="J508"/>
  <c r="J432"/>
  <c r="BK359"/>
  <c r="BK309"/>
  <c r="BK290"/>
  <c r="BK281"/>
  <c r="BK254"/>
  <c r="J236"/>
  <c r="BK208"/>
  <c r="BK941"/>
  <c r="J929"/>
  <c r="BK889"/>
  <c r="J874"/>
  <c r="J864"/>
  <c r="J835"/>
  <c r="J782"/>
  <c r="BK745"/>
  <c r="BK727"/>
  <c r="J699"/>
  <c r="BK684"/>
  <c r="J652"/>
  <c r="J631"/>
  <c r="J583"/>
  <c r="J510"/>
  <c r="BK391"/>
  <c r="J357"/>
  <c r="BK304"/>
  <c r="J241"/>
  <c r="BK182"/>
  <c r="BK979"/>
  <c r="BK977"/>
  <c r="BK975"/>
  <c r="BK971"/>
  <c r="J950"/>
  <c r="BK907"/>
  <c r="J881"/>
  <c r="J848"/>
  <c r="BK819"/>
  <c r="J791"/>
  <c r="BK776"/>
  <c r="J727"/>
  <c r="BK716"/>
  <c r="J704"/>
  <c r="BK682"/>
  <c r="J669"/>
  <c r="BK631"/>
  <c r="J614"/>
  <c r="J541"/>
  <c r="J497"/>
  <c r="J467"/>
  <c r="J312"/>
  <c r="J281"/>
  <c r="BK252"/>
  <c r="J198"/>
  <c r="BK186"/>
  <c r="BK150"/>
  <c i="4" r="BK159"/>
  <c r="BK155"/>
  <c r="J139"/>
  <c r="BK131"/>
  <c r="J149"/>
  <c r="BK136"/>
  <c r="BK126"/>
  <c r="BK152"/>
  <c r="J145"/>
  <c r="BK133"/>
  <c r="BK162"/>
  <c r="BK156"/>
  <c r="BK150"/>
  <c r="J137"/>
  <c i="5" r="J154"/>
  <c r="BK145"/>
  <c r="J138"/>
  <c r="J127"/>
  <c r="BK153"/>
  <c r="BK148"/>
  <c r="BK140"/>
  <c r="BK126"/>
  <c r="J148"/>
  <c r="BK135"/>
  <c r="BK127"/>
  <c r="J147"/>
  <c r="J132"/>
  <c i="6" r="J171"/>
  <c r="BK166"/>
  <c r="BK151"/>
  <c r="J141"/>
  <c r="BK130"/>
  <c r="J122"/>
  <c r="J144"/>
  <c r="BK174"/>
  <c r="J157"/>
  <c r="J146"/>
  <c r="J137"/>
  <c r="BK122"/>
  <c r="J162"/>
  <c r="BK147"/>
  <c r="BK135"/>
  <c r="BK127"/>
  <c i="7" r="J122"/>
  <c r="BK138"/>
  <c r="J132"/>
  <c r="J127"/>
  <c r="J120"/>
  <c r="J137"/>
  <c r="J129"/>
  <c r="J126"/>
  <c r="BK141"/>
  <c r="BK134"/>
  <c i="8" r="J121"/>
  <c r="F37"/>
  <c i="1" r="BD101"/>
  <c i="2" r="J125"/>
  <c i="1" r="AS94"/>
  <c i="3" r="BK879"/>
  <c r="BK831"/>
  <c r="J819"/>
  <c r="BK809"/>
  <c r="J776"/>
  <c r="BK750"/>
  <c r="BK725"/>
  <c r="J701"/>
  <c r="BK691"/>
  <c r="BK678"/>
  <c r="J632"/>
  <c r="J619"/>
  <c r="J600"/>
  <c r="J593"/>
  <c r="J469"/>
  <c r="BK401"/>
  <c r="J352"/>
  <c r="J328"/>
  <c r="BK236"/>
  <c r="J200"/>
  <c r="BK184"/>
  <c r="J159"/>
  <c r="BK961"/>
  <c r="J948"/>
  <c r="BK917"/>
  <c r="J879"/>
  <c r="BK866"/>
  <c r="BK833"/>
  <c r="BK811"/>
  <c r="J750"/>
  <c r="BK722"/>
  <c r="BK699"/>
  <c r="J693"/>
  <c r="BK675"/>
  <c r="J627"/>
  <c r="BK614"/>
  <c r="BK583"/>
  <c r="BK495"/>
  <c r="J430"/>
  <c r="BK357"/>
  <c r="J304"/>
  <c r="BK294"/>
  <c r="J282"/>
  <c r="J258"/>
  <c r="J238"/>
  <c r="BK212"/>
  <c r="J186"/>
  <c r="BK943"/>
  <c r="BK933"/>
  <c r="BK893"/>
  <c r="BK887"/>
  <c r="BK881"/>
  <c r="J862"/>
  <c r="BK838"/>
  <c r="BK800"/>
  <c r="BK772"/>
  <c r="BK743"/>
  <c r="J725"/>
  <c r="BK697"/>
  <c r="BK652"/>
  <c r="BK632"/>
  <c r="BK600"/>
  <c r="BK574"/>
  <c r="BK537"/>
  <c r="J401"/>
  <c r="BK364"/>
  <c r="J309"/>
  <c r="BK287"/>
  <c r="BK238"/>
  <c r="BK178"/>
  <c r="J979"/>
  <c r="J977"/>
  <c r="J975"/>
  <c r="J973"/>
  <c r="J952"/>
  <c r="BK929"/>
  <c r="J895"/>
  <c r="BK868"/>
  <c r="J842"/>
  <c r="J828"/>
  <c r="J809"/>
  <c r="BK787"/>
  <c r="J743"/>
  <c r="J722"/>
  <c r="J710"/>
  <c r="BK695"/>
  <c r="J688"/>
  <c r="J678"/>
  <c r="J642"/>
  <c r="J621"/>
  <c r="BK549"/>
  <c r="BK539"/>
  <c r="J495"/>
  <c r="J405"/>
  <c r="J391"/>
  <c r="J294"/>
  <c r="J271"/>
  <c r="J254"/>
  <c r="J208"/>
  <c r="J190"/>
  <c r="J143"/>
  <c i="4" r="J162"/>
  <c r="J157"/>
  <c r="BK143"/>
  <c r="BK134"/>
  <c r="BK145"/>
  <c r="J131"/>
  <c r="BK154"/>
  <c r="BK147"/>
  <c r="J134"/>
  <c r="J126"/>
  <c r="BK157"/>
  <c r="BK149"/>
  <c r="J144"/>
  <c r="J128"/>
  <c i="5" r="J151"/>
  <c r="BK142"/>
  <c r="BK129"/>
  <c r="BK154"/>
  <c r="BK150"/>
  <c r="J142"/>
  <c r="BK132"/>
  <c r="BK151"/>
  <c r="BK138"/>
  <c r="J133"/>
  <c r="J125"/>
  <c r="J145"/>
  <c r="J126"/>
  <c i="6" r="BK170"/>
  <c r="BK157"/>
  <c r="BK146"/>
  <c r="J139"/>
  <c r="BK129"/>
  <c r="BK164"/>
  <c r="BK145"/>
  <c r="J129"/>
  <c r="BK162"/>
  <c r="BK153"/>
  <c r="J145"/>
  <c r="BK132"/>
  <c r="BK126"/>
  <c r="BK168"/>
  <c r="J149"/>
  <c r="BK137"/>
  <c r="J132"/>
  <c i="7" r="J119"/>
  <c r="J142"/>
  <c r="BK137"/>
  <c r="BK126"/>
  <c r="BK145"/>
  <c r="BK136"/>
  <c r="J134"/>
  <c r="BK121"/>
  <c r="BK143"/>
  <c r="J138"/>
  <c r="BK127"/>
  <c i="3" l="1" r="T142"/>
  <c r="R204"/>
  <c r="R237"/>
  <c r="R257"/>
  <c r="P289"/>
  <c r="BK311"/>
  <c r="J311"/>
  <c r="J103"/>
  <c r="P613"/>
  <c r="P694"/>
  <c r="R703"/>
  <c r="P724"/>
  <c r="R781"/>
  <c r="P818"/>
  <c r="R834"/>
  <c r="BK843"/>
  <c r="J843"/>
  <c r="J113"/>
  <c r="BK863"/>
  <c r="J863"/>
  <c r="J114"/>
  <c r="BK892"/>
  <c r="J892"/>
  <c r="J115"/>
  <c r="P904"/>
  <c r="BK936"/>
  <c r="J936"/>
  <c r="J117"/>
  <c r="BK947"/>
  <c r="J947"/>
  <c r="J118"/>
  <c r="R960"/>
  <c r="P969"/>
  <c i="4" r="P125"/>
  <c r="P124"/>
  <c r="BK142"/>
  <c r="J142"/>
  <c r="J101"/>
  <c r="T146"/>
  <c i="5" r="BK124"/>
  <c r="J124"/>
  <c r="J98"/>
  <c r="P131"/>
  <c r="BK143"/>
  <c r="J143"/>
  <c r="J101"/>
  <c r="P149"/>
  <c i="6" r="BK121"/>
  <c r="J121"/>
  <c r="J97"/>
  <c r="BK136"/>
  <c r="J136"/>
  <c r="J98"/>
  <c r="BK154"/>
  <c r="J154"/>
  <c r="J99"/>
  <c r="T172"/>
  <c i="7" r="BK118"/>
  <c r="J118"/>
  <c r="J97"/>
  <c i="3" r="P142"/>
  <c r="P204"/>
  <c r="BK237"/>
  <c r="J237"/>
  <c r="J100"/>
  <c r="BK257"/>
  <c r="J257"/>
  <c r="J101"/>
  <c r="BK289"/>
  <c r="J289"/>
  <c r="J102"/>
  <c r="P311"/>
  <c r="R613"/>
  <c r="T694"/>
  <c r="P703"/>
  <c r="T724"/>
  <c r="P781"/>
  <c r="R818"/>
  <c r="P834"/>
  <c r="T843"/>
  <c r="T863"/>
  <c r="T892"/>
  <c r="T904"/>
  <c r="R936"/>
  <c r="P947"/>
  <c r="P960"/>
  <c r="R969"/>
  <c i="4" r="T125"/>
  <c r="T124"/>
  <c r="P142"/>
  <c r="BK146"/>
  <c r="J146"/>
  <c r="J102"/>
  <c i="5" r="T124"/>
  <c r="T123"/>
  <c r="T131"/>
  <c r="T143"/>
  <c r="R149"/>
  <c i="6" r="R121"/>
  <c r="R136"/>
  <c r="R154"/>
  <c r="P172"/>
  <c i="7" r="P118"/>
  <c r="P117"/>
  <c i="1" r="AU100"/>
  <c i="3" r="BK142"/>
  <c r="J142"/>
  <c r="J98"/>
  <c r="T204"/>
  <c r="T237"/>
  <c r="T257"/>
  <c r="T289"/>
  <c r="T311"/>
  <c r="T613"/>
  <c r="R694"/>
  <c r="T703"/>
  <c r="R724"/>
  <c r="T781"/>
  <c r="T818"/>
  <c r="T834"/>
  <c r="R843"/>
  <c r="R863"/>
  <c r="P892"/>
  <c r="BK904"/>
  <c r="J904"/>
  <c r="J116"/>
  <c r="T936"/>
  <c r="T947"/>
  <c r="BK960"/>
  <c r="J960"/>
  <c r="J119"/>
  <c r="BK969"/>
  <c r="J969"/>
  <c r="J120"/>
  <c i="4" r="R125"/>
  <c r="R124"/>
  <c r="R142"/>
  <c r="R146"/>
  <c i="5" r="R124"/>
  <c r="R123"/>
  <c r="BK131"/>
  <c r="J131"/>
  <c r="J100"/>
  <c r="P143"/>
  <c r="T149"/>
  <c i="6" r="T121"/>
  <c r="P136"/>
  <c r="T154"/>
  <c r="R172"/>
  <c i="7" r="R118"/>
  <c r="R117"/>
  <c i="3" r="R142"/>
  <c r="BK204"/>
  <c r="J204"/>
  <c r="J99"/>
  <c r="P237"/>
  <c r="P257"/>
  <c r="R289"/>
  <c r="R311"/>
  <c r="BK613"/>
  <c r="J613"/>
  <c r="J104"/>
  <c r="BK694"/>
  <c r="J694"/>
  <c r="J105"/>
  <c r="BK703"/>
  <c r="BK724"/>
  <c r="J724"/>
  <c r="J109"/>
  <c r="BK781"/>
  <c r="J781"/>
  <c r="J110"/>
  <c r="BK818"/>
  <c r="J818"/>
  <c r="J111"/>
  <c r="BK834"/>
  <c r="J834"/>
  <c r="J112"/>
  <c r="P843"/>
  <c r="P863"/>
  <c r="R892"/>
  <c r="R904"/>
  <c r="R702"/>
  <c r="P936"/>
  <c r="R947"/>
  <c r="T960"/>
  <c r="T969"/>
  <c i="4" r="BK125"/>
  <c r="J125"/>
  <c r="J98"/>
  <c r="T142"/>
  <c r="T141"/>
  <c r="P146"/>
  <c i="5" r="P124"/>
  <c r="P123"/>
  <c r="R131"/>
  <c r="R143"/>
  <c r="BK149"/>
  <c r="J149"/>
  <c r="J102"/>
  <c i="6" r="P121"/>
  <c r="T136"/>
  <c r="P154"/>
  <c r="BK172"/>
  <c r="J172"/>
  <c r="J100"/>
  <c i="7" r="T118"/>
  <c r="T117"/>
  <c i="2" r="BK122"/>
  <c r="J122"/>
  <c r="J98"/>
  <c i="4" r="BK138"/>
  <c r="J138"/>
  <c r="J99"/>
  <c i="2" r="BK124"/>
  <c r="J124"/>
  <c r="J99"/>
  <c i="4" r="BK161"/>
  <c r="J161"/>
  <c r="J103"/>
  <c i="8" r="BK120"/>
  <c r="BK119"/>
  <c r="J119"/>
  <c r="J97"/>
  <c i="2" r="BK126"/>
  <c r="J126"/>
  <c r="J100"/>
  <c i="3" r="BK700"/>
  <c r="J700"/>
  <c r="J106"/>
  <c i="8" r="E85"/>
  <c r="J89"/>
  <c r="F115"/>
  <c r="BE121"/>
  <c i="7" r="E85"/>
  <c r="F91"/>
  <c r="J114"/>
  <c r="BE119"/>
  <c r="BE120"/>
  <c r="BE135"/>
  <c r="BE141"/>
  <c r="J91"/>
  <c r="BE123"/>
  <c r="BE124"/>
  <c r="BE130"/>
  <c r="BE131"/>
  <c r="BE132"/>
  <c r="BE137"/>
  <c r="BE140"/>
  <c r="BE142"/>
  <c r="BE143"/>
  <c r="BE144"/>
  <c r="J111"/>
  <c r="F114"/>
  <c r="BE121"/>
  <c r="BE122"/>
  <c r="BE125"/>
  <c r="BE127"/>
  <c r="BE128"/>
  <c r="BE129"/>
  <c r="BE133"/>
  <c r="BE136"/>
  <c r="BE139"/>
  <c r="BE126"/>
  <c r="BE134"/>
  <c r="BE138"/>
  <c r="BE145"/>
  <c i="6" r="J91"/>
  <c r="J117"/>
  <c r="BE129"/>
  <c r="BE130"/>
  <c r="BE141"/>
  <c r="BE151"/>
  <c r="BE153"/>
  <c r="BE155"/>
  <c r="BE157"/>
  <c r="E85"/>
  <c r="F92"/>
  <c r="F116"/>
  <c r="BE133"/>
  <c r="BE146"/>
  <c r="BE168"/>
  <c r="BE171"/>
  <c r="BE124"/>
  <c r="BE127"/>
  <c r="BE137"/>
  <c r="BE139"/>
  <c r="BE142"/>
  <c r="BE147"/>
  <c r="BE149"/>
  <c r="BE159"/>
  <c r="BE160"/>
  <c r="BE166"/>
  <c r="BE170"/>
  <c r="BE174"/>
  <c r="J89"/>
  <c r="BE122"/>
  <c r="BE126"/>
  <c r="BE131"/>
  <c r="BE132"/>
  <c r="BE135"/>
  <c r="BE144"/>
  <c r="BE145"/>
  <c r="BE162"/>
  <c r="BE164"/>
  <c r="BE173"/>
  <c i="5" r="E85"/>
  <c r="F119"/>
  <c r="BE127"/>
  <c r="BE132"/>
  <c r="BE137"/>
  <c r="BE138"/>
  <c r="BE142"/>
  <c r="BE144"/>
  <c r="BE152"/>
  <c i="4" r="BK141"/>
  <c i="5" r="J89"/>
  <c r="BE140"/>
  <c r="BE146"/>
  <c r="BE148"/>
  <c r="BE151"/>
  <c r="BE153"/>
  <c r="BE156"/>
  <c r="BE125"/>
  <c r="BE126"/>
  <c r="BE129"/>
  <c r="BE135"/>
  <c r="BE136"/>
  <c r="BE145"/>
  <c r="BE133"/>
  <c r="BE134"/>
  <c r="BE147"/>
  <c r="BE150"/>
  <c r="BE154"/>
  <c r="BE155"/>
  <c i="4" r="J89"/>
  <c r="F92"/>
  <c r="J120"/>
  <c r="BE134"/>
  <c r="BE151"/>
  <c r="BE159"/>
  <c r="BE162"/>
  <c i="3" r="BK141"/>
  <c r="J141"/>
  <c r="J97"/>
  <c r="J703"/>
  <c r="J108"/>
  <c i="4" r="F119"/>
  <c r="BE136"/>
  <c r="BE145"/>
  <c r="BE148"/>
  <c r="BE156"/>
  <c r="BE157"/>
  <c r="BE158"/>
  <c r="E113"/>
  <c r="BE128"/>
  <c r="BE130"/>
  <c r="BE131"/>
  <c r="BE133"/>
  <c r="BE137"/>
  <c r="BE139"/>
  <c r="BE143"/>
  <c r="BE149"/>
  <c r="BE150"/>
  <c r="BE152"/>
  <c r="BE153"/>
  <c r="BE154"/>
  <c r="BE155"/>
  <c r="BE160"/>
  <c r="BE126"/>
  <c r="BE144"/>
  <c r="BE147"/>
  <c i="3" r="E85"/>
  <c r="J89"/>
  <c r="F92"/>
  <c r="BE178"/>
  <c r="BE182"/>
  <c r="BE198"/>
  <c r="BE226"/>
  <c r="BE229"/>
  <c r="BE234"/>
  <c r="BE236"/>
  <c r="BE238"/>
  <c r="BE282"/>
  <c r="BE286"/>
  <c r="BE298"/>
  <c r="BE302"/>
  <c r="BE316"/>
  <c r="BE352"/>
  <c r="BE357"/>
  <c r="BE359"/>
  <c r="BE366"/>
  <c r="BE430"/>
  <c r="BE497"/>
  <c r="BE553"/>
  <c r="BE583"/>
  <c r="BE598"/>
  <c r="BE602"/>
  <c r="BE617"/>
  <c r="BE652"/>
  <c r="BE666"/>
  <c r="BE669"/>
  <c r="BE684"/>
  <c r="BE692"/>
  <c r="BE696"/>
  <c r="BE699"/>
  <c r="BE722"/>
  <c r="BE729"/>
  <c r="BE733"/>
  <c r="BE745"/>
  <c r="BE750"/>
  <c r="BE770"/>
  <c r="BE772"/>
  <c r="BE838"/>
  <c r="BE887"/>
  <c r="BE889"/>
  <c r="BE933"/>
  <c r="BE935"/>
  <c r="BE943"/>
  <c r="BE946"/>
  <c r="BE961"/>
  <c r="BE970"/>
  <c r="BE971"/>
  <c r="BE974"/>
  <c r="BE975"/>
  <c r="BE976"/>
  <c r="BE977"/>
  <c r="BE978"/>
  <c r="BE979"/>
  <c r="BE184"/>
  <c r="BE190"/>
  <c r="BE192"/>
  <c r="BE196"/>
  <c r="BE252"/>
  <c r="BE254"/>
  <c r="BE258"/>
  <c r="BE294"/>
  <c r="BE309"/>
  <c r="BE325"/>
  <c r="BE338"/>
  <c r="BE405"/>
  <c r="BE432"/>
  <c r="BE469"/>
  <c r="BE495"/>
  <c r="BE539"/>
  <c r="BE591"/>
  <c r="BE596"/>
  <c r="BE608"/>
  <c r="BE619"/>
  <c r="BE627"/>
  <c r="BE660"/>
  <c r="BE682"/>
  <c r="BE688"/>
  <c r="BE691"/>
  <c r="BE693"/>
  <c r="BE695"/>
  <c r="BE714"/>
  <c r="BE723"/>
  <c r="BE789"/>
  <c r="BE791"/>
  <c r="BE811"/>
  <c r="BE813"/>
  <c r="BE815"/>
  <c r="BE817"/>
  <c r="BE824"/>
  <c r="BE826"/>
  <c r="BE831"/>
  <c r="BE835"/>
  <c r="BE842"/>
  <c r="BE868"/>
  <c r="BE874"/>
  <c r="BE893"/>
  <c r="BE895"/>
  <c r="BE948"/>
  <c r="BE952"/>
  <c r="BE143"/>
  <c r="BE150"/>
  <c r="BE153"/>
  <c r="BE159"/>
  <c r="BE200"/>
  <c r="BE205"/>
  <c r="BE208"/>
  <c r="BE212"/>
  <c r="BE290"/>
  <c r="BE312"/>
  <c r="BE328"/>
  <c r="BE364"/>
  <c r="BE368"/>
  <c r="BE391"/>
  <c r="BE401"/>
  <c r="BE403"/>
  <c r="BE467"/>
  <c r="BE537"/>
  <c r="BE546"/>
  <c r="BE549"/>
  <c r="BE593"/>
  <c r="BE600"/>
  <c r="BE621"/>
  <c r="BE629"/>
  <c r="BE632"/>
  <c r="BE634"/>
  <c r="BE680"/>
  <c r="BE689"/>
  <c r="BE701"/>
  <c r="BE707"/>
  <c r="BE710"/>
  <c r="BE725"/>
  <c r="BE738"/>
  <c r="BE766"/>
  <c r="BE776"/>
  <c r="BE780"/>
  <c r="BE793"/>
  <c r="BE798"/>
  <c r="BE819"/>
  <c r="BE828"/>
  <c r="BE844"/>
  <c r="BE848"/>
  <c r="BE872"/>
  <c r="BE879"/>
  <c r="BE883"/>
  <c r="BE891"/>
  <c r="BE902"/>
  <c r="BE938"/>
  <c r="BE963"/>
  <c r="BE186"/>
  <c r="BE241"/>
  <c r="BE261"/>
  <c r="BE271"/>
  <c r="BE281"/>
  <c r="BE287"/>
  <c r="BE304"/>
  <c r="BE493"/>
  <c r="BE508"/>
  <c r="BE510"/>
  <c r="BE541"/>
  <c r="BE574"/>
  <c r="BE587"/>
  <c r="BE614"/>
  <c r="BE631"/>
  <c r="BE642"/>
  <c r="BE644"/>
  <c r="BE675"/>
  <c r="BE678"/>
  <c r="BE697"/>
  <c r="BE704"/>
  <c r="BE716"/>
  <c r="BE718"/>
  <c r="BE727"/>
  <c r="BE731"/>
  <c r="BE743"/>
  <c r="BE782"/>
  <c r="BE787"/>
  <c r="BE800"/>
  <c r="BE809"/>
  <c r="BE833"/>
  <c r="BE837"/>
  <c r="BE854"/>
  <c r="BE862"/>
  <c r="BE864"/>
  <c r="BE866"/>
  <c r="BE870"/>
  <c r="BE881"/>
  <c r="BE885"/>
  <c r="BE905"/>
  <c r="BE907"/>
  <c r="BE917"/>
  <c r="BE929"/>
  <c r="BE937"/>
  <c r="BE941"/>
  <c r="BE950"/>
  <c r="BE954"/>
  <c r="BE973"/>
  <c i="2" r="E85"/>
  <c r="J89"/>
  <c r="F92"/>
  <c r="BE123"/>
  <c r="BE125"/>
  <c r="BE127"/>
  <c r="J34"/>
  <c i="1" r="AW95"/>
  <c i="3" r="F35"/>
  <c i="1" r="BB96"/>
  <c i="4" r="F35"/>
  <c i="1" r="BB97"/>
  <c i="4" r="F37"/>
  <c i="1" r="BD97"/>
  <c i="5" r="F36"/>
  <c i="1" r="BC98"/>
  <c i="6" r="F35"/>
  <c i="1" r="BB99"/>
  <c i="7" r="F34"/>
  <c i="1" r="BA100"/>
  <c i="7" r="J34"/>
  <c i="1" r="AW100"/>
  <c i="8" r="F34"/>
  <c i="1" r="BA101"/>
  <c i="8" r="F33"/>
  <c i="1" r="AZ101"/>
  <c i="2" r="F35"/>
  <c i="1" r="BB95"/>
  <c i="3" r="F34"/>
  <c i="1" r="BA96"/>
  <c i="4" r="J34"/>
  <c i="1" r="AW97"/>
  <c i="5" r="J34"/>
  <c i="1" r="AW98"/>
  <c i="5" r="F35"/>
  <c i="1" r="BB98"/>
  <c i="5" r="F34"/>
  <c i="1" r="BA98"/>
  <c i="6" r="J34"/>
  <c i="1" r="AW99"/>
  <c i="6" r="F36"/>
  <c i="1" r="BC99"/>
  <c i="6" r="F37"/>
  <c i="1" r="BD99"/>
  <c i="7" r="F35"/>
  <c i="1" r="BB100"/>
  <c i="7" r="F37"/>
  <c i="1" r="BD100"/>
  <c i="2" r="F36"/>
  <c i="1" r="BC95"/>
  <c i="2" r="F37"/>
  <c i="1" r="BD95"/>
  <c i="3" r="F36"/>
  <c i="1" r="BC96"/>
  <c i="3" r="F37"/>
  <c i="1" r="BD96"/>
  <c i="7" r="F36"/>
  <c i="1" r="BC100"/>
  <c i="2" r="F34"/>
  <c i="1" r="BA95"/>
  <c i="3" r="J34"/>
  <c i="1" r="AW96"/>
  <c i="4" r="F34"/>
  <c i="1" r="BA97"/>
  <c i="4" r="F36"/>
  <c i="1" r="BC97"/>
  <c i="5" r="F37"/>
  <c i="1" r="BD98"/>
  <c i="6" r="F34"/>
  <c i="1" r="BA99"/>
  <c i="4" l="1" r="R141"/>
  <c i="5" r="P130"/>
  <c r="R130"/>
  <c i="3" r="BK702"/>
  <c r="J702"/>
  <c r="J107"/>
  <c i="6" r="T120"/>
  <c i="3" r="T702"/>
  <c i="4" r="P141"/>
  <c i="3" r="P141"/>
  <c r="R141"/>
  <c r="R140"/>
  <c i="5" r="R122"/>
  <c i="3" r="P702"/>
  <c i="6" r="P120"/>
  <c i="1" r="AU99"/>
  <c i="5" r="P122"/>
  <c i="1" r="AU98"/>
  <c i="4" r="R123"/>
  <c i="6" r="R120"/>
  <c i="5" r="T130"/>
  <c r="T122"/>
  <c i="4" r="T123"/>
  <c r="P123"/>
  <c i="1" r="AU97"/>
  <c i="3" r="T141"/>
  <c r="T140"/>
  <c i="5" r="BK123"/>
  <c r="J123"/>
  <c r="J97"/>
  <c i="6" r="BK120"/>
  <c r="J120"/>
  <c r="J96"/>
  <c i="7" r="BK117"/>
  <c r="J117"/>
  <c i="2" r="BK121"/>
  <c r="BK120"/>
  <c r="J120"/>
  <c i="4" r="BK124"/>
  <c r="J124"/>
  <c r="J97"/>
  <c i="8" r="BK118"/>
  <c r="J118"/>
  <c r="J120"/>
  <c r="J98"/>
  <c i="5" r="BK130"/>
  <c r="J130"/>
  <c r="J99"/>
  <c i="4" r="J141"/>
  <c r="J100"/>
  <c i="3" r="BK140"/>
  <c r="J140"/>
  <c r="J96"/>
  <c i="7" r="J30"/>
  <c i="1" r="AG100"/>
  <c i="8" r="J30"/>
  <c i="1" r="AG101"/>
  <c i="3" r="J33"/>
  <c i="1" r="AV96"/>
  <c r="AT96"/>
  <c i="2" r="F33"/>
  <c i="1" r="AZ95"/>
  <c i="4" r="F33"/>
  <c i="1" r="AZ97"/>
  <c i="5" r="F33"/>
  <c i="1" r="AZ98"/>
  <c i="6" r="J33"/>
  <c i="1" r="AV99"/>
  <c r="AT99"/>
  <c i="7" r="F33"/>
  <c i="1" r="AZ100"/>
  <c i="8" r="J33"/>
  <c i="1" r="AV101"/>
  <c r="AT101"/>
  <c r="AN101"/>
  <c r="BB94"/>
  <c r="W31"/>
  <c r="BA94"/>
  <c r="W30"/>
  <c i="3" r="F33"/>
  <c i="1" r="AZ96"/>
  <c i="2" r="J30"/>
  <c i="1" r="AG95"/>
  <c i="2" r="J33"/>
  <c i="1" r="AV95"/>
  <c r="AT95"/>
  <c r="AN95"/>
  <c i="4" r="J33"/>
  <c i="1" r="AV97"/>
  <c r="AT97"/>
  <c i="5" r="J33"/>
  <c i="1" r="AV98"/>
  <c r="AT98"/>
  <c i="6" r="F33"/>
  <c i="1" r="AZ99"/>
  <c i="7" r="J33"/>
  <c i="1" r="AV100"/>
  <c r="AT100"/>
  <c r="AN100"/>
  <c r="BD94"/>
  <c r="W33"/>
  <c r="BC94"/>
  <c r="W32"/>
  <c i="3" l="1" r="P140"/>
  <c i="1" r="AU96"/>
  <c i="5" r="BK122"/>
  <c r="J122"/>
  <c i="4" r="BK123"/>
  <c r="J123"/>
  <c r="J96"/>
  <c i="2" r="J121"/>
  <c r="J97"/>
  <c i="8" r="J96"/>
  <c i="2" r="J96"/>
  <c i="7" r="J96"/>
  <c i="8" r="J39"/>
  <c i="7" r="J39"/>
  <c i="2" r="J39"/>
  <c i="1" r="AU94"/>
  <c i="6" r="J30"/>
  <c i="1" r="AG99"/>
  <c r="AZ94"/>
  <c r="W29"/>
  <c r="AY94"/>
  <c i="5" r="J30"/>
  <c i="1" r="AG98"/>
  <c r="AW94"/>
  <c r="AK30"/>
  <c i="3" r="J30"/>
  <c i="1" r="AG96"/>
  <c r="AX94"/>
  <c i="6" l="1" r="J39"/>
  <c i="5" r="J39"/>
  <c r="J96"/>
  <c i="3" r="J39"/>
  <c i="1" r="AN96"/>
  <c r="AN99"/>
  <c r="AN98"/>
  <c i="4" r="J30"/>
  <c i="1" r="AG97"/>
  <c r="AN97"/>
  <c r="AV94"/>
  <c r="AK29"/>
  <c i="4" l="1" r="J39"/>
  <c i="1" r="AT94"/>
  <c r="AG94"/>
  <c r="AK26"/>
  <c l="1" r="AK35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<sst xmlns="http://schemas.openxmlformats.org/spreadsheetml/2006/main">
  <si>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</si>
  <si>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</si>
  <si>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</si>
  <si>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</si>
  <si>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{7b1cb34f-faeb-4dfe-8808-75ee6cda5f27}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</si>
  <si>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</si>
  <si>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</si>
  <si>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</si>
  <si>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</si>
  <si>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</si>
  <si>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</si>
  <si>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</si>
  <si>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</si>
  <si>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</si>
  <si>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2349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</si>
  <si>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</si>
  <si>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</si>
  <si>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Mateřská škola Dráček - energetická opatření</t>
  </si>
  <si>
    <t>KSO:</t>
  </si>
  <si>
    <t>CC-CZ:</t>
  </si>
  <si>
    <t>Místo:</t>
  </si>
  <si>
    <t>Trutnov</t>
  </si>
  <si>
    <t>Datum:</t>
  </si>
  <si>
    <t>24. 6. 2024</t>
  </si>
  <si>
    <t>Zadavatel:</t>
  </si>
  <si>
    <t>IČ:</t>
  </si>
  <si>
    <t>Město Trutnov, Slovanské nám. 165, Trutnov</t>
  </si>
  <si>
    <t>DIČ:</t>
  </si>
  <si>
    <t>Uchazeč:</t>
  </si>
  <si>
    <t>Vyplň údaj</t>
  </si>
  <si>
    <t>Projektant:</t>
  </si>
  <si>
    <t>SOLLERTIA, Ing. Vladislav Jána</t>
  </si>
  <si>
    <t>True</t>
  </si>
  <si>
    <t>Zpracovatel:</t>
  </si>
  <si>
    <t>Ing. Lenka Kasperová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</si>
  <si>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</si>
  <si>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</si>
  <si>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</si>
  <si>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</si>
  <si>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</si>
  <si>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</si>
  <si>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</si>
  <si>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</si>
  <si>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</si>
  <si>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</si>
  <si>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</si>
  <si>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</si>
  <si>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</si>
  <si>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</si>
  <si>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</si>
  <si>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</si>
  <si>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</si>
  <si>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</si>
  <si>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</si>
  <si>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</si>
  <si>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</si>
  <si>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</si>
  <si>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</si>
  <si>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</si>
  <si>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</si>
  <si>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</si>
  <si>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</si>
  <si>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</si>
  <si>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</si>
  <si>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</si>
  <si>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</si>
  <si>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</si>
  <si>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</si>
  <si>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</si>
  <si>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</si>
  <si>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</si>
  <si>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</si>
  <si>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</si>
  <si>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</si>
  <si>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</si>
  <si>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</si>
  <si>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</si>
  <si>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</si>
  <si>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</si>
  <si>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</si>
  <si>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</si>
  <si>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000</t>
  </si>
  <si>
    <t>Vedlejší a ostatní náklady</t>
  </si>
  <si>
    <t>VON</t>
  </si>
  <si>
    <t>1</t>
  </si>
  <si>
    <t>{66389aec-e384-4768-90e4-98de3014dd86}</t>
  </si>
  <si>
    <t>2</t>
  </si>
  <si>
    <t>001</t>
  </si>
  <si>
    <t>Stavební část</t>
  </si>
  <si>
    <t>STA</t>
  </si>
  <si>
    <t>{0559ade4-5138-4116-b525-4b754c368fd2}</t>
  </si>
  <si>
    <t>002</t>
  </si>
  <si>
    <t>Zdravotní technika</t>
  </si>
  <si>
    <t>{3d99ce27-7d70-4013-b740-19c36101d3a8}</t>
  </si>
  <si>
    <t>003</t>
  </si>
  <si>
    <t>Vytápění</t>
  </si>
  <si>
    <t>{60e38f5a-3b2e-4edc-a23b-cddf1a7d5523}</t>
  </si>
  <si>
    <t>004</t>
  </si>
  <si>
    <t>Vzduchotechnika</t>
  </si>
  <si>
    <t>{a0721905-a240-4a6c-a645-01ac6b0b6e12}</t>
  </si>
  <si>
    <t>005</t>
  </si>
  <si>
    <t>Elektroinstalace</t>
  </si>
  <si>
    <t>{273f1c11-684e-4c55-a5d1-6f88e99edb05}</t>
  </si>
  <si>
    <t>006</t>
  </si>
  <si>
    <t>FVE</t>
  </si>
  <si>
    <t>{200f9111-f72c-49f0-905b-bdebb6732d8d}</t>
  </si>
  <si>
    <t>KRYCÍ LIST SOUPISU PRACÍ</t>
  </si>
  <si>
    <t>Objekt:</t>
  </si>
  <si>
    <t>000 - Vedlejší a ostatní náklady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</si>
  <si>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</si>
  <si>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</si>
  <si>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</si>
  <si>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</si>
  <si>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</si>
  <si>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</si>
  <si>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</si>
  <si>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</si>
  <si>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VRN6 - Územní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</si>
  <si>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</si>
  <si>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</si>
  <si>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</si>
  <si>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</si>
  <si>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</si>
  <si>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</si>
  <si>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</si>
  <si>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</si>
  <si>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</si>
  <si>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</si>
  <si>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</si>
  <si>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</si>
  <si>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</si>
  <si>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</si>
  <si>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</si>
  <si>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</si>
  <si>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</si>
  <si>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VRN1</t>
  </si>
  <si>
    <t>Průzkumné, geodetické a projektové práce</t>
  </si>
  <si>
    <t>K</t>
  </si>
  <si>
    <t>013254000</t>
  </si>
  <si>
    <t>Dokumentace skutečného provedení stavby</t>
  </si>
  <si>
    <t>kpl</t>
  </si>
  <si>
    <t>CS ÚRS 2024 01</t>
  </si>
  <si>
    <t>1024</t>
  </si>
  <si>
    <t>1959000474</t>
  </si>
  <si>
    <t>VRN3</t>
  </si>
  <si>
    <t>Zařízení staveniště</t>
  </si>
  <si>
    <t>030001000</t>
  </si>
  <si>
    <t>-1058116489</t>
  </si>
  <si>
    <t>VRN6</t>
  </si>
  <si>
    <t>Územní vlivy</t>
  </si>
  <si>
    <t>3</t>
  </si>
  <si>
    <t>060001000</t>
  </si>
  <si>
    <t>27331399</t>
  </si>
  <si>
    <t>odkop</t>
  </si>
  <si>
    <t>31,493</t>
  </si>
  <si>
    <t>P1</t>
  </si>
  <si>
    <t>61,29</t>
  </si>
  <si>
    <t>P2</t>
  </si>
  <si>
    <t>57,28</t>
  </si>
  <si>
    <t>dlažba</t>
  </si>
  <si>
    <t>118,57</t>
  </si>
  <si>
    <t>izolacev</t>
  </si>
  <si>
    <t>68,25</t>
  </si>
  <si>
    <t>izolaces</t>
  </si>
  <si>
    <t>54,12</t>
  </si>
  <si>
    <t>rýha</t>
  </si>
  <si>
    <t>155,44</t>
  </si>
  <si>
    <t>001 - Stavební část</t>
  </si>
  <si>
    <t>odvoz</t>
  </si>
  <si>
    <t>64,933</t>
  </si>
  <si>
    <t>S1</t>
  </si>
  <si>
    <t>702,92</t>
  </si>
  <si>
    <t>vytaženíS1</t>
  </si>
  <si>
    <t>140,36</t>
  </si>
  <si>
    <t>S2</t>
  </si>
  <si>
    <t>11,27</t>
  </si>
  <si>
    <t>vytaženíS2</t>
  </si>
  <si>
    <t>11,68</t>
  </si>
  <si>
    <t>stěnynové</t>
  </si>
  <si>
    <t>46,3</t>
  </si>
  <si>
    <t>malba</t>
  </si>
  <si>
    <t>501,956</t>
  </si>
  <si>
    <t>stropoprava</t>
  </si>
  <si>
    <t>112,2</t>
  </si>
  <si>
    <t>stěnyoprava</t>
  </si>
  <si>
    <t>186,256</t>
  </si>
  <si>
    <t>stropnový</t>
  </si>
  <si>
    <t>7,2</t>
  </si>
  <si>
    <t>lešení</t>
  </si>
  <si>
    <t>1082,14</t>
  </si>
  <si>
    <t>fasádavstup1</t>
  </si>
  <si>
    <t>13,5</t>
  </si>
  <si>
    <t>fasáda</t>
  </si>
  <si>
    <t>573,96</t>
  </si>
  <si>
    <t>soklvstup1</t>
  </si>
  <si>
    <t>2,5</t>
  </si>
  <si>
    <t>sokl</t>
  </si>
  <si>
    <t>65,3</t>
  </si>
  <si>
    <t>soklvstup2</t>
  </si>
  <si>
    <t>1,7</t>
  </si>
  <si>
    <t>fasádavstup2</t>
  </si>
  <si>
    <t>10,66</t>
  </si>
  <si>
    <t>podhled</t>
  </si>
  <si>
    <t>5,64</t>
  </si>
  <si>
    <t>ostěnísokl</t>
  </si>
  <si>
    <t>8</t>
  </si>
  <si>
    <t>ostění</t>
  </si>
  <si>
    <t>615,9</t>
  </si>
  <si>
    <t>zásyp</t>
  </si>
  <si>
    <t>122</t>
  </si>
  <si>
    <t>chodník</t>
  </si>
  <si>
    <t>35,25</t>
  </si>
  <si>
    <t>tráva</t>
  </si>
  <si>
    <t>240</t>
  </si>
  <si>
    <t>terasa</t>
  </si>
  <si>
    <t>79</t>
  </si>
  <si>
    <t>nátěr</t>
  </si>
  <si>
    <t>62,56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</si>
  <si>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</si>
  <si>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</si>
  <si>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</si>
  <si>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</si>
  <si>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</si>
  <si>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</si>
  <si>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</si>
  <si>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</si>
  <si>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</si>
  <si>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</si>
  <si>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</si>
  <si>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</si>
  <si>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</si>
  <si>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</si>
  <si>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</si>
  <si>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</si>
  <si>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</si>
  <si>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</si>
  <si>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</si>
  <si>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</si>
  <si>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</si>
  <si>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</si>
  <si>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</si>
  <si>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OST - Ostatní</t>
  </si>
  <si>
    <t>HSV</t>
  </si>
  <si>
    <t>Práce a dodávky HSV</t>
  </si>
  <si>
    <t>Zemní práce</t>
  </si>
  <si>
    <t>113106121</t>
  </si>
  <si>
    <t>Rozebrání dlažeb z betonových nebo kamenných dlaždic komunikací pro pěší ručně</t>
  </si>
  <si>
    <t>m2</t>
  </si>
  <si>
    <t>4</t>
  </si>
  <si>
    <t>-2085492468</t>
  </si>
  <si>
    <t>VV</t>
  </si>
  <si>
    <t xml:space="preserve">"chodníčky před vstupem"  97,5</t>
  </si>
  <si>
    <t>"stáv. okap. chodník"</t>
  </si>
  <si>
    <t>(10+5+5+15+5,5+11)*0,5</t>
  </si>
  <si>
    <t>(4+6)*0,5</t>
  </si>
  <si>
    <t xml:space="preserve">"terasa"  56+12+50</t>
  </si>
  <si>
    <t>Součet</t>
  </si>
  <si>
    <t>113106123</t>
  </si>
  <si>
    <t>Rozebrání dlažeb ze zámkových dlaždic komunikací pro pěší ručně</t>
  </si>
  <si>
    <t>1025030850</t>
  </si>
  <si>
    <t>"pro zateplení soklu u hosp. objektu pro zpětné použití"</t>
  </si>
  <si>
    <t>9*0,8</t>
  </si>
  <si>
    <t>122251101</t>
  </si>
  <si>
    <t>Odkopávky a prokopávky nezapažené v hornině třídy těžitelnosti I skupiny 3 objem do 20 m3 strojně</t>
  </si>
  <si>
    <t>m3</t>
  </si>
  <si>
    <t>1286372702</t>
  </si>
  <si>
    <t>"pro novou skladbu podlahy"</t>
  </si>
  <si>
    <t>38,2*1,2*0,17</t>
  </si>
  <si>
    <t>"pro novou terasu"</t>
  </si>
  <si>
    <t>terasa*0,3</t>
  </si>
  <si>
    <t>132251101</t>
  </si>
  <si>
    <t>Hloubení rýh nezapažených š do 800 mm v hornině třídy těžitelnosti I skupiny 3 objem do 20 m3 strojně</t>
  </si>
  <si>
    <t>-903667519</t>
  </si>
  <si>
    <t>"pro základy u nového vstupu"</t>
  </si>
  <si>
    <t>5,5*0,4*1,1</t>
  </si>
  <si>
    <t>3,2*0,4*1,1</t>
  </si>
  <si>
    <t>2*3*0,4*1,1</t>
  </si>
  <si>
    <t>4,5*0,4*1,1</t>
  </si>
  <si>
    <t>"pro základy terasy"</t>
  </si>
  <si>
    <t>25,5*0,4*1,1</t>
  </si>
  <si>
    <t>4*2,9*0,4*1,1</t>
  </si>
  <si>
    <t>Mezisoučet</t>
  </si>
  <si>
    <t>"odkop pro izolaci soklu pod terénem"</t>
  </si>
  <si>
    <t>(3,7+2*38,5+14+4,8)*0,8*1</t>
  </si>
  <si>
    <t>(2*19+15)*0,8*1</t>
  </si>
  <si>
    <t>162751116</t>
  </si>
  <si>
    <t>Vodorovné přemístění přes 8 000 do 9000 m výkopku/sypaniny z horniny třídy těžitelnosti I skupiny 1 až 3</t>
  </si>
  <si>
    <t>-542300954</t>
  </si>
  <si>
    <t>odkop+rýha</t>
  </si>
  <si>
    <t>-zásyp</t>
  </si>
  <si>
    <t>6</t>
  </si>
  <si>
    <t>171201231</t>
  </si>
  <si>
    <t>Poplatek za uložení zeminy a kamení na recyklační skládce (skládkovné) kód odpadu 17 05 04</t>
  </si>
  <si>
    <t>t</t>
  </si>
  <si>
    <t>115681166</t>
  </si>
  <si>
    <t>odvoz*1,8</t>
  </si>
  <si>
    <t>7</t>
  </si>
  <si>
    <t>171251201</t>
  </si>
  <si>
    <t>Uložení sypaniny na skládky nebo meziskládky</t>
  </si>
  <si>
    <t>99508392</t>
  </si>
  <si>
    <t>174151101</t>
  </si>
  <si>
    <t>Zásyp jam, šachet rýh nebo kolem objektů sypaninou se zhutněním</t>
  </si>
  <si>
    <t>1637205931</t>
  </si>
  <si>
    <t>"kolem objektu po provedení izolace"</t>
  </si>
  <si>
    <t>9</t>
  </si>
  <si>
    <t>181111111</t>
  </si>
  <si>
    <t>Plošná úprava terénu do 500 m2 zemina skupiny 1 až 4 nerovnosti přes 50 do 100 mm v rovinně a svahu do 1:5</t>
  </si>
  <si>
    <t>-2019400473</t>
  </si>
  <si>
    <t>10</t>
  </si>
  <si>
    <t>181311103</t>
  </si>
  <si>
    <t>Rozprostření ornice tl vrstvy do 200 mm v rovině nebo ve svahu do 1:5 ručně</t>
  </si>
  <si>
    <t>-1401742583</t>
  </si>
  <si>
    <t>"před vstupem"</t>
  </si>
  <si>
    <t>2*16*7,5</t>
  </si>
  <si>
    <t>11</t>
  </si>
  <si>
    <t>181411131</t>
  </si>
  <si>
    <t>Založení parkového trávníku výsevem pl do 1000 m2 v rovině a ve svahu do 1:5</t>
  </si>
  <si>
    <t>-61729531</t>
  </si>
  <si>
    <t>M</t>
  </si>
  <si>
    <t>00572410</t>
  </si>
  <si>
    <t>osivo směs travní parková</t>
  </si>
  <si>
    <t>kg</t>
  </si>
  <si>
    <t>733302651</t>
  </si>
  <si>
    <t>tráva*0,035</t>
  </si>
  <si>
    <t>13</t>
  </si>
  <si>
    <t>181912112</t>
  </si>
  <si>
    <t>Úprava pláně v hornině třídy těžitelnosti I skupiny 3 se zhutněním ručně</t>
  </si>
  <si>
    <t>2074009223</t>
  </si>
  <si>
    <t>Zakládání</t>
  </si>
  <si>
    <t>14</t>
  </si>
  <si>
    <t>273321411</t>
  </si>
  <si>
    <t>Základové desky ze ŽB bez zvýšených nároků na prostředí tř. C 20/25</t>
  </si>
  <si>
    <t>1740464213</t>
  </si>
  <si>
    <t>"podkladní dle skladby P01"</t>
  </si>
  <si>
    <t>(37,5*1,1+4,6*1,5)*0,12</t>
  </si>
  <si>
    <t>15</t>
  </si>
  <si>
    <t>273362021</t>
  </si>
  <si>
    <t>Výztuž základových desek svařovanými sítěmi Kari</t>
  </si>
  <si>
    <t>-391604608</t>
  </si>
  <si>
    <t>"KARI síť 150/150-6"</t>
  </si>
  <si>
    <t>(37,5*1,1+4,6*1,5)*0,00303*1,15</t>
  </si>
  <si>
    <t>16</t>
  </si>
  <si>
    <t>274313611</t>
  </si>
  <si>
    <t>Základové pásy z betonu tř. C 16/20</t>
  </si>
  <si>
    <t>1252536889</t>
  </si>
  <si>
    <t>"základy u nového vstupu"</t>
  </si>
  <si>
    <t>5,5*0,4*0,35</t>
  </si>
  <si>
    <t>3,2*0,4*0,35</t>
  </si>
  <si>
    <t>2*3*0,4*0,35</t>
  </si>
  <si>
    <t>4,5*0,4*0,35</t>
  </si>
  <si>
    <t>"základy terasy"</t>
  </si>
  <si>
    <t>25,5*0,4*0,35</t>
  </si>
  <si>
    <t>4*2,9*0,4*0,35</t>
  </si>
  <si>
    <t>17</t>
  </si>
  <si>
    <t>279113143</t>
  </si>
  <si>
    <t>Základová zeď tl přes 200 do 250 mm z tvárnic ztraceného bednění včetně výplně z betonu tř. C 20/25</t>
  </si>
  <si>
    <t>904348231</t>
  </si>
  <si>
    <t>"terasa"</t>
  </si>
  <si>
    <t>(25,4+4*2,9)*0,75</t>
  </si>
  <si>
    <t>18</t>
  </si>
  <si>
    <t>279113144</t>
  </si>
  <si>
    <t>Základová zeď tl přes 250 do 300 mm z tvárnic ztraceného bednění včetně výplně z betonu tř. C 20/25</t>
  </si>
  <si>
    <t>-1179931320</t>
  </si>
  <si>
    <t>"vstup"</t>
  </si>
  <si>
    <t>2*(5,5+3,2+5,5)*0,75</t>
  </si>
  <si>
    <t>(2*2,9+4,6)*0,72</t>
  </si>
  <si>
    <t>19</t>
  </si>
  <si>
    <t>279361821</t>
  </si>
  <si>
    <t>Výztuž základových zdí nosných betonářskou ocelí 10 505</t>
  </si>
  <si>
    <t>-1553468222</t>
  </si>
  <si>
    <t>(27,750+28,789)*0,010</t>
  </si>
  <si>
    <t>20</t>
  </si>
  <si>
    <t>2799001</t>
  </si>
  <si>
    <t>Kotvení nových základových konstrukcí ke stávajícím</t>
  </si>
  <si>
    <t>-188118037</t>
  </si>
  <si>
    <t>Svislé a kompletní konstrukce</t>
  </si>
  <si>
    <t>310237241</t>
  </si>
  <si>
    <t>Zazdívka otvorů pl přes 0,09 do 0,25 m2 ve zdivu nadzákladovém cihlami pálenými tl do 300 mm</t>
  </si>
  <si>
    <t>kus</t>
  </si>
  <si>
    <t>-2054457323</t>
  </si>
  <si>
    <t>"VZT potrubí "</t>
  </si>
  <si>
    <t>22</t>
  </si>
  <si>
    <t>311235161</t>
  </si>
  <si>
    <t>Zdivo jednovrstvé z cihel broušených přes P10 do P15 na tenkovrstvou maltu tl 300 mm</t>
  </si>
  <si>
    <t>1320818164</t>
  </si>
  <si>
    <t>"parapety"</t>
  </si>
  <si>
    <t>"1.NP"</t>
  </si>
  <si>
    <t>(4*5,6+2*3,2)*0,5</t>
  </si>
  <si>
    <t>"2.NP"</t>
  </si>
  <si>
    <t>(5*5,6+2*3,2)*0,5</t>
  </si>
  <si>
    <t>"nový vstup"</t>
  </si>
  <si>
    <t>2*2,8*2,5</t>
  </si>
  <si>
    <t>"atika"</t>
  </si>
  <si>
    <t>(2*2,8+4,7)*0,25</t>
  </si>
  <si>
    <t>23</t>
  </si>
  <si>
    <t>339921132R</t>
  </si>
  <si>
    <t>Rozebrání a zpětné osazení palisád do betonového lože</t>
  </si>
  <si>
    <t>m</t>
  </si>
  <si>
    <t>-1490134375</t>
  </si>
  <si>
    <t>3*0,8</t>
  </si>
  <si>
    <t>24</t>
  </si>
  <si>
    <t>340231025</t>
  </si>
  <si>
    <t>Zazdívka otvorů v příčkách nebo stěnách pl přes 1 do 4 m2 cihlami děrovanými tl 115 mm</t>
  </si>
  <si>
    <t>627678186</t>
  </si>
  <si>
    <t>2*0,8*2</t>
  </si>
  <si>
    <t>Vodorovné konstrukce</t>
  </si>
  <si>
    <t>25</t>
  </si>
  <si>
    <t>411118123</t>
  </si>
  <si>
    <t>Strop betonový tl do 200 mm skládaný z betonových vložek výšky do 160 mm osová vzdálenost nosníků přes 500 do 700 mm rozpětí přes 3,6 do 4,8 m</t>
  </si>
  <si>
    <t>-1330447066</t>
  </si>
  <si>
    <t xml:space="preserve">"nový vstup" </t>
  </si>
  <si>
    <t>4,7*2,5</t>
  </si>
  <si>
    <t>26</t>
  </si>
  <si>
    <t>417321515</t>
  </si>
  <si>
    <t>Ztužující pásy a věnce ze ŽB tř. C 25/30</t>
  </si>
  <si>
    <t>-848548522</t>
  </si>
  <si>
    <t>(2*2,8+4,7)*0,3*0,25</t>
  </si>
  <si>
    <t>"zvýšení stávající atiky"</t>
  </si>
  <si>
    <t>2*13,4*0,3*0,25</t>
  </si>
  <si>
    <t>2*37,6*0,3*0,25</t>
  </si>
  <si>
    <t>2*18,5*0,3*0,25</t>
  </si>
  <si>
    <t>14,5*0,3*0,25</t>
  </si>
  <si>
    <t>4,8*0,3*0,25</t>
  </si>
  <si>
    <t>27</t>
  </si>
  <si>
    <t>417351115</t>
  </si>
  <si>
    <t>Zřízení bednění ztužujících věnců</t>
  </si>
  <si>
    <t>649449660</t>
  </si>
  <si>
    <t>(2*2,8+4,7)*0,25*2</t>
  </si>
  <si>
    <t>2*13,4*0,25*2</t>
  </si>
  <si>
    <t>2*37,6*0,25*2</t>
  </si>
  <si>
    <t>2*18,5*0,25*2</t>
  </si>
  <si>
    <t>14,5*0,25*2</t>
  </si>
  <si>
    <t>4,8*0,25*2</t>
  </si>
  <si>
    <t>28</t>
  </si>
  <si>
    <t>417351116</t>
  </si>
  <si>
    <t>Odstranění bednění ztužujících věnců</t>
  </si>
  <si>
    <t>367080981</t>
  </si>
  <si>
    <t>29</t>
  </si>
  <si>
    <t>417361821</t>
  </si>
  <si>
    <t>Výztuž ztužujících pásů a věnců betonářskou ocelí 10 505</t>
  </si>
  <si>
    <t>410920234</t>
  </si>
  <si>
    <t xml:space="preserve">"R12"  4*169*0,000888*1,15</t>
  </si>
  <si>
    <t xml:space="preserve">"R6"  843*0,77*0,000222</t>
  </si>
  <si>
    <t>30</t>
  </si>
  <si>
    <t>4179001</t>
  </si>
  <si>
    <t>Kotvení nových věnců ke stáv. konstrukcím</t>
  </si>
  <si>
    <t>-1398740854</t>
  </si>
  <si>
    <t>31</t>
  </si>
  <si>
    <t>43001</t>
  </si>
  <si>
    <t>Kompl. dod. + mtž. zahradní schodiště na terasu z betonových desek</t>
  </si>
  <si>
    <t>1587034076</t>
  </si>
  <si>
    <t>P</t>
  </si>
  <si>
    <t xml:space="preserve">Poznámka k položce:_x000d_
cena zahrnuje kompletní provedení vč. dodávky potřebného materiálu_x000d_
</t>
  </si>
  <si>
    <t>Komunikace pozemní</t>
  </si>
  <si>
    <t>32</t>
  </si>
  <si>
    <t>564221011</t>
  </si>
  <si>
    <t>Podklad nebo podsyp ze štěrkopísku ŠP plochy do 100 m2 tl 80 mm</t>
  </si>
  <si>
    <t>-214084646</t>
  </si>
  <si>
    <t>33</t>
  </si>
  <si>
    <t>564720001</t>
  </si>
  <si>
    <t>Podklad z kameniva hrubého drceného vel. 8-16 mm plochy do 100 m2 tl 80 mm</t>
  </si>
  <si>
    <t>-2023005239</t>
  </si>
  <si>
    <t>34</t>
  </si>
  <si>
    <t>564730101</t>
  </si>
  <si>
    <t>Podklad z kameniva hrubého drceného vel. 16-32 mm plochy do 100 m2 tl 100 mm</t>
  </si>
  <si>
    <t>-1779858998</t>
  </si>
  <si>
    <t>35</t>
  </si>
  <si>
    <t>564831011</t>
  </si>
  <si>
    <t>Podklad ze štěrkodrtě ŠD plochy do 100 m2 tl 100 mm</t>
  </si>
  <si>
    <t>-987932195</t>
  </si>
  <si>
    <t xml:space="preserve">"okapový chodník"  54,650</t>
  </si>
  <si>
    <t>36</t>
  </si>
  <si>
    <t>596212210</t>
  </si>
  <si>
    <t>Kladení zámkové dlažby pozemních komunikací ručně tl 80 mm skupiny A pl do 50 m2</t>
  </si>
  <si>
    <t>-619136111</t>
  </si>
  <si>
    <t>"dle skladby T01"</t>
  </si>
  <si>
    <t>"nový chodník u vstupu"</t>
  </si>
  <si>
    <t>4,7*7,5</t>
  </si>
  <si>
    <t>37</t>
  </si>
  <si>
    <t>592450131</t>
  </si>
  <si>
    <t xml:space="preserve">dlažba zámková betonová  tl 80mm přírodní</t>
  </si>
  <si>
    <t>1076603633</t>
  </si>
  <si>
    <t>chodník*1,05</t>
  </si>
  <si>
    <t>Úpravy povrchů, podlahy a osazování výplní</t>
  </si>
  <si>
    <t>38</t>
  </si>
  <si>
    <t>611321141</t>
  </si>
  <si>
    <t>Vápenocementová omítka štuková dvouvrstvá vnitřních stropů rovných nanášená ručně</t>
  </si>
  <si>
    <t>-259220579</t>
  </si>
  <si>
    <t>1,5*4,8</t>
  </si>
  <si>
    <t>39</t>
  </si>
  <si>
    <t>611325421R</t>
  </si>
  <si>
    <t xml:space="preserve">Oprava  omítky stropů v rozsahu plochy do 10 %</t>
  </si>
  <si>
    <t>534913820</t>
  </si>
  <si>
    <t>16*1,5</t>
  </si>
  <si>
    <t>6*1,5</t>
  </si>
  <si>
    <t>15,6*1,5</t>
  </si>
  <si>
    <t>2*15,6*1,5</t>
  </si>
  <si>
    <t>40</t>
  </si>
  <si>
    <t>612315111</t>
  </si>
  <si>
    <t>Vápenná hladká omítka rýh ve stěnách š do 150 mm</t>
  </si>
  <si>
    <t>-769980771</t>
  </si>
  <si>
    <t>"nové rozvody ZT"</t>
  </si>
  <si>
    <t>41</t>
  </si>
  <si>
    <t>612321141</t>
  </si>
  <si>
    <t>Vápenocementová omítka štuková dvouvrstvá vnitřních stěn nanášená ručně</t>
  </si>
  <si>
    <t>-1066250818</t>
  </si>
  <si>
    <t xml:space="preserve">"zadzívky"  4*0,9*2</t>
  </si>
  <si>
    <t>2*1,5*2,5</t>
  </si>
  <si>
    <t>42</t>
  </si>
  <si>
    <t>612325421R</t>
  </si>
  <si>
    <t xml:space="preserve">Oprava  omítky stěn v rozsahu plochy do 10 %</t>
  </si>
  <si>
    <t>1787250582</t>
  </si>
  <si>
    <t>16*(0,3+0,4)</t>
  </si>
  <si>
    <t>4*(0,3+0,2*2)*2,35</t>
  </si>
  <si>
    <t>6*0,3</t>
  </si>
  <si>
    <t>15,6*(0,3+04)</t>
  </si>
  <si>
    <t>4*(0,3+0,2*2)*2,36</t>
  </si>
  <si>
    <t>15,6*(0,3+0,4)</t>
  </si>
  <si>
    <t>43</t>
  </si>
  <si>
    <t>619995001</t>
  </si>
  <si>
    <t>Začištění omítek kolem oken, dveří, podlah nebo obkladů</t>
  </si>
  <si>
    <t>-390512216</t>
  </si>
  <si>
    <t>"kolem nových dveří"</t>
  </si>
  <si>
    <t>5*(1+2*2)</t>
  </si>
  <si>
    <t>4*(1+2*2)</t>
  </si>
  <si>
    <t>44</t>
  </si>
  <si>
    <t>621151001</t>
  </si>
  <si>
    <t>Penetrační akrylátový nátěr vnějších pastovitých tenkovrstvých omítek podhledů</t>
  </si>
  <si>
    <t>826576212</t>
  </si>
  <si>
    <t>45</t>
  </si>
  <si>
    <t>621211001</t>
  </si>
  <si>
    <t>Montáž kontaktního zateplení vnějších podhledů lepením a mechanickým kotvením polystyrénových desek do betonu nebo zdiva tl do 40 mm</t>
  </si>
  <si>
    <t>734577884</t>
  </si>
  <si>
    <t>"přístavba vstupu"</t>
  </si>
  <si>
    <t>4,7*1,2</t>
  </si>
  <si>
    <t>46</t>
  </si>
  <si>
    <t>28376072</t>
  </si>
  <si>
    <t>deska EPS grafitová fasádní λ=0,030-0,031 tl 40mm</t>
  </si>
  <si>
    <t>356348211</t>
  </si>
  <si>
    <t>podhled*1,05</t>
  </si>
  <si>
    <t>47</t>
  </si>
  <si>
    <t>621521012</t>
  </si>
  <si>
    <t>Tenkovrstvá silikátová zatíraná omítka zrnitost 1,5 mm vnějších podhledů</t>
  </si>
  <si>
    <t>1384305456</t>
  </si>
  <si>
    <t>48</t>
  </si>
  <si>
    <t>622151001</t>
  </si>
  <si>
    <t>Penetrační akrylátový nátěr vnějších pastovitých tenkovrstvých omítek stěn</t>
  </si>
  <si>
    <t>-1532290145</t>
  </si>
  <si>
    <t>fasáda+fasádavstup1+fasádavstup2</t>
  </si>
  <si>
    <t>"ostění a nadpraží"</t>
  </si>
  <si>
    <t>9*(5,6+2*2,35)*0,25</t>
  </si>
  <si>
    <t>4*(3,2+2*2,35)*0,25</t>
  </si>
  <si>
    <t>4*(0,6+2*0,9)*0,25</t>
  </si>
  <si>
    <t>6*(1,2+2*1,8)*0,25</t>
  </si>
  <si>
    <t>2*(3+2*2,05)*0,25</t>
  </si>
  <si>
    <t>(2,4+2*2,05)*0,25</t>
  </si>
  <si>
    <t>24*(1,2+2*1,8)*0,25</t>
  </si>
  <si>
    <t>9*(2,4+2*1,8)*0,25</t>
  </si>
  <si>
    <t>2*(2,4+2*1,8)*0,25</t>
  </si>
  <si>
    <t>2*(0,6+2*0,9)*0,25</t>
  </si>
  <si>
    <t>4*(0,9+2*0,6)*0,25</t>
  </si>
  <si>
    <t>3*(2,5+2*1,8)*0,25</t>
  </si>
  <si>
    <t>2*(1,2+2*2,15)*0,25</t>
  </si>
  <si>
    <t>4*(0,9+2*0,4)*0,25</t>
  </si>
  <si>
    <t>(1,2+2*2,15)*0,25</t>
  </si>
  <si>
    <t>5*(2,4+2*1,8)*0,25</t>
  </si>
  <si>
    <t>2*(1+2*2,15)*0,25</t>
  </si>
  <si>
    <t>soklvstup1+soklvstup2+sokl</t>
  </si>
  <si>
    <t>ostěnísokl*0,25</t>
  </si>
  <si>
    <t>49</t>
  </si>
  <si>
    <t>622211001</t>
  </si>
  <si>
    <t>Montáž kontaktního zateplení vnějších stěn lepením a mechanickým kotvením polystyrénových desek do betonu a zdiva tl do 40 mm</t>
  </si>
  <si>
    <t>1830229511</t>
  </si>
  <si>
    <t>"soklová část"</t>
  </si>
  <si>
    <t>2*(1,2+0,5)*0,5</t>
  </si>
  <si>
    <t>"vnitřní část +atika"</t>
  </si>
  <si>
    <t>5,6*0,75+2*0,5*1,9</t>
  </si>
  <si>
    <t>2*1,2*1,9</t>
  </si>
  <si>
    <t>50</t>
  </si>
  <si>
    <t>-782375696</t>
  </si>
  <si>
    <t>fasádavstup2*1,05</t>
  </si>
  <si>
    <t>51</t>
  </si>
  <si>
    <t>28376416</t>
  </si>
  <si>
    <t>deska XPS hrana polodrážková a hladký povrch 300kPA λ=0,035 tl 40mm</t>
  </si>
  <si>
    <t>-1785872166</t>
  </si>
  <si>
    <t>soklvstup2*1,05</t>
  </si>
  <si>
    <t>52</t>
  </si>
  <si>
    <t>622211031</t>
  </si>
  <si>
    <t>Montáž kontaktního zateplení vnějších stěn lepením a mechanickým kotvením polystyrénových desek do betonu a zdiva tl přes 120 do 160 mm</t>
  </si>
  <si>
    <t>-336538022</t>
  </si>
  <si>
    <t>"soklová část nad terénem"</t>
  </si>
  <si>
    <t>"přístavba vstup"</t>
  </si>
  <si>
    <t>2*2,5*0,5</t>
  </si>
  <si>
    <t>"hlavní objekt"</t>
  </si>
  <si>
    <t>"SZ"</t>
  </si>
  <si>
    <t>(38,2-5,6)*0,5</t>
  </si>
  <si>
    <t>"JZ"</t>
  </si>
  <si>
    <t>13,2*0,5</t>
  </si>
  <si>
    <t>"JV"</t>
  </si>
  <si>
    <t>(38,6-2*3,6-2,4)*0,5</t>
  </si>
  <si>
    <t>"SV"</t>
  </si>
  <si>
    <t>3,7*0,5</t>
  </si>
  <si>
    <t>"hospodářský objekt"</t>
  </si>
  <si>
    <t>(19,4-1,2*2)*0,5</t>
  </si>
  <si>
    <t>(14,5-1,2)*0,5</t>
  </si>
  <si>
    <t>(19-2*1)*0,5</t>
  </si>
  <si>
    <t>4,8*0,5</t>
  </si>
  <si>
    <t>53</t>
  </si>
  <si>
    <t>28376425</t>
  </si>
  <si>
    <t>deska XPS hrana polodrážková a hladký povrch 300kPA λ=0,035 tl 160mm</t>
  </si>
  <si>
    <t>-2100969483</t>
  </si>
  <si>
    <t>(soklvstup1+sokl)*1,05</t>
  </si>
  <si>
    <t>54</t>
  </si>
  <si>
    <t>622211041</t>
  </si>
  <si>
    <t>Montáž kontaktního zateplení vnějších stěn lepením a mechanickým kotvením polystyrénových desek do betonu a zdiva tl přes 160 do 200 mm</t>
  </si>
  <si>
    <t>1974540946</t>
  </si>
  <si>
    <t>"přístavby vstupu"</t>
  </si>
  <si>
    <t>2*2,5*2,7</t>
  </si>
  <si>
    <t>"stáv. objekt"</t>
  </si>
  <si>
    <t>38,2*7-5,6*2,5</t>
  </si>
  <si>
    <t>-(9*5,6*2,35+4*3,2+2,35)</t>
  </si>
  <si>
    <t>13,2*7</t>
  </si>
  <si>
    <t>-(4*0,6*0,9+6*1,2*1,8)</t>
  </si>
  <si>
    <t>38,6*7</t>
  </si>
  <si>
    <t>-(2*3*2,05+2,4*2,65)</t>
  </si>
  <si>
    <t>-(24*1,2*1,8+9*2,4*1,8)</t>
  </si>
  <si>
    <t>13,2*7-9,5*3,7</t>
  </si>
  <si>
    <t>-(2*2,4*1,8+2*0,6*0,9)</t>
  </si>
  <si>
    <t>19,4*3,8</t>
  </si>
  <si>
    <t>-(4*0,9*0,6+3*2,5*1,8)</t>
  </si>
  <si>
    <t>-2*1,2*2,15</t>
  </si>
  <si>
    <t>14,5*3,8</t>
  </si>
  <si>
    <t>-(4*0,9*0,4+1,2*2,15)</t>
  </si>
  <si>
    <t>19*3,8</t>
  </si>
  <si>
    <t>-5*2,4*1,8</t>
  </si>
  <si>
    <t>-2*1*2,15</t>
  </si>
  <si>
    <t>4,8*3,8</t>
  </si>
  <si>
    <t>55</t>
  </si>
  <si>
    <t>28376080</t>
  </si>
  <si>
    <t>deska EPS grafitová fasádní λ=0,030-0,031 tl 180mm</t>
  </si>
  <si>
    <t>983196151</t>
  </si>
  <si>
    <t>(fasádavstup1+fasáda)*1,05</t>
  </si>
  <si>
    <t>56</t>
  </si>
  <si>
    <t>622232051</t>
  </si>
  <si>
    <t>Montáž kontaktního zateplení vnějšího ostění, nadpraží nebo parapetu hl. špalety do 400 mm lepením desek z fenolické pěny tl do 40 mm</t>
  </si>
  <si>
    <t>2003534951</t>
  </si>
  <si>
    <t>"ostění,parapet a nadpraží"</t>
  </si>
  <si>
    <t>8*2*0,5</t>
  </si>
  <si>
    <t>9*(5,6+2,35)*2</t>
  </si>
  <si>
    <t>4*(3,2+2,35)*2</t>
  </si>
  <si>
    <t>4*(0,6+0,9)*2</t>
  </si>
  <si>
    <t>6*(1,2+1,8)*2</t>
  </si>
  <si>
    <t>2*(3+2*2,05)</t>
  </si>
  <si>
    <t>2,4+2*2,05</t>
  </si>
  <si>
    <t>24*(1,2+1,8)*2</t>
  </si>
  <si>
    <t>9*(2,4+1,8)*2</t>
  </si>
  <si>
    <t>2*(2,4+1,8)*2</t>
  </si>
  <si>
    <t>2*(0,6+0,9)*2</t>
  </si>
  <si>
    <t>4*(0,9+0,6)*2</t>
  </si>
  <si>
    <t>3*(2,5+1,8)*2</t>
  </si>
  <si>
    <t>2*(1,2+2*2,15)</t>
  </si>
  <si>
    <t>4*(0,9+0,4)*2</t>
  </si>
  <si>
    <t>1,2+2*2,15</t>
  </si>
  <si>
    <t>5*(2,4+1,8)*2</t>
  </si>
  <si>
    <t>2*(1+2*2,15)</t>
  </si>
  <si>
    <t>57</t>
  </si>
  <si>
    <t>283762141</t>
  </si>
  <si>
    <t>deska PUR tl. 25 mm</t>
  </si>
  <si>
    <t>160255714</t>
  </si>
  <si>
    <t>ostění*0,25*1,05</t>
  </si>
  <si>
    <t>58</t>
  </si>
  <si>
    <t>1868616569</t>
  </si>
  <si>
    <t>ostěnísokl*0,25*1,1</t>
  </si>
  <si>
    <t>59</t>
  </si>
  <si>
    <t>622252001</t>
  </si>
  <si>
    <t>Montáž profilů kontaktního zateplení připevněných mechanicky</t>
  </si>
  <si>
    <t>1264609164</t>
  </si>
  <si>
    <t>38,2-5,6</t>
  </si>
  <si>
    <t>2*2,5</t>
  </si>
  <si>
    <t>13,2</t>
  </si>
  <si>
    <t>38,6-2*3,6-2,4</t>
  </si>
  <si>
    <t>3,7</t>
  </si>
  <si>
    <t>19,4-2*1,2</t>
  </si>
  <si>
    <t>14,5-1,2</t>
  </si>
  <si>
    <t>19-2*1</t>
  </si>
  <si>
    <t>4,8</t>
  </si>
  <si>
    <t>60</t>
  </si>
  <si>
    <t>59051655</t>
  </si>
  <si>
    <t>profil zakládací Al tl 0,7mm pro ETICS pro izolant tl 180mm</t>
  </si>
  <si>
    <t>-1372030366</t>
  </si>
  <si>
    <t>135,6*1,05</t>
  </si>
  <si>
    <t>61</t>
  </si>
  <si>
    <t>622252002</t>
  </si>
  <si>
    <t>Montáž profilů kontaktního zateplení lepených</t>
  </si>
  <si>
    <t>-1833318484</t>
  </si>
  <si>
    <t>"vnější roh ostění zahrnut v položce zateplení ostění"</t>
  </si>
  <si>
    <t>"vnitřní část ostění"</t>
  </si>
  <si>
    <t>9*(5,6+2*2,35)</t>
  </si>
  <si>
    <t>4*(3,2+2*2,35)</t>
  </si>
  <si>
    <t>4*(0,6+2*0,9)</t>
  </si>
  <si>
    <t>6*(1,2+2*1,8)</t>
  </si>
  <si>
    <t>2*(3+2*2,65)</t>
  </si>
  <si>
    <t>(2,4+2*2,65)</t>
  </si>
  <si>
    <t>24*(1,2+2*1,8)</t>
  </si>
  <si>
    <t>9*(2,4+2*1,8)</t>
  </si>
  <si>
    <t>2*(2,4+2*1,8)</t>
  </si>
  <si>
    <t>2*(0,6+2*0,9)</t>
  </si>
  <si>
    <t>4*(0,9+2*0,6)</t>
  </si>
  <si>
    <t>3*(2,5+2*1,8)</t>
  </si>
  <si>
    <t>2*(1,2+2*2,65)</t>
  </si>
  <si>
    <t>4*(0,9+2*0,4)</t>
  </si>
  <si>
    <t>(1,2+2*2,15)</t>
  </si>
  <si>
    <t>5*(2,4+2*1,8)</t>
  </si>
  <si>
    <t>2*(1+2*2,65)</t>
  </si>
  <si>
    <t>"rohové a ostatní"</t>
  </si>
  <si>
    <t>4*2,5+4,7</t>
  </si>
  <si>
    <t>3*7,5+3*4,3</t>
  </si>
  <si>
    <t>62</t>
  </si>
  <si>
    <t>63127464</t>
  </si>
  <si>
    <t>profil rohový Al 15x15mm s výztužnou tkaninou š 100mm pro ETICS</t>
  </si>
  <si>
    <t>-189815631</t>
  </si>
  <si>
    <t>60,1*1,05</t>
  </si>
  <si>
    <t>63</t>
  </si>
  <si>
    <t>28342205</t>
  </si>
  <si>
    <t>profil začišťovací PVC 6mm s výztužnou tkaninou pro ostění ETICS</t>
  </si>
  <si>
    <t>-298653972</t>
  </si>
  <si>
    <t>467,6*1,05</t>
  </si>
  <si>
    <t>64</t>
  </si>
  <si>
    <t>622321121</t>
  </si>
  <si>
    <t>Vápenocementová omítka hladká jednovrstvá vnějších stěn nanášená ručně</t>
  </si>
  <si>
    <t>-1806317643</t>
  </si>
  <si>
    <t>"po otlučení obkladu"</t>
  </si>
  <si>
    <t>"ostatní" 7</t>
  </si>
  <si>
    <t>65</t>
  </si>
  <si>
    <t>622325101</t>
  </si>
  <si>
    <t>Oprava vnější vápenocementové hladké omítky složitosti 1 stěn v rozsahu do 10 %</t>
  </si>
  <si>
    <t>1909685325</t>
  </si>
  <si>
    <t>"předpoklad potřebné vyrovnání pod zateplení"</t>
  </si>
  <si>
    <t>66</t>
  </si>
  <si>
    <t>622511112</t>
  </si>
  <si>
    <t>Tenkovrstvá akrylátová mozaiková střednězrnná omítka vnějších stěn</t>
  </si>
  <si>
    <t>-2008196243</t>
  </si>
  <si>
    <t>67</t>
  </si>
  <si>
    <t>622521012</t>
  </si>
  <si>
    <t>Tenkovrstvá silikátová zatíraná omítka zrnitost 1,5 mm vnějších stěn</t>
  </si>
  <si>
    <t>1614718322</t>
  </si>
  <si>
    <t>68</t>
  </si>
  <si>
    <t>629991011</t>
  </si>
  <si>
    <t>Zakrytí výplní otvorů a svislých ploch fólií přilepenou lepící páskou</t>
  </si>
  <si>
    <t>341471093</t>
  </si>
  <si>
    <t>9*5,6*2,35+4*3,2*2,35+4*0,6*0,9+6*1,2*1,8</t>
  </si>
  <si>
    <t>2*3*2,65+2,4*2,65</t>
  </si>
  <si>
    <t>24*1,2*1,8+9*2,4*1,8</t>
  </si>
  <si>
    <t>2*2,4*1,8+2*0,6*0,9</t>
  </si>
  <si>
    <t>4*0,9*0,6+3*2,5*1,8+2*1,2*2,65</t>
  </si>
  <si>
    <t>4*0,9*0,4+1,2*2,65</t>
  </si>
  <si>
    <t>5*2,4*1,8+2*1*2,65</t>
  </si>
  <si>
    <t>69</t>
  </si>
  <si>
    <t>631311115</t>
  </si>
  <si>
    <t>Mazanina tl přes 50 do 80 mm z betonu prostého bez zvýšených nároků na prostředí tř. C 20/25</t>
  </si>
  <si>
    <t>1806717805</t>
  </si>
  <si>
    <t>P1*0,055</t>
  </si>
  <si>
    <t>P2*0,055</t>
  </si>
  <si>
    <t>70</t>
  </si>
  <si>
    <t>631319171</t>
  </si>
  <si>
    <t>Příplatek k mazanině tl přes 50 do 80 mm za stržení povrchu spodní vrstvy před vložením výztuže</t>
  </si>
  <si>
    <t>-1491854559</t>
  </si>
  <si>
    <t>71</t>
  </si>
  <si>
    <t>631341112R</t>
  </si>
  <si>
    <t>Silikátová spádová vrstva</t>
  </si>
  <si>
    <t>-540649826</t>
  </si>
  <si>
    <t>S2*(0,05+0,1)*0,5</t>
  </si>
  <si>
    <t>72</t>
  </si>
  <si>
    <t>631362021</t>
  </si>
  <si>
    <t>Výztuž mazanin svařovanými sítěmi Kari</t>
  </si>
  <si>
    <t>-19092963</t>
  </si>
  <si>
    <t>"KARI síť 100/100-5"</t>
  </si>
  <si>
    <t>(P1+P2)*0,00308*1,15</t>
  </si>
  <si>
    <t>73</t>
  </si>
  <si>
    <t>632451022</t>
  </si>
  <si>
    <t>Vyrovnávací potěr tl přes 20 do 30 mm z MC 15 provedený v pásu</t>
  </si>
  <si>
    <t>-1258355401</t>
  </si>
  <si>
    <t xml:space="preserve">"pod vnitřní parapet"  63,200*0,2</t>
  </si>
  <si>
    <t>74</t>
  </si>
  <si>
    <t>632451031</t>
  </si>
  <si>
    <t>Vyrovnávací potěr tl od 10 do 20 mm z MC 15 provedený v ploše</t>
  </si>
  <si>
    <t>165683237</t>
  </si>
  <si>
    <t>75</t>
  </si>
  <si>
    <t>632481213</t>
  </si>
  <si>
    <t>Separační vrstva z PE fólie</t>
  </si>
  <si>
    <t>-1046222080</t>
  </si>
  <si>
    <t>P1+P2</t>
  </si>
  <si>
    <t>76</t>
  </si>
  <si>
    <t>637211121</t>
  </si>
  <si>
    <t>Okapový chodník z betonových dlaždic tl 40 mm kladených do písku se zalitím spár MC</t>
  </si>
  <si>
    <t>712396237</t>
  </si>
  <si>
    <t>(10+4,8+15+2*2,5)*0,5</t>
  </si>
  <si>
    <t>(16,5+13+7)*0,5</t>
  </si>
  <si>
    <t>(7+3,5+5)*0,5</t>
  </si>
  <si>
    <t>(7+14,5+1)*0,5</t>
  </si>
  <si>
    <t>77</t>
  </si>
  <si>
    <t>637311131</t>
  </si>
  <si>
    <t>Okapový chodník z betonových záhonových obrubníků lože beton</t>
  </si>
  <si>
    <t>-1424461835</t>
  </si>
  <si>
    <t>10+4,7+15+2*2,3+2*1</t>
  </si>
  <si>
    <t>16,5+14+7</t>
  </si>
  <si>
    <t>7+3,5+5+6,5+15+1</t>
  </si>
  <si>
    <t>Ostatní konstrukce a práce, bourání</t>
  </si>
  <si>
    <t>78</t>
  </si>
  <si>
    <t>916231213</t>
  </si>
  <si>
    <t>Osazení chodníkového obrubníku betonového stojatého s boční opěrou do lože z betonu prostého</t>
  </si>
  <si>
    <t>-1161426448</t>
  </si>
  <si>
    <t>2*7,5</t>
  </si>
  <si>
    <t>59217019</t>
  </si>
  <si>
    <t>obrubník betonový chodníkový 1000x100x200mm</t>
  </si>
  <si>
    <t>874166586</t>
  </si>
  <si>
    <t>15*1,02 'Přepočtené koeficientem množství</t>
  </si>
  <si>
    <t>80</t>
  </si>
  <si>
    <t>916991121</t>
  </si>
  <si>
    <t>Lože pod obrubníky, krajníky nebo obruby z dlažebních kostek z betonu prostého</t>
  </si>
  <si>
    <t>500433389</t>
  </si>
  <si>
    <t>15,000*0,2*0,2</t>
  </si>
  <si>
    <t>81</t>
  </si>
  <si>
    <t>941111131</t>
  </si>
  <si>
    <t>Montáž lešení řadového trubkového lehkého s podlahami zatížení do 200 kg/m2 š od 1,2 do 1,5 m v do 10 m</t>
  </si>
  <si>
    <t>-1331920913</t>
  </si>
  <si>
    <t>2*(38,5+2*1,5)*7,5</t>
  </si>
  <si>
    <t>2*(13,2+2*1,5)*7,5</t>
  </si>
  <si>
    <t>2*(19,4+2*1,5)*4,3</t>
  </si>
  <si>
    <t>2*(2,5+1,5)*3</t>
  </si>
  <si>
    <t>82</t>
  </si>
  <si>
    <t>941111231</t>
  </si>
  <si>
    <t>Příplatek k lešení řadovému trubkovému lehkému s podlahami do 200 kg/m2 š od 1,2 do 1,5 m v do 10 m za každý den použití</t>
  </si>
  <si>
    <t>1809996247</t>
  </si>
  <si>
    <t>lešení*90</t>
  </si>
  <si>
    <t>83</t>
  </si>
  <si>
    <t>941111831</t>
  </si>
  <si>
    <t>Demontáž lešení řadového trubkového lehkého s podlahami zatížení do 200 kg/m2 š od 1,2 do 1,5 m v do 10 m</t>
  </si>
  <si>
    <t>-434565414</t>
  </si>
  <si>
    <t>84</t>
  </si>
  <si>
    <t>949101111</t>
  </si>
  <si>
    <t>Lešení pomocné pro objekty pozemních staveb s lešeňovou podlahou v do 1,9 m zatížení do 150 kg/m2</t>
  </si>
  <si>
    <t>140076657</t>
  </si>
  <si>
    <t>85</t>
  </si>
  <si>
    <t>952901111</t>
  </si>
  <si>
    <t>Vyčištění budov bytové a občanské výstavby při výšce podlaží do 4 m</t>
  </si>
  <si>
    <t>1002827165</t>
  </si>
  <si>
    <t>86</t>
  </si>
  <si>
    <t>961044111R</t>
  </si>
  <si>
    <t>Bourání konstrukcí z betonu prostého</t>
  </si>
  <si>
    <t>-1186623046</t>
  </si>
  <si>
    <t>"schody a zídky terasa"</t>
  </si>
  <si>
    <t>4,5*0,5*0,5</t>
  </si>
  <si>
    <t>2*1*0,8*0,6</t>
  </si>
  <si>
    <t>2*(3,5+9,5)*0,8*0,2</t>
  </si>
  <si>
    <t>2*(3+1,5)*0,8*0,2</t>
  </si>
  <si>
    <t xml:space="preserve">"ostatní"  1</t>
  </si>
  <si>
    <t>87</t>
  </si>
  <si>
    <t>962031133</t>
  </si>
  <si>
    <t>Bourání příček nebo přizdívek z cihel pálených tl přes 100 do 150 mm</t>
  </si>
  <si>
    <t>-544221683</t>
  </si>
  <si>
    <t>2*(1*3-0,8*2)</t>
  </si>
  <si>
    <t>88</t>
  </si>
  <si>
    <t>965042141</t>
  </si>
  <si>
    <t>Bourání podkladů pod dlažby nebo mazanin betonových nebo z litého asfaltu tl do 100 mm pl přes 4 m2</t>
  </si>
  <si>
    <t>-2109281615</t>
  </si>
  <si>
    <t xml:space="preserve">"chodba"  2*21,4*0,1</t>
  </si>
  <si>
    <t xml:space="preserve">"hala"  4,6*1,5*0,1</t>
  </si>
  <si>
    <t>89</t>
  </si>
  <si>
    <t>965081213</t>
  </si>
  <si>
    <t>Bourání podlah z dlaždic keramických nebo xylolitových tl do 10 mm plochy přes 1 m2</t>
  </si>
  <si>
    <t>-342753139</t>
  </si>
  <si>
    <t xml:space="preserve">"chodba"  2*21,4</t>
  </si>
  <si>
    <t xml:space="preserve">"hala"  4,6*1,5</t>
  </si>
  <si>
    <t>90</t>
  </si>
  <si>
    <t>968072455</t>
  </si>
  <si>
    <t>Vybourání kovových dveřních zárubní pl do 2 m2</t>
  </si>
  <si>
    <t>-729945600</t>
  </si>
  <si>
    <t>3*1*2,1+3*0,8*2</t>
  </si>
  <si>
    <t>2*1*2,1+0,8*2</t>
  </si>
  <si>
    <t>91</t>
  </si>
  <si>
    <t>968082015</t>
  </si>
  <si>
    <t>Vybourání plastových rámů oken včetně křídel plochy do 1 m2</t>
  </si>
  <si>
    <t>-1007896185</t>
  </si>
  <si>
    <t>"pro VZT potrubí"</t>
  </si>
  <si>
    <t>3*0,6*0,9</t>
  </si>
  <si>
    <t>92</t>
  </si>
  <si>
    <t>968082017</t>
  </si>
  <si>
    <t>Vybourání plastových rámů oken včetně křídel plochy přes 2 do 4 m2</t>
  </si>
  <si>
    <t>1677406368</t>
  </si>
  <si>
    <t>2*1*2,1</t>
  </si>
  <si>
    <t>93</t>
  </si>
  <si>
    <t>971033541</t>
  </si>
  <si>
    <t>Vybourání otvorů ve zdivu cihelném pl do 1 m2 na MVC nebo MV tl do 300 mm</t>
  </si>
  <si>
    <t>-66346825</t>
  </si>
  <si>
    <t>"parapety oken pro nové dveře"</t>
  </si>
  <si>
    <t>4*01*0,85*0,3</t>
  </si>
  <si>
    <t>94</t>
  </si>
  <si>
    <t>978011121R</t>
  </si>
  <si>
    <t xml:space="preserve">Otlučení (osekání)  omítky stropů v rozsahu přes 5 do 10 %</t>
  </si>
  <si>
    <t>1572321161</t>
  </si>
  <si>
    <t>95</t>
  </si>
  <si>
    <t>978013121R</t>
  </si>
  <si>
    <t>Otlučení (osekání) omítky stěn v rozsahu přes 5 do 10 %</t>
  </si>
  <si>
    <t>-638493192</t>
  </si>
  <si>
    <t>96</t>
  </si>
  <si>
    <t>978015321</t>
  </si>
  <si>
    <t>Otlučení (osekání) vnější vápenné nebo vápenocementové omítky stupně členitosti 1 a 2 v rozsahu do 10 %</t>
  </si>
  <si>
    <t>-1514613480</t>
  </si>
  <si>
    <t>97</t>
  </si>
  <si>
    <t>978059641</t>
  </si>
  <si>
    <t>Odsekání a odebrání obkladů stěn z vnějších obkládaček plochy přes 1 m2</t>
  </si>
  <si>
    <t>-2116894317</t>
  </si>
  <si>
    <t>98</t>
  </si>
  <si>
    <t>979054451</t>
  </si>
  <si>
    <t>Očištění vybouraných zámkových dlaždic s původním spárováním z kameniva těženého</t>
  </si>
  <si>
    <t>1482697149</t>
  </si>
  <si>
    <t>99</t>
  </si>
  <si>
    <t>99001</t>
  </si>
  <si>
    <t>Ostatní potřebné bourání konstrukcí pro zateplení soklu vč. jejich zpětné doplnění</t>
  </si>
  <si>
    <t>soub</t>
  </si>
  <si>
    <t>-367922696</t>
  </si>
  <si>
    <t>Poznámka k položce:_x000d_
podesta u zadního vchodu do hosp. objeku, angl. dvorek apod.</t>
  </si>
  <si>
    <t>100</t>
  </si>
  <si>
    <t>99002</t>
  </si>
  <si>
    <t>Kompl. dod. + mtž. venkovní čistící rohož vel 1 800 x 900 vč. náběhové hrany</t>
  </si>
  <si>
    <t>ks</t>
  </si>
  <si>
    <t>1069003167</t>
  </si>
  <si>
    <t>101</t>
  </si>
  <si>
    <t>99003</t>
  </si>
  <si>
    <t>Kompl. dod. + mtž. vnitřní čistící rohož vel 1 800 x 900 vč. gumové podložky</t>
  </si>
  <si>
    <t>-1050952607</t>
  </si>
  <si>
    <t>102</t>
  </si>
  <si>
    <t>99004</t>
  </si>
  <si>
    <t>Oststní drobné konstrukce a práce )sekání, průrazy, začíštění apod.)</t>
  </si>
  <si>
    <t>HZS</t>
  </si>
  <si>
    <t>1742157499</t>
  </si>
  <si>
    <t>997</t>
  </si>
  <si>
    <t>Přesun sutě</t>
  </si>
  <si>
    <t>103</t>
  </si>
  <si>
    <t>997013112</t>
  </si>
  <si>
    <t>Vnitrostaveništní doprava suti a vybouraných hmot pro budovy v přes 6 do 9 m</t>
  </si>
  <si>
    <t>861927481</t>
  </si>
  <si>
    <t>104</t>
  </si>
  <si>
    <t>997013501</t>
  </si>
  <si>
    <t>Odvoz suti a vybouraných hmot na skládku nebo meziskládku do 1 km se složením</t>
  </si>
  <si>
    <t>594617092</t>
  </si>
  <si>
    <t>105</t>
  </si>
  <si>
    <t>997013509</t>
  </si>
  <si>
    <t>Příplatek k odvozu suti a vybouraných hmot na skládku ZKD 1 km přes 1 km</t>
  </si>
  <si>
    <t>1427789173</t>
  </si>
  <si>
    <t>125,21*8 'Přepočtené koeficientem množství</t>
  </si>
  <si>
    <t>106</t>
  </si>
  <si>
    <t>997013631</t>
  </si>
  <si>
    <t>Poplatek za uložení na skládce (skládkovné) stavebního odpadu směsného kód odpadu 17 09 04</t>
  </si>
  <si>
    <t>-1668744639</t>
  </si>
  <si>
    <t>998</t>
  </si>
  <si>
    <t>Přesun hmot</t>
  </si>
  <si>
    <t>107</t>
  </si>
  <si>
    <t>998011002</t>
  </si>
  <si>
    <t>Přesun hmot pro budovy zděné v přes 6 do 12 m</t>
  </si>
  <si>
    <t>496609497</t>
  </si>
  <si>
    <t>PSV</t>
  </si>
  <si>
    <t>Práce a dodávky PSV</t>
  </si>
  <si>
    <t>711</t>
  </si>
  <si>
    <t>Izolace proti vodě, vlhkosti a plynům</t>
  </si>
  <si>
    <t>108</t>
  </si>
  <si>
    <t>711111001</t>
  </si>
  <si>
    <t>Provedení izolace proti zemní vlhkosti vodorovné za studena nátěrem penetračním</t>
  </si>
  <si>
    <t>-820535857</t>
  </si>
  <si>
    <t>37,5*1,6+5,5*1,5</t>
  </si>
  <si>
    <t>109</t>
  </si>
  <si>
    <t>711112001</t>
  </si>
  <si>
    <t>Provedení izolace proti zemní vlhkosti svislé za studena nátěrem penetračním</t>
  </si>
  <si>
    <t>1274764648</t>
  </si>
  <si>
    <t>(2*16+2*2,5+2*0,4+2*1,4+4,5)*1,2</t>
  </si>
  <si>
    <t>110</t>
  </si>
  <si>
    <t>11163150</t>
  </si>
  <si>
    <t>lak penetrační asfaltový</t>
  </si>
  <si>
    <t>-1318590332</t>
  </si>
  <si>
    <t>izolacev*0,0003</t>
  </si>
  <si>
    <t>izolaces*0,00035</t>
  </si>
  <si>
    <t>111</t>
  </si>
  <si>
    <t>711141559</t>
  </si>
  <si>
    <t>Provedení izolace proti zemní vlhkosti pásy přitavením vodorovné NAIP</t>
  </si>
  <si>
    <t>-1695969661</t>
  </si>
  <si>
    <t>112</t>
  </si>
  <si>
    <t>711142559</t>
  </si>
  <si>
    <t>Provedení izolace proti zemní vlhkosti pásy přitavením svislé NAIP</t>
  </si>
  <si>
    <t>1824413109</t>
  </si>
  <si>
    <t>113</t>
  </si>
  <si>
    <t>62855002</t>
  </si>
  <si>
    <t>pás asfaltový natavitelný modifikovaný SBS s vložkou z polyesterové rohože a spalitelnou PE fólií nebo jemnozrnným minerálním posypem na horním povrchu tl 5,0mm</t>
  </si>
  <si>
    <t>-436293377</t>
  </si>
  <si>
    <t>izolacev*1,15</t>
  </si>
  <si>
    <t>izolaces*1,2</t>
  </si>
  <si>
    <t>114</t>
  </si>
  <si>
    <t>7119001</t>
  </si>
  <si>
    <t>Příplatek za napojení hydroizolace na stávající</t>
  </si>
  <si>
    <t>-254071334</t>
  </si>
  <si>
    <t>115</t>
  </si>
  <si>
    <t>998711202</t>
  </si>
  <si>
    <t>Přesun hmot procentní pro izolace proti vodě, vlhkosti a plynům v objektech v přes 6 do 12 m</t>
  </si>
  <si>
    <t>%</t>
  </si>
  <si>
    <t>1142749615</t>
  </si>
  <si>
    <t>712</t>
  </si>
  <si>
    <t>Povlakové krytiny</t>
  </si>
  <si>
    <t>116</t>
  </si>
  <si>
    <t>712311101</t>
  </si>
  <si>
    <t>Provedení povlakové krytiny střech do 10° za studena lakem penetračním nebo asfaltovým</t>
  </si>
  <si>
    <t>-1538809433</t>
  </si>
  <si>
    <t>S2+vytaženíS2</t>
  </si>
  <si>
    <t>117</t>
  </si>
  <si>
    <t>-65535963</t>
  </si>
  <si>
    <t>(S2+vytaženíS2)*0,00035</t>
  </si>
  <si>
    <t>118</t>
  </si>
  <si>
    <t>712341559</t>
  </si>
  <si>
    <t>Provedení povlakové krytiny střech do 10° pásy NAIP přitavením v plné ploše</t>
  </si>
  <si>
    <t>1409856861</t>
  </si>
  <si>
    <t>119</t>
  </si>
  <si>
    <t>62853005</t>
  </si>
  <si>
    <t>pás asfaltový natavitelný modifikovaný SBS s vložkou ze skleněné tkaniny a hrubozrnným břidličným posypem na horním povrchu tl 4,0mm</t>
  </si>
  <si>
    <t>1374019110</t>
  </si>
  <si>
    <t>(S2+vytaženíS2)*1,15</t>
  </si>
  <si>
    <t>120</t>
  </si>
  <si>
    <t>712363352</t>
  </si>
  <si>
    <t>Povlakové krytiny střech do 10° z tvarovaných poplastovaných lišt délky 2 m koutová lišta vnitřní rš 100 mm</t>
  </si>
  <si>
    <t>447954663</t>
  </si>
  <si>
    <t>(37,6+12,2)*2</t>
  </si>
  <si>
    <t>(13,2+18,5)*2</t>
  </si>
  <si>
    <t>(2,3+5)*2</t>
  </si>
  <si>
    <t>121</t>
  </si>
  <si>
    <t>712363352R</t>
  </si>
  <si>
    <t>Povlakové krytiny střech do 10° z tvarovaných poplastovaných lišt délky 2 m koutová lišta vnitřní rš 130 mm</t>
  </si>
  <si>
    <t>-600053963</t>
  </si>
  <si>
    <t>(13,2+18,5)*2-9</t>
  </si>
  <si>
    <t>2,3*2+5</t>
  </si>
  <si>
    <t>712363357R</t>
  </si>
  <si>
    <t xml:space="preserve">Povlakové krytiny střech do 10° z tvarovaných poplastovaných lišt  lemování  - napojení na stěnu</t>
  </si>
  <si>
    <t>-984028385</t>
  </si>
  <si>
    <t>9+5</t>
  </si>
  <si>
    <t>123</t>
  </si>
  <si>
    <t>712363358R</t>
  </si>
  <si>
    <t>Povlakové krytiny střech do 10° z tvarovaných poplastovaných lišt délky 2 m závětrná lišta rš 260 mm</t>
  </si>
  <si>
    <t>777795627</t>
  </si>
  <si>
    <t>124</t>
  </si>
  <si>
    <t>712363605R</t>
  </si>
  <si>
    <t xml:space="preserve">Provedení povlak krytiny mechanicky kotvenou do betonu TI tl přes 240 mm </t>
  </si>
  <si>
    <t>1464661463</t>
  </si>
  <si>
    <t>"stávající střecha dle skladby S01"</t>
  </si>
  <si>
    <t>37,6*12,2</t>
  </si>
  <si>
    <t>13,2*18,5</t>
  </si>
  <si>
    <t>"vytažení po obvodu"</t>
  </si>
  <si>
    <t>(37,6+12,2)*2*0,9</t>
  </si>
  <si>
    <t>(13,2+18,5)*2*0,8</t>
  </si>
  <si>
    <t>"nová střecha vstup"</t>
  </si>
  <si>
    <t>2,3*4,9</t>
  </si>
  <si>
    <t>"vytažení"</t>
  </si>
  <si>
    <t>(2,3+5)*2*0,8</t>
  </si>
  <si>
    <t>125</t>
  </si>
  <si>
    <t>28322011</t>
  </si>
  <si>
    <t>fólie hydroizolační střešní mPVC mechanicky kotvená šedá tl 1,8mm</t>
  </si>
  <si>
    <t>958259540</t>
  </si>
  <si>
    <t>(S1+vytaženíS1)*1,15</t>
  </si>
  <si>
    <t>126</t>
  </si>
  <si>
    <t>712391171</t>
  </si>
  <si>
    <t>Provedení povlakové krytiny střech do 10° podkladní textilní vrstvy</t>
  </si>
  <si>
    <t>1076796229</t>
  </si>
  <si>
    <t>S1+vytaženíS1</t>
  </si>
  <si>
    <t>127</t>
  </si>
  <si>
    <t>712391172</t>
  </si>
  <si>
    <t>Provedení povlakové krytiny střech do 10° ochranné textilní vrstvy</t>
  </si>
  <si>
    <t>-135496677</t>
  </si>
  <si>
    <t>128</t>
  </si>
  <si>
    <t>283431221</t>
  </si>
  <si>
    <t>rohož separační ze skelných vláken 300g/m2 pod hydroizolační fólie</t>
  </si>
  <si>
    <t>-1849287355</t>
  </si>
  <si>
    <t>(S1+vytaženíS1)*2*1,15</t>
  </si>
  <si>
    <t>129</t>
  </si>
  <si>
    <t>998712202</t>
  </si>
  <si>
    <t>Přesun hmot procentní pro krytiny povlakové v objektech v přes 6 do 12 m</t>
  </si>
  <si>
    <t>1964253027</t>
  </si>
  <si>
    <t>713</t>
  </si>
  <si>
    <t>Izolace tepelné</t>
  </si>
  <si>
    <t>130</t>
  </si>
  <si>
    <t>713120821</t>
  </si>
  <si>
    <t>Odstranění tepelné izolace podlah volně kladené z polystyrenu suchého tl do 100 mm</t>
  </si>
  <si>
    <t>-924209107</t>
  </si>
  <si>
    <t>131</t>
  </si>
  <si>
    <t>713121111</t>
  </si>
  <si>
    <t>Montáž izolace tepelné podlah volně kladenými rohožemi, pásy, dílci, deskami 1 vrstva</t>
  </si>
  <si>
    <t>1279055760</t>
  </si>
  <si>
    <t>132</t>
  </si>
  <si>
    <t>283760751</t>
  </si>
  <si>
    <t xml:space="preserve">deska EPS grafitová  λ=0,031 tl 80mm</t>
  </si>
  <si>
    <t>-1492607039</t>
  </si>
  <si>
    <t>P1*1,02</t>
  </si>
  <si>
    <t>133</t>
  </si>
  <si>
    <t>28376553</t>
  </si>
  <si>
    <t>deska polystyrénová pro snížení kročejového hluku (max. zatížení 4 kN/m2) tl 30mm</t>
  </si>
  <si>
    <t>-1613315468</t>
  </si>
  <si>
    <t>P2*1,02</t>
  </si>
  <si>
    <t>134</t>
  </si>
  <si>
    <t>713123112</t>
  </si>
  <si>
    <t>Montáž tepelné izolace z XPS tepelně izolačního systému základové desky vodorovně 1 vrstva přes 100 do 200 mm</t>
  </si>
  <si>
    <t>2061766050</t>
  </si>
  <si>
    <t>"sokl pod terénem"</t>
  </si>
  <si>
    <t>(3,7+38,6+13,2+38,2+2*2,4)*0,9</t>
  </si>
  <si>
    <t>(4,8+19,4+14,5+19)*0,9</t>
  </si>
  <si>
    <t>135</t>
  </si>
  <si>
    <t>28376460</t>
  </si>
  <si>
    <t>deska XPS hrana polodrážková a hladký povrch 500kPA λ=0,035 tl 160mm</t>
  </si>
  <si>
    <t>-1092382004</t>
  </si>
  <si>
    <t>140,58*1,08</t>
  </si>
  <si>
    <t>136</t>
  </si>
  <si>
    <t>713131141</t>
  </si>
  <si>
    <t>Montáž izolace tepelné stěn lepením celoplošně rohoží, pásů, dílců, desek</t>
  </si>
  <si>
    <t>-1339708627</t>
  </si>
  <si>
    <t>"vnitřní a horní strana atiky"</t>
  </si>
  <si>
    <t>(37,6+12,2)*2*0,5</t>
  </si>
  <si>
    <t>(13,2+18,5)*2*0,5</t>
  </si>
  <si>
    <t>(2*38,6+2*12,2)*0,5</t>
  </si>
  <si>
    <t>(14,5+2*18,5+4,8)*0,5</t>
  </si>
  <si>
    <t>(2,3+5)*2*0,5</t>
  </si>
  <si>
    <t>(5,6+2*2,4)*0,3</t>
  </si>
  <si>
    <t>137</t>
  </si>
  <si>
    <t>28375912</t>
  </si>
  <si>
    <t>deska EPS 150 pro konstrukce s vysokým zatížením λ=0,035 tl 80mm</t>
  </si>
  <si>
    <t>-278698976</t>
  </si>
  <si>
    <t>170,87*1,05</t>
  </si>
  <si>
    <t>138</t>
  </si>
  <si>
    <t>713141152</t>
  </si>
  <si>
    <t>Montáž izolace tepelné střech plochých kladené volně 2 vrstvy rohoží, pásů, dílců, desek</t>
  </si>
  <si>
    <t>-201168070</t>
  </si>
  <si>
    <t>S1+S2</t>
  </si>
  <si>
    <t>139</t>
  </si>
  <si>
    <t>28375914</t>
  </si>
  <si>
    <t>deska EPS 150 pro konstrukce s vysokým zatížením λ=0,035 tl 100mm</t>
  </si>
  <si>
    <t>1256045478</t>
  </si>
  <si>
    <t>(S1+S2)*1,05</t>
  </si>
  <si>
    <t>140</t>
  </si>
  <si>
    <t>28375991</t>
  </si>
  <si>
    <t>deska EPS 150 pro konstrukce s vysokým zatížením λ=0,035 tl 160mm</t>
  </si>
  <si>
    <t>1493472010</t>
  </si>
  <si>
    <t>141</t>
  </si>
  <si>
    <t>998713202</t>
  </si>
  <si>
    <t>Přesun hmot procentní pro izolace tepelné v objektech v přes 6 do 12 m</t>
  </si>
  <si>
    <t>-613076844</t>
  </si>
  <si>
    <t>762</t>
  </si>
  <si>
    <t>Konstrukce tesařské</t>
  </si>
  <si>
    <t>142</t>
  </si>
  <si>
    <t>762361312R</t>
  </si>
  <si>
    <t>Konstrukční a vyrovnávací vrstva pod klempířské prvky (atiky) z překližky tl 21 mm</t>
  </si>
  <si>
    <t>1058193835</t>
  </si>
  <si>
    <t>143</t>
  </si>
  <si>
    <t>762951013</t>
  </si>
  <si>
    <t>Montáž podkladního roštu terasy ze šroubovaných dřevoplastových profilů osové vzdálenosti podpěr do 500 mm</t>
  </si>
  <si>
    <t>-330664457</t>
  </si>
  <si>
    <t>144</t>
  </si>
  <si>
    <t>60791138</t>
  </si>
  <si>
    <t>profil podkladový dřevoplastový pro terasová dřevoplastová prkna 50x50mm</t>
  </si>
  <si>
    <t>762327180</t>
  </si>
  <si>
    <t>terasa*2,9</t>
  </si>
  <si>
    <t>145</t>
  </si>
  <si>
    <t>762952044</t>
  </si>
  <si>
    <t>Montáž teras z prken š do 140 mm z dřevoplastu skrytým spojem na podkladní dřevoplastový rošt</t>
  </si>
  <si>
    <t>-1470816336</t>
  </si>
  <si>
    <t>146</t>
  </si>
  <si>
    <t>607911101</t>
  </si>
  <si>
    <t>prkno terasové dřevoplastové š 140 mm tl 26mm</t>
  </si>
  <si>
    <t>-1133743081</t>
  </si>
  <si>
    <t>terasa*7,9</t>
  </si>
  <si>
    <t>147</t>
  </si>
  <si>
    <t>998762202</t>
  </si>
  <si>
    <t>Přesun hmot procentní pro kce tesařské v objektech v přes 6 do 12 m</t>
  </si>
  <si>
    <t>-53970501</t>
  </si>
  <si>
    <t>763</t>
  </si>
  <si>
    <t>Konstrukce suché výstavby</t>
  </si>
  <si>
    <t>148</t>
  </si>
  <si>
    <t>763111323R</t>
  </si>
  <si>
    <t>SDK stěna s izolací - nadsvětlík k požárně odolným dveřím</t>
  </si>
  <si>
    <t>-2079209341</t>
  </si>
  <si>
    <t>1,2*0,85*(2+2)</t>
  </si>
  <si>
    <t>149</t>
  </si>
  <si>
    <t>763111717</t>
  </si>
  <si>
    <t>SDK příčka základní penetrační nátěr (oboustranně)</t>
  </si>
  <si>
    <t>692566019</t>
  </si>
  <si>
    <t>150</t>
  </si>
  <si>
    <t>763164566R</t>
  </si>
  <si>
    <t xml:space="preserve">SDK obklad  VZT potrubí</t>
  </si>
  <si>
    <t>687964432</t>
  </si>
  <si>
    <t>3*0,5+4*1,5*0,5+2,3</t>
  </si>
  <si>
    <t>4*14,5+4*17,5*0,5</t>
  </si>
  <si>
    <t>151</t>
  </si>
  <si>
    <t>998763402</t>
  </si>
  <si>
    <t>Přesun hmot procentní pro konstrukce montované z desek v objektech v přes 6 do 12 m</t>
  </si>
  <si>
    <t>-439226637</t>
  </si>
  <si>
    <t>764</t>
  </si>
  <si>
    <t>Konstrukce klempířské</t>
  </si>
  <si>
    <t>152</t>
  </si>
  <si>
    <t>764002841</t>
  </si>
  <si>
    <t>Demontáž oplechování horních ploch zdí a nadezdívek do suti</t>
  </si>
  <si>
    <t>1217463659</t>
  </si>
  <si>
    <t>2*38,6+2*12,2</t>
  </si>
  <si>
    <t>14,5+2*18,5+4,8</t>
  </si>
  <si>
    <t>153</t>
  </si>
  <si>
    <t>764002851</t>
  </si>
  <si>
    <t>Demontáž oplechování parapetů do suti</t>
  </si>
  <si>
    <t>1135891582</t>
  </si>
  <si>
    <t>4*0,6+6*1,24*1,2+9*2,42</t>
  </si>
  <si>
    <t>2*2,4+2*0,6</t>
  </si>
  <si>
    <t>4*0,9+3*2,5</t>
  </si>
  <si>
    <t>4*0,9+5*2,4</t>
  </si>
  <si>
    <t>154</t>
  </si>
  <si>
    <t>764216605</t>
  </si>
  <si>
    <t>Oplechování rovných parapetů mechanicky kotvené z Pz s povrchovou úpravou rš 400 mm</t>
  </si>
  <si>
    <t>615874050</t>
  </si>
  <si>
    <t>4*5,6+2*3,2</t>
  </si>
  <si>
    <t>38,2</t>
  </si>
  <si>
    <t>155</t>
  </si>
  <si>
    <t>998764202</t>
  </si>
  <si>
    <t>Přesun hmot procentní pro konstrukce klempířské v objektech v přes 6 do 12 m</t>
  </si>
  <si>
    <t>-685262656</t>
  </si>
  <si>
    <t>766</t>
  </si>
  <si>
    <t>Konstrukce truhlářské</t>
  </si>
  <si>
    <t>156</t>
  </si>
  <si>
    <t>766001</t>
  </si>
  <si>
    <t xml:space="preserve">Kompl. dod. + mtž. prosklená vstupní stěna plastová s dveřmi vel. 4 680 x 2 350 ozn. 01 </t>
  </si>
  <si>
    <t>1894224872</t>
  </si>
  <si>
    <t>Poznámka k položce:_x000d_
cena zahrnuje kompletní provedení dle popisu v PD - výpis oken vč. kování povrchové úpravy, všech doplňků a řešení připojovací spáry, venkovní a vnitřní parapet vykázány zvlášť</t>
  </si>
  <si>
    <t>157</t>
  </si>
  <si>
    <t>766002</t>
  </si>
  <si>
    <t xml:space="preserve">Kompl. dod. + mtž.  prosklená stěna plastová s oknem vel. 5 600 x 2 300 ozn. 02 </t>
  </si>
  <si>
    <t>-755828322</t>
  </si>
  <si>
    <t>158</t>
  </si>
  <si>
    <t>766003</t>
  </si>
  <si>
    <t xml:space="preserve">Kompl. dod. + mtž.  prosklená stěna plastová  vel. 3 200 x 2 300 ozn. 03 </t>
  </si>
  <si>
    <t>-277249108</t>
  </si>
  <si>
    <t>159</t>
  </si>
  <si>
    <t>766004</t>
  </si>
  <si>
    <t xml:space="preserve">Kompl. dod. + mtž.  prosklená stěna plastová s oknem vel. 5 600 x 2 300 ozn. 11 </t>
  </si>
  <si>
    <t>315645615</t>
  </si>
  <si>
    <t>160</t>
  </si>
  <si>
    <t>766005</t>
  </si>
  <si>
    <t xml:space="preserve">Kompl. dod. + mtž.  prosklená stěna plastová  vel. 3 200 x 2 300 ozn. 12 </t>
  </si>
  <si>
    <t>1072248831</t>
  </si>
  <si>
    <t>161</t>
  </si>
  <si>
    <t>766006</t>
  </si>
  <si>
    <t>Kompl. dod. + mtž. vnitřní parapet plastový s "nosem"</t>
  </si>
  <si>
    <t>-603197282</t>
  </si>
  <si>
    <t>Poznámka k položce:_x000d_
cena zahrnuje kompletní provedneí dl epopisu v PD vč. dodávky potřebného materiálu</t>
  </si>
  <si>
    <t>5*5,6+2*3,2</t>
  </si>
  <si>
    <t>162</t>
  </si>
  <si>
    <t>766007</t>
  </si>
  <si>
    <t xml:space="preserve">Kompl. dod. + mtž. dveře vnitřní dřevěné 1 000 x 2 100 ozn. D1  EW30 DP3-C</t>
  </si>
  <si>
    <t>-139065876</t>
  </si>
  <si>
    <t>Poznámka k položce:_x000d_
cena zahrnuje kompletní provedení vč. zárubně, kování, povrchové úpravy a všech doplňků dle popisu v PD - výpis nových dveří</t>
  </si>
  <si>
    <t>163</t>
  </si>
  <si>
    <t>766008</t>
  </si>
  <si>
    <t>Kompl. dod. + mtž. dveře vnitřní dřevěné 1 000 x 2 100 ozn. D2</t>
  </si>
  <si>
    <t>320367829</t>
  </si>
  <si>
    <t>164</t>
  </si>
  <si>
    <t>766009</t>
  </si>
  <si>
    <t xml:space="preserve">Kompl. dod. + mtž. nadsvětlík izolační dvojsklo vel.  1 200 x 850 k dveřím ozn. D2</t>
  </si>
  <si>
    <t>646398127</t>
  </si>
  <si>
    <t>Poznámka k položce:_x000d_
cena zahrnuje kompletní provedení vč. povrchové úpravy dle popisu v PD - výpis nových dveří</t>
  </si>
  <si>
    <t>165</t>
  </si>
  <si>
    <t>766010</t>
  </si>
  <si>
    <t xml:space="preserve">Kompl. dod. + mtž. dveře vnitřní dřevěné 1 000 x 2 100 ozn. D3  EW30 DP3-C</t>
  </si>
  <si>
    <t>-573091425</t>
  </si>
  <si>
    <t>166</t>
  </si>
  <si>
    <t>766011</t>
  </si>
  <si>
    <t>Kompl. dod. + mtž. dveře vnitřní dřevěné 1 000 x 2 100 ozn. D4</t>
  </si>
  <si>
    <t>-906643308</t>
  </si>
  <si>
    <t>167</t>
  </si>
  <si>
    <t>766012</t>
  </si>
  <si>
    <t xml:space="preserve">Kompl. dod. + mtž. nadsvětlík izolační dvojsklo vel.  1 200 x 850 k dveřím ozn. D4</t>
  </si>
  <si>
    <t>1356737667</t>
  </si>
  <si>
    <t>168</t>
  </si>
  <si>
    <t>998766202</t>
  </si>
  <si>
    <t>Přesun hmot procentní pro kce truhlářské v objektech v přes 6 do 12 m</t>
  </si>
  <si>
    <t>-2108280817</t>
  </si>
  <si>
    <t>767</t>
  </si>
  <si>
    <t>Konstrukce zámečnické</t>
  </si>
  <si>
    <t>169</t>
  </si>
  <si>
    <t>767112812R</t>
  </si>
  <si>
    <t>Demontáž stěn zasklených</t>
  </si>
  <si>
    <t>570097118</t>
  </si>
  <si>
    <t>2*4,5*2,7</t>
  </si>
  <si>
    <t>170</t>
  </si>
  <si>
    <t>767161813</t>
  </si>
  <si>
    <t>Demontáž zábradlí rovného nerozebíratelného hmotnosti 1 m zábradlí do 20 kg do suti</t>
  </si>
  <si>
    <t>1246430416</t>
  </si>
  <si>
    <t>3,5+9,5+2*(3+1,5)</t>
  </si>
  <si>
    <t>8,5+3</t>
  </si>
  <si>
    <t>"pavlač"</t>
  </si>
  <si>
    <t>4*4,5*2</t>
  </si>
  <si>
    <t>171</t>
  </si>
  <si>
    <t>767996701</t>
  </si>
  <si>
    <t>Demontáž atypických zámečnických konstrukcí řezáním hm jednotlivých dílů do 50 kg</t>
  </si>
  <si>
    <t>-875785657</t>
  </si>
  <si>
    <t xml:space="preserve">"sloupky pavlače"  500</t>
  </si>
  <si>
    <t>771</t>
  </si>
  <si>
    <t>Podlahy z dlaždic</t>
  </si>
  <si>
    <t>172</t>
  </si>
  <si>
    <t>771121011</t>
  </si>
  <si>
    <t>Nátěr penetrační na podlahu</t>
  </si>
  <si>
    <t>1392400950</t>
  </si>
  <si>
    <t>173</t>
  </si>
  <si>
    <t>771474113</t>
  </si>
  <si>
    <t>Montáž soklů z dlaždic keramických rovných lepených cementovým flexibilním lepidlem v přes 90 do 120 mm</t>
  </si>
  <si>
    <t>1100182332</t>
  </si>
  <si>
    <t xml:space="preserve">"chodba"  16+6*0,2-1,5*2-1,2-1*3</t>
  </si>
  <si>
    <t xml:space="preserve">"vstup"  2*1,5+2*0,5+2*(0,4+0,4)</t>
  </si>
  <si>
    <t xml:space="preserve">"chodba"  15,6+6*0,2-1,5*2-1,2-1*2</t>
  </si>
  <si>
    <t xml:space="preserve">"hala schodiště"  (5,8+1,5)*2-2*1-5,3</t>
  </si>
  <si>
    <t>174</t>
  </si>
  <si>
    <t>771574416</t>
  </si>
  <si>
    <t>Montáž podlah keramických hladkých lepených cementovým flexibilním lepidlem přes 9 do 12 ks/m2</t>
  </si>
  <si>
    <t>-1049371845</t>
  </si>
  <si>
    <t>"dle skladby P01"</t>
  </si>
  <si>
    <t>15,9*1,4+1*0,2+2*1,5*0,1+1*0,1</t>
  </si>
  <si>
    <t>5,6*1,3+5,2*0,3+4,7*1,5</t>
  </si>
  <si>
    <t>15,6*1,4+2*1*0,2+1,5*0,2</t>
  </si>
  <si>
    <t>"dle skladby P2"</t>
  </si>
  <si>
    <t>2*15,6*1,5+3*1*0,2+2*1,5*0,2</t>
  </si>
  <si>
    <t>5,8*1,6</t>
  </si>
  <si>
    <t>175</t>
  </si>
  <si>
    <t>597611601</t>
  </si>
  <si>
    <t xml:space="preserve">dlažba keramická </t>
  </si>
  <si>
    <t>2079351734</t>
  </si>
  <si>
    <t>dlažba*1,15</t>
  </si>
  <si>
    <t xml:space="preserve">"na soklík"  54,7*0,1*1,2</t>
  </si>
  <si>
    <t>176</t>
  </si>
  <si>
    <t>771591184</t>
  </si>
  <si>
    <t>Pracnější řezání podlah z dlaždic keramických rovné</t>
  </si>
  <si>
    <t>-1565477147</t>
  </si>
  <si>
    <t>"na soklík" 54,700</t>
  </si>
  <si>
    <t>177</t>
  </si>
  <si>
    <t>998771202</t>
  </si>
  <si>
    <t>Přesun hmot procentní pro podlahy z dlaždic v objektech v přes 6 do 12 m</t>
  </si>
  <si>
    <t>765410767</t>
  </si>
  <si>
    <t>781</t>
  </si>
  <si>
    <t>Dokončovací práce - obklady</t>
  </si>
  <si>
    <t>178</t>
  </si>
  <si>
    <t>781121011</t>
  </si>
  <si>
    <t>Nátěr penetrační na stěnu</t>
  </si>
  <si>
    <t>-1928272481</t>
  </si>
  <si>
    <t>179</t>
  </si>
  <si>
    <t>781472219</t>
  </si>
  <si>
    <t>Montáž obkladů keramických hladkých lepených cementovým flexibilním lepidlem přes 22 do 25 ks/m2</t>
  </si>
  <si>
    <t>976214753</t>
  </si>
  <si>
    <t>"doplnění pro nové rozvody ZT"</t>
  </si>
  <si>
    <t>180</t>
  </si>
  <si>
    <t>597617141</t>
  </si>
  <si>
    <t>obklad keramický dle stávajícího</t>
  </si>
  <si>
    <t>-1648186129</t>
  </si>
  <si>
    <t>3*1,15</t>
  </si>
  <si>
    <t>181</t>
  </si>
  <si>
    <t>781473810</t>
  </si>
  <si>
    <t>Demontáž obkladů z obkladaček keramických lepených</t>
  </si>
  <si>
    <t>-2074369666</t>
  </si>
  <si>
    <t>"pro nové rozvody ZT"</t>
  </si>
  <si>
    <t>182</t>
  </si>
  <si>
    <t>998781202</t>
  </si>
  <si>
    <t>Přesun hmot procentní pro obklady keramické v objektech v přes 6 do 12 m</t>
  </si>
  <si>
    <t>206294873</t>
  </si>
  <si>
    <t>783</t>
  </si>
  <si>
    <t>Dokončovací práce - nátěry</t>
  </si>
  <si>
    <t>183</t>
  </si>
  <si>
    <t>783301311</t>
  </si>
  <si>
    <t>Odmaštění zámečnických konstrukcí vodou ředitelným odmašťovačem</t>
  </si>
  <si>
    <t>-2116791509</t>
  </si>
  <si>
    <t>184</t>
  </si>
  <si>
    <t>783306809</t>
  </si>
  <si>
    <t>Odstranění nátěru ze zámečnických konstrukcí okartáčováním</t>
  </si>
  <si>
    <t>-1560452563</t>
  </si>
  <si>
    <t>185</t>
  </si>
  <si>
    <t>783315101</t>
  </si>
  <si>
    <t>Mezinátěr jednonásobný syntetický standardní zámečnických konstrukcí</t>
  </si>
  <si>
    <t>487416340</t>
  </si>
  <si>
    <t>186</t>
  </si>
  <si>
    <t>783317101</t>
  </si>
  <si>
    <t>Krycí jednonásobný syntetický standardní nátěr zámečnických konstrukcí</t>
  </si>
  <si>
    <t>-1775487356</t>
  </si>
  <si>
    <t>"ocelové sloupky a průvlaky hospodářská část"</t>
  </si>
  <si>
    <t>12*3*0,15*4</t>
  </si>
  <si>
    <t>24*0,43*3</t>
  </si>
  <si>
    <t>784</t>
  </si>
  <si>
    <t>Dokončovací práce - malby a tapety</t>
  </si>
  <si>
    <t>187</t>
  </si>
  <si>
    <t>784181101</t>
  </si>
  <si>
    <t>Základní akrylátová jednonásobná bezbarvá penetrace podkladu v místnostech v do 3,80 m</t>
  </si>
  <si>
    <t>-1862881617</t>
  </si>
  <si>
    <t>188</t>
  </si>
  <si>
    <t>784221101</t>
  </si>
  <si>
    <t>Dvojnásobné bílé malby ze směsí za sucha dobře otěruvzdorných v místnostech do 3,80 m</t>
  </si>
  <si>
    <t>853709928</t>
  </si>
  <si>
    <t>stěnynové+stropnový</t>
  </si>
  <si>
    <t>stěnyoprava+stropoprava</t>
  </si>
  <si>
    <t xml:space="preserve">"SDk obklad VZT potrubí"  100</t>
  </si>
  <si>
    <t xml:space="preserve">"ostatní"  50</t>
  </si>
  <si>
    <t>OST</t>
  </si>
  <si>
    <t>Ostatní</t>
  </si>
  <si>
    <t>189</t>
  </si>
  <si>
    <t>Úprava skříní elektro a slaboporudu, zvonků a spínačů v souvislosti se zateplením</t>
  </si>
  <si>
    <t>512</t>
  </si>
  <si>
    <t>-1051479729</t>
  </si>
  <si>
    <t>190</t>
  </si>
  <si>
    <t>Uzavření provětrávacích otvorů střechy PUR pěnou</t>
  </si>
  <si>
    <t>-970525422</t>
  </si>
  <si>
    <t>2*24</t>
  </si>
  <si>
    <t>191</t>
  </si>
  <si>
    <t>Demontáž, úprava a zpětná montáž žebříků v souvislosti se zateplením</t>
  </si>
  <si>
    <t>2041451578</t>
  </si>
  <si>
    <t>192</t>
  </si>
  <si>
    <t>Demontáž, úprava a zpětná montáž větracích žaluzií v souvislosti se zateplením</t>
  </si>
  <si>
    <t>1834997758</t>
  </si>
  <si>
    <t>193</t>
  </si>
  <si>
    <t>Demontáž, úprava a zpětná montáž konzoly pro anténu v souvislosti se zateplením</t>
  </si>
  <si>
    <t>-326231373</t>
  </si>
  <si>
    <t>194</t>
  </si>
  <si>
    <t>Demontáž, úprava a zpětná montáž informačních tabulí v souvislosti se zateplením</t>
  </si>
  <si>
    <t>1463978053</t>
  </si>
  <si>
    <t>195</t>
  </si>
  <si>
    <t>007</t>
  </si>
  <si>
    <t>Úprava odvětrání koupelen a WC v souvislosti se zateplením vč. nové větrěcí mřížky</t>
  </si>
  <si>
    <t>677655962</t>
  </si>
  <si>
    <t>196</t>
  </si>
  <si>
    <t>008</t>
  </si>
  <si>
    <t>Demontáž, úprava a zpětná montáž mříže na oknech v souvislosti se zateplením</t>
  </si>
  <si>
    <t>1671370737</t>
  </si>
  <si>
    <t>197</t>
  </si>
  <si>
    <t>009</t>
  </si>
  <si>
    <t>Pergola terasy z Al profilu</t>
  </si>
  <si>
    <t>-1657508485</t>
  </si>
  <si>
    <t>Poznámka k položce:_x000d_
cena zahrnuje kompletní provedení vč. dodávky potřebného materiálu, kotvení a povrchové úpravy</t>
  </si>
  <si>
    <t>002 - Zdravotní technika</t>
  </si>
  <si>
    <t>TRUTNOV</t>
  </si>
  <si>
    <t>Andrea Junková</t>
  </si>
  <si>
    <t xml:space="preserve">    721 - Zdravotechnika - vnitřní kanalizace</t>
  </si>
  <si>
    <t>HZS - Ostatní - stavební přípomoce</t>
  </si>
  <si>
    <t>131251201</t>
  </si>
  <si>
    <t>Hloubení jam zapažených v hornině třídy těžitelnosti I skupiny 3 objem do 20 m3 strojně</t>
  </si>
  <si>
    <t>1129942297</t>
  </si>
  <si>
    <t>"kanalizace"2*2*2</t>
  </si>
  <si>
    <t>151101101</t>
  </si>
  <si>
    <t>Zřízení příložného pažení a rozepření stěn rýh hl do 2 m</t>
  </si>
  <si>
    <t>-2118627823</t>
  </si>
  <si>
    <t>"kanalizace"2*2*4</t>
  </si>
  <si>
    <t>151101111</t>
  </si>
  <si>
    <t>Odstranění příložného pažení a rozepření stěn rýh hl do 2 m</t>
  </si>
  <si>
    <t>-1436280485</t>
  </si>
  <si>
    <t>162751117</t>
  </si>
  <si>
    <t>Vodorovné přemístění přes 9 000 do 10000 m výkopku/sypaniny z horniny třídy těžitelnosti I skupiny 1 až 3</t>
  </si>
  <si>
    <t>-62538639</t>
  </si>
  <si>
    <t>"kanalizace"8-0,6</t>
  </si>
  <si>
    <t>167151101</t>
  </si>
  <si>
    <t>Nakládání výkopku z hornin třídy těžitelnosti I skupiny 1 až 3 do 100 m3</t>
  </si>
  <si>
    <t>-1534177320</t>
  </si>
  <si>
    <t>171201221</t>
  </si>
  <si>
    <t>Poplatek za uložení na skládce (skládkovné) zeminy a kamení kód odpadu 17 05 04</t>
  </si>
  <si>
    <t>941525820</t>
  </si>
  <si>
    <t>0,6*1,8</t>
  </si>
  <si>
    <t>157928215</t>
  </si>
  <si>
    <t>1444973964</t>
  </si>
  <si>
    <t>451573111</t>
  </si>
  <si>
    <t>Lože pod potrubí otevřený výkop ze štěrkopísku</t>
  </si>
  <si>
    <t>2108444912</t>
  </si>
  <si>
    <t>"kanalizace"1*1*0,6</t>
  </si>
  <si>
    <t>713471211</t>
  </si>
  <si>
    <t>Montáž tepelné izolace potrubí snímatelnými pouzdry na suchý zip</t>
  </si>
  <si>
    <t>CS ÚRS 2023 01</t>
  </si>
  <si>
    <t>-509788186</t>
  </si>
  <si>
    <t>RMAT0004</t>
  </si>
  <si>
    <t>Potrubní pouzdra ze syntetického kaučuku D 75mm, délka 1000mm, tloušťka izolace 19mm</t>
  </si>
  <si>
    <t>1860953758</t>
  </si>
  <si>
    <t>998713203</t>
  </si>
  <si>
    <t>Přesun hmot procentní pro izolace tepelné v objektech v přes 12 do 24 m</t>
  </si>
  <si>
    <t>-605209248</t>
  </si>
  <si>
    <t>721</t>
  </si>
  <si>
    <t>Zdravotechnika - vnitřní kanalizace</t>
  </si>
  <si>
    <t>721110954</t>
  </si>
  <si>
    <t>Potrubí kameninové vsazení odbočky DN 200</t>
  </si>
  <si>
    <t>-913570735</t>
  </si>
  <si>
    <t>721110964</t>
  </si>
  <si>
    <t>Potrubí kameninové propojení potrubí DN 200</t>
  </si>
  <si>
    <t>880271975</t>
  </si>
  <si>
    <t>721140905</t>
  </si>
  <si>
    <t>Potrubí litinové vsazení odbočky DN 100</t>
  </si>
  <si>
    <t>-547085246</t>
  </si>
  <si>
    <t>721140915</t>
  </si>
  <si>
    <t>Potrubí litinové propojení potrubí DN 100</t>
  </si>
  <si>
    <t>1225796170</t>
  </si>
  <si>
    <t>721173315</t>
  </si>
  <si>
    <t>Potrubí kanalizační z PVC SN 4 dešťové DN 110</t>
  </si>
  <si>
    <t>981061821</t>
  </si>
  <si>
    <t>721174024</t>
  </si>
  <si>
    <t>Potrubí kanalizační z PP odpadní DN 75</t>
  </si>
  <si>
    <t>1058172324</t>
  </si>
  <si>
    <t>721174042</t>
  </si>
  <si>
    <t>Potrubí kanalizační z PP připojovací DN 40</t>
  </si>
  <si>
    <t>-2031909820</t>
  </si>
  <si>
    <t>721194104</t>
  </si>
  <si>
    <t>Vyvedení a upevnění odpadních výpustek DN 40</t>
  </si>
  <si>
    <t>-363075258</t>
  </si>
  <si>
    <t>721226521-r</t>
  </si>
  <si>
    <t>Zápachová uzávěrka nástěnná vodní DN 40 pro vzd jednotky, s připojením DN 32 s přídavnou mechanickou uzávěrkou, s otáčivým ramenem na odtoku</t>
  </si>
  <si>
    <t>957983734</t>
  </si>
  <si>
    <t>721233121.R</t>
  </si>
  <si>
    <t xml:space="preserve">Střešní vtok  polypropylen PP pro ploché střechy vodorovný odtok DN 75 s asfalt manžetou a s elektrickým ohřevem(10-30W, 230V) se záchytným košem</t>
  </si>
  <si>
    <t>-739476085</t>
  </si>
  <si>
    <t>721233121-R1</t>
  </si>
  <si>
    <t xml:space="preserve">nástavec s PVC izolační přírubou  345mm/d 125mm a odvodňovací kroužek D 150mm</t>
  </si>
  <si>
    <t>-421141815</t>
  </si>
  <si>
    <t>721233212</t>
  </si>
  <si>
    <t xml:space="preserve">Střešní vtok polypropylen PP pro pochůzné střechy svislý odtok DN 110, včetně nástavce s PVC izolační přírubou 345/d125mm a odvodňovacího kroužku D 150  - výměna stávajících vtoků</t>
  </si>
  <si>
    <t>1434667805</t>
  </si>
  <si>
    <t>721290111</t>
  </si>
  <si>
    <t>Zkouška těsnosti potrubí kanalizace vodou DN do 125</t>
  </si>
  <si>
    <t>-11394175</t>
  </si>
  <si>
    <t>998721202</t>
  </si>
  <si>
    <t>Přesun hmot procentní pro vnitřní kanalizaci v objektech v přes 6 do 12 m</t>
  </si>
  <si>
    <t>-1655680039</t>
  </si>
  <si>
    <t>Ostatní - stavební přípomoce</t>
  </si>
  <si>
    <t>RS01</t>
  </si>
  <si>
    <t xml:space="preserve">Stavební přípomoce - drážky pro  kanalizaci ve zdech , vč. hrubého začištění, průrazy skrz stěny vč. hrubého začištění</t>
  </si>
  <si>
    <t>-169655878</t>
  </si>
  <si>
    <t>003 - Vytápění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</si>
  <si>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</si>
  <si>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</si>
  <si>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</si>
  <si>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-1233071733</t>
  </si>
  <si>
    <t>1672320861</t>
  </si>
  <si>
    <t>-2097584268</t>
  </si>
  <si>
    <t>0,302*8 'Přepočtené koeficientem množství</t>
  </si>
  <si>
    <t>2122904266</t>
  </si>
  <si>
    <t>733</t>
  </si>
  <si>
    <t>Ústřední vytápění - rozvodné potrubí</t>
  </si>
  <si>
    <t>733110806</t>
  </si>
  <si>
    <t>Demontáž potrubí ocelového závitového DN přes 15 do 32</t>
  </si>
  <si>
    <t>403017541</t>
  </si>
  <si>
    <t>733221102</t>
  </si>
  <si>
    <t>Potrubí měděné měkké spojované měkkým pájením D 15x1 mm</t>
  </si>
  <si>
    <t>-1400040697</t>
  </si>
  <si>
    <t>733221103</t>
  </si>
  <si>
    <t>Potrubí měděné měkké spojované měkkým pájením D 18x1 mm</t>
  </si>
  <si>
    <t>321295736</t>
  </si>
  <si>
    <t>733223105</t>
  </si>
  <si>
    <t>Potrubí měděné tvrdé spojované měkkým pájením D 28x1,5 mm</t>
  </si>
  <si>
    <t>-1075274406</t>
  </si>
  <si>
    <t>733223106</t>
  </si>
  <si>
    <t>Potrubí měděné tvrdé spojované měkkým pájením D 35x1,5 mm</t>
  </si>
  <si>
    <t>698132944</t>
  </si>
  <si>
    <t>733291101</t>
  </si>
  <si>
    <t>Zkouška těsnosti potrubí měděné D do 35x1,5</t>
  </si>
  <si>
    <t>147231914</t>
  </si>
  <si>
    <t>733811241</t>
  </si>
  <si>
    <t>Ochrana potrubí ústředního vytápění termoizolačními trubicemi z PE tl přes 13 do 20 mm DN do 22 mm</t>
  </si>
  <si>
    <t>-1003590573</t>
  </si>
  <si>
    <t>54+22</t>
  </si>
  <si>
    <t>733811242</t>
  </si>
  <si>
    <t>Ochrana potrubí ústředního vytápění termoizolačními trubicemi z PE tl přes 13 do 20 mm DN přes 22 do 45 mm</t>
  </si>
  <si>
    <t>1611994964</t>
  </si>
  <si>
    <t>5+5</t>
  </si>
  <si>
    <t>998733202</t>
  </si>
  <si>
    <t>Přesun hmot procentní pro rozvody potrubí v objektech v přes 6 do 12 m</t>
  </si>
  <si>
    <t>726796700</t>
  </si>
  <si>
    <t>734</t>
  </si>
  <si>
    <t>Ústřední vytápění - armatury</t>
  </si>
  <si>
    <t>734211115</t>
  </si>
  <si>
    <t>Ventil závitový odvzdušňovací G 1/2 PN 10 do 120°C otopných těles</t>
  </si>
  <si>
    <t>659085556</t>
  </si>
  <si>
    <t>734221684</t>
  </si>
  <si>
    <t>Termostatická hlavice kapalinová PN 10 do 110°C pro veřejné prostory</t>
  </si>
  <si>
    <t>-1563309884</t>
  </si>
  <si>
    <t>734261414</t>
  </si>
  <si>
    <t>Šroubení regulační radiátorové rohové G 1 bez vypouštění</t>
  </si>
  <si>
    <t>1210046301</t>
  </si>
  <si>
    <t>7349001</t>
  </si>
  <si>
    <t>Ostatní drobný materiál</t>
  </si>
  <si>
    <t>1951908603</t>
  </si>
  <si>
    <t>998734202</t>
  </si>
  <si>
    <t>Přesun hmot procentní pro armatury v objektech v přes 6 do 12 m</t>
  </si>
  <si>
    <t>1866332604</t>
  </si>
  <si>
    <t>735</t>
  </si>
  <si>
    <t>Ústřední vytápění - otopná tělesa</t>
  </si>
  <si>
    <t>735151822</t>
  </si>
  <si>
    <t>Demontáž otopného tělesa panelového dvouřadého dl přes 1500 do 2820 mm</t>
  </si>
  <si>
    <t>2023765417</t>
  </si>
  <si>
    <t>735152476</t>
  </si>
  <si>
    <t>Otopné těleso panelové VK dvoudeskové 1 přídavná přestupní plocha výška/délka 600/900 mm výkon 1159 W</t>
  </si>
  <si>
    <t>653176689</t>
  </si>
  <si>
    <t>735152478</t>
  </si>
  <si>
    <t>Otopné těleso panelové VK dvoudeskové 1 přídavná přestupní plocha výška/délka 600/1100 mm výkon 1417 W</t>
  </si>
  <si>
    <t>-898082163</t>
  </si>
  <si>
    <t>7359001</t>
  </si>
  <si>
    <t>Příplatek za provedení VKU</t>
  </si>
  <si>
    <t>849034449</t>
  </si>
  <si>
    <t>735191910R</t>
  </si>
  <si>
    <t>Napuštění vody do otopných těles</t>
  </si>
  <si>
    <t>-396239085</t>
  </si>
  <si>
    <t>735494811R</t>
  </si>
  <si>
    <t>Vypuštění vody z otopných těles</t>
  </si>
  <si>
    <t>-667854543</t>
  </si>
  <si>
    <t>998735202</t>
  </si>
  <si>
    <t>Přesun hmot procentní pro otopná tělesa v objektech v přes 6 do 12 m</t>
  </si>
  <si>
    <t>-1206921577</t>
  </si>
  <si>
    <t>004 - Vzduchotechnika</t>
  </si>
  <si>
    <t xml:space="preserve"> </t>
  </si>
  <si>
    <t>1 - VĚTRÁNÍ TŘÍD</t>
  </si>
  <si>
    <t>2 - VĚTRÁNÍ SOCIÁLNÍHO ZÁZEMÍ</t>
  </si>
  <si>
    <t>D1 - POTRUBÍ - SOUHRN</t>
  </si>
  <si>
    <t>D2 - HODINOVÉ ZÚČTOVACÍ SAZBY</t>
  </si>
  <si>
    <t>VĚTRÁNÍ TŘÍD</t>
  </si>
  <si>
    <t>1.01</t>
  </si>
  <si>
    <t>JEDNOTKA</t>
  </si>
  <si>
    <t xml:space="preserve">Poznámka k položce:_x000d_
jednotka vybavená rekuperátorem, el. doohřevem, filtrací , obchozem, ovladačem450m3/hod,100PaREKUPERACE - ÚČINNOST 90%, ZISK MAX 6KWEl.předehřev příkon 2,2kW/230VEl.dohřev příkon 1,1kW/230VVentilátory příkon 2 x 0,13kW/230VVYBAVENÍ  - ČIDLO CO2 KANÁLOVÉJistič 1x16A/230VHL AK. VÝKONU DO EXT. SÁNÍ Pw=49dBAHL AK. VÝKONU DO EXT. VÝTLAK Pw=35dBAHL AK. VÝKONU DO INT. SÁNÍ Pw=35dBAHL AK. VÝKONU DO INT. VÝTLAK Pw=55dBAHL AK. VÝKONU NA JEDNOTCE Pw=40dBAHmotnost 100kg +-10%</t>
  </si>
  <si>
    <t>1.01A</t>
  </si>
  <si>
    <t xml:space="preserve">Poznámka k položce:_x000d_
jednotka vybavená rekuperátorem, el. doohřevem, filtrací , obchozem, ovladačem450m3/hod,100PaREKUPERACE - ÚČINNOST 90%, ZISK MAX 6KWEl.předehřev příkon 2,2kW/230VEl.dohřev příkon 1,1kW/230VVentilátory příkon 2 x 0,13kW/230VVYBAVENÍ  - ČIDLO CO2 KANÁLOVÉVYBAVENÍ  - KLAPKA SE SERVOPOHONEM NA EXT PŘÍVODU A  ODVODUJistič 1x16A/230VHL AK. VÝKONU DO EXT. SÁNÍ Pw=49dBAHL AK. VÝKONU DO EXT. VÝTLAK Pw=35dBAHL AK. VÝKONU DO INT. SÁNÍ Pw=35dBAHL AK. VÝKONU DO INT. VÝTLAK Pw=55dBAHL AK. VÝKONU NA JEDNOTCE Pw=40dBAHmotnost 100kg +-10%</t>
  </si>
  <si>
    <t>1.02</t>
  </si>
  <si>
    <t>OVLADAČ NÁSTĚNNÝ"</t>
  </si>
  <si>
    <t>¨1.03</t>
  </si>
  <si>
    <t xml:space="preserve">D203  zvukově izol.hadice</t>
  </si>
  <si>
    <t>bm</t>
  </si>
  <si>
    <t>Poznámka k položce:_x000d_
OHEBNÁ HLINÍKOVÁ HADICE HLUKOVĚ TLUMÍCÍ</t>
  </si>
  <si>
    <t>1.04</t>
  </si>
  <si>
    <t>Talířový ventil D 100 odvodní</t>
  </si>
  <si>
    <t>1.05</t>
  </si>
  <si>
    <t>talířový ventil D 160 odvodní</t>
  </si>
  <si>
    <t>1.07</t>
  </si>
  <si>
    <t xml:space="preserve">VYÚSTKA NASTAVITELNÁ VNM  S REGULACÍ 225x80 1/R1</t>
  </si>
  <si>
    <t>1.08</t>
  </si>
  <si>
    <t xml:space="preserve">PROTIDEŠŤOVÉ ŽALUZIE  HLINÍKOVÉ PZAL-500x400</t>
  </si>
  <si>
    <t>1.09</t>
  </si>
  <si>
    <t>tepelná izolace tl 40mm</t>
  </si>
  <si>
    <t xml:space="preserve">Poznámka k položce:_x000d_
TEPELNÉ IZOLACE POTRUBÍ DLE OZNAČENÍ NA VÝKRESU: IZOLACE POTRUBÍ DESKOU Z MINERÁLNÍ PLSTI  1x POLEP AL FOLIÍ NA TRNY</t>
  </si>
  <si>
    <t>1.11</t>
  </si>
  <si>
    <t>DVEŘNÍ MŘÍŽKA OBOUSTRANNÁ 400 x 130</t>
  </si>
  <si>
    <t>VĚTRÁNÍ SOCIÁLNÍHO ZÁZEMÍ</t>
  </si>
  <si>
    <t>2.01</t>
  </si>
  <si>
    <t>Poznámka k položce:_x000d_
jednotka vybavená rekuperátorem, el. doohřevem, filtrací , obchozem, ovladačem550m3/hod,100PaREKUPERACE - ÚČINNOST 90%, ZISK MAX 6KWEl.předehřev příkon 2,2kW/230VEl.dohřev příkon 1,1kW/230VVentilátory příkon 2 x 0,13kW/230VJistič 1x16A/230VHL AK. VÝKONU DO EXT. SÁNÍ Pw=49dBAHL AK. VÝKONU DO EXT. VÝTLAK Pw=37dBAHL AK. VÝKONU DO INT. SÁNÍ Pw=37dBAHL AK. VÝKONU DO INT. VÝTLAK Pw=63dBAHL AK. VÝKONU NA JEDNOTCE Pw=56dBAHmotnost 100kg +-10%</t>
  </si>
  <si>
    <t>2.01A</t>
  </si>
  <si>
    <t xml:space="preserve">Poznámka k položce:_x000d_
jednotka vybavená rekuperátorem, el. doohřevem, filtrací , obchozem, ovladačem450m3/hod,100PaREKUPERACE - ÚČINNOST 90%, ZISK MAX 6KWEl.předehřev příkon 2,2kW/230VEl.dohřev příkon 1,1kW/230VVentilátory příkon 2 x 0,13kW/230VVYBAVENÍ  - KLAPKA SE SERVOPOHONEM NA EXT PŘÍVODU A  ODVODUJistič 1x16A/230VHL AK. VÝKONU DO EXT. SÁNÍ Pw=49dBAHL AK. VÝKONU DO EXT. VÝTLAK Pw=35dBAHL AK. VÝKONU DO INT. SÁNÍ Pw=35dBAHL AK. VÝKONU DO INT. VÝTLAK Pw=55dBAHL AK. VÝKONU NA JEDNOTCE Pw=40dBAHmotnost 100kg +-10%</t>
  </si>
  <si>
    <t>2.02</t>
  </si>
  <si>
    <t>2.03</t>
  </si>
  <si>
    <t xml:space="preserve">D 203  zvukově izol.hadice</t>
  </si>
  <si>
    <t>2.04</t>
  </si>
  <si>
    <t xml:space="preserve">TALÍŘOVÉ VENTILY  D 100 odvodní</t>
  </si>
  <si>
    <t>2.05</t>
  </si>
  <si>
    <t xml:space="preserve">TALÍŘOVÉ VENTILY  D 160 odvodní</t>
  </si>
  <si>
    <t>2.06</t>
  </si>
  <si>
    <t xml:space="preserve">VYÚSTKA NASTAVITELNÁ  S REGULACÍ 325x80 1/R1</t>
  </si>
  <si>
    <t>2.07</t>
  </si>
  <si>
    <t xml:space="preserve">D 315  zvukově izol.hadice</t>
  </si>
  <si>
    <t>2.09</t>
  </si>
  <si>
    <t>2.10</t>
  </si>
  <si>
    <t>tepelná izolace tl. 60 mm odolnost 30 min</t>
  </si>
  <si>
    <t>Poznámka k položce:_x000d_
PROTIPOŽ.IZOLACE POTRUBÍ DLE OZNAČENÍ NA VÝKRESU: IZOLACE DESKOU Z MIN.PLSTI 1x POLEP. AL FOLIÍ</t>
  </si>
  <si>
    <t>2.11</t>
  </si>
  <si>
    <t>D1</t>
  </si>
  <si>
    <t>POTRUBÍ - SOUHRN</t>
  </si>
  <si>
    <t>Pol1</t>
  </si>
  <si>
    <t xml:space="preserve">potrubí  do obvodu 650 90% tvarovek</t>
  </si>
  <si>
    <t>Poznámka k položce:_x000d_
ČTYŘHRANNÉ POTRUBÍ SKUPINY I. MATERIÁL POZINKOVANÝ PLECH</t>
  </si>
  <si>
    <t>Pol2</t>
  </si>
  <si>
    <t>potrubí do obvodu 1890 rovné</t>
  </si>
  <si>
    <t>Pol3</t>
  </si>
  <si>
    <t xml:space="preserve">ZASLEPENÍ ČTYŘHRANNÉ TROUBY SKUPINY I. Z POZINKOVANÉHO PLECHU  do obvodu 1890</t>
  </si>
  <si>
    <t>Pol4</t>
  </si>
  <si>
    <t xml:space="preserve">potrubí  do průměru200 100% tvarovek</t>
  </si>
  <si>
    <t>Poznámka k položce:_x000d_
KRUHOVÉ POTRUBÍ SKUPINY I. MATERIÁL POZINKOVANÝ PLECH</t>
  </si>
  <si>
    <t>Pol5</t>
  </si>
  <si>
    <t>potrubí do průměru100 10% tvarovek</t>
  </si>
  <si>
    <t>Poznámka k položce:_x000d_
KRUHOVÉ POTRUBÍ SPIRO</t>
  </si>
  <si>
    <t>Pol6</t>
  </si>
  <si>
    <t>potrubí do průměru140 20% tvarovek</t>
  </si>
  <si>
    <t>Pol7</t>
  </si>
  <si>
    <t xml:space="preserve">potrubí  do průměru200 20% tvarovek</t>
  </si>
  <si>
    <t>Pol8</t>
  </si>
  <si>
    <t xml:space="preserve">potrubí  do průměru400 30% tvarovek</t>
  </si>
  <si>
    <t>Pol9</t>
  </si>
  <si>
    <t>ZASLEPENÍ KRUHOVÉ TROUBY SPIRO do průměru200</t>
  </si>
  <si>
    <t>Pol10</t>
  </si>
  <si>
    <t>MONTÁŽNÍ A SPOJOVACÍ MATERIÁL ( 2,6% z dodávky potrubí)</t>
  </si>
  <si>
    <t>D2</t>
  </si>
  <si>
    <t>HODINOVÉ ZÚČTOVACÍ SAZBY</t>
  </si>
  <si>
    <t>Pol11</t>
  </si>
  <si>
    <t>příprava ke komplexnímu vyzkoušení, oživení a vyregolování zařízení</t>
  </si>
  <si>
    <t>hod</t>
  </si>
  <si>
    <t>Pol12</t>
  </si>
  <si>
    <t>komplexní vyzkoušení zařízení</t>
  </si>
  <si>
    <t>005 - Elektroinstalace</t>
  </si>
  <si>
    <t>D1 - ELEKTROMONTÁŽE (materiál + montáž)</t>
  </si>
  <si>
    <t>ELEKTROMONTÁŽE (materiál + montáž)</t>
  </si>
  <si>
    <t>Pol13</t>
  </si>
  <si>
    <t>Doplnění rozvaděčů</t>
  </si>
  <si>
    <t>Pol14</t>
  </si>
  <si>
    <t>Ukončení vodičů v rozvaděčích</t>
  </si>
  <si>
    <t>soubor</t>
  </si>
  <si>
    <t>Pol15</t>
  </si>
  <si>
    <t>Ovladač osvětlení</t>
  </si>
  <si>
    <t>Pol16</t>
  </si>
  <si>
    <t>Krabice přístrojová</t>
  </si>
  <si>
    <t>Pol17</t>
  </si>
  <si>
    <t>Krabice rozvodná</t>
  </si>
  <si>
    <t>Pol18</t>
  </si>
  <si>
    <t>A - LED svítidlo 19W, IP20, 2400lm, 4000K</t>
  </si>
  <si>
    <t>Pol19</t>
  </si>
  <si>
    <t>B - LED svítidlo 26W, IP20, 3500lm, 4000K</t>
  </si>
  <si>
    <t>Pol20</t>
  </si>
  <si>
    <t>C - LED svítidlo venkovní 27W, PMMA kryt 375mm, IP44, 2700lm, 4000K, s pohybovým čidlem</t>
  </si>
  <si>
    <t>Pol21</t>
  </si>
  <si>
    <t>Stítidla - montáž</t>
  </si>
  <si>
    <t>Pol22</t>
  </si>
  <si>
    <t>Kabel CYKY 3x1,5</t>
  </si>
  <si>
    <t>Pol23</t>
  </si>
  <si>
    <t>Kabel CYKY 3x2,5</t>
  </si>
  <si>
    <t>Pol24</t>
  </si>
  <si>
    <t>Napojení VZT jednotky</t>
  </si>
  <si>
    <t>Pol25</t>
  </si>
  <si>
    <t>Napojení vyhřívané stešní vpusti</t>
  </si>
  <si>
    <t>Pol26</t>
  </si>
  <si>
    <t>Napojení elektrické žaluzie</t>
  </si>
  <si>
    <t>Pol27</t>
  </si>
  <si>
    <t>Napojení VZT jednotky na dat. rozvody - komplet vč. kabeláže</t>
  </si>
  <si>
    <t>Pol28</t>
  </si>
  <si>
    <t>Doplnění EZS - komplet včetně kabeláže</t>
  </si>
  <si>
    <t>Pol29</t>
  </si>
  <si>
    <t>Doplnění a přeložka přístupového systému - komplet vč. kabeláže</t>
  </si>
  <si>
    <t>Pol30</t>
  </si>
  <si>
    <t>Demontáž a zpětná montáž ochrany před úderem blesku</t>
  </si>
  <si>
    <t>Pol31</t>
  </si>
  <si>
    <t>Podružný materiál 5%</t>
  </si>
  <si>
    <t>Pol32</t>
  </si>
  <si>
    <t>Prořez 5%</t>
  </si>
  <si>
    <t>Pol33</t>
  </si>
  <si>
    <t>Pol34</t>
  </si>
  <si>
    <t>HZS - Demontáž stávajícího zařízení</t>
  </si>
  <si>
    <t>Pol35</t>
  </si>
  <si>
    <t>PPV 6%</t>
  </si>
  <si>
    <t>Pol36</t>
  </si>
  <si>
    <t xml:space="preserve">Doprava  2,5%</t>
  </si>
  <si>
    <t>Pol37</t>
  </si>
  <si>
    <t xml:space="preserve">Zařízení staveniště  3,5%</t>
  </si>
  <si>
    <t>Pol38</t>
  </si>
  <si>
    <t>Výchozí revize</t>
  </si>
  <si>
    <t>999</t>
  </si>
  <si>
    <t>Rezerva</t>
  </si>
  <si>
    <t>652020605</t>
  </si>
  <si>
    <t>006 - FVE</t>
  </si>
  <si>
    <t xml:space="preserve">    741 - Elektroinstalace - silnoproud</t>
  </si>
  <si>
    <t>741</t>
  </si>
  <si>
    <t>Elektroinstalace - silnoproud</t>
  </si>
  <si>
    <t>741711001R</t>
  </si>
  <si>
    <t>Demontáž, uskladnění a zpětná montáž FVE</t>
  </si>
  <si>
    <t>2126923551</t>
  </si>
  <si>
    <t>Poznámka k položce:_x000d_
cena zahrnuje kompentí provedení vč. prodloužení kotev a přepojení</t>
  </si>
  <si>
    <t>SEZNAM FIGUR</t>
  </si>
  <si>
    <t>Výměra</t>
  </si>
  <si>
    <t xml:space="preserve"> 001</t>
  </si>
  <si>
    <t>Použití figury: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</si>
</sst>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0000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5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8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0" fontId="39" fillId="0" borderId="0" xfId="0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/>
    </xf>
    <xf numFmtId="167" fontId="40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styles" Target="styles.xml" /><Relationship Id="rId11" Type="http://schemas.openxmlformats.org/officeDocument/2006/relationships/theme" Target="theme/theme1.xml" /><Relationship Id="rId12" Type="http://schemas.openxmlformats.org/officeDocument/2006/relationships/calcChain" Target="calcChain.xml" /><Relationship Id="rId13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="1" customFormat="1" ht="36.96" customHeight="1">
      <c r="AR2" s="18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2"/>
      <c r="D4" s="23" t="s">
        <v>9</v>
      </c>
      <c r="AR4" s="22"/>
      <c r="AS4" s="24" t="s">
        <v>10</v>
      </c>
      <c r="BE4" s="25" t="s">
        <v>11</v>
      </c>
      <c r="BS4" s="19" t="s">
        <v>12</v>
      </c>
    </row>
    <row r="5" s="1" customFormat="1" ht="12" customHeight="1">
      <c r="B5" s="22"/>
      <c r="D5" s="26" t="s">
        <v>13</v>
      </c>
      <c r="K5" s="27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2"/>
      <c r="BE5" s="28" t="s">
        <v>15</v>
      </c>
      <c r="BS5" s="19" t="s">
        <v>6</v>
      </c>
    </row>
    <row r="6" s="1" customFormat="1" ht="36.96" customHeight="1">
      <c r="B6" s="22"/>
      <c r="D6" s="29" t="s">
        <v>16</v>
      </c>
      <c r="K6" s="30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2"/>
      <c r="BE6" s="31"/>
      <c r="BS6" s="19" t="s">
        <v>6</v>
      </c>
    </row>
    <row r="7" s="1" customFormat="1" ht="12" customHeight="1">
      <c r="B7" s="22"/>
      <c r="D7" s="32" t="s">
        <v>18</v>
      </c>
      <c r="K7" s="27" t="s">
        <v>1</v>
      </c>
      <c r="AK7" s="32" t="s">
        <v>19</v>
      </c>
      <c r="AN7" s="27" t="s">
        <v>1</v>
      </c>
      <c r="AR7" s="22"/>
      <c r="BE7" s="31"/>
      <c r="BS7" s="19" t="s">
        <v>6</v>
      </c>
    </row>
    <row r="8" s="1" customFormat="1" ht="12" customHeight="1">
      <c r="B8" s="22"/>
      <c r="D8" s="32" t="s">
        <v>20</v>
      </c>
      <c r="K8" s="27" t="s">
        <v>21</v>
      </c>
      <c r="AK8" s="32" t="s">
        <v>22</v>
      </c>
      <c r="AN8" s="33" t="s">
        <v>23</v>
      </c>
      <c r="AR8" s="22"/>
      <c r="BE8" s="31"/>
      <c r="BS8" s="19" t="s">
        <v>6</v>
      </c>
    </row>
    <row r="9" s="1" customFormat="1" ht="14.4" customHeight="1">
      <c r="B9" s="22"/>
      <c r="AR9" s="22"/>
      <c r="BE9" s="31"/>
      <c r="BS9" s="19" t="s">
        <v>6</v>
      </c>
    </row>
    <row r="10" s="1" customFormat="1" ht="12" customHeight="1">
      <c r="B10" s="22"/>
      <c r="D10" s="32" t="s">
        <v>24</v>
      </c>
      <c r="AK10" s="32" t="s">
        <v>25</v>
      </c>
      <c r="AN10" s="27" t="s">
        <v>1</v>
      </c>
      <c r="AR10" s="22"/>
      <c r="BE10" s="31"/>
      <c r="BS10" s="19" t="s">
        <v>6</v>
      </c>
    </row>
    <row r="11" s="1" customFormat="1" ht="18.48" customHeight="1">
      <c r="B11" s="22"/>
      <c r="E11" s="27" t="s">
        <v>26</v>
      </c>
      <c r="AK11" s="32" t="s">
        <v>27</v>
      </c>
      <c r="AN11" s="27" t="s">
        <v>1</v>
      </c>
      <c r="AR11" s="22"/>
      <c r="BE11" s="31"/>
      <c r="BS11" s="19" t="s">
        <v>6</v>
      </c>
    </row>
    <row r="12" s="1" customFormat="1" ht="6.96" customHeight="1">
      <c r="B12" s="22"/>
      <c r="AR12" s="22"/>
      <c r="BE12" s="31"/>
      <c r="BS12" s="19" t="s">
        <v>6</v>
      </c>
    </row>
    <row r="13" s="1" customFormat="1" ht="12" customHeight="1">
      <c r="B13" s="22"/>
      <c r="D13" s="32" t="s">
        <v>28</v>
      </c>
      <c r="AK13" s="32" t="s">
        <v>25</v>
      </c>
      <c r="AN13" s="34" t="s">
        <v>29</v>
      </c>
      <c r="AR13" s="22"/>
      <c r="BE13" s="31"/>
      <c r="BS13" s="19" t="s">
        <v>6</v>
      </c>
    </row>
    <row r="14">
      <c r="B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N14" s="34" t="s">
        <v>29</v>
      </c>
      <c r="AR14" s="22"/>
      <c r="BE14" s="31"/>
      <c r="BS14" s="19" t="s">
        <v>6</v>
      </c>
    </row>
    <row r="15" s="1" customFormat="1" ht="6.96" customHeight="1">
      <c r="B15" s="22"/>
      <c r="AR15" s="22"/>
      <c r="BE15" s="31"/>
      <c r="BS15" s="19" t="s">
        <v>3</v>
      </c>
    </row>
    <row r="16" s="1" customFormat="1" ht="12" customHeight="1">
      <c r="B16" s="22"/>
      <c r="D16" s="32" t="s">
        <v>30</v>
      </c>
      <c r="AK16" s="32" t="s">
        <v>25</v>
      </c>
      <c r="AN16" s="27" t="s">
        <v>1</v>
      </c>
      <c r="AR16" s="22"/>
      <c r="BE16" s="31"/>
      <c r="BS16" s="19" t="s">
        <v>3</v>
      </c>
    </row>
    <row r="17" s="1" customFormat="1" ht="18.48" customHeight="1">
      <c r="B17" s="22"/>
      <c r="E17" s="27" t="s">
        <v>31</v>
      </c>
      <c r="AK17" s="32" t="s">
        <v>27</v>
      </c>
      <c r="AN17" s="27" t="s">
        <v>1</v>
      </c>
      <c r="AR17" s="22"/>
      <c r="BE17" s="31"/>
      <c r="BS17" s="19" t="s">
        <v>32</v>
      </c>
    </row>
    <row r="18" s="1" customFormat="1" ht="6.96" customHeight="1">
      <c r="B18" s="22"/>
      <c r="AR18" s="22"/>
      <c r="BE18" s="31"/>
      <c r="BS18" s="19" t="s">
        <v>6</v>
      </c>
    </row>
    <row r="19" s="1" customFormat="1" ht="12" customHeight="1">
      <c r="B19" s="22"/>
      <c r="D19" s="32" t="s">
        <v>33</v>
      </c>
      <c r="AK19" s="32" t="s">
        <v>25</v>
      </c>
      <c r="AN19" s="27" t="s">
        <v>1</v>
      </c>
      <c r="AR19" s="22"/>
      <c r="BE19" s="31"/>
      <c r="BS19" s="19" t="s">
        <v>6</v>
      </c>
    </row>
    <row r="20" s="1" customFormat="1" ht="18.48" customHeight="1">
      <c r="B20" s="22"/>
      <c r="E20" s="27" t="s">
        <v>34</v>
      </c>
      <c r="AK20" s="32" t="s">
        <v>27</v>
      </c>
      <c r="AN20" s="27" t="s">
        <v>1</v>
      </c>
      <c r="AR20" s="22"/>
      <c r="BE20" s="31"/>
      <c r="BS20" s="19" t="s">
        <v>32</v>
      </c>
    </row>
    <row r="21" s="1" customFormat="1" ht="6.96" customHeight="1">
      <c r="B21" s="22"/>
      <c r="AR21" s="22"/>
      <c r="BE21" s="31"/>
    </row>
    <row r="22" s="1" customFormat="1" ht="12" customHeight="1">
      <c r="B22" s="22"/>
      <c r="D22" s="32" t="s">
        <v>35</v>
      </c>
      <c r="AR22" s="22"/>
      <c r="BE22" s="31"/>
    </row>
    <row r="23" s="1" customFormat="1" ht="16.5" customHeight="1">
      <c r="B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R23" s="22"/>
      <c r="BE23" s="31"/>
    </row>
    <row r="24" s="1" customFormat="1" ht="6.96" customHeight="1">
      <c r="B24" s="22"/>
      <c r="AR24" s="22"/>
      <c r="BE24" s="31"/>
    </row>
    <row r="25" s="1" customFormat="1" ht="6.96" customHeight="1">
      <c r="B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R25" s="22"/>
      <c r="BE25" s="31"/>
    </row>
    <row r="26" s="2" customFormat="1" ht="25.92" customHeight="1">
      <c r="A26" s="38"/>
      <c r="B26" s="39"/>
      <c r="C26" s="38"/>
      <c r="D26" s="40" t="s">
        <v>36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8"/>
      <c r="AQ26" s="38"/>
      <c r="AR26" s="39"/>
      <c r="BE26" s="31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9"/>
      <c r="BE27" s="31"/>
    </row>
    <row r="28" s="2" customForma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37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38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39</v>
      </c>
      <c r="AL28" s="43"/>
      <c r="AM28" s="43"/>
      <c r="AN28" s="43"/>
      <c r="AO28" s="43"/>
      <c r="AP28" s="38"/>
      <c r="AQ28" s="38"/>
      <c r="AR28" s="39"/>
      <c r="BE28" s="31"/>
    </row>
    <row r="29" s="3" customFormat="1" ht="14.4" customHeight="1">
      <c r="A29" s="3"/>
      <c r="B29" s="44"/>
      <c r="C29" s="3"/>
      <c r="D29" s="32" t="s">
        <v>40</v>
      </c>
      <c r="E29" s="3"/>
      <c r="F29" s="32" t="s">
        <v>41</v>
      </c>
      <c r="G29" s="3"/>
      <c r="H29" s="3"/>
      <c r="I29" s="3"/>
      <c r="J29" s="3"/>
      <c r="K29" s="3"/>
      <c r="L29" s="45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6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6">
        <f>ROUND(AV94, 2)</f>
        <v>0</v>
      </c>
      <c r="AL29" s="3"/>
      <c r="AM29" s="3"/>
      <c r="AN29" s="3"/>
      <c r="AO29" s="3"/>
      <c r="AP29" s="3"/>
      <c r="AQ29" s="3"/>
      <c r="AR29" s="44"/>
      <c r="BE29" s="47"/>
    </row>
    <row r="30" s="3" customFormat="1" ht="14.4" customHeight="1">
      <c r="A30" s="3"/>
      <c r="B30" s="44"/>
      <c r="C30" s="3"/>
      <c r="D30" s="3"/>
      <c r="E30" s="3"/>
      <c r="F30" s="32" t="s">
        <v>42</v>
      </c>
      <c r="G30" s="3"/>
      <c r="H30" s="3"/>
      <c r="I30" s="3"/>
      <c r="J30" s="3"/>
      <c r="K30" s="3"/>
      <c r="L30" s="45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6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6">
        <f>ROUND(AW94, 2)</f>
        <v>0</v>
      </c>
      <c r="AL30" s="3"/>
      <c r="AM30" s="3"/>
      <c r="AN30" s="3"/>
      <c r="AO30" s="3"/>
      <c r="AP30" s="3"/>
      <c r="AQ30" s="3"/>
      <c r="AR30" s="44"/>
      <c r="BE30" s="47"/>
    </row>
    <row r="31" hidden="1" s="3" customFormat="1" ht="14.4" customHeight="1">
      <c r="A31" s="3"/>
      <c r="B31" s="44"/>
      <c r="C31" s="3"/>
      <c r="D31" s="3"/>
      <c r="E31" s="3"/>
      <c r="F31" s="32" t="s">
        <v>43</v>
      </c>
      <c r="G31" s="3"/>
      <c r="H31" s="3"/>
      <c r="I31" s="3"/>
      <c r="J31" s="3"/>
      <c r="K31" s="3"/>
      <c r="L31" s="45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6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6">
        <v>0</v>
      </c>
      <c r="AL31" s="3"/>
      <c r="AM31" s="3"/>
      <c r="AN31" s="3"/>
      <c r="AO31" s="3"/>
      <c r="AP31" s="3"/>
      <c r="AQ31" s="3"/>
      <c r="AR31" s="44"/>
      <c r="BE31" s="47"/>
    </row>
    <row r="32" hidden="1" s="3" customFormat="1" ht="14.4" customHeight="1">
      <c r="A32" s="3"/>
      <c r="B32" s="44"/>
      <c r="C32" s="3"/>
      <c r="D32" s="3"/>
      <c r="E32" s="3"/>
      <c r="F32" s="32" t="s">
        <v>44</v>
      </c>
      <c r="G32" s="3"/>
      <c r="H32" s="3"/>
      <c r="I32" s="3"/>
      <c r="J32" s="3"/>
      <c r="K32" s="3"/>
      <c r="L32" s="45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6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6">
        <v>0</v>
      </c>
      <c r="AL32" s="3"/>
      <c r="AM32" s="3"/>
      <c r="AN32" s="3"/>
      <c r="AO32" s="3"/>
      <c r="AP32" s="3"/>
      <c r="AQ32" s="3"/>
      <c r="AR32" s="44"/>
      <c r="BE32" s="47"/>
    </row>
    <row r="33" hidden="1" s="3" customFormat="1" ht="14.4" customHeight="1">
      <c r="A33" s="3"/>
      <c r="B33" s="44"/>
      <c r="C33" s="3"/>
      <c r="D33" s="3"/>
      <c r="E33" s="3"/>
      <c r="F33" s="32" t="s">
        <v>45</v>
      </c>
      <c r="G33" s="3"/>
      <c r="H33" s="3"/>
      <c r="I33" s="3"/>
      <c r="J33" s="3"/>
      <c r="K33" s="3"/>
      <c r="L33" s="45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6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6">
        <v>0</v>
      </c>
      <c r="AL33" s="3"/>
      <c r="AM33" s="3"/>
      <c r="AN33" s="3"/>
      <c r="AO33" s="3"/>
      <c r="AP33" s="3"/>
      <c r="AQ33" s="3"/>
      <c r="AR33" s="44"/>
      <c r="BE33" s="47"/>
    </row>
    <row r="34" s="2" customFormat="1" ht="6.96" customHeight="1">
      <c r="A34" s="38"/>
      <c r="B34" s="39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9"/>
      <c r="BE34" s="31"/>
    </row>
    <row r="35" s="2" customFormat="1" ht="25.92" customHeight="1">
      <c r="A35" s="38"/>
      <c r="B35" s="39"/>
      <c r="C35" s="48"/>
      <c r="D35" s="49" t="s">
        <v>46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 t="s">
        <v>47</v>
      </c>
      <c r="U35" s="50"/>
      <c r="V35" s="50"/>
      <c r="W35" s="50"/>
      <c r="X35" s="52" t="s">
        <v>48</v>
      </c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3">
        <f>SUM(AK26:AK33)</f>
        <v>0</v>
      </c>
      <c r="AL35" s="50"/>
      <c r="AM35" s="50"/>
      <c r="AN35" s="50"/>
      <c r="AO35" s="54"/>
      <c r="AP35" s="48"/>
      <c r="AQ35" s="48"/>
      <c r="AR35" s="39"/>
      <c r="BE35" s="38"/>
    </row>
    <row r="36" s="2" customFormat="1" ht="6.96" customHeight="1">
      <c r="A36" s="38"/>
      <c r="B36" s="39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9"/>
      <c r="BE36" s="38"/>
    </row>
    <row r="37" s="2" customFormat="1" ht="14.4" customHeight="1">
      <c r="A37" s="38"/>
      <c r="B37" s="39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9"/>
      <c r="BE37" s="38"/>
    </row>
    <row r="38" s="1" customFormat="1" ht="14.4" customHeight="1">
      <c r="B38" s="22"/>
      <c r="AR38" s="22"/>
    </row>
    <row r="39" s="1" customFormat="1" ht="14.4" customHeight="1">
      <c r="B39" s="22"/>
      <c r="AR39" s="22"/>
    </row>
    <row r="40" s="1" customFormat="1" ht="14.4" customHeight="1">
      <c r="B40" s="22"/>
      <c r="AR40" s="22"/>
    </row>
    <row r="41" s="1" customFormat="1" ht="14.4" customHeight="1">
      <c r="B41" s="22"/>
      <c r="AR41" s="22"/>
    </row>
    <row r="42" s="1" customFormat="1" ht="14.4" customHeight="1">
      <c r="B42" s="22"/>
      <c r="AR42" s="22"/>
    </row>
    <row r="43" s="1" customFormat="1" ht="14.4" customHeight="1">
      <c r="B43" s="22"/>
      <c r="AR43" s="22"/>
    </row>
    <row r="44" s="1" customFormat="1" ht="14.4" customHeight="1">
      <c r="B44" s="22"/>
      <c r="AR44" s="22"/>
    </row>
    <row r="45" s="1" customFormat="1" ht="14.4" customHeight="1">
      <c r="B45" s="22"/>
      <c r="AR45" s="22"/>
    </row>
    <row r="46" s="1" customFormat="1" ht="14.4" customHeight="1">
      <c r="B46" s="22"/>
      <c r="AR46" s="22"/>
    </row>
    <row r="47" s="1" customFormat="1" ht="14.4" customHeight="1">
      <c r="B47" s="22"/>
      <c r="AR47" s="22"/>
    </row>
    <row r="48" s="1" customFormat="1" ht="14.4" customHeight="1">
      <c r="B48" s="22"/>
      <c r="AR48" s="22"/>
    </row>
    <row r="49" s="2" customFormat="1" ht="14.4" customHeight="1">
      <c r="B49" s="55"/>
      <c r="D49" s="56" t="s">
        <v>49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6" t="s">
        <v>50</v>
      </c>
      <c r="AI49" s="57"/>
      <c r="AJ49" s="57"/>
      <c r="AK49" s="57"/>
      <c r="AL49" s="57"/>
      <c r="AM49" s="57"/>
      <c r="AN49" s="57"/>
      <c r="AO49" s="57"/>
      <c r="AR49" s="55"/>
    </row>
    <row r="50">
      <c r="B50" s="22"/>
      <c r="AR50" s="22"/>
    </row>
    <row r="51">
      <c r="B51" s="22"/>
      <c r="AR51" s="22"/>
    </row>
    <row r="52">
      <c r="B52" s="22"/>
      <c r="AR52" s="22"/>
    </row>
    <row r="53">
      <c r="B53" s="22"/>
      <c r="AR53" s="22"/>
    </row>
    <row r="54">
      <c r="B54" s="22"/>
      <c r="AR54" s="22"/>
    </row>
    <row r="55">
      <c r="B55" s="22"/>
      <c r="AR55" s="22"/>
    </row>
    <row r="56">
      <c r="B56" s="22"/>
      <c r="AR56" s="22"/>
    </row>
    <row r="57">
      <c r="B57" s="22"/>
      <c r="AR57" s="22"/>
    </row>
    <row r="58">
      <c r="B58" s="22"/>
      <c r="AR58" s="22"/>
    </row>
    <row r="59">
      <c r="B59" s="22"/>
      <c r="AR59" s="22"/>
    </row>
    <row r="60" s="2" customFormat="1">
      <c r="A60" s="38"/>
      <c r="B60" s="39"/>
      <c r="C60" s="38"/>
      <c r="D60" s="58" t="s">
        <v>51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58" t="s">
        <v>52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58" t="s">
        <v>51</v>
      </c>
      <c r="AI60" s="41"/>
      <c r="AJ60" s="41"/>
      <c r="AK60" s="41"/>
      <c r="AL60" s="41"/>
      <c r="AM60" s="58" t="s">
        <v>52</v>
      </c>
      <c r="AN60" s="41"/>
      <c r="AO60" s="41"/>
      <c r="AP60" s="38"/>
      <c r="AQ60" s="38"/>
      <c r="AR60" s="39"/>
      <c r="BE60" s="38"/>
    </row>
    <row r="61">
      <c r="B61" s="22"/>
      <c r="AR61" s="22"/>
    </row>
    <row r="62">
      <c r="B62" s="22"/>
      <c r="AR62" s="22"/>
    </row>
    <row r="63">
      <c r="B63" s="22"/>
      <c r="AR63" s="22"/>
    </row>
    <row r="64" s="2" customFormat="1">
      <c r="A64" s="38"/>
      <c r="B64" s="39"/>
      <c r="C64" s="38"/>
      <c r="D64" s="56" t="s">
        <v>53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6" t="s">
        <v>54</v>
      </c>
      <c r="AI64" s="59"/>
      <c r="AJ64" s="59"/>
      <c r="AK64" s="59"/>
      <c r="AL64" s="59"/>
      <c r="AM64" s="59"/>
      <c r="AN64" s="59"/>
      <c r="AO64" s="59"/>
      <c r="AP64" s="38"/>
      <c r="AQ64" s="38"/>
      <c r="AR64" s="39"/>
      <c r="BE64" s="38"/>
    </row>
    <row r="65">
      <c r="B65" s="22"/>
      <c r="AR65" s="22"/>
    </row>
    <row r="66">
      <c r="B66" s="22"/>
      <c r="AR66" s="22"/>
    </row>
    <row r="67">
      <c r="B67" s="22"/>
      <c r="AR67" s="22"/>
    </row>
    <row r="68">
      <c r="B68" s="22"/>
      <c r="AR68" s="22"/>
    </row>
    <row r="69">
      <c r="B69" s="22"/>
      <c r="AR69" s="22"/>
    </row>
    <row r="70">
      <c r="B70" s="22"/>
      <c r="AR70" s="22"/>
    </row>
    <row r="71">
      <c r="B71" s="22"/>
      <c r="AR71" s="22"/>
    </row>
    <row r="72">
      <c r="B72" s="22"/>
      <c r="AR72" s="22"/>
    </row>
    <row r="73">
      <c r="B73" s="22"/>
      <c r="AR73" s="22"/>
    </row>
    <row r="74">
      <c r="B74" s="22"/>
      <c r="AR74" s="22"/>
    </row>
    <row r="75" s="2" customFormat="1">
      <c r="A75" s="38"/>
      <c r="B75" s="39"/>
      <c r="C75" s="38"/>
      <c r="D75" s="58" t="s">
        <v>51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58" t="s">
        <v>52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58" t="s">
        <v>51</v>
      </c>
      <c r="AI75" s="41"/>
      <c r="AJ75" s="41"/>
      <c r="AK75" s="41"/>
      <c r="AL75" s="41"/>
      <c r="AM75" s="58" t="s">
        <v>52</v>
      </c>
      <c r="AN75" s="41"/>
      <c r="AO75" s="41"/>
      <c r="AP75" s="38"/>
      <c r="AQ75" s="38"/>
      <c r="AR75" s="39"/>
      <c r="BE75" s="38"/>
    </row>
    <row r="76" s="2" customFormat="1">
      <c r="A76" s="38"/>
      <c r="B76" s="39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9"/>
      <c r="BE76" s="38"/>
    </row>
    <row r="77" s="2" customFormat="1" ht="6.96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39"/>
      <c r="B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39"/>
      <c r="BE81" s="38"/>
    </row>
    <row r="82" s="2" customFormat="1" ht="24.96" customHeight="1">
      <c r="A82" s="38"/>
      <c r="B82" s="39"/>
      <c r="C82" s="23" t="s">
        <v>55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9"/>
      <c r="B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9"/>
      <c r="BE83" s="38"/>
    </row>
    <row r="84" s="4" customFormat="1" ht="12" customHeight="1">
      <c r="A84" s="4"/>
      <c r="B84" s="64"/>
      <c r="C84" s="32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2349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4"/>
      <c r="BE84" s="4"/>
    </row>
    <row r="85" s="5" customFormat="1" ht="36.96" customHeight="1">
      <c r="A85" s="5"/>
      <c r="B85" s="65"/>
      <c r="C85" s="66" t="s">
        <v>16</v>
      </c>
      <c r="D85" s="5"/>
      <c r="E85" s="5"/>
      <c r="F85" s="5"/>
      <c r="G85" s="5"/>
      <c r="H85" s="5"/>
      <c r="I85" s="5"/>
      <c r="J85" s="5"/>
      <c r="K85" s="5"/>
      <c r="L85" s="67" t="str">
        <f>K6</f>
        <v>Mateřská škola Dráček - energetická opatření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5"/>
      <c r="BE85" s="5"/>
    </row>
    <row r="86" s="2" customFormat="1" ht="6.96" customHeight="1">
      <c r="A86" s="38"/>
      <c r="B86" s="39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9"/>
      <c r="BE86" s="38"/>
    </row>
    <row r="87" s="2" customFormat="1" ht="12" customHeight="1">
      <c r="A87" s="38"/>
      <c r="B87" s="39"/>
      <c r="C87" s="32" t="s">
        <v>20</v>
      </c>
      <c r="D87" s="38"/>
      <c r="E87" s="38"/>
      <c r="F87" s="38"/>
      <c r="G87" s="38"/>
      <c r="H87" s="38"/>
      <c r="I87" s="38"/>
      <c r="J87" s="38"/>
      <c r="K87" s="38"/>
      <c r="L87" s="68" t="str">
        <f>IF(K8="","",K8)</f>
        <v>Trutnov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2" t="s">
        <v>22</v>
      </c>
      <c r="AJ87" s="38"/>
      <c r="AK87" s="38"/>
      <c r="AL87" s="38"/>
      <c r="AM87" s="69" t="str">
        <f>IF(AN8= "","",AN8)</f>
        <v>24. 6. 2024</v>
      </c>
      <c r="AN87" s="69"/>
      <c r="AO87" s="38"/>
      <c r="AP87" s="38"/>
      <c r="AQ87" s="38"/>
      <c r="AR87" s="39"/>
      <c r="B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9"/>
      <c r="BE88" s="38"/>
    </row>
    <row r="89" s="2" customFormat="1" ht="25.65" customHeight="1">
      <c r="A89" s="38"/>
      <c r="B89" s="39"/>
      <c r="C89" s="32" t="s">
        <v>24</v>
      </c>
      <c r="D89" s="38"/>
      <c r="E89" s="38"/>
      <c r="F89" s="38"/>
      <c r="G89" s="38"/>
      <c r="H89" s="38"/>
      <c r="I89" s="38"/>
      <c r="J89" s="38"/>
      <c r="K89" s="38"/>
      <c r="L89" s="4" t="str">
        <f>IF(E11= "","",E11)</f>
        <v>Město Trutnov, Slovanské nám. 165, Trutnov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2" t="s">
        <v>30</v>
      </c>
      <c r="AJ89" s="38"/>
      <c r="AK89" s="38"/>
      <c r="AL89" s="38"/>
      <c r="AM89" s="70" t="str">
        <f>IF(E17="","",E17)</f>
        <v>SOLLERTIA, Ing. Vladislav Jána</v>
      </c>
      <c r="AN89" s="4"/>
      <c r="AO89" s="4"/>
      <c r="AP89" s="4"/>
      <c r="AQ89" s="38"/>
      <c r="AR89" s="39"/>
      <c r="AS89" s="71" t="s">
        <v>56</v>
      </c>
      <c r="AT89" s="72"/>
      <c r="AU89" s="73"/>
      <c r="AV89" s="73"/>
      <c r="AW89" s="73"/>
      <c r="AX89" s="73"/>
      <c r="AY89" s="73"/>
      <c r="AZ89" s="73"/>
      <c r="BA89" s="73"/>
      <c r="BB89" s="73"/>
      <c r="BC89" s="73"/>
      <c r="BD89" s="74"/>
      <c r="BE89" s="38"/>
    </row>
    <row r="90" s="2" customFormat="1" ht="15.15" customHeight="1">
      <c r="A90" s="38"/>
      <c r="B90" s="39"/>
      <c r="C90" s="32" t="s">
        <v>28</v>
      </c>
      <c r="D90" s="38"/>
      <c r="E90" s="38"/>
      <c r="F90" s="38"/>
      <c r="G90" s="38"/>
      <c r="H90" s="38"/>
      <c r="I90" s="38"/>
      <c r="J90" s="38"/>
      <c r="K90" s="38"/>
      <c r="L90" s="4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2" t="s">
        <v>33</v>
      </c>
      <c r="AJ90" s="38"/>
      <c r="AK90" s="38"/>
      <c r="AL90" s="38"/>
      <c r="AM90" s="70" t="str">
        <f>IF(E20="","",E20)</f>
        <v>Ing. Lenka Kasperová</v>
      </c>
      <c r="AN90" s="4"/>
      <c r="AO90" s="4"/>
      <c r="AP90" s="4"/>
      <c r="AQ90" s="38"/>
      <c r="AR90" s="39"/>
      <c r="AS90" s="75"/>
      <c r="AT90" s="76"/>
      <c r="AU90" s="77"/>
      <c r="AV90" s="77"/>
      <c r="AW90" s="77"/>
      <c r="AX90" s="77"/>
      <c r="AY90" s="77"/>
      <c r="AZ90" s="77"/>
      <c r="BA90" s="77"/>
      <c r="BB90" s="77"/>
      <c r="BC90" s="77"/>
      <c r="BD90" s="78"/>
      <c r="BE90" s="38"/>
    </row>
    <row r="91" s="2" customFormat="1" ht="10.8" customHeight="1">
      <c r="A91" s="38"/>
      <c r="B91" s="39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9"/>
      <c r="AS91" s="75"/>
      <c r="AT91" s="76"/>
      <c r="AU91" s="77"/>
      <c r="AV91" s="77"/>
      <c r="AW91" s="77"/>
      <c r="AX91" s="77"/>
      <c r="AY91" s="77"/>
      <c r="AZ91" s="77"/>
      <c r="BA91" s="77"/>
      <c r="BB91" s="77"/>
      <c r="BC91" s="77"/>
      <c r="BD91" s="78"/>
      <c r="BE91" s="38"/>
    </row>
    <row r="92" s="2" customFormat="1" ht="29.28" customHeight="1">
      <c r="A92" s="38"/>
      <c r="B92" s="39"/>
      <c r="C92" s="79" t="s">
        <v>57</v>
      </c>
      <c r="D92" s="80"/>
      <c r="E92" s="80"/>
      <c r="F92" s="80"/>
      <c r="G92" s="80"/>
      <c r="H92" s="81"/>
      <c r="I92" s="82" t="s">
        <v>58</v>
      </c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3" t="s">
        <v>59</v>
      </c>
      <c r="AH92" s="80"/>
      <c r="AI92" s="80"/>
      <c r="AJ92" s="80"/>
      <c r="AK92" s="80"/>
      <c r="AL92" s="80"/>
      <c r="AM92" s="80"/>
      <c r="AN92" s="82" t="s">
        <v>60</v>
      </c>
      <c r="AO92" s="80"/>
      <c r="AP92" s="84"/>
      <c r="AQ92" s="85" t="s">
        <v>61</v>
      </c>
      <c r="AR92" s="39"/>
      <c r="AS92" s="86" t="s">
        <v>62</v>
      </c>
      <c r="AT92" s="87" t="s">
        <v>63</v>
      </c>
      <c r="AU92" s="87" t="s">
        <v>64</v>
      </c>
      <c r="AV92" s="87" t="s">
        <v>65</v>
      </c>
      <c r="AW92" s="87" t="s">
        <v>66</v>
      </c>
      <c r="AX92" s="87" t="s">
        <v>67</v>
      </c>
      <c r="AY92" s="87" t="s">
        <v>68</v>
      </c>
      <c r="AZ92" s="87" t="s">
        <v>69</v>
      </c>
      <c r="BA92" s="87" t="s">
        <v>70</v>
      </c>
      <c r="BB92" s="87" t="s">
        <v>71</v>
      </c>
      <c r="BC92" s="87" t="s">
        <v>72</v>
      </c>
      <c r="BD92" s="88" t="s">
        <v>73</v>
      </c>
      <c r="BE92" s="38"/>
    </row>
    <row r="93" s="2" customFormat="1" ht="10.8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9"/>
      <c r="AS93" s="89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1"/>
      <c r="BE93" s="38"/>
    </row>
    <row r="94" s="6" customFormat="1" ht="32.4" customHeight="1">
      <c r="A94" s="6"/>
      <c r="B94" s="92"/>
      <c r="C94" s="93" t="s">
        <v>74</v>
      </c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5">
        <f>ROUND(SUM(AG95:AG101),2)</f>
        <v>0</v>
      </c>
      <c r="AH94" s="95"/>
      <c r="AI94" s="95"/>
      <c r="AJ94" s="95"/>
      <c r="AK94" s="95"/>
      <c r="AL94" s="95"/>
      <c r="AM94" s="95"/>
      <c r="AN94" s="96">
        <f>SUM(AG94,AT94)</f>
        <v>0</v>
      </c>
      <c r="AO94" s="96"/>
      <c r="AP94" s="96"/>
      <c r="AQ94" s="97" t="s">
        <v>1</v>
      </c>
      <c r="AR94" s="92"/>
      <c r="AS94" s="98">
        <f>ROUND(SUM(AS95:AS101),2)</f>
        <v>0</v>
      </c>
      <c r="AT94" s="99">
        <f>ROUND(SUM(AV94:AW94),2)</f>
        <v>0</v>
      </c>
      <c r="AU94" s="100">
        <f>ROUND(SUM(AU95:AU101),5)</f>
        <v>0</v>
      </c>
      <c r="AV94" s="99">
        <f>ROUND(AZ94*L29,2)</f>
        <v>0</v>
      </c>
      <c r="AW94" s="99">
        <f>ROUND(BA94*L30,2)</f>
        <v>0</v>
      </c>
      <c r="AX94" s="99">
        <f>ROUND(BB94*L29,2)</f>
        <v>0</v>
      </c>
      <c r="AY94" s="99">
        <f>ROUND(BC94*L30,2)</f>
        <v>0</v>
      </c>
      <c r="AZ94" s="99">
        <f>ROUND(SUM(AZ95:AZ101),2)</f>
        <v>0</v>
      </c>
      <c r="BA94" s="99">
        <f>ROUND(SUM(BA95:BA101),2)</f>
        <v>0</v>
      </c>
      <c r="BB94" s="99">
        <f>ROUND(SUM(BB95:BB101),2)</f>
        <v>0</v>
      </c>
      <c r="BC94" s="99">
        <f>ROUND(SUM(BC95:BC101),2)</f>
        <v>0</v>
      </c>
      <c r="BD94" s="101">
        <f>ROUND(SUM(BD95:BD101),2)</f>
        <v>0</v>
      </c>
      <c r="BE94" s="6"/>
      <c r="BS94" s="102" t="s">
        <v>75</v>
      </c>
      <c r="BT94" s="102" t="s">
        <v>76</v>
      </c>
      <c r="BU94" s="103" t="s">
        <v>77</v>
      </c>
      <c r="BV94" s="102" t="s">
        <v>78</v>
      </c>
      <c r="BW94" s="102" t="s">
        <v>4</v>
      </c>
      <c r="BX94" s="102" t="s">
        <v>79</v>
      </c>
      <c r="CL94" s="102" t="s">
        <v>1</v>
      </c>
    </row>
    <row r="95" s="7" customFormat="1" ht="16.5" customHeight="1">
      <c r="A95" s="104" t="s">
        <v>80</v>
      </c>
      <c r="B95" s="105"/>
      <c r="C95" s="106"/>
      <c r="D95" s="107" t="s">
        <v>81</v>
      </c>
      <c r="E95" s="107"/>
      <c r="F95" s="107"/>
      <c r="G95" s="107"/>
      <c r="H95" s="107"/>
      <c r="I95" s="108"/>
      <c r="J95" s="107" t="s">
        <v>82</v>
      </c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9">
        <f>'000 - Vedlejší a ostatní ...'!J30</f>
        <v>0</v>
      </c>
      <c r="AH95" s="108"/>
      <c r="AI95" s="108"/>
      <c r="AJ95" s="108"/>
      <c r="AK95" s="108"/>
      <c r="AL95" s="108"/>
      <c r="AM95" s="108"/>
      <c r="AN95" s="109">
        <f>SUM(AG95,AT95)</f>
        <v>0</v>
      </c>
      <c r="AO95" s="108"/>
      <c r="AP95" s="108"/>
      <c r="AQ95" s="110" t="s">
        <v>83</v>
      </c>
      <c r="AR95" s="105"/>
      <c r="AS95" s="111">
        <v>0</v>
      </c>
      <c r="AT95" s="112">
        <f>ROUND(SUM(AV95:AW95),2)</f>
        <v>0</v>
      </c>
      <c r="AU95" s="113">
        <f>'000 - Vedlejší a ostatní ...'!P120</f>
        <v>0</v>
      </c>
      <c r="AV95" s="112">
        <f>'000 - Vedlejší a ostatní ...'!J33</f>
        <v>0</v>
      </c>
      <c r="AW95" s="112">
        <f>'000 - Vedlejší a ostatní ...'!J34</f>
        <v>0</v>
      </c>
      <c r="AX95" s="112">
        <f>'000 - Vedlejší a ostatní ...'!J35</f>
        <v>0</v>
      </c>
      <c r="AY95" s="112">
        <f>'000 - Vedlejší a ostatní ...'!J36</f>
        <v>0</v>
      </c>
      <c r="AZ95" s="112">
        <f>'000 - Vedlejší a ostatní ...'!F33</f>
        <v>0</v>
      </c>
      <c r="BA95" s="112">
        <f>'000 - Vedlejší a ostatní ...'!F34</f>
        <v>0</v>
      </c>
      <c r="BB95" s="112">
        <f>'000 - Vedlejší a ostatní ...'!F35</f>
        <v>0</v>
      </c>
      <c r="BC95" s="112">
        <f>'000 - Vedlejší a ostatní ...'!F36</f>
        <v>0</v>
      </c>
      <c r="BD95" s="114">
        <f>'000 - Vedlejší a ostatní ...'!F37</f>
        <v>0</v>
      </c>
      <c r="BE95" s="7"/>
      <c r="BT95" s="115" t="s">
        <v>84</v>
      </c>
      <c r="BV95" s="115" t="s">
        <v>78</v>
      </c>
      <c r="BW95" s="115" t="s">
        <v>85</v>
      </c>
      <c r="BX95" s="115" t="s">
        <v>4</v>
      </c>
      <c r="CL95" s="115" t="s">
        <v>1</v>
      </c>
      <c r="CM95" s="115" t="s">
        <v>86</v>
      </c>
    </row>
    <row r="96" s="7" customFormat="1" ht="16.5" customHeight="1">
      <c r="A96" s="104" t="s">
        <v>80</v>
      </c>
      <c r="B96" s="105"/>
      <c r="C96" s="106"/>
      <c r="D96" s="107" t="s">
        <v>87</v>
      </c>
      <c r="E96" s="107"/>
      <c r="F96" s="107"/>
      <c r="G96" s="107"/>
      <c r="H96" s="107"/>
      <c r="I96" s="108"/>
      <c r="J96" s="107" t="s">
        <v>88</v>
      </c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107"/>
      <c r="AG96" s="109">
        <f>'001 - Stavební část'!J30</f>
        <v>0</v>
      </c>
      <c r="AH96" s="108"/>
      <c r="AI96" s="108"/>
      <c r="AJ96" s="108"/>
      <c r="AK96" s="108"/>
      <c r="AL96" s="108"/>
      <c r="AM96" s="108"/>
      <c r="AN96" s="109">
        <f>SUM(AG96,AT96)</f>
        <v>0</v>
      </c>
      <c r="AO96" s="108"/>
      <c r="AP96" s="108"/>
      <c r="AQ96" s="110" t="s">
        <v>89</v>
      </c>
      <c r="AR96" s="105"/>
      <c r="AS96" s="111">
        <v>0</v>
      </c>
      <c r="AT96" s="112">
        <f>ROUND(SUM(AV96:AW96),2)</f>
        <v>0</v>
      </c>
      <c r="AU96" s="113">
        <f>'001 - Stavební část'!P140</f>
        <v>0</v>
      </c>
      <c r="AV96" s="112">
        <f>'001 - Stavební část'!J33</f>
        <v>0</v>
      </c>
      <c r="AW96" s="112">
        <f>'001 - Stavební část'!J34</f>
        <v>0</v>
      </c>
      <c r="AX96" s="112">
        <f>'001 - Stavební část'!J35</f>
        <v>0</v>
      </c>
      <c r="AY96" s="112">
        <f>'001 - Stavební část'!J36</f>
        <v>0</v>
      </c>
      <c r="AZ96" s="112">
        <f>'001 - Stavební část'!F33</f>
        <v>0</v>
      </c>
      <c r="BA96" s="112">
        <f>'001 - Stavební část'!F34</f>
        <v>0</v>
      </c>
      <c r="BB96" s="112">
        <f>'001 - Stavební část'!F35</f>
        <v>0</v>
      </c>
      <c r="BC96" s="112">
        <f>'001 - Stavební část'!F36</f>
        <v>0</v>
      </c>
      <c r="BD96" s="114">
        <f>'001 - Stavební část'!F37</f>
        <v>0</v>
      </c>
      <c r="BE96" s="7"/>
      <c r="BT96" s="115" t="s">
        <v>84</v>
      </c>
      <c r="BV96" s="115" t="s">
        <v>78</v>
      </c>
      <c r="BW96" s="115" t="s">
        <v>90</v>
      </c>
      <c r="BX96" s="115" t="s">
        <v>4</v>
      </c>
      <c r="CL96" s="115" t="s">
        <v>1</v>
      </c>
      <c r="CM96" s="115" t="s">
        <v>86</v>
      </c>
    </row>
    <row r="97" s="7" customFormat="1" ht="16.5" customHeight="1">
      <c r="A97" s="104" t="s">
        <v>80</v>
      </c>
      <c r="B97" s="105"/>
      <c r="C97" s="106"/>
      <c r="D97" s="107" t="s">
        <v>91</v>
      </c>
      <c r="E97" s="107"/>
      <c r="F97" s="107"/>
      <c r="G97" s="107"/>
      <c r="H97" s="107"/>
      <c r="I97" s="108"/>
      <c r="J97" s="107" t="s">
        <v>92</v>
      </c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9">
        <f>'002 - Zdravotní technika'!J30</f>
        <v>0</v>
      </c>
      <c r="AH97" s="108"/>
      <c r="AI97" s="108"/>
      <c r="AJ97" s="108"/>
      <c r="AK97" s="108"/>
      <c r="AL97" s="108"/>
      <c r="AM97" s="108"/>
      <c r="AN97" s="109">
        <f>SUM(AG97,AT97)</f>
        <v>0</v>
      </c>
      <c r="AO97" s="108"/>
      <c r="AP97" s="108"/>
      <c r="AQ97" s="110" t="s">
        <v>89</v>
      </c>
      <c r="AR97" s="105"/>
      <c r="AS97" s="111">
        <v>0</v>
      </c>
      <c r="AT97" s="112">
        <f>ROUND(SUM(AV97:AW97),2)</f>
        <v>0</v>
      </c>
      <c r="AU97" s="113">
        <f>'002 - Zdravotní technika'!P123</f>
        <v>0</v>
      </c>
      <c r="AV97" s="112">
        <f>'002 - Zdravotní technika'!J33</f>
        <v>0</v>
      </c>
      <c r="AW97" s="112">
        <f>'002 - Zdravotní technika'!J34</f>
        <v>0</v>
      </c>
      <c r="AX97" s="112">
        <f>'002 - Zdravotní technika'!J35</f>
        <v>0</v>
      </c>
      <c r="AY97" s="112">
        <f>'002 - Zdravotní technika'!J36</f>
        <v>0</v>
      </c>
      <c r="AZ97" s="112">
        <f>'002 - Zdravotní technika'!F33</f>
        <v>0</v>
      </c>
      <c r="BA97" s="112">
        <f>'002 - Zdravotní technika'!F34</f>
        <v>0</v>
      </c>
      <c r="BB97" s="112">
        <f>'002 - Zdravotní technika'!F35</f>
        <v>0</v>
      </c>
      <c r="BC97" s="112">
        <f>'002 - Zdravotní technika'!F36</f>
        <v>0</v>
      </c>
      <c r="BD97" s="114">
        <f>'002 - Zdravotní technika'!F37</f>
        <v>0</v>
      </c>
      <c r="BE97" s="7"/>
      <c r="BT97" s="115" t="s">
        <v>84</v>
      </c>
      <c r="BV97" s="115" t="s">
        <v>78</v>
      </c>
      <c r="BW97" s="115" t="s">
        <v>93</v>
      </c>
      <c r="BX97" s="115" t="s">
        <v>4</v>
      </c>
      <c r="CL97" s="115" t="s">
        <v>1</v>
      </c>
      <c r="CM97" s="115" t="s">
        <v>86</v>
      </c>
    </row>
    <row r="98" s="7" customFormat="1" ht="16.5" customHeight="1">
      <c r="A98" s="104" t="s">
        <v>80</v>
      </c>
      <c r="B98" s="105"/>
      <c r="C98" s="106"/>
      <c r="D98" s="107" t="s">
        <v>94</v>
      </c>
      <c r="E98" s="107"/>
      <c r="F98" s="107"/>
      <c r="G98" s="107"/>
      <c r="H98" s="107"/>
      <c r="I98" s="108"/>
      <c r="J98" s="107" t="s">
        <v>95</v>
      </c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9">
        <f>'003 - Vytápění'!J30</f>
        <v>0</v>
      </c>
      <c r="AH98" s="108"/>
      <c r="AI98" s="108"/>
      <c r="AJ98" s="108"/>
      <c r="AK98" s="108"/>
      <c r="AL98" s="108"/>
      <c r="AM98" s="108"/>
      <c r="AN98" s="109">
        <f>SUM(AG98,AT98)</f>
        <v>0</v>
      </c>
      <c r="AO98" s="108"/>
      <c r="AP98" s="108"/>
      <c r="AQ98" s="110" t="s">
        <v>89</v>
      </c>
      <c r="AR98" s="105"/>
      <c r="AS98" s="111">
        <v>0</v>
      </c>
      <c r="AT98" s="112">
        <f>ROUND(SUM(AV98:AW98),2)</f>
        <v>0</v>
      </c>
      <c r="AU98" s="113">
        <f>'003 - Vytápění'!P122</f>
        <v>0</v>
      </c>
      <c r="AV98" s="112">
        <f>'003 - Vytápění'!J33</f>
        <v>0</v>
      </c>
      <c r="AW98" s="112">
        <f>'003 - Vytápění'!J34</f>
        <v>0</v>
      </c>
      <c r="AX98" s="112">
        <f>'003 - Vytápění'!J35</f>
        <v>0</v>
      </c>
      <c r="AY98" s="112">
        <f>'003 - Vytápění'!J36</f>
        <v>0</v>
      </c>
      <c r="AZ98" s="112">
        <f>'003 - Vytápění'!F33</f>
        <v>0</v>
      </c>
      <c r="BA98" s="112">
        <f>'003 - Vytápění'!F34</f>
        <v>0</v>
      </c>
      <c r="BB98" s="112">
        <f>'003 - Vytápění'!F35</f>
        <v>0</v>
      </c>
      <c r="BC98" s="112">
        <f>'003 - Vytápění'!F36</f>
        <v>0</v>
      </c>
      <c r="BD98" s="114">
        <f>'003 - Vytápění'!F37</f>
        <v>0</v>
      </c>
      <c r="BE98" s="7"/>
      <c r="BT98" s="115" t="s">
        <v>84</v>
      </c>
      <c r="BV98" s="115" t="s">
        <v>78</v>
      </c>
      <c r="BW98" s="115" t="s">
        <v>96</v>
      </c>
      <c r="BX98" s="115" t="s">
        <v>4</v>
      </c>
      <c r="CL98" s="115" t="s">
        <v>1</v>
      </c>
      <c r="CM98" s="115" t="s">
        <v>86</v>
      </c>
    </row>
    <row r="99" s="7" customFormat="1" ht="16.5" customHeight="1">
      <c r="A99" s="104" t="s">
        <v>80</v>
      </c>
      <c r="B99" s="105"/>
      <c r="C99" s="106"/>
      <c r="D99" s="107" t="s">
        <v>97</v>
      </c>
      <c r="E99" s="107"/>
      <c r="F99" s="107"/>
      <c r="G99" s="107"/>
      <c r="H99" s="107"/>
      <c r="I99" s="108"/>
      <c r="J99" s="107" t="s">
        <v>98</v>
      </c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9">
        <f>'004 - Vzduchotechnika'!J30</f>
        <v>0</v>
      </c>
      <c r="AH99" s="108"/>
      <c r="AI99" s="108"/>
      <c r="AJ99" s="108"/>
      <c r="AK99" s="108"/>
      <c r="AL99" s="108"/>
      <c r="AM99" s="108"/>
      <c r="AN99" s="109">
        <f>SUM(AG99,AT99)</f>
        <v>0</v>
      </c>
      <c r="AO99" s="108"/>
      <c r="AP99" s="108"/>
      <c r="AQ99" s="110" t="s">
        <v>89</v>
      </c>
      <c r="AR99" s="105"/>
      <c r="AS99" s="111">
        <v>0</v>
      </c>
      <c r="AT99" s="112">
        <f>ROUND(SUM(AV99:AW99),2)</f>
        <v>0</v>
      </c>
      <c r="AU99" s="113">
        <f>'004 - Vzduchotechnika'!P120</f>
        <v>0</v>
      </c>
      <c r="AV99" s="112">
        <f>'004 - Vzduchotechnika'!J33</f>
        <v>0</v>
      </c>
      <c r="AW99" s="112">
        <f>'004 - Vzduchotechnika'!J34</f>
        <v>0</v>
      </c>
      <c r="AX99" s="112">
        <f>'004 - Vzduchotechnika'!J35</f>
        <v>0</v>
      </c>
      <c r="AY99" s="112">
        <f>'004 - Vzduchotechnika'!J36</f>
        <v>0</v>
      </c>
      <c r="AZ99" s="112">
        <f>'004 - Vzduchotechnika'!F33</f>
        <v>0</v>
      </c>
      <c r="BA99" s="112">
        <f>'004 - Vzduchotechnika'!F34</f>
        <v>0</v>
      </c>
      <c r="BB99" s="112">
        <f>'004 - Vzduchotechnika'!F35</f>
        <v>0</v>
      </c>
      <c r="BC99" s="112">
        <f>'004 - Vzduchotechnika'!F36</f>
        <v>0</v>
      </c>
      <c r="BD99" s="114">
        <f>'004 - Vzduchotechnika'!F37</f>
        <v>0</v>
      </c>
      <c r="BE99" s="7"/>
      <c r="BT99" s="115" t="s">
        <v>84</v>
      </c>
      <c r="BV99" s="115" t="s">
        <v>78</v>
      </c>
      <c r="BW99" s="115" t="s">
        <v>99</v>
      </c>
      <c r="BX99" s="115" t="s">
        <v>4</v>
      </c>
      <c r="CL99" s="115" t="s">
        <v>1</v>
      </c>
      <c r="CM99" s="115" t="s">
        <v>86</v>
      </c>
    </row>
    <row r="100" s="7" customFormat="1" ht="16.5" customHeight="1">
      <c r="A100" s="104" t="s">
        <v>80</v>
      </c>
      <c r="B100" s="105"/>
      <c r="C100" s="106"/>
      <c r="D100" s="107" t="s">
        <v>100</v>
      </c>
      <c r="E100" s="107"/>
      <c r="F100" s="107"/>
      <c r="G100" s="107"/>
      <c r="H100" s="107"/>
      <c r="I100" s="108"/>
      <c r="J100" s="107" t="s">
        <v>101</v>
      </c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9">
        <f>'005 - Elektroinstalace'!J30</f>
        <v>0</v>
      </c>
      <c r="AH100" s="108"/>
      <c r="AI100" s="108"/>
      <c r="AJ100" s="108"/>
      <c r="AK100" s="108"/>
      <c r="AL100" s="108"/>
      <c r="AM100" s="108"/>
      <c r="AN100" s="109">
        <f>SUM(AG100,AT100)</f>
        <v>0</v>
      </c>
      <c r="AO100" s="108"/>
      <c r="AP100" s="108"/>
      <c r="AQ100" s="110" t="s">
        <v>89</v>
      </c>
      <c r="AR100" s="105"/>
      <c r="AS100" s="111">
        <v>0</v>
      </c>
      <c r="AT100" s="112">
        <f>ROUND(SUM(AV100:AW100),2)</f>
        <v>0</v>
      </c>
      <c r="AU100" s="113">
        <f>'005 - Elektroinstalace'!P117</f>
        <v>0</v>
      </c>
      <c r="AV100" s="112">
        <f>'005 - Elektroinstalace'!J33</f>
        <v>0</v>
      </c>
      <c r="AW100" s="112">
        <f>'005 - Elektroinstalace'!J34</f>
        <v>0</v>
      </c>
      <c r="AX100" s="112">
        <f>'005 - Elektroinstalace'!J35</f>
        <v>0</v>
      </c>
      <c r="AY100" s="112">
        <f>'005 - Elektroinstalace'!J36</f>
        <v>0</v>
      </c>
      <c r="AZ100" s="112">
        <f>'005 - Elektroinstalace'!F33</f>
        <v>0</v>
      </c>
      <c r="BA100" s="112">
        <f>'005 - Elektroinstalace'!F34</f>
        <v>0</v>
      </c>
      <c r="BB100" s="112">
        <f>'005 - Elektroinstalace'!F35</f>
        <v>0</v>
      </c>
      <c r="BC100" s="112">
        <f>'005 - Elektroinstalace'!F36</f>
        <v>0</v>
      </c>
      <c r="BD100" s="114">
        <f>'005 - Elektroinstalace'!F37</f>
        <v>0</v>
      </c>
      <c r="BE100" s="7"/>
      <c r="BT100" s="115" t="s">
        <v>84</v>
      </c>
      <c r="BV100" s="115" t="s">
        <v>78</v>
      </c>
      <c r="BW100" s="115" t="s">
        <v>102</v>
      </c>
      <c r="BX100" s="115" t="s">
        <v>4</v>
      </c>
      <c r="CL100" s="115" t="s">
        <v>1</v>
      </c>
      <c r="CM100" s="115" t="s">
        <v>86</v>
      </c>
    </row>
    <row r="101" s="7" customFormat="1" ht="16.5" customHeight="1">
      <c r="A101" s="104" t="s">
        <v>80</v>
      </c>
      <c r="B101" s="105"/>
      <c r="C101" s="106"/>
      <c r="D101" s="107" t="s">
        <v>103</v>
      </c>
      <c r="E101" s="107"/>
      <c r="F101" s="107"/>
      <c r="G101" s="107"/>
      <c r="H101" s="107"/>
      <c r="I101" s="108"/>
      <c r="J101" s="107" t="s">
        <v>104</v>
      </c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9">
        <f>'006 - FVE'!J30</f>
        <v>0</v>
      </c>
      <c r="AH101" s="108"/>
      <c r="AI101" s="108"/>
      <c r="AJ101" s="108"/>
      <c r="AK101" s="108"/>
      <c r="AL101" s="108"/>
      <c r="AM101" s="108"/>
      <c r="AN101" s="109">
        <f>SUM(AG101,AT101)</f>
        <v>0</v>
      </c>
      <c r="AO101" s="108"/>
      <c r="AP101" s="108"/>
      <c r="AQ101" s="110" t="s">
        <v>89</v>
      </c>
      <c r="AR101" s="105"/>
      <c r="AS101" s="116">
        <v>0</v>
      </c>
      <c r="AT101" s="117">
        <f>ROUND(SUM(AV101:AW101),2)</f>
        <v>0</v>
      </c>
      <c r="AU101" s="118">
        <f>'006 - FVE'!P118</f>
        <v>0</v>
      </c>
      <c r="AV101" s="117">
        <f>'006 - FVE'!J33</f>
        <v>0</v>
      </c>
      <c r="AW101" s="117">
        <f>'006 - FVE'!J34</f>
        <v>0</v>
      </c>
      <c r="AX101" s="117">
        <f>'006 - FVE'!J35</f>
        <v>0</v>
      </c>
      <c r="AY101" s="117">
        <f>'006 - FVE'!J36</f>
        <v>0</v>
      </c>
      <c r="AZ101" s="117">
        <f>'006 - FVE'!F33</f>
        <v>0</v>
      </c>
      <c r="BA101" s="117">
        <f>'006 - FVE'!F34</f>
        <v>0</v>
      </c>
      <c r="BB101" s="117">
        <f>'006 - FVE'!F35</f>
        <v>0</v>
      </c>
      <c r="BC101" s="117">
        <f>'006 - FVE'!F36</f>
        <v>0</v>
      </c>
      <c r="BD101" s="119">
        <f>'006 - FVE'!F37</f>
        <v>0</v>
      </c>
      <c r="BE101" s="7"/>
      <c r="BT101" s="115" t="s">
        <v>84</v>
      </c>
      <c r="BV101" s="115" t="s">
        <v>78</v>
      </c>
      <c r="BW101" s="115" t="s">
        <v>105</v>
      </c>
      <c r="BX101" s="115" t="s">
        <v>4</v>
      </c>
      <c r="CL101" s="115" t="s">
        <v>1</v>
      </c>
      <c r="CM101" s="115" t="s">
        <v>86</v>
      </c>
    </row>
    <row r="102" s="2" customFormat="1" ht="30" customHeight="1">
      <c r="A102" s="38"/>
      <c r="B102" s="39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9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="2" customFormat="1" ht="6.96" customHeight="1">
      <c r="A103" s="38"/>
      <c r="B103" s="60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  <c r="AR103" s="39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</sheetData>
  <mergeCells count="66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00 - Vedlejší a ostatní ...'!C2" display="/"/>
    <hyperlink ref="A96" location="'001 - Stavební část'!C2" display="/"/>
    <hyperlink ref="A97" location="'002 - Zdravotní technika'!C2" display="/"/>
    <hyperlink ref="A98" location="'003 - Vytápění'!C2" display="/"/>
    <hyperlink ref="A99" location="'004 - Vzduchotechnika'!C2" display="/"/>
    <hyperlink ref="A100" location="'005 - Elektroinstalace'!C2" display="/"/>
    <hyperlink ref="A101" location="'006 - FVE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85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86</v>
      </c>
    </row>
    <row r="4" s="1" customFormat="1" ht="24.96" customHeight="1">
      <c r="B4" s="22"/>
      <c r="D4" s="23" t="s">
        <v>106</v>
      </c>
      <c r="L4" s="22"/>
      <c r="M4" s="120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1" t="str">
        <f>'Rekapitulace stavby'!K6</f>
        <v>Mateřská škola Dráček - energetická opatření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107</v>
      </c>
      <c r="E8" s="38"/>
      <c r="F8" s="38"/>
      <c r="G8" s="38"/>
      <c r="H8" s="38"/>
      <c r="I8" s="38"/>
      <c r="J8" s="38"/>
      <c r="K8" s="38"/>
      <c r="L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67" t="s">
        <v>108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21</v>
      </c>
      <c r="G12" s="38"/>
      <c r="H12" s="38"/>
      <c r="I12" s="32" t="s">
        <v>22</v>
      </c>
      <c r="J12" s="69" t="str">
        <f>'Rekapitulace stavby'!AN8</f>
        <v>24. 6. 2024</v>
      </c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">
        <v>1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26</v>
      </c>
      <c r="F15" s="38"/>
      <c r="G15" s="38"/>
      <c r="H15" s="38"/>
      <c r="I15" s="32" t="s">
        <v>27</v>
      </c>
      <c r="J15" s="27" t="s">
        <v>1</v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28</v>
      </c>
      <c r="E17" s="38"/>
      <c r="F17" s="38"/>
      <c r="G17" s="38"/>
      <c r="H17" s="38"/>
      <c r="I17" s="32" t="s">
        <v>25</v>
      </c>
      <c r="J17" s="33" t="str">
        <f>'Rekapitulace stavby'!AN13</f>
        <v>Vyplň údaj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'Rekapitulace stavby'!E14</f>
        <v>Vyplň údaj</v>
      </c>
      <c r="F18" s="27"/>
      <c r="G18" s="27"/>
      <c r="H18" s="27"/>
      <c r="I18" s="32" t="s">
        <v>27</v>
      </c>
      <c r="J18" s="33" t="str">
        <f>'Rekapitulace stavby'!AN14</f>
        <v>Vyplň údaj</v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30</v>
      </c>
      <c r="E20" s="38"/>
      <c r="F20" s="38"/>
      <c r="G20" s="38"/>
      <c r="H20" s="38"/>
      <c r="I20" s="32" t="s">
        <v>25</v>
      </c>
      <c r="J20" s="27" t="s">
        <v>1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31</v>
      </c>
      <c r="F21" s="38"/>
      <c r="G21" s="38"/>
      <c r="H21" s="38"/>
      <c r="I21" s="32" t="s">
        <v>27</v>
      </c>
      <c r="J21" s="27" t="s">
        <v>1</v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25</v>
      </c>
      <c r="J23" s="27" t="s">
        <v>1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">
        <v>34</v>
      </c>
      <c r="F24" s="38"/>
      <c r="G24" s="38"/>
      <c r="H24" s="38"/>
      <c r="I24" s="32" t="s">
        <v>27</v>
      </c>
      <c r="J24" s="27" t="s">
        <v>1</v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22"/>
      <c r="B27" s="123"/>
      <c r="C27" s="122"/>
      <c r="D27" s="122"/>
      <c r="E27" s="36" t="s">
        <v>1</v>
      </c>
      <c r="F27" s="36"/>
      <c r="G27" s="36"/>
      <c r="H27" s="36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0"/>
      <c r="E29" s="90"/>
      <c r="F29" s="90"/>
      <c r="G29" s="90"/>
      <c r="H29" s="90"/>
      <c r="I29" s="90"/>
      <c r="J29" s="90"/>
      <c r="K29" s="90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25" t="s">
        <v>36</v>
      </c>
      <c r="E30" s="38"/>
      <c r="F30" s="38"/>
      <c r="G30" s="38"/>
      <c r="H30" s="38"/>
      <c r="I30" s="38"/>
      <c r="J30" s="96">
        <f>ROUND(J120, 2)</f>
        <v>0</v>
      </c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38</v>
      </c>
      <c r="G32" s="38"/>
      <c r="H32" s="38"/>
      <c r="I32" s="43" t="s">
        <v>37</v>
      </c>
      <c r="J32" s="43" t="s">
        <v>39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26" t="s">
        <v>40</v>
      </c>
      <c r="E33" s="32" t="s">
        <v>41</v>
      </c>
      <c r="F33" s="127">
        <f>ROUND((SUM(BE120:BE127)),  2)</f>
        <v>0</v>
      </c>
      <c r="G33" s="38"/>
      <c r="H33" s="38"/>
      <c r="I33" s="128">
        <v>0.20999999999999999</v>
      </c>
      <c r="J33" s="127">
        <f>ROUND(((SUM(BE120:BE127))*I33),  2)</f>
        <v>0</v>
      </c>
      <c r="K33" s="38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2" t="s">
        <v>42</v>
      </c>
      <c r="F34" s="127">
        <f>ROUND((SUM(BF120:BF127)),  2)</f>
        <v>0</v>
      </c>
      <c r="G34" s="38"/>
      <c r="H34" s="38"/>
      <c r="I34" s="128">
        <v>0.12</v>
      </c>
      <c r="J34" s="127">
        <f>ROUND(((SUM(BF120:BF127))*I34), 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43</v>
      </c>
      <c r="F35" s="127">
        <f>ROUND((SUM(BG120:BG127)),  2)</f>
        <v>0</v>
      </c>
      <c r="G35" s="38"/>
      <c r="H35" s="38"/>
      <c r="I35" s="128">
        <v>0.20999999999999999</v>
      </c>
      <c r="J35" s="127">
        <f>0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44</v>
      </c>
      <c r="F36" s="127">
        <f>ROUND((SUM(BH120:BH127)),  2)</f>
        <v>0</v>
      </c>
      <c r="G36" s="38"/>
      <c r="H36" s="38"/>
      <c r="I36" s="128">
        <v>0.12</v>
      </c>
      <c r="J36" s="127">
        <f>0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45</v>
      </c>
      <c r="F37" s="127">
        <f>ROUND((SUM(BI120:BI127)),  2)</f>
        <v>0</v>
      </c>
      <c r="G37" s="38"/>
      <c r="H37" s="38"/>
      <c r="I37" s="128">
        <v>0</v>
      </c>
      <c r="J37" s="127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29"/>
      <c r="D39" s="130" t="s">
        <v>46</v>
      </c>
      <c r="E39" s="81"/>
      <c r="F39" s="81"/>
      <c r="G39" s="131" t="s">
        <v>47</v>
      </c>
      <c r="H39" s="132" t="s">
        <v>48</v>
      </c>
      <c r="I39" s="81"/>
      <c r="J39" s="133">
        <f>SUM(J30:J37)</f>
        <v>0</v>
      </c>
      <c r="K39" s="134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49</v>
      </c>
      <c r="E50" s="57"/>
      <c r="F50" s="57"/>
      <c r="G50" s="56" t="s">
        <v>50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51</v>
      </c>
      <c r="E61" s="41"/>
      <c r="F61" s="135" t="s">
        <v>52</v>
      </c>
      <c r="G61" s="58" t="s">
        <v>51</v>
      </c>
      <c r="H61" s="41"/>
      <c r="I61" s="41"/>
      <c r="J61" s="136" t="s">
        <v>52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53</v>
      </c>
      <c r="E65" s="59"/>
      <c r="F65" s="59"/>
      <c r="G65" s="56" t="s">
        <v>54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51</v>
      </c>
      <c r="E76" s="41"/>
      <c r="F76" s="135" t="s">
        <v>52</v>
      </c>
      <c r="G76" s="58" t="s">
        <v>51</v>
      </c>
      <c r="H76" s="41"/>
      <c r="I76" s="41"/>
      <c r="J76" s="136" t="s">
        <v>52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109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1" t="str">
        <f>E7</f>
        <v>Mateřská škola Dráček - energetická opatření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107</v>
      </c>
      <c r="D86" s="38"/>
      <c r="E86" s="38"/>
      <c r="F86" s="38"/>
      <c r="G86" s="38"/>
      <c r="H86" s="38"/>
      <c r="I86" s="38"/>
      <c r="J86" s="38"/>
      <c r="K86" s="38"/>
      <c r="L86" s="5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67" t="str">
        <f>E9</f>
        <v>000 - Vedlejší a ostatní náklady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>Trutnov</v>
      </c>
      <c r="G89" s="38"/>
      <c r="H89" s="38"/>
      <c r="I89" s="32" t="s">
        <v>22</v>
      </c>
      <c r="J89" s="69" t="str">
        <f>IF(J12="","",J12)</f>
        <v>24. 6. 2024</v>
      </c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38"/>
      <c r="E91" s="38"/>
      <c r="F91" s="27" t="str">
        <f>E15</f>
        <v>Město Trutnov, Slovanské nám. 165, Trutnov</v>
      </c>
      <c r="G91" s="38"/>
      <c r="H91" s="38"/>
      <c r="I91" s="32" t="s">
        <v>30</v>
      </c>
      <c r="J91" s="36" t="str">
        <f>E21</f>
        <v>SOLLERTIA, Ing. Vladislav Jána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>Ing. Lenka Kasperová</v>
      </c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37" t="s">
        <v>110</v>
      </c>
      <c r="D94" s="129"/>
      <c r="E94" s="129"/>
      <c r="F94" s="129"/>
      <c r="G94" s="129"/>
      <c r="H94" s="129"/>
      <c r="I94" s="129"/>
      <c r="J94" s="138" t="s">
        <v>111</v>
      </c>
      <c r="K94" s="129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39" t="s">
        <v>112</v>
      </c>
      <c r="D96" s="38"/>
      <c r="E96" s="38"/>
      <c r="F96" s="38"/>
      <c r="G96" s="38"/>
      <c r="H96" s="38"/>
      <c r="I96" s="38"/>
      <c r="J96" s="96">
        <f>J120</f>
        <v>0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113</v>
      </c>
    </row>
    <row r="97" s="9" customFormat="1" ht="24.96" customHeight="1">
      <c r="A97" s="9"/>
      <c r="B97" s="140"/>
      <c r="C97" s="9"/>
      <c r="D97" s="141" t="s">
        <v>114</v>
      </c>
      <c r="E97" s="142"/>
      <c r="F97" s="142"/>
      <c r="G97" s="142"/>
      <c r="H97" s="142"/>
      <c r="I97" s="142"/>
      <c r="J97" s="143">
        <f>J121</f>
        <v>0</v>
      </c>
      <c r="K97" s="9"/>
      <c r="L97" s="14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4"/>
      <c r="C98" s="10"/>
      <c r="D98" s="145" t="s">
        <v>115</v>
      </c>
      <c r="E98" s="146"/>
      <c r="F98" s="146"/>
      <c r="G98" s="146"/>
      <c r="H98" s="146"/>
      <c r="I98" s="146"/>
      <c r="J98" s="147">
        <f>J122</f>
        <v>0</v>
      </c>
      <c r="K98" s="10"/>
      <c r="L98" s="14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4"/>
      <c r="C99" s="10"/>
      <c r="D99" s="145" t="s">
        <v>116</v>
      </c>
      <c r="E99" s="146"/>
      <c r="F99" s="146"/>
      <c r="G99" s="146"/>
      <c r="H99" s="146"/>
      <c r="I99" s="146"/>
      <c r="J99" s="147">
        <f>J124</f>
        <v>0</v>
      </c>
      <c r="K99" s="10"/>
      <c r="L99" s="14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4"/>
      <c r="C100" s="10"/>
      <c r="D100" s="145" t="s">
        <v>117</v>
      </c>
      <c r="E100" s="146"/>
      <c r="F100" s="146"/>
      <c r="G100" s="146"/>
      <c r="H100" s="146"/>
      <c r="I100" s="146"/>
      <c r="J100" s="147">
        <f>J126</f>
        <v>0</v>
      </c>
      <c r="K100" s="10"/>
      <c r="L100" s="14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38"/>
      <c r="D101" s="38"/>
      <c r="E101" s="38"/>
      <c r="F101" s="38"/>
      <c r="G101" s="38"/>
      <c r="H101" s="38"/>
      <c r="I101" s="38"/>
      <c r="J101" s="38"/>
      <c r="K101" s="38"/>
      <c r="L101" s="55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0"/>
      <c r="C102" s="61"/>
      <c r="D102" s="61"/>
      <c r="E102" s="61"/>
      <c r="F102" s="61"/>
      <c r="G102" s="61"/>
      <c r="H102" s="61"/>
      <c r="I102" s="61"/>
      <c r="J102" s="61"/>
      <c r="K102" s="61"/>
      <c r="L102" s="55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2"/>
      <c r="C106" s="63"/>
      <c r="D106" s="63"/>
      <c r="E106" s="63"/>
      <c r="F106" s="63"/>
      <c r="G106" s="63"/>
      <c r="H106" s="63"/>
      <c r="I106" s="63"/>
      <c r="J106" s="63"/>
      <c r="K106" s="63"/>
      <c r="L106" s="55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118</v>
      </c>
      <c r="D107" s="38"/>
      <c r="E107" s="38"/>
      <c r="F107" s="38"/>
      <c r="G107" s="38"/>
      <c r="H107" s="38"/>
      <c r="I107" s="38"/>
      <c r="J107" s="38"/>
      <c r="K107" s="38"/>
      <c r="L107" s="55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38"/>
      <c r="D108" s="38"/>
      <c r="E108" s="38"/>
      <c r="F108" s="38"/>
      <c r="G108" s="38"/>
      <c r="H108" s="38"/>
      <c r="I108" s="38"/>
      <c r="J108" s="38"/>
      <c r="K108" s="38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38"/>
      <c r="E109" s="38"/>
      <c r="F109" s="38"/>
      <c r="G109" s="38"/>
      <c r="H109" s="38"/>
      <c r="I109" s="38"/>
      <c r="J109" s="38"/>
      <c r="K109" s="38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38"/>
      <c r="D110" s="38"/>
      <c r="E110" s="121" t="str">
        <f>E7</f>
        <v>Mateřská škola Dráček - energetická opatření</v>
      </c>
      <c r="F110" s="32"/>
      <c r="G110" s="32"/>
      <c r="H110" s="32"/>
      <c r="I110" s="38"/>
      <c r="J110" s="38"/>
      <c r="K110" s="38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107</v>
      </c>
      <c r="D111" s="38"/>
      <c r="E111" s="38"/>
      <c r="F111" s="38"/>
      <c r="G111" s="38"/>
      <c r="H111" s="38"/>
      <c r="I111" s="38"/>
      <c r="J111" s="38"/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38"/>
      <c r="D112" s="38"/>
      <c r="E112" s="67" t="str">
        <f>E9</f>
        <v>000 - Vedlejší a ostatní náklady</v>
      </c>
      <c r="F112" s="38"/>
      <c r="G112" s="38"/>
      <c r="H112" s="38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38"/>
      <c r="D113" s="38"/>
      <c r="E113" s="38"/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20</v>
      </c>
      <c r="D114" s="38"/>
      <c r="E114" s="38"/>
      <c r="F114" s="27" t="str">
        <f>F12</f>
        <v>Trutnov</v>
      </c>
      <c r="G114" s="38"/>
      <c r="H114" s="38"/>
      <c r="I114" s="32" t="s">
        <v>22</v>
      </c>
      <c r="J114" s="69" t="str">
        <f>IF(J12="","",J12)</f>
        <v>24. 6. 2024</v>
      </c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38"/>
      <c r="D115" s="38"/>
      <c r="E115" s="38"/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25.65" customHeight="1">
      <c r="A116" s="38"/>
      <c r="B116" s="39"/>
      <c r="C116" s="32" t="s">
        <v>24</v>
      </c>
      <c r="D116" s="38"/>
      <c r="E116" s="38"/>
      <c r="F116" s="27" t="str">
        <f>E15</f>
        <v>Město Trutnov, Slovanské nám. 165, Trutnov</v>
      </c>
      <c r="G116" s="38"/>
      <c r="H116" s="38"/>
      <c r="I116" s="32" t="s">
        <v>30</v>
      </c>
      <c r="J116" s="36" t="str">
        <f>E21</f>
        <v>SOLLERTIA, Ing. Vladislav Jána</v>
      </c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28</v>
      </c>
      <c r="D117" s="38"/>
      <c r="E117" s="38"/>
      <c r="F117" s="27" t="str">
        <f>IF(E18="","",E18)</f>
        <v>Vyplň údaj</v>
      </c>
      <c r="G117" s="38"/>
      <c r="H117" s="38"/>
      <c r="I117" s="32" t="s">
        <v>33</v>
      </c>
      <c r="J117" s="36" t="str">
        <f>E24</f>
        <v>Ing. Lenka Kasperová</v>
      </c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0.32" customHeight="1">
      <c r="A118" s="38"/>
      <c r="B118" s="39"/>
      <c r="C118" s="38"/>
      <c r="D118" s="38"/>
      <c r="E118" s="38"/>
      <c r="F118" s="38"/>
      <c r="G118" s="38"/>
      <c r="H118" s="38"/>
      <c r="I118" s="38"/>
      <c r="J118" s="38"/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1" customFormat="1" ht="29.28" customHeight="1">
      <c r="A119" s="148"/>
      <c r="B119" s="149"/>
      <c r="C119" s="150" t="s">
        <v>119</v>
      </c>
      <c r="D119" s="151" t="s">
        <v>61</v>
      </c>
      <c r="E119" s="151" t="s">
        <v>57</v>
      </c>
      <c r="F119" s="151" t="s">
        <v>58</v>
      </c>
      <c r="G119" s="151" t="s">
        <v>120</v>
      </c>
      <c r="H119" s="151" t="s">
        <v>121</v>
      </c>
      <c r="I119" s="151" t="s">
        <v>122</v>
      </c>
      <c r="J119" s="151" t="s">
        <v>111</v>
      </c>
      <c r="K119" s="152" t="s">
        <v>123</v>
      </c>
      <c r="L119" s="153"/>
      <c r="M119" s="86" t="s">
        <v>1</v>
      </c>
      <c r="N119" s="87" t="s">
        <v>40</v>
      </c>
      <c r="O119" s="87" t="s">
        <v>124</v>
      </c>
      <c r="P119" s="87" t="s">
        <v>125</v>
      </c>
      <c r="Q119" s="87" t="s">
        <v>126</v>
      </c>
      <c r="R119" s="87" t="s">
        <v>127</v>
      </c>
      <c r="S119" s="87" t="s">
        <v>128</v>
      </c>
      <c r="T119" s="88" t="s">
        <v>129</v>
      </c>
      <c r="U119" s="148"/>
      <c r="V119" s="148"/>
      <c r="W119" s="148"/>
      <c r="X119" s="148"/>
      <c r="Y119" s="148"/>
      <c r="Z119" s="148"/>
      <c r="AA119" s="148"/>
      <c r="AB119" s="148"/>
      <c r="AC119" s="148"/>
      <c r="AD119" s="148"/>
      <c r="AE119" s="148"/>
    </row>
    <row r="120" s="2" customFormat="1" ht="22.8" customHeight="1">
      <c r="A120" s="38"/>
      <c r="B120" s="39"/>
      <c r="C120" s="93" t="s">
        <v>130</v>
      </c>
      <c r="D120" s="38"/>
      <c r="E120" s="38"/>
      <c r="F120" s="38"/>
      <c r="G120" s="38"/>
      <c r="H120" s="38"/>
      <c r="I120" s="38"/>
      <c r="J120" s="154">
        <f>BK120</f>
        <v>0</v>
      </c>
      <c r="K120" s="38"/>
      <c r="L120" s="39"/>
      <c r="M120" s="89"/>
      <c r="N120" s="73"/>
      <c r="O120" s="90"/>
      <c r="P120" s="155">
        <f>P121</f>
        <v>0</v>
      </c>
      <c r="Q120" s="90"/>
      <c r="R120" s="155">
        <f>R121</f>
        <v>0</v>
      </c>
      <c r="S120" s="90"/>
      <c r="T120" s="156">
        <f>T121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9" t="s">
        <v>75</v>
      </c>
      <c r="AU120" s="19" t="s">
        <v>113</v>
      </c>
      <c r="BK120" s="157">
        <f>BK121</f>
        <v>0</v>
      </c>
    </row>
    <row r="121" s="12" customFormat="1" ht="25.92" customHeight="1">
      <c r="A121" s="12"/>
      <c r="B121" s="158"/>
      <c r="C121" s="12"/>
      <c r="D121" s="159" t="s">
        <v>75</v>
      </c>
      <c r="E121" s="160" t="s">
        <v>131</v>
      </c>
      <c r="F121" s="160" t="s">
        <v>132</v>
      </c>
      <c r="G121" s="12"/>
      <c r="H121" s="12"/>
      <c r="I121" s="161"/>
      <c r="J121" s="162">
        <f>BK121</f>
        <v>0</v>
      </c>
      <c r="K121" s="12"/>
      <c r="L121" s="158"/>
      <c r="M121" s="163"/>
      <c r="N121" s="164"/>
      <c r="O121" s="164"/>
      <c r="P121" s="165">
        <f>P122+P124+P126</f>
        <v>0</v>
      </c>
      <c r="Q121" s="164"/>
      <c r="R121" s="165">
        <f>R122+R124+R126</f>
        <v>0</v>
      </c>
      <c r="S121" s="164"/>
      <c r="T121" s="166">
        <f>T122+T124+T126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59" t="s">
        <v>133</v>
      </c>
      <c r="AT121" s="167" t="s">
        <v>75</v>
      </c>
      <c r="AU121" s="167" t="s">
        <v>76</v>
      </c>
      <c r="AY121" s="159" t="s">
        <v>134</v>
      </c>
      <c r="BK121" s="168">
        <f>BK122+BK124+BK126</f>
        <v>0</v>
      </c>
    </row>
    <row r="122" s="12" customFormat="1" ht="22.8" customHeight="1">
      <c r="A122" s="12"/>
      <c r="B122" s="158"/>
      <c r="C122" s="12"/>
      <c r="D122" s="159" t="s">
        <v>75</v>
      </c>
      <c r="E122" s="169" t="s">
        <v>135</v>
      </c>
      <c r="F122" s="169" t="s">
        <v>136</v>
      </c>
      <c r="G122" s="12"/>
      <c r="H122" s="12"/>
      <c r="I122" s="161"/>
      <c r="J122" s="170">
        <f>BK122</f>
        <v>0</v>
      </c>
      <c r="K122" s="12"/>
      <c r="L122" s="158"/>
      <c r="M122" s="163"/>
      <c r="N122" s="164"/>
      <c r="O122" s="164"/>
      <c r="P122" s="165">
        <f>P123</f>
        <v>0</v>
      </c>
      <c r="Q122" s="164"/>
      <c r="R122" s="165">
        <f>R123</f>
        <v>0</v>
      </c>
      <c r="S122" s="164"/>
      <c r="T122" s="166">
        <f>T123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59" t="s">
        <v>133</v>
      </c>
      <c r="AT122" s="167" t="s">
        <v>75</v>
      </c>
      <c r="AU122" s="167" t="s">
        <v>84</v>
      </c>
      <c r="AY122" s="159" t="s">
        <v>134</v>
      </c>
      <c r="BK122" s="168">
        <f>BK123</f>
        <v>0</v>
      </c>
    </row>
    <row r="123" s="2" customFormat="1" ht="16.5" customHeight="1">
      <c r="A123" s="38"/>
      <c r="B123" s="171"/>
      <c r="C123" s="172" t="s">
        <v>84</v>
      </c>
      <c r="D123" s="172" t="s">
        <v>137</v>
      </c>
      <c r="E123" s="173" t="s">
        <v>138</v>
      </c>
      <c r="F123" s="174" t="s">
        <v>139</v>
      </c>
      <c r="G123" s="175" t="s">
        <v>140</v>
      </c>
      <c r="H123" s="176">
        <v>1</v>
      </c>
      <c r="I123" s="177"/>
      <c r="J123" s="178">
        <f>ROUND(I123*H123,2)</f>
        <v>0</v>
      </c>
      <c r="K123" s="174" t="s">
        <v>141</v>
      </c>
      <c r="L123" s="39"/>
      <c r="M123" s="179" t="s">
        <v>1</v>
      </c>
      <c r="N123" s="180" t="s">
        <v>41</v>
      </c>
      <c r="O123" s="77"/>
      <c r="P123" s="181">
        <f>O123*H123</f>
        <v>0</v>
      </c>
      <c r="Q123" s="181">
        <v>0</v>
      </c>
      <c r="R123" s="181">
        <f>Q123*H123</f>
        <v>0</v>
      </c>
      <c r="S123" s="181">
        <v>0</v>
      </c>
      <c r="T123" s="182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183" t="s">
        <v>142</v>
      </c>
      <c r="AT123" s="183" t="s">
        <v>137</v>
      </c>
      <c r="AU123" s="183" t="s">
        <v>86</v>
      </c>
      <c r="AY123" s="19" t="s">
        <v>134</v>
      </c>
      <c r="BE123" s="184">
        <f>IF(N123="základní",J123,0)</f>
        <v>0</v>
      </c>
      <c r="BF123" s="184">
        <f>IF(N123="snížená",J123,0)</f>
        <v>0</v>
      </c>
      <c r="BG123" s="184">
        <f>IF(N123="zákl. přenesená",J123,0)</f>
        <v>0</v>
      </c>
      <c r="BH123" s="184">
        <f>IF(N123="sníž. přenesená",J123,0)</f>
        <v>0</v>
      </c>
      <c r="BI123" s="184">
        <f>IF(N123="nulová",J123,0)</f>
        <v>0</v>
      </c>
      <c r="BJ123" s="19" t="s">
        <v>84</v>
      </c>
      <c r="BK123" s="184">
        <f>ROUND(I123*H123,2)</f>
        <v>0</v>
      </c>
      <c r="BL123" s="19" t="s">
        <v>142</v>
      </c>
      <c r="BM123" s="183" t="s">
        <v>143</v>
      </c>
    </row>
    <row r="124" s="12" customFormat="1" ht="22.8" customHeight="1">
      <c r="A124" s="12"/>
      <c r="B124" s="158"/>
      <c r="C124" s="12"/>
      <c r="D124" s="159" t="s">
        <v>75</v>
      </c>
      <c r="E124" s="169" t="s">
        <v>144</v>
      </c>
      <c r="F124" s="169" t="s">
        <v>145</v>
      </c>
      <c r="G124" s="12"/>
      <c r="H124" s="12"/>
      <c r="I124" s="161"/>
      <c r="J124" s="170">
        <f>BK124</f>
        <v>0</v>
      </c>
      <c r="K124" s="12"/>
      <c r="L124" s="158"/>
      <c r="M124" s="163"/>
      <c r="N124" s="164"/>
      <c r="O124" s="164"/>
      <c r="P124" s="165">
        <f>P125</f>
        <v>0</v>
      </c>
      <c r="Q124" s="164"/>
      <c r="R124" s="165">
        <f>R125</f>
        <v>0</v>
      </c>
      <c r="S124" s="164"/>
      <c r="T124" s="166">
        <f>T125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59" t="s">
        <v>133</v>
      </c>
      <c r="AT124" s="167" t="s">
        <v>75</v>
      </c>
      <c r="AU124" s="167" t="s">
        <v>84</v>
      </c>
      <c r="AY124" s="159" t="s">
        <v>134</v>
      </c>
      <c r="BK124" s="168">
        <f>BK125</f>
        <v>0</v>
      </c>
    </row>
    <row r="125" s="2" customFormat="1" ht="16.5" customHeight="1">
      <c r="A125" s="38"/>
      <c r="B125" s="171"/>
      <c r="C125" s="172" t="s">
        <v>86</v>
      </c>
      <c r="D125" s="172" t="s">
        <v>137</v>
      </c>
      <c r="E125" s="173" t="s">
        <v>146</v>
      </c>
      <c r="F125" s="174" t="s">
        <v>145</v>
      </c>
      <c r="G125" s="175" t="s">
        <v>140</v>
      </c>
      <c r="H125" s="176">
        <v>1</v>
      </c>
      <c r="I125" s="177"/>
      <c r="J125" s="178">
        <f>ROUND(I125*H125,2)</f>
        <v>0</v>
      </c>
      <c r="K125" s="174" t="s">
        <v>141</v>
      </c>
      <c r="L125" s="39"/>
      <c r="M125" s="179" t="s">
        <v>1</v>
      </c>
      <c r="N125" s="180" t="s">
        <v>41</v>
      </c>
      <c r="O125" s="77"/>
      <c r="P125" s="181">
        <f>O125*H125</f>
        <v>0</v>
      </c>
      <c r="Q125" s="181">
        <v>0</v>
      </c>
      <c r="R125" s="181">
        <f>Q125*H125</f>
        <v>0</v>
      </c>
      <c r="S125" s="181">
        <v>0</v>
      </c>
      <c r="T125" s="182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83" t="s">
        <v>142</v>
      </c>
      <c r="AT125" s="183" t="s">
        <v>137</v>
      </c>
      <c r="AU125" s="183" t="s">
        <v>86</v>
      </c>
      <c r="AY125" s="19" t="s">
        <v>134</v>
      </c>
      <c r="BE125" s="184">
        <f>IF(N125="základní",J125,0)</f>
        <v>0</v>
      </c>
      <c r="BF125" s="184">
        <f>IF(N125="snížená",J125,0)</f>
        <v>0</v>
      </c>
      <c r="BG125" s="184">
        <f>IF(N125="zákl. přenesená",J125,0)</f>
        <v>0</v>
      </c>
      <c r="BH125" s="184">
        <f>IF(N125="sníž. přenesená",J125,0)</f>
        <v>0</v>
      </c>
      <c r="BI125" s="184">
        <f>IF(N125="nulová",J125,0)</f>
        <v>0</v>
      </c>
      <c r="BJ125" s="19" t="s">
        <v>84</v>
      </c>
      <c r="BK125" s="184">
        <f>ROUND(I125*H125,2)</f>
        <v>0</v>
      </c>
      <c r="BL125" s="19" t="s">
        <v>142</v>
      </c>
      <c r="BM125" s="183" t="s">
        <v>147</v>
      </c>
    </row>
    <row r="126" s="12" customFormat="1" ht="22.8" customHeight="1">
      <c r="A126" s="12"/>
      <c r="B126" s="158"/>
      <c r="C126" s="12"/>
      <c r="D126" s="159" t="s">
        <v>75</v>
      </c>
      <c r="E126" s="169" t="s">
        <v>148</v>
      </c>
      <c r="F126" s="169" t="s">
        <v>149</v>
      </c>
      <c r="G126" s="12"/>
      <c r="H126" s="12"/>
      <c r="I126" s="161"/>
      <c r="J126" s="170">
        <f>BK126</f>
        <v>0</v>
      </c>
      <c r="K126" s="12"/>
      <c r="L126" s="158"/>
      <c r="M126" s="163"/>
      <c r="N126" s="164"/>
      <c r="O126" s="164"/>
      <c r="P126" s="165">
        <f>P127</f>
        <v>0</v>
      </c>
      <c r="Q126" s="164"/>
      <c r="R126" s="165">
        <f>R127</f>
        <v>0</v>
      </c>
      <c r="S126" s="164"/>
      <c r="T126" s="166">
        <f>T127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59" t="s">
        <v>133</v>
      </c>
      <c r="AT126" s="167" t="s">
        <v>75</v>
      </c>
      <c r="AU126" s="167" t="s">
        <v>84</v>
      </c>
      <c r="AY126" s="159" t="s">
        <v>134</v>
      </c>
      <c r="BK126" s="168">
        <f>BK127</f>
        <v>0</v>
      </c>
    </row>
    <row r="127" s="2" customFormat="1" ht="16.5" customHeight="1">
      <c r="A127" s="38"/>
      <c r="B127" s="171"/>
      <c r="C127" s="172" t="s">
        <v>150</v>
      </c>
      <c r="D127" s="172" t="s">
        <v>137</v>
      </c>
      <c r="E127" s="173" t="s">
        <v>151</v>
      </c>
      <c r="F127" s="174" t="s">
        <v>149</v>
      </c>
      <c r="G127" s="175" t="s">
        <v>140</v>
      </c>
      <c r="H127" s="176">
        <v>1</v>
      </c>
      <c r="I127" s="177"/>
      <c r="J127" s="178">
        <f>ROUND(I127*H127,2)</f>
        <v>0</v>
      </c>
      <c r="K127" s="174" t="s">
        <v>141</v>
      </c>
      <c r="L127" s="39"/>
      <c r="M127" s="185" t="s">
        <v>1</v>
      </c>
      <c r="N127" s="186" t="s">
        <v>41</v>
      </c>
      <c r="O127" s="187"/>
      <c r="P127" s="188">
        <f>O127*H127</f>
        <v>0</v>
      </c>
      <c r="Q127" s="188">
        <v>0</v>
      </c>
      <c r="R127" s="188">
        <f>Q127*H127</f>
        <v>0</v>
      </c>
      <c r="S127" s="188">
        <v>0</v>
      </c>
      <c r="T127" s="189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83" t="s">
        <v>142</v>
      </c>
      <c r="AT127" s="183" t="s">
        <v>137</v>
      </c>
      <c r="AU127" s="183" t="s">
        <v>86</v>
      </c>
      <c r="AY127" s="19" t="s">
        <v>134</v>
      </c>
      <c r="BE127" s="184">
        <f>IF(N127="základní",J127,0)</f>
        <v>0</v>
      </c>
      <c r="BF127" s="184">
        <f>IF(N127="snížená",J127,0)</f>
        <v>0</v>
      </c>
      <c r="BG127" s="184">
        <f>IF(N127="zákl. přenesená",J127,0)</f>
        <v>0</v>
      </c>
      <c r="BH127" s="184">
        <f>IF(N127="sníž. přenesená",J127,0)</f>
        <v>0</v>
      </c>
      <c r="BI127" s="184">
        <f>IF(N127="nulová",J127,0)</f>
        <v>0</v>
      </c>
      <c r="BJ127" s="19" t="s">
        <v>84</v>
      </c>
      <c r="BK127" s="184">
        <f>ROUND(I127*H127,2)</f>
        <v>0</v>
      </c>
      <c r="BL127" s="19" t="s">
        <v>142</v>
      </c>
      <c r="BM127" s="183" t="s">
        <v>152</v>
      </c>
    </row>
    <row r="128" s="2" customFormat="1" ht="6.96" customHeight="1">
      <c r="A128" s="38"/>
      <c r="B128" s="60"/>
      <c r="C128" s="61"/>
      <c r="D128" s="61"/>
      <c r="E128" s="61"/>
      <c r="F128" s="61"/>
      <c r="G128" s="61"/>
      <c r="H128" s="61"/>
      <c r="I128" s="61"/>
      <c r="J128" s="61"/>
      <c r="K128" s="61"/>
      <c r="L128" s="39"/>
      <c r="M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</sheetData>
  <autoFilter ref="C119:K127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90</v>
      </c>
      <c r="AZ2" s="190" t="s">
        <v>153</v>
      </c>
      <c r="BA2" s="190" t="s">
        <v>1</v>
      </c>
      <c r="BB2" s="190" t="s">
        <v>1</v>
      </c>
      <c r="BC2" s="190" t="s">
        <v>154</v>
      </c>
      <c r="BD2" s="190" t="s">
        <v>86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86</v>
      </c>
      <c r="AZ3" s="190" t="s">
        <v>155</v>
      </c>
      <c r="BA3" s="190" t="s">
        <v>1</v>
      </c>
      <c r="BB3" s="190" t="s">
        <v>1</v>
      </c>
      <c r="BC3" s="190" t="s">
        <v>156</v>
      </c>
      <c r="BD3" s="190" t="s">
        <v>86</v>
      </c>
    </row>
    <row r="4" s="1" customFormat="1" ht="24.96" customHeight="1">
      <c r="B4" s="22"/>
      <c r="D4" s="23" t="s">
        <v>106</v>
      </c>
      <c r="L4" s="22"/>
      <c r="M4" s="120" t="s">
        <v>10</v>
      </c>
      <c r="AT4" s="19" t="s">
        <v>3</v>
      </c>
      <c r="AZ4" s="190" t="s">
        <v>157</v>
      </c>
      <c r="BA4" s="190" t="s">
        <v>1</v>
      </c>
      <c r="BB4" s="190" t="s">
        <v>1</v>
      </c>
      <c r="BC4" s="190" t="s">
        <v>158</v>
      </c>
      <c r="BD4" s="190" t="s">
        <v>86</v>
      </c>
    </row>
    <row r="5" s="1" customFormat="1" ht="6.96" customHeight="1">
      <c r="B5" s="22"/>
      <c r="L5" s="22"/>
      <c r="AZ5" s="190" t="s">
        <v>159</v>
      </c>
      <c r="BA5" s="190" t="s">
        <v>1</v>
      </c>
      <c r="BB5" s="190" t="s">
        <v>1</v>
      </c>
      <c r="BC5" s="190" t="s">
        <v>160</v>
      </c>
      <c r="BD5" s="190" t="s">
        <v>86</v>
      </c>
    </row>
    <row r="6" s="1" customFormat="1" ht="12" customHeight="1">
      <c r="B6" s="22"/>
      <c r="D6" s="32" t="s">
        <v>16</v>
      </c>
      <c r="L6" s="22"/>
      <c r="AZ6" s="190" t="s">
        <v>161</v>
      </c>
      <c r="BA6" s="190" t="s">
        <v>1</v>
      </c>
      <c r="BB6" s="190" t="s">
        <v>1</v>
      </c>
      <c r="BC6" s="190" t="s">
        <v>162</v>
      </c>
      <c r="BD6" s="190" t="s">
        <v>86</v>
      </c>
    </row>
    <row r="7" s="1" customFormat="1" ht="16.5" customHeight="1">
      <c r="B7" s="22"/>
      <c r="E7" s="121" t="str">
        <f>'Rekapitulace stavby'!K6</f>
        <v>Mateřská škola Dráček - energetická opatření</v>
      </c>
      <c r="F7" s="32"/>
      <c r="G7" s="32"/>
      <c r="H7" s="32"/>
      <c r="L7" s="22"/>
      <c r="AZ7" s="190" t="s">
        <v>163</v>
      </c>
      <c r="BA7" s="190" t="s">
        <v>1</v>
      </c>
      <c r="BB7" s="190" t="s">
        <v>1</v>
      </c>
      <c r="BC7" s="190" t="s">
        <v>164</v>
      </c>
      <c r="BD7" s="190" t="s">
        <v>86</v>
      </c>
    </row>
    <row r="8" s="2" customFormat="1" ht="12" customHeight="1">
      <c r="A8" s="38"/>
      <c r="B8" s="39"/>
      <c r="C8" s="38"/>
      <c r="D8" s="32" t="s">
        <v>107</v>
      </c>
      <c r="E8" s="38"/>
      <c r="F8" s="38"/>
      <c r="G8" s="38"/>
      <c r="H8" s="38"/>
      <c r="I8" s="38"/>
      <c r="J8" s="38"/>
      <c r="K8" s="38"/>
      <c r="L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Z8" s="190" t="s">
        <v>165</v>
      </c>
      <c r="BA8" s="190" t="s">
        <v>1</v>
      </c>
      <c r="BB8" s="190" t="s">
        <v>1</v>
      </c>
      <c r="BC8" s="190" t="s">
        <v>166</v>
      </c>
      <c r="BD8" s="190" t="s">
        <v>86</v>
      </c>
    </row>
    <row r="9" s="2" customFormat="1" ht="16.5" customHeight="1">
      <c r="A9" s="38"/>
      <c r="B9" s="39"/>
      <c r="C9" s="38"/>
      <c r="D9" s="38"/>
      <c r="E9" s="67" t="s">
        <v>167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Z9" s="190" t="s">
        <v>168</v>
      </c>
      <c r="BA9" s="190" t="s">
        <v>1</v>
      </c>
      <c r="BB9" s="190" t="s">
        <v>1</v>
      </c>
      <c r="BC9" s="190" t="s">
        <v>169</v>
      </c>
      <c r="BD9" s="190" t="s">
        <v>86</v>
      </c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Z10" s="190" t="s">
        <v>170</v>
      </c>
      <c r="BA10" s="190" t="s">
        <v>1</v>
      </c>
      <c r="BB10" s="190" t="s">
        <v>1</v>
      </c>
      <c r="BC10" s="190" t="s">
        <v>171</v>
      </c>
      <c r="BD10" s="190" t="s">
        <v>86</v>
      </c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Z11" s="190" t="s">
        <v>172</v>
      </c>
      <c r="BA11" s="190" t="s">
        <v>1</v>
      </c>
      <c r="BB11" s="190" t="s">
        <v>1</v>
      </c>
      <c r="BC11" s="190" t="s">
        <v>173</v>
      </c>
      <c r="BD11" s="190" t="s">
        <v>86</v>
      </c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21</v>
      </c>
      <c r="G12" s="38"/>
      <c r="H12" s="38"/>
      <c r="I12" s="32" t="s">
        <v>22</v>
      </c>
      <c r="J12" s="69" t="str">
        <f>'Rekapitulace stavby'!AN8</f>
        <v>24. 6. 2024</v>
      </c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Z12" s="190" t="s">
        <v>174</v>
      </c>
      <c r="BA12" s="190" t="s">
        <v>1</v>
      </c>
      <c r="BB12" s="190" t="s">
        <v>1</v>
      </c>
      <c r="BC12" s="190" t="s">
        <v>175</v>
      </c>
      <c r="BD12" s="190" t="s">
        <v>86</v>
      </c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Z13" s="190" t="s">
        <v>176</v>
      </c>
      <c r="BA13" s="190" t="s">
        <v>1</v>
      </c>
      <c r="BB13" s="190" t="s">
        <v>1</v>
      </c>
      <c r="BC13" s="190" t="s">
        <v>177</v>
      </c>
      <c r="BD13" s="190" t="s">
        <v>86</v>
      </c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">
        <v>1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Z14" s="190" t="s">
        <v>178</v>
      </c>
      <c r="BA14" s="190" t="s">
        <v>1</v>
      </c>
      <c r="BB14" s="190" t="s">
        <v>1</v>
      </c>
      <c r="BC14" s="190" t="s">
        <v>179</v>
      </c>
      <c r="BD14" s="190" t="s">
        <v>86</v>
      </c>
    </row>
    <row r="15" s="2" customFormat="1" ht="18" customHeight="1">
      <c r="A15" s="38"/>
      <c r="B15" s="39"/>
      <c r="C15" s="38"/>
      <c r="D15" s="38"/>
      <c r="E15" s="27" t="s">
        <v>26</v>
      </c>
      <c r="F15" s="38"/>
      <c r="G15" s="38"/>
      <c r="H15" s="38"/>
      <c r="I15" s="32" t="s">
        <v>27</v>
      </c>
      <c r="J15" s="27" t="s">
        <v>1</v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Z15" s="190" t="s">
        <v>180</v>
      </c>
      <c r="BA15" s="190" t="s">
        <v>1</v>
      </c>
      <c r="BB15" s="190" t="s">
        <v>1</v>
      </c>
      <c r="BC15" s="190" t="s">
        <v>181</v>
      </c>
      <c r="BD15" s="190" t="s">
        <v>86</v>
      </c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Z16" s="190" t="s">
        <v>182</v>
      </c>
      <c r="BA16" s="190" t="s">
        <v>1</v>
      </c>
      <c r="BB16" s="190" t="s">
        <v>1</v>
      </c>
      <c r="BC16" s="190" t="s">
        <v>183</v>
      </c>
      <c r="BD16" s="190" t="s">
        <v>86</v>
      </c>
    </row>
    <row r="17" s="2" customFormat="1" ht="12" customHeight="1">
      <c r="A17" s="38"/>
      <c r="B17" s="39"/>
      <c r="C17" s="38"/>
      <c r="D17" s="32" t="s">
        <v>28</v>
      </c>
      <c r="E17" s="38"/>
      <c r="F17" s="38"/>
      <c r="G17" s="38"/>
      <c r="H17" s="38"/>
      <c r="I17" s="32" t="s">
        <v>25</v>
      </c>
      <c r="J17" s="33" t="str">
        <f>'Rekapitulace stavby'!AN13</f>
        <v>Vyplň údaj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Z17" s="190" t="s">
        <v>184</v>
      </c>
      <c r="BA17" s="190" t="s">
        <v>1</v>
      </c>
      <c r="BB17" s="190" t="s">
        <v>1</v>
      </c>
      <c r="BC17" s="190" t="s">
        <v>185</v>
      </c>
      <c r="BD17" s="190" t="s">
        <v>86</v>
      </c>
    </row>
    <row r="18" s="2" customFormat="1" ht="18" customHeight="1">
      <c r="A18" s="38"/>
      <c r="B18" s="39"/>
      <c r="C18" s="38"/>
      <c r="D18" s="38"/>
      <c r="E18" s="33" t="str">
        <f>'Rekapitulace stavby'!E14</f>
        <v>Vyplň údaj</v>
      </c>
      <c r="F18" s="27"/>
      <c r="G18" s="27"/>
      <c r="H18" s="27"/>
      <c r="I18" s="32" t="s">
        <v>27</v>
      </c>
      <c r="J18" s="33" t="str">
        <f>'Rekapitulace stavby'!AN14</f>
        <v>Vyplň údaj</v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Z18" s="190" t="s">
        <v>186</v>
      </c>
      <c r="BA18" s="190" t="s">
        <v>1</v>
      </c>
      <c r="BB18" s="190" t="s">
        <v>1</v>
      </c>
      <c r="BC18" s="190" t="s">
        <v>187</v>
      </c>
      <c r="BD18" s="190" t="s">
        <v>86</v>
      </c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Z19" s="190" t="s">
        <v>188</v>
      </c>
      <c r="BA19" s="190" t="s">
        <v>1</v>
      </c>
      <c r="BB19" s="190" t="s">
        <v>1</v>
      </c>
      <c r="BC19" s="190" t="s">
        <v>189</v>
      </c>
      <c r="BD19" s="190" t="s">
        <v>86</v>
      </c>
    </row>
    <row r="20" s="2" customFormat="1" ht="12" customHeight="1">
      <c r="A20" s="38"/>
      <c r="B20" s="39"/>
      <c r="C20" s="38"/>
      <c r="D20" s="32" t="s">
        <v>30</v>
      </c>
      <c r="E20" s="38"/>
      <c r="F20" s="38"/>
      <c r="G20" s="38"/>
      <c r="H20" s="38"/>
      <c r="I20" s="32" t="s">
        <v>25</v>
      </c>
      <c r="J20" s="27" t="s">
        <v>1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Z20" s="190" t="s">
        <v>190</v>
      </c>
      <c r="BA20" s="190" t="s">
        <v>1</v>
      </c>
      <c r="BB20" s="190" t="s">
        <v>1</v>
      </c>
      <c r="BC20" s="190" t="s">
        <v>191</v>
      </c>
      <c r="BD20" s="190" t="s">
        <v>86</v>
      </c>
    </row>
    <row r="21" s="2" customFormat="1" ht="18" customHeight="1">
      <c r="A21" s="38"/>
      <c r="B21" s="39"/>
      <c r="C21" s="38"/>
      <c r="D21" s="38"/>
      <c r="E21" s="27" t="s">
        <v>31</v>
      </c>
      <c r="F21" s="38"/>
      <c r="G21" s="38"/>
      <c r="H21" s="38"/>
      <c r="I21" s="32" t="s">
        <v>27</v>
      </c>
      <c r="J21" s="27" t="s">
        <v>1</v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Z21" s="190" t="s">
        <v>192</v>
      </c>
      <c r="BA21" s="190" t="s">
        <v>1</v>
      </c>
      <c r="BB21" s="190" t="s">
        <v>1</v>
      </c>
      <c r="BC21" s="190" t="s">
        <v>193</v>
      </c>
      <c r="BD21" s="190" t="s">
        <v>86</v>
      </c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Z22" s="190" t="s">
        <v>194</v>
      </c>
      <c r="BA22" s="190" t="s">
        <v>1</v>
      </c>
      <c r="BB22" s="190" t="s">
        <v>1</v>
      </c>
      <c r="BC22" s="190" t="s">
        <v>195</v>
      </c>
      <c r="BD22" s="190" t="s">
        <v>86</v>
      </c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25</v>
      </c>
      <c r="J23" s="27" t="s">
        <v>1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Z23" s="190" t="s">
        <v>196</v>
      </c>
      <c r="BA23" s="190" t="s">
        <v>1</v>
      </c>
      <c r="BB23" s="190" t="s">
        <v>1</v>
      </c>
      <c r="BC23" s="190" t="s">
        <v>197</v>
      </c>
      <c r="BD23" s="190" t="s">
        <v>86</v>
      </c>
    </row>
    <row r="24" s="2" customFormat="1" ht="18" customHeight="1">
      <c r="A24" s="38"/>
      <c r="B24" s="39"/>
      <c r="C24" s="38"/>
      <c r="D24" s="38"/>
      <c r="E24" s="27" t="s">
        <v>34</v>
      </c>
      <c r="F24" s="38"/>
      <c r="G24" s="38"/>
      <c r="H24" s="38"/>
      <c r="I24" s="32" t="s">
        <v>27</v>
      </c>
      <c r="J24" s="27" t="s">
        <v>1</v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Z24" s="190" t="s">
        <v>198</v>
      </c>
      <c r="BA24" s="190" t="s">
        <v>1</v>
      </c>
      <c r="BB24" s="190" t="s">
        <v>1</v>
      </c>
      <c r="BC24" s="190" t="s">
        <v>199</v>
      </c>
      <c r="BD24" s="190" t="s">
        <v>86</v>
      </c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Z25" s="190" t="s">
        <v>200</v>
      </c>
      <c r="BA25" s="190" t="s">
        <v>1</v>
      </c>
      <c r="BB25" s="190" t="s">
        <v>1</v>
      </c>
      <c r="BC25" s="190" t="s">
        <v>201</v>
      </c>
      <c r="BD25" s="190" t="s">
        <v>86</v>
      </c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Z26" s="190" t="s">
        <v>202</v>
      </c>
      <c r="BA26" s="190" t="s">
        <v>1</v>
      </c>
      <c r="BB26" s="190" t="s">
        <v>1</v>
      </c>
      <c r="BC26" s="190" t="s">
        <v>203</v>
      </c>
      <c r="BD26" s="190" t="s">
        <v>86</v>
      </c>
    </row>
    <row r="27" s="8" customFormat="1" ht="16.5" customHeight="1">
      <c r="A27" s="122"/>
      <c r="B27" s="123"/>
      <c r="C27" s="122"/>
      <c r="D27" s="122"/>
      <c r="E27" s="36" t="s">
        <v>1</v>
      </c>
      <c r="F27" s="36"/>
      <c r="G27" s="36"/>
      <c r="H27" s="36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Z27" s="191" t="s">
        <v>204</v>
      </c>
      <c r="BA27" s="191" t="s">
        <v>1</v>
      </c>
      <c r="BB27" s="191" t="s">
        <v>1</v>
      </c>
      <c r="BC27" s="191" t="s">
        <v>205</v>
      </c>
      <c r="BD27" s="191" t="s">
        <v>86</v>
      </c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Z28" s="190" t="s">
        <v>206</v>
      </c>
      <c r="BA28" s="190" t="s">
        <v>1</v>
      </c>
      <c r="BB28" s="190" t="s">
        <v>1</v>
      </c>
      <c r="BC28" s="190" t="s">
        <v>207</v>
      </c>
      <c r="BD28" s="190" t="s">
        <v>86</v>
      </c>
    </row>
    <row r="29" s="2" customFormat="1" ht="6.96" customHeight="1">
      <c r="A29" s="38"/>
      <c r="B29" s="39"/>
      <c r="C29" s="38"/>
      <c r="D29" s="90"/>
      <c r="E29" s="90"/>
      <c r="F29" s="90"/>
      <c r="G29" s="90"/>
      <c r="H29" s="90"/>
      <c r="I29" s="90"/>
      <c r="J29" s="90"/>
      <c r="K29" s="90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Z29" s="190" t="s">
        <v>208</v>
      </c>
      <c r="BA29" s="190" t="s">
        <v>1</v>
      </c>
      <c r="BB29" s="190" t="s">
        <v>1</v>
      </c>
      <c r="BC29" s="190" t="s">
        <v>209</v>
      </c>
      <c r="BD29" s="190" t="s">
        <v>86</v>
      </c>
    </row>
    <row r="30" s="2" customFormat="1" ht="25.44" customHeight="1">
      <c r="A30" s="38"/>
      <c r="B30" s="39"/>
      <c r="C30" s="38"/>
      <c r="D30" s="125" t="s">
        <v>36</v>
      </c>
      <c r="E30" s="38"/>
      <c r="F30" s="38"/>
      <c r="G30" s="38"/>
      <c r="H30" s="38"/>
      <c r="I30" s="38"/>
      <c r="J30" s="96">
        <f>ROUND(J140, 2)</f>
        <v>0</v>
      </c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Z30" s="190" t="s">
        <v>210</v>
      </c>
      <c r="BA30" s="190" t="s">
        <v>1</v>
      </c>
      <c r="BB30" s="190" t="s">
        <v>1</v>
      </c>
      <c r="BC30" s="190" t="s">
        <v>211</v>
      </c>
      <c r="BD30" s="190" t="s">
        <v>86</v>
      </c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Z31" s="190" t="s">
        <v>212</v>
      </c>
      <c r="BA31" s="190" t="s">
        <v>1</v>
      </c>
      <c r="BB31" s="190" t="s">
        <v>1</v>
      </c>
      <c r="BC31" s="190" t="s">
        <v>213</v>
      </c>
      <c r="BD31" s="190" t="s">
        <v>86</v>
      </c>
    </row>
    <row r="32" s="2" customFormat="1" ht="14.4" customHeight="1">
      <c r="A32" s="38"/>
      <c r="B32" s="39"/>
      <c r="C32" s="38"/>
      <c r="D32" s="38"/>
      <c r="E32" s="38"/>
      <c r="F32" s="43" t="s">
        <v>38</v>
      </c>
      <c r="G32" s="38"/>
      <c r="H32" s="38"/>
      <c r="I32" s="43" t="s">
        <v>37</v>
      </c>
      <c r="J32" s="43" t="s">
        <v>39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Z32" s="190" t="s">
        <v>214</v>
      </c>
      <c r="BA32" s="190" t="s">
        <v>1</v>
      </c>
      <c r="BB32" s="190" t="s">
        <v>1</v>
      </c>
      <c r="BC32" s="190" t="s">
        <v>215</v>
      </c>
      <c r="BD32" s="190" t="s">
        <v>86</v>
      </c>
    </row>
    <row r="33" s="2" customFormat="1" ht="14.4" customHeight="1">
      <c r="A33" s="38"/>
      <c r="B33" s="39"/>
      <c r="C33" s="38"/>
      <c r="D33" s="126" t="s">
        <v>40</v>
      </c>
      <c r="E33" s="32" t="s">
        <v>41</v>
      </c>
      <c r="F33" s="127">
        <f>ROUND((SUM(BE140:BE980)),  2)</f>
        <v>0</v>
      </c>
      <c r="G33" s="38"/>
      <c r="H33" s="38"/>
      <c r="I33" s="128">
        <v>0.20999999999999999</v>
      </c>
      <c r="J33" s="127">
        <f>ROUND(((SUM(BE140:BE980))*I33),  2)</f>
        <v>0</v>
      </c>
      <c r="K33" s="38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Z33" s="190" t="s">
        <v>216</v>
      </c>
      <c r="BA33" s="190" t="s">
        <v>1</v>
      </c>
      <c r="BB33" s="190" t="s">
        <v>1</v>
      </c>
      <c r="BC33" s="190" t="s">
        <v>217</v>
      </c>
      <c r="BD33" s="190" t="s">
        <v>86</v>
      </c>
    </row>
    <row r="34" s="2" customFormat="1" ht="14.4" customHeight="1">
      <c r="A34" s="38"/>
      <c r="B34" s="39"/>
      <c r="C34" s="38"/>
      <c r="D34" s="38"/>
      <c r="E34" s="32" t="s">
        <v>42</v>
      </c>
      <c r="F34" s="127">
        <f>ROUND((SUM(BF140:BF980)),  2)</f>
        <v>0</v>
      </c>
      <c r="G34" s="38"/>
      <c r="H34" s="38"/>
      <c r="I34" s="128">
        <v>0.12</v>
      </c>
      <c r="J34" s="127">
        <f>ROUND(((SUM(BF140:BF980))*I34), 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43</v>
      </c>
      <c r="F35" s="127">
        <f>ROUND((SUM(BG140:BG980)),  2)</f>
        <v>0</v>
      </c>
      <c r="G35" s="38"/>
      <c r="H35" s="38"/>
      <c r="I35" s="128">
        <v>0.20999999999999999</v>
      </c>
      <c r="J35" s="127">
        <f>0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44</v>
      </c>
      <c r="F36" s="127">
        <f>ROUND((SUM(BH140:BH980)),  2)</f>
        <v>0</v>
      </c>
      <c r="G36" s="38"/>
      <c r="H36" s="38"/>
      <c r="I36" s="128">
        <v>0.12</v>
      </c>
      <c r="J36" s="127">
        <f>0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45</v>
      </c>
      <c r="F37" s="127">
        <f>ROUND((SUM(BI140:BI980)),  2)</f>
        <v>0</v>
      </c>
      <c r="G37" s="38"/>
      <c r="H37" s="38"/>
      <c r="I37" s="128">
        <v>0</v>
      </c>
      <c r="J37" s="127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29"/>
      <c r="D39" s="130" t="s">
        <v>46</v>
      </c>
      <c r="E39" s="81"/>
      <c r="F39" s="81"/>
      <c r="G39" s="131" t="s">
        <v>47</v>
      </c>
      <c r="H39" s="132" t="s">
        <v>48</v>
      </c>
      <c r="I39" s="81"/>
      <c r="J39" s="133">
        <f>SUM(J30:J37)</f>
        <v>0</v>
      </c>
      <c r="K39" s="134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49</v>
      </c>
      <c r="E50" s="57"/>
      <c r="F50" s="57"/>
      <c r="G50" s="56" t="s">
        <v>50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51</v>
      </c>
      <c r="E61" s="41"/>
      <c r="F61" s="135" t="s">
        <v>52</v>
      </c>
      <c r="G61" s="58" t="s">
        <v>51</v>
      </c>
      <c r="H61" s="41"/>
      <c r="I61" s="41"/>
      <c r="J61" s="136" t="s">
        <v>52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53</v>
      </c>
      <c r="E65" s="59"/>
      <c r="F65" s="59"/>
      <c r="G65" s="56" t="s">
        <v>54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51</v>
      </c>
      <c r="E76" s="41"/>
      <c r="F76" s="135" t="s">
        <v>52</v>
      </c>
      <c r="G76" s="58" t="s">
        <v>51</v>
      </c>
      <c r="H76" s="41"/>
      <c r="I76" s="41"/>
      <c r="J76" s="136" t="s">
        <v>52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109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1" t="str">
        <f>E7</f>
        <v>Mateřská škola Dráček - energetická opatření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107</v>
      </c>
      <c r="D86" s="38"/>
      <c r="E86" s="38"/>
      <c r="F86" s="38"/>
      <c r="G86" s="38"/>
      <c r="H86" s="38"/>
      <c r="I86" s="38"/>
      <c r="J86" s="38"/>
      <c r="K86" s="38"/>
      <c r="L86" s="5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67" t="str">
        <f>E9</f>
        <v>001 - Stavební část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>Trutnov</v>
      </c>
      <c r="G89" s="38"/>
      <c r="H89" s="38"/>
      <c r="I89" s="32" t="s">
        <v>22</v>
      </c>
      <c r="J89" s="69" t="str">
        <f>IF(J12="","",J12)</f>
        <v>24. 6. 2024</v>
      </c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38"/>
      <c r="E91" s="38"/>
      <c r="F91" s="27" t="str">
        <f>E15</f>
        <v>Město Trutnov, Slovanské nám. 165, Trutnov</v>
      </c>
      <c r="G91" s="38"/>
      <c r="H91" s="38"/>
      <c r="I91" s="32" t="s">
        <v>30</v>
      </c>
      <c r="J91" s="36" t="str">
        <f>E21</f>
        <v>SOLLERTIA, Ing. Vladislav Jána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>Ing. Lenka Kasperová</v>
      </c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37" t="s">
        <v>110</v>
      </c>
      <c r="D94" s="129"/>
      <c r="E94" s="129"/>
      <c r="F94" s="129"/>
      <c r="G94" s="129"/>
      <c r="H94" s="129"/>
      <c r="I94" s="129"/>
      <c r="J94" s="138" t="s">
        <v>111</v>
      </c>
      <c r="K94" s="129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39" t="s">
        <v>112</v>
      </c>
      <c r="D96" s="38"/>
      <c r="E96" s="38"/>
      <c r="F96" s="38"/>
      <c r="G96" s="38"/>
      <c r="H96" s="38"/>
      <c r="I96" s="38"/>
      <c r="J96" s="96">
        <f>J140</f>
        <v>0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113</v>
      </c>
    </row>
    <row r="97" s="9" customFormat="1" ht="24.96" customHeight="1">
      <c r="A97" s="9"/>
      <c r="B97" s="140"/>
      <c r="C97" s="9"/>
      <c r="D97" s="141" t="s">
        <v>218</v>
      </c>
      <c r="E97" s="142"/>
      <c r="F97" s="142"/>
      <c r="G97" s="142"/>
      <c r="H97" s="142"/>
      <c r="I97" s="142"/>
      <c r="J97" s="143">
        <f>J141</f>
        <v>0</v>
      </c>
      <c r="K97" s="9"/>
      <c r="L97" s="14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4"/>
      <c r="C98" s="10"/>
      <c r="D98" s="145" t="s">
        <v>219</v>
      </c>
      <c r="E98" s="146"/>
      <c r="F98" s="146"/>
      <c r="G98" s="146"/>
      <c r="H98" s="146"/>
      <c r="I98" s="146"/>
      <c r="J98" s="147">
        <f>J142</f>
        <v>0</v>
      </c>
      <c r="K98" s="10"/>
      <c r="L98" s="14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4"/>
      <c r="C99" s="10"/>
      <c r="D99" s="145" t="s">
        <v>220</v>
      </c>
      <c r="E99" s="146"/>
      <c r="F99" s="146"/>
      <c r="G99" s="146"/>
      <c r="H99" s="146"/>
      <c r="I99" s="146"/>
      <c r="J99" s="147">
        <f>J204</f>
        <v>0</v>
      </c>
      <c r="K99" s="10"/>
      <c r="L99" s="14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4"/>
      <c r="C100" s="10"/>
      <c r="D100" s="145" t="s">
        <v>221</v>
      </c>
      <c r="E100" s="146"/>
      <c r="F100" s="146"/>
      <c r="G100" s="146"/>
      <c r="H100" s="146"/>
      <c r="I100" s="146"/>
      <c r="J100" s="147">
        <f>J237</f>
        <v>0</v>
      </c>
      <c r="K100" s="10"/>
      <c r="L100" s="14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4"/>
      <c r="C101" s="10"/>
      <c r="D101" s="145" t="s">
        <v>222</v>
      </c>
      <c r="E101" s="146"/>
      <c r="F101" s="146"/>
      <c r="G101" s="146"/>
      <c r="H101" s="146"/>
      <c r="I101" s="146"/>
      <c r="J101" s="147">
        <f>J257</f>
        <v>0</v>
      </c>
      <c r="K101" s="10"/>
      <c r="L101" s="14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4"/>
      <c r="C102" s="10"/>
      <c r="D102" s="145" t="s">
        <v>223</v>
      </c>
      <c r="E102" s="146"/>
      <c r="F102" s="146"/>
      <c r="G102" s="146"/>
      <c r="H102" s="146"/>
      <c r="I102" s="146"/>
      <c r="J102" s="147">
        <f>J289</f>
        <v>0</v>
      </c>
      <c r="K102" s="10"/>
      <c r="L102" s="144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4"/>
      <c r="C103" s="10"/>
      <c r="D103" s="145" t="s">
        <v>224</v>
      </c>
      <c r="E103" s="146"/>
      <c r="F103" s="146"/>
      <c r="G103" s="146"/>
      <c r="H103" s="146"/>
      <c r="I103" s="146"/>
      <c r="J103" s="147">
        <f>J311</f>
        <v>0</v>
      </c>
      <c r="K103" s="10"/>
      <c r="L103" s="144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4"/>
      <c r="C104" s="10"/>
      <c r="D104" s="145" t="s">
        <v>225</v>
      </c>
      <c r="E104" s="146"/>
      <c r="F104" s="146"/>
      <c r="G104" s="146"/>
      <c r="H104" s="146"/>
      <c r="I104" s="146"/>
      <c r="J104" s="147">
        <f>J613</f>
        <v>0</v>
      </c>
      <c r="K104" s="10"/>
      <c r="L104" s="144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4"/>
      <c r="C105" s="10"/>
      <c r="D105" s="145" t="s">
        <v>226</v>
      </c>
      <c r="E105" s="146"/>
      <c r="F105" s="146"/>
      <c r="G105" s="146"/>
      <c r="H105" s="146"/>
      <c r="I105" s="146"/>
      <c r="J105" s="147">
        <f>J694</f>
        <v>0</v>
      </c>
      <c r="K105" s="10"/>
      <c r="L105" s="144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4"/>
      <c r="C106" s="10"/>
      <c r="D106" s="145" t="s">
        <v>227</v>
      </c>
      <c r="E106" s="146"/>
      <c r="F106" s="146"/>
      <c r="G106" s="146"/>
      <c r="H106" s="146"/>
      <c r="I106" s="146"/>
      <c r="J106" s="147">
        <f>J700</f>
        <v>0</v>
      </c>
      <c r="K106" s="10"/>
      <c r="L106" s="144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40"/>
      <c r="C107" s="9"/>
      <c r="D107" s="141" t="s">
        <v>228</v>
      </c>
      <c r="E107" s="142"/>
      <c r="F107" s="142"/>
      <c r="G107" s="142"/>
      <c r="H107" s="142"/>
      <c r="I107" s="142"/>
      <c r="J107" s="143">
        <f>J702</f>
        <v>0</v>
      </c>
      <c r="K107" s="9"/>
      <c r="L107" s="140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44"/>
      <c r="C108" s="10"/>
      <c r="D108" s="145" t="s">
        <v>229</v>
      </c>
      <c r="E108" s="146"/>
      <c r="F108" s="146"/>
      <c r="G108" s="146"/>
      <c r="H108" s="146"/>
      <c r="I108" s="146"/>
      <c r="J108" s="147">
        <f>J703</f>
        <v>0</v>
      </c>
      <c r="K108" s="10"/>
      <c r="L108" s="144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44"/>
      <c r="C109" s="10"/>
      <c r="D109" s="145" t="s">
        <v>230</v>
      </c>
      <c r="E109" s="146"/>
      <c r="F109" s="146"/>
      <c r="G109" s="146"/>
      <c r="H109" s="146"/>
      <c r="I109" s="146"/>
      <c r="J109" s="147">
        <f>J724</f>
        <v>0</v>
      </c>
      <c r="K109" s="10"/>
      <c r="L109" s="144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44"/>
      <c r="C110" s="10"/>
      <c r="D110" s="145" t="s">
        <v>231</v>
      </c>
      <c r="E110" s="146"/>
      <c r="F110" s="146"/>
      <c r="G110" s="146"/>
      <c r="H110" s="146"/>
      <c r="I110" s="146"/>
      <c r="J110" s="147">
        <f>J781</f>
        <v>0</v>
      </c>
      <c r="K110" s="10"/>
      <c r="L110" s="144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44"/>
      <c r="C111" s="10"/>
      <c r="D111" s="145" t="s">
        <v>232</v>
      </c>
      <c r="E111" s="146"/>
      <c r="F111" s="146"/>
      <c r="G111" s="146"/>
      <c r="H111" s="146"/>
      <c r="I111" s="146"/>
      <c r="J111" s="147">
        <f>J818</f>
        <v>0</v>
      </c>
      <c r="K111" s="10"/>
      <c r="L111" s="144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44"/>
      <c r="C112" s="10"/>
      <c r="D112" s="145" t="s">
        <v>233</v>
      </c>
      <c r="E112" s="146"/>
      <c r="F112" s="146"/>
      <c r="G112" s="146"/>
      <c r="H112" s="146"/>
      <c r="I112" s="146"/>
      <c r="J112" s="147">
        <f>J834</f>
        <v>0</v>
      </c>
      <c r="K112" s="10"/>
      <c r="L112" s="144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44"/>
      <c r="C113" s="10"/>
      <c r="D113" s="145" t="s">
        <v>234</v>
      </c>
      <c r="E113" s="146"/>
      <c r="F113" s="146"/>
      <c r="G113" s="146"/>
      <c r="H113" s="146"/>
      <c r="I113" s="146"/>
      <c r="J113" s="147">
        <f>J843</f>
        <v>0</v>
      </c>
      <c r="K113" s="10"/>
      <c r="L113" s="144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44"/>
      <c r="C114" s="10"/>
      <c r="D114" s="145" t="s">
        <v>235</v>
      </c>
      <c r="E114" s="146"/>
      <c r="F114" s="146"/>
      <c r="G114" s="146"/>
      <c r="H114" s="146"/>
      <c r="I114" s="146"/>
      <c r="J114" s="147">
        <f>J863</f>
        <v>0</v>
      </c>
      <c r="K114" s="10"/>
      <c r="L114" s="144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44"/>
      <c r="C115" s="10"/>
      <c r="D115" s="145" t="s">
        <v>236</v>
      </c>
      <c r="E115" s="146"/>
      <c r="F115" s="146"/>
      <c r="G115" s="146"/>
      <c r="H115" s="146"/>
      <c r="I115" s="146"/>
      <c r="J115" s="147">
        <f>J892</f>
        <v>0</v>
      </c>
      <c r="K115" s="10"/>
      <c r="L115" s="144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44"/>
      <c r="C116" s="10"/>
      <c r="D116" s="145" t="s">
        <v>237</v>
      </c>
      <c r="E116" s="146"/>
      <c r="F116" s="146"/>
      <c r="G116" s="146"/>
      <c r="H116" s="146"/>
      <c r="I116" s="146"/>
      <c r="J116" s="147">
        <f>J904</f>
        <v>0</v>
      </c>
      <c r="K116" s="10"/>
      <c r="L116" s="144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44"/>
      <c r="C117" s="10"/>
      <c r="D117" s="145" t="s">
        <v>238</v>
      </c>
      <c r="E117" s="146"/>
      <c r="F117" s="146"/>
      <c r="G117" s="146"/>
      <c r="H117" s="146"/>
      <c r="I117" s="146"/>
      <c r="J117" s="147">
        <f>J936</f>
        <v>0</v>
      </c>
      <c r="K117" s="10"/>
      <c r="L117" s="144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44"/>
      <c r="C118" s="10"/>
      <c r="D118" s="145" t="s">
        <v>239</v>
      </c>
      <c r="E118" s="146"/>
      <c r="F118" s="146"/>
      <c r="G118" s="146"/>
      <c r="H118" s="146"/>
      <c r="I118" s="146"/>
      <c r="J118" s="147">
        <f>J947</f>
        <v>0</v>
      </c>
      <c r="K118" s="10"/>
      <c r="L118" s="144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44"/>
      <c r="C119" s="10"/>
      <c r="D119" s="145" t="s">
        <v>240</v>
      </c>
      <c r="E119" s="146"/>
      <c r="F119" s="146"/>
      <c r="G119" s="146"/>
      <c r="H119" s="146"/>
      <c r="I119" s="146"/>
      <c r="J119" s="147">
        <f>J960</f>
        <v>0</v>
      </c>
      <c r="K119" s="10"/>
      <c r="L119" s="144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9" customFormat="1" ht="24.96" customHeight="1">
      <c r="A120" s="9"/>
      <c r="B120" s="140"/>
      <c r="C120" s="9"/>
      <c r="D120" s="141" t="s">
        <v>241</v>
      </c>
      <c r="E120" s="142"/>
      <c r="F120" s="142"/>
      <c r="G120" s="142"/>
      <c r="H120" s="142"/>
      <c r="I120" s="142"/>
      <c r="J120" s="143">
        <f>J969</f>
        <v>0</v>
      </c>
      <c r="K120" s="9"/>
      <c r="L120" s="140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</row>
    <row r="121" s="2" customFormat="1" ht="21.84" customHeight="1">
      <c r="A121" s="38"/>
      <c r="B121" s="39"/>
      <c r="C121" s="38"/>
      <c r="D121" s="38"/>
      <c r="E121" s="38"/>
      <c r="F121" s="38"/>
      <c r="G121" s="38"/>
      <c r="H121" s="38"/>
      <c r="I121" s="38"/>
      <c r="J121" s="38"/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60"/>
      <c r="C122" s="61"/>
      <c r="D122" s="61"/>
      <c r="E122" s="61"/>
      <c r="F122" s="61"/>
      <c r="G122" s="61"/>
      <c r="H122" s="61"/>
      <c r="I122" s="61"/>
      <c r="J122" s="61"/>
      <c r="K122" s="61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6" s="2" customFormat="1" ht="6.96" customHeight="1">
      <c r="A126" s="38"/>
      <c r="B126" s="62"/>
      <c r="C126" s="63"/>
      <c r="D126" s="63"/>
      <c r="E126" s="63"/>
      <c r="F126" s="63"/>
      <c r="G126" s="63"/>
      <c r="H126" s="63"/>
      <c r="I126" s="63"/>
      <c r="J126" s="63"/>
      <c r="K126" s="63"/>
      <c r="L126" s="55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24.96" customHeight="1">
      <c r="A127" s="38"/>
      <c r="B127" s="39"/>
      <c r="C127" s="23" t="s">
        <v>118</v>
      </c>
      <c r="D127" s="38"/>
      <c r="E127" s="38"/>
      <c r="F127" s="38"/>
      <c r="G127" s="38"/>
      <c r="H127" s="38"/>
      <c r="I127" s="38"/>
      <c r="J127" s="38"/>
      <c r="K127" s="38"/>
      <c r="L127" s="55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6.96" customHeight="1">
      <c r="A128" s="38"/>
      <c r="B128" s="39"/>
      <c r="C128" s="38"/>
      <c r="D128" s="38"/>
      <c r="E128" s="38"/>
      <c r="F128" s="38"/>
      <c r="G128" s="38"/>
      <c r="H128" s="38"/>
      <c r="I128" s="38"/>
      <c r="J128" s="38"/>
      <c r="K128" s="38"/>
      <c r="L128" s="55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2" customHeight="1">
      <c r="A129" s="38"/>
      <c r="B129" s="39"/>
      <c r="C129" s="32" t="s">
        <v>16</v>
      </c>
      <c r="D129" s="38"/>
      <c r="E129" s="38"/>
      <c r="F129" s="38"/>
      <c r="G129" s="38"/>
      <c r="H129" s="38"/>
      <c r="I129" s="38"/>
      <c r="J129" s="38"/>
      <c r="K129" s="38"/>
      <c r="L129" s="55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6.5" customHeight="1">
      <c r="A130" s="38"/>
      <c r="B130" s="39"/>
      <c r="C130" s="38"/>
      <c r="D130" s="38"/>
      <c r="E130" s="121" t="str">
        <f>E7</f>
        <v>Mateřská škola Dráček - energetická opatření</v>
      </c>
      <c r="F130" s="32"/>
      <c r="G130" s="32"/>
      <c r="H130" s="32"/>
      <c r="I130" s="38"/>
      <c r="J130" s="38"/>
      <c r="K130" s="38"/>
      <c r="L130" s="55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2" customHeight="1">
      <c r="A131" s="38"/>
      <c r="B131" s="39"/>
      <c r="C131" s="32" t="s">
        <v>107</v>
      </c>
      <c r="D131" s="38"/>
      <c r="E131" s="38"/>
      <c r="F131" s="38"/>
      <c r="G131" s="38"/>
      <c r="H131" s="38"/>
      <c r="I131" s="38"/>
      <c r="J131" s="38"/>
      <c r="K131" s="38"/>
      <c r="L131" s="55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6.5" customHeight="1">
      <c r="A132" s="38"/>
      <c r="B132" s="39"/>
      <c r="C132" s="38"/>
      <c r="D132" s="38"/>
      <c r="E132" s="67" t="str">
        <f>E9</f>
        <v>001 - Stavební část</v>
      </c>
      <c r="F132" s="38"/>
      <c r="G132" s="38"/>
      <c r="H132" s="38"/>
      <c r="I132" s="38"/>
      <c r="J132" s="38"/>
      <c r="K132" s="38"/>
      <c r="L132" s="55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6.96" customHeight="1">
      <c r="A133" s="38"/>
      <c r="B133" s="39"/>
      <c r="C133" s="38"/>
      <c r="D133" s="38"/>
      <c r="E133" s="38"/>
      <c r="F133" s="38"/>
      <c r="G133" s="38"/>
      <c r="H133" s="38"/>
      <c r="I133" s="38"/>
      <c r="J133" s="38"/>
      <c r="K133" s="38"/>
      <c r="L133" s="55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12" customHeight="1">
      <c r="A134" s="38"/>
      <c r="B134" s="39"/>
      <c r="C134" s="32" t="s">
        <v>20</v>
      </c>
      <c r="D134" s="38"/>
      <c r="E134" s="38"/>
      <c r="F134" s="27" t="str">
        <f>F12</f>
        <v>Trutnov</v>
      </c>
      <c r="G134" s="38"/>
      <c r="H134" s="38"/>
      <c r="I134" s="32" t="s">
        <v>22</v>
      </c>
      <c r="J134" s="69" t="str">
        <f>IF(J12="","",J12)</f>
        <v>24. 6. 2024</v>
      </c>
      <c r="K134" s="38"/>
      <c r="L134" s="55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6.96" customHeight="1">
      <c r="A135" s="38"/>
      <c r="B135" s="39"/>
      <c r="C135" s="38"/>
      <c r="D135" s="38"/>
      <c r="E135" s="38"/>
      <c r="F135" s="38"/>
      <c r="G135" s="38"/>
      <c r="H135" s="38"/>
      <c r="I135" s="38"/>
      <c r="J135" s="38"/>
      <c r="K135" s="38"/>
      <c r="L135" s="55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2" customFormat="1" ht="25.65" customHeight="1">
      <c r="A136" s="38"/>
      <c r="B136" s="39"/>
      <c r="C136" s="32" t="s">
        <v>24</v>
      </c>
      <c r="D136" s="38"/>
      <c r="E136" s="38"/>
      <c r="F136" s="27" t="str">
        <f>E15</f>
        <v>Město Trutnov, Slovanské nám. 165, Trutnov</v>
      </c>
      <c r="G136" s="38"/>
      <c r="H136" s="38"/>
      <c r="I136" s="32" t="s">
        <v>30</v>
      </c>
      <c r="J136" s="36" t="str">
        <f>E21</f>
        <v>SOLLERTIA, Ing. Vladislav Jána</v>
      </c>
      <c r="K136" s="38"/>
      <c r="L136" s="55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2" customFormat="1" ht="15.15" customHeight="1">
      <c r="A137" s="38"/>
      <c r="B137" s="39"/>
      <c r="C137" s="32" t="s">
        <v>28</v>
      </c>
      <c r="D137" s="38"/>
      <c r="E137" s="38"/>
      <c r="F137" s="27" t="str">
        <f>IF(E18="","",E18)</f>
        <v>Vyplň údaj</v>
      </c>
      <c r="G137" s="38"/>
      <c r="H137" s="38"/>
      <c r="I137" s="32" t="s">
        <v>33</v>
      </c>
      <c r="J137" s="36" t="str">
        <f>E24</f>
        <v>Ing. Lenka Kasperová</v>
      </c>
      <c r="K137" s="38"/>
      <c r="L137" s="55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  <row r="138" s="2" customFormat="1" ht="10.32" customHeight="1">
      <c r="A138" s="38"/>
      <c r="B138" s="39"/>
      <c r="C138" s="38"/>
      <c r="D138" s="38"/>
      <c r="E138" s="38"/>
      <c r="F138" s="38"/>
      <c r="G138" s="38"/>
      <c r="H138" s="38"/>
      <c r="I138" s="38"/>
      <c r="J138" s="38"/>
      <c r="K138" s="38"/>
      <c r="L138" s="55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</row>
    <row r="139" s="11" customFormat="1" ht="29.28" customHeight="1">
      <c r="A139" s="148"/>
      <c r="B139" s="149"/>
      <c r="C139" s="150" t="s">
        <v>119</v>
      </c>
      <c r="D139" s="151" t="s">
        <v>61</v>
      </c>
      <c r="E139" s="151" t="s">
        <v>57</v>
      </c>
      <c r="F139" s="151" t="s">
        <v>58</v>
      </c>
      <c r="G139" s="151" t="s">
        <v>120</v>
      </c>
      <c r="H139" s="151" t="s">
        <v>121</v>
      </c>
      <c r="I139" s="151" t="s">
        <v>122</v>
      </c>
      <c r="J139" s="151" t="s">
        <v>111</v>
      </c>
      <c r="K139" s="152" t="s">
        <v>123</v>
      </c>
      <c r="L139" s="153"/>
      <c r="M139" s="86" t="s">
        <v>1</v>
      </c>
      <c r="N139" s="87" t="s">
        <v>40</v>
      </c>
      <c r="O139" s="87" t="s">
        <v>124</v>
      </c>
      <c r="P139" s="87" t="s">
        <v>125</v>
      </c>
      <c r="Q139" s="87" t="s">
        <v>126</v>
      </c>
      <c r="R139" s="87" t="s">
        <v>127</v>
      </c>
      <c r="S139" s="87" t="s">
        <v>128</v>
      </c>
      <c r="T139" s="88" t="s">
        <v>129</v>
      </c>
      <c r="U139" s="148"/>
      <c r="V139" s="148"/>
      <c r="W139" s="148"/>
      <c r="X139" s="148"/>
      <c r="Y139" s="148"/>
      <c r="Z139" s="148"/>
      <c r="AA139" s="148"/>
      <c r="AB139" s="148"/>
      <c r="AC139" s="148"/>
      <c r="AD139" s="148"/>
      <c r="AE139" s="148"/>
    </row>
    <row r="140" s="2" customFormat="1" ht="22.8" customHeight="1">
      <c r="A140" s="38"/>
      <c r="B140" s="39"/>
      <c r="C140" s="93" t="s">
        <v>130</v>
      </c>
      <c r="D140" s="38"/>
      <c r="E140" s="38"/>
      <c r="F140" s="38"/>
      <c r="G140" s="38"/>
      <c r="H140" s="38"/>
      <c r="I140" s="38"/>
      <c r="J140" s="154">
        <f>BK140</f>
        <v>0</v>
      </c>
      <c r="K140" s="38"/>
      <c r="L140" s="39"/>
      <c r="M140" s="89"/>
      <c r="N140" s="73"/>
      <c r="O140" s="90"/>
      <c r="P140" s="155">
        <f>P141+P702+P969</f>
        <v>0</v>
      </c>
      <c r="Q140" s="90"/>
      <c r="R140" s="155">
        <f>R141+R702+R969</f>
        <v>234.01141975000002</v>
      </c>
      <c r="S140" s="90"/>
      <c r="T140" s="156">
        <f>T141+T702+T969</f>
        <v>125.21019516000001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9" t="s">
        <v>75</v>
      </c>
      <c r="AU140" s="19" t="s">
        <v>113</v>
      </c>
      <c r="BK140" s="157">
        <f>BK141+BK702+BK969</f>
        <v>0</v>
      </c>
    </row>
    <row r="141" s="12" customFormat="1" ht="25.92" customHeight="1">
      <c r="A141" s="12"/>
      <c r="B141" s="158"/>
      <c r="C141" s="12"/>
      <c r="D141" s="159" t="s">
        <v>75</v>
      </c>
      <c r="E141" s="160" t="s">
        <v>242</v>
      </c>
      <c r="F141" s="160" t="s">
        <v>243</v>
      </c>
      <c r="G141" s="12"/>
      <c r="H141" s="12"/>
      <c r="I141" s="161"/>
      <c r="J141" s="162">
        <f>BK141</f>
        <v>0</v>
      </c>
      <c r="K141" s="12"/>
      <c r="L141" s="158"/>
      <c r="M141" s="163"/>
      <c r="N141" s="164"/>
      <c r="O141" s="164"/>
      <c r="P141" s="165">
        <f>P142+P204+P237+P257+P289+P311+P613+P694+P700</f>
        <v>0</v>
      </c>
      <c r="Q141" s="164"/>
      <c r="R141" s="165">
        <f>R142+R204+R237+R257+R289+R311+R613+R694+R700</f>
        <v>211.37141803</v>
      </c>
      <c r="S141" s="164"/>
      <c r="T141" s="166">
        <f>T142+T204+T237+T257+T289+T311+T613+T694+T700</f>
        <v>122.28233280000001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59" t="s">
        <v>84</v>
      </c>
      <c r="AT141" s="167" t="s">
        <v>75</v>
      </c>
      <c r="AU141" s="167" t="s">
        <v>76</v>
      </c>
      <c r="AY141" s="159" t="s">
        <v>134</v>
      </c>
      <c r="BK141" s="168">
        <f>BK142+BK204+BK237+BK257+BK289+BK311+BK613+BK694+BK700</f>
        <v>0</v>
      </c>
    </row>
    <row r="142" s="12" customFormat="1" ht="22.8" customHeight="1">
      <c r="A142" s="12"/>
      <c r="B142" s="158"/>
      <c r="C142" s="12"/>
      <c r="D142" s="159" t="s">
        <v>75</v>
      </c>
      <c r="E142" s="169" t="s">
        <v>84</v>
      </c>
      <c r="F142" s="169" t="s">
        <v>244</v>
      </c>
      <c r="G142" s="12"/>
      <c r="H142" s="12"/>
      <c r="I142" s="161"/>
      <c r="J142" s="170">
        <f>BK142</f>
        <v>0</v>
      </c>
      <c r="K142" s="12"/>
      <c r="L142" s="158"/>
      <c r="M142" s="163"/>
      <c r="N142" s="164"/>
      <c r="O142" s="164"/>
      <c r="P142" s="165">
        <f>SUM(P143:P203)</f>
        <v>0</v>
      </c>
      <c r="Q142" s="164"/>
      <c r="R142" s="165">
        <f>SUM(R143:R203)</f>
        <v>0.0084000000000000012</v>
      </c>
      <c r="S142" s="164"/>
      <c r="T142" s="166">
        <f>SUM(T143:T203)</f>
        <v>64.665750000000003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59" t="s">
        <v>84</v>
      </c>
      <c r="AT142" s="167" t="s">
        <v>75</v>
      </c>
      <c r="AU142" s="167" t="s">
        <v>84</v>
      </c>
      <c r="AY142" s="159" t="s">
        <v>134</v>
      </c>
      <c r="BK142" s="168">
        <f>SUM(BK143:BK203)</f>
        <v>0</v>
      </c>
    </row>
    <row r="143" s="2" customFormat="1" ht="24.15" customHeight="1">
      <c r="A143" s="38"/>
      <c r="B143" s="171"/>
      <c r="C143" s="172" t="s">
        <v>84</v>
      </c>
      <c r="D143" s="172" t="s">
        <v>137</v>
      </c>
      <c r="E143" s="173" t="s">
        <v>245</v>
      </c>
      <c r="F143" s="174" t="s">
        <v>246</v>
      </c>
      <c r="G143" s="175" t="s">
        <v>247</v>
      </c>
      <c r="H143" s="176">
        <v>246.25</v>
      </c>
      <c r="I143" s="177"/>
      <c r="J143" s="178">
        <f>ROUND(I143*H143,2)</f>
        <v>0</v>
      </c>
      <c r="K143" s="174" t="s">
        <v>141</v>
      </c>
      <c r="L143" s="39"/>
      <c r="M143" s="179" t="s">
        <v>1</v>
      </c>
      <c r="N143" s="180" t="s">
        <v>41</v>
      </c>
      <c r="O143" s="77"/>
      <c r="P143" s="181">
        <f>O143*H143</f>
        <v>0</v>
      </c>
      <c r="Q143" s="181">
        <v>0</v>
      </c>
      <c r="R143" s="181">
        <f>Q143*H143</f>
        <v>0</v>
      </c>
      <c r="S143" s="181">
        <v>0.255</v>
      </c>
      <c r="T143" s="182">
        <f>S143*H143</f>
        <v>62.793750000000003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83" t="s">
        <v>248</v>
      </c>
      <c r="AT143" s="183" t="s">
        <v>137</v>
      </c>
      <c r="AU143" s="183" t="s">
        <v>86</v>
      </c>
      <c r="AY143" s="19" t="s">
        <v>134</v>
      </c>
      <c r="BE143" s="184">
        <f>IF(N143="základní",J143,0)</f>
        <v>0</v>
      </c>
      <c r="BF143" s="184">
        <f>IF(N143="snížená",J143,0)</f>
        <v>0</v>
      </c>
      <c r="BG143" s="184">
        <f>IF(N143="zákl. přenesená",J143,0)</f>
        <v>0</v>
      </c>
      <c r="BH143" s="184">
        <f>IF(N143="sníž. přenesená",J143,0)</f>
        <v>0</v>
      </c>
      <c r="BI143" s="184">
        <f>IF(N143="nulová",J143,0)</f>
        <v>0</v>
      </c>
      <c r="BJ143" s="19" t="s">
        <v>84</v>
      </c>
      <c r="BK143" s="184">
        <f>ROUND(I143*H143,2)</f>
        <v>0</v>
      </c>
      <c r="BL143" s="19" t="s">
        <v>248</v>
      </c>
      <c r="BM143" s="183" t="s">
        <v>249</v>
      </c>
    </row>
    <row r="144" s="13" customFormat="1">
      <c r="A144" s="13"/>
      <c r="B144" s="192"/>
      <c r="C144" s="13"/>
      <c r="D144" s="193" t="s">
        <v>250</v>
      </c>
      <c r="E144" s="194" t="s">
        <v>1</v>
      </c>
      <c r="F144" s="195" t="s">
        <v>251</v>
      </c>
      <c r="G144" s="13"/>
      <c r="H144" s="196">
        <v>97.5</v>
      </c>
      <c r="I144" s="197"/>
      <c r="J144" s="13"/>
      <c r="K144" s="13"/>
      <c r="L144" s="192"/>
      <c r="M144" s="198"/>
      <c r="N144" s="199"/>
      <c r="O144" s="199"/>
      <c r="P144" s="199"/>
      <c r="Q144" s="199"/>
      <c r="R144" s="199"/>
      <c r="S144" s="199"/>
      <c r="T144" s="20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94" t="s">
        <v>250</v>
      </c>
      <c r="AU144" s="194" t="s">
        <v>86</v>
      </c>
      <c r="AV144" s="13" t="s">
        <v>86</v>
      </c>
      <c r="AW144" s="13" t="s">
        <v>32</v>
      </c>
      <c r="AX144" s="13" t="s">
        <v>76</v>
      </c>
      <c r="AY144" s="194" t="s">
        <v>134</v>
      </c>
    </row>
    <row r="145" s="14" customFormat="1">
      <c r="A145" s="14"/>
      <c r="B145" s="201"/>
      <c r="C145" s="14"/>
      <c r="D145" s="193" t="s">
        <v>250</v>
      </c>
      <c r="E145" s="202" t="s">
        <v>1</v>
      </c>
      <c r="F145" s="203" t="s">
        <v>252</v>
      </c>
      <c r="G145" s="14"/>
      <c r="H145" s="202" t="s">
        <v>1</v>
      </c>
      <c r="I145" s="204"/>
      <c r="J145" s="14"/>
      <c r="K145" s="14"/>
      <c r="L145" s="201"/>
      <c r="M145" s="205"/>
      <c r="N145" s="206"/>
      <c r="O145" s="206"/>
      <c r="P145" s="206"/>
      <c r="Q145" s="206"/>
      <c r="R145" s="206"/>
      <c r="S145" s="206"/>
      <c r="T145" s="207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02" t="s">
        <v>250</v>
      </c>
      <c r="AU145" s="202" t="s">
        <v>86</v>
      </c>
      <c r="AV145" s="14" t="s">
        <v>84</v>
      </c>
      <c r="AW145" s="14" t="s">
        <v>32</v>
      </c>
      <c r="AX145" s="14" t="s">
        <v>76</v>
      </c>
      <c r="AY145" s="202" t="s">
        <v>134</v>
      </c>
    </row>
    <row r="146" s="13" customFormat="1">
      <c r="A146" s="13"/>
      <c r="B146" s="192"/>
      <c r="C146" s="13"/>
      <c r="D146" s="193" t="s">
        <v>250</v>
      </c>
      <c r="E146" s="194" t="s">
        <v>1</v>
      </c>
      <c r="F146" s="195" t="s">
        <v>253</v>
      </c>
      <c r="G146" s="13"/>
      <c r="H146" s="196">
        <v>25.75</v>
      </c>
      <c r="I146" s="197"/>
      <c r="J146" s="13"/>
      <c r="K146" s="13"/>
      <c r="L146" s="192"/>
      <c r="M146" s="198"/>
      <c r="N146" s="199"/>
      <c r="O146" s="199"/>
      <c r="P146" s="199"/>
      <c r="Q146" s="199"/>
      <c r="R146" s="199"/>
      <c r="S146" s="199"/>
      <c r="T146" s="20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94" t="s">
        <v>250</v>
      </c>
      <c r="AU146" s="194" t="s">
        <v>86</v>
      </c>
      <c r="AV146" s="13" t="s">
        <v>86</v>
      </c>
      <c r="AW146" s="13" t="s">
        <v>32</v>
      </c>
      <c r="AX146" s="13" t="s">
        <v>76</v>
      </c>
      <c r="AY146" s="194" t="s">
        <v>134</v>
      </c>
    </row>
    <row r="147" s="13" customFormat="1">
      <c r="A147" s="13"/>
      <c r="B147" s="192"/>
      <c r="C147" s="13"/>
      <c r="D147" s="193" t="s">
        <v>250</v>
      </c>
      <c r="E147" s="194" t="s">
        <v>1</v>
      </c>
      <c r="F147" s="195" t="s">
        <v>254</v>
      </c>
      <c r="G147" s="13"/>
      <c r="H147" s="196">
        <v>5</v>
      </c>
      <c r="I147" s="197"/>
      <c r="J147" s="13"/>
      <c r="K147" s="13"/>
      <c r="L147" s="192"/>
      <c r="M147" s="198"/>
      <c r="N147" s="199"/>
      <c r="O147" s="199"/>
      <c r="P147" s="199"/>
      <c r="Q147" s="199"/>
      <c r="R147" s="199"/>
      <c r="S147" s="199"/>
      <c r="T147" s="20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94" t="s">
        <v>250</v>
      </c>
      <c r="AU147" s="194" t="s">
        <v>86</v>
      </c>
      <c r="AV147" s="13" t="s">
        <v>86</v>
      </c>
      <c r="AW147" s="13" t="s">
        <v>32</v>
      </c>
      <c r="AX147" s="13" t="s">
        <v>76</v>
      </c>
      <c r="AY147" s="194" t="s">
        <v>134</v>
      </c>
    </row>
    <row r="148" s="13" customFormat="1">
      <c r="A148" s="13"/>
      <c r="B148" s="192"/>
      <c r="C148" s="13"/>
      <c r="D148" s="193" t="s">
        <v>250</v>
      </c>
      <c r="E148" s="194" t="s">
        <v>1</v>
      </c>
      <c r="F148" s="195" t="s">
        <v>255</v>
      </c>
      <c r="G148" s="13"/>
      <c r="H148" s="196">
        <v>118</v>
      </c>
      <c r="I148" s="197"/>
      <c r="J148" s="13"/>
      <c r="K148" s="13"/>
      <c r="L148" s="192"/>
      <c r="M148" s="198"/>
      <c r="N148" s="199"/>
      <c r="O148" s="199"/>
      <c r="P148" s="199"/>
      <c r="Q148" s="199"/>
      <c r="R148" s="199"/>
      <c r="S148" s="199"/>
      <c r="T148" s="20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94" t="s">
        <v>250</v>
      </c>
      <c r="AU148" s="194" t="s">
        <v>86</v>
      </c>
      <c r="AV148" s="13" t="s">
        <v>86</v>
      </c>
      <c r="AW148" s="13" t="s">
        <v>32</v>
      </c>
      <c r="AX148" s="13" t="s">
        <v>76</v>
      </c>
      <c r="AY148" s="194" t="s">
        <v>134</v>
      </c>
    </row>
    <row r="149" s="15" customFormat="1">
      <c r="A149" s="15"/>
      <c r="B149" s="208"/>
      <c r="C149" s="15"/>
      <c r="D149" s="193" t="s">
        <v>250</v>
      </c>
      <c r="E149" s="209" t="s">
        <v>1</v>
      </c>
      <c r="F149" s="210" t="s">
        <v>256</v>
      </c>
      <c r="G149" s="15"/>
      <c r="H149" s="211">
        <v>246.25</v>
      </c>
      <c r="I149" s="212"/>
      <c r="J149" s="15"/>
      <c r="K149" s="15"/>
      <c r="L149" s="208"/>
      <c r="M149" s="213"/>
      <c r="N149" s="214"/>
      <c r="O149" s="214"/>
      <c r="P149" s="214"/>
      <c r="Q149" s="214"/>
      <c r="R149" s="214"/>
      <c r="S149" s="214"/>
      <c r="T149" s="2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09" t="s">
        <v>250</v>
      </c>
      <c r="AU149" s="209" t="s">
        <v>86</v>
      </c>
      <c r="AV149" s="15" t="s">
        <v>248</v>
      </c>
      <c r="AW149" s="15" t="s">
        <v>32</v>
      </c>
      <c r="AX149" s="15" t="s">
        <v>84</v>
      </c>
      <c r="AY149" s="209" t="s">
        <v>134</v>
      </c>
    </row>
    <row r="150" s="2" customFormat="1" ht="24.15" customHeight="1">
      <c r="A150" s="38"/>
      <c r="B150" s="171"/>
      <c r="C150" s="172" t="s">
        <v>86</v>
      </c>
      <c r="D150" s="172" t="s">
        <v>137</v>
      </c>
      <c r="E150" s="173" t="s">
        <v>257</v>
      </c>
      <c r="F150" s="174" t="s">
        <v>258</v>
      </c>
      <c r="G150" s="175" t="s">
        <v>247</v>
      </c>
      <c r="H150" s="176">
        <v>7.2000000000000002</v>
      </c>
      <c r="I150" s="177"/>
      <c r="J150" s="178">
        <f>ROUND(I150*H150,2)</f>
        <v>0</v>
      </c>
      <c r="K150" s="174" t="s">
        <v>141</v>
      </c>
      <c r="L150" s="39"/>
      <c r="M150" s="179" t="s">
        <v>1</v>
      </c>
      <c r="N150" s="180" t="s">
        <v>41</v>
      </c>
      <c r="O150" s="77"/>
      <c r="P150" s="181">
        <f>O150*H150</f>
        <v>0</v>
      </c>
      <c r="Q150" s="181">
        <v>0</v>
      </c>
      <c r="R150" s="181">
        <f>Q150*H150</f>
        <v>0</v>
      </c>
      <c r="S150" s="181">
        <v>0.26000000000000001</v>
      </c>
      <c r="T150" s="182">
        <f>S150*H150</f>
        <v>1.8720000000000001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83" t="s">
        <v>248</v>
      </c>
      <c r="AT150" s="183" t="s">
        <v>137</v>
      </c>
      <c r="AU150" s="183" t="s">
        <v>86</v>
      </c>
      <c r="AY150" s="19" t="s">
        <v>134</v>
      </c>
      <c r="BE150" s="184">
        <f>IF(N150="základní",J150,0)</f>
        <v>0</v>
      </c>
      <c r="BF150" s="184">
        <f>IF(N150="snížená",J150,0)</f>
        <v>0</v>
      </c>
      <c r="BG150" s="184">
        <f>IF(N150="zákl. přenesená",J150,0)</f>
        <v>0</v>
      </c>
      <c r="BH150" s="184">
        <f>IF(N150="sníž. přenesená",J150,0)</f>
        <v>0</v>
      </c>
      <c r="BI150" s="184">
        <f>IF(N150="nulová",J150,0)</f>
        <v>0</v>
      </c>
      <c r="BJ150" s="19" t="s">
        <v>84</v>
      </c>
      <c r="BK150" s="184">
        <f>ROUND(I150*H150,2)</f>
        <v>0</v>
      </c>
      <c r="BL150" s="19" t="s">
        <v>248</v>
      </c>
      <c r="BM150" s="183" t="s">
        <v>259</v>
      </c>
    </row>
    <row r="151" s="14" customFormat="1">
      <c r="A151" s="14"/>
      <c r="B151" s="201"/>
      <c r="C151" s="14"/>
      <c r="D151" s="193" t="s">
        <v>250</v>
      </c>
      <c r="E151" s="202" t="s">
        <v>1</v>
      </c>
      <c r="F151" s="203" t="s">
        <v>260</v>
      </c>
      <c r="G151" s="14"/>
      <c r="H151" s="202" t="s">
        <v>1</v>
      </c>
      <c r="I151" s="204"/>
      <c r="J151" s="14"/>
      <c r="K151" s="14"/>
      <c r="L151" s="201"/>
      <c r="M151" s="205"/>
      <c r="N151" s="206"/>
      <c r="O151" s="206"/>
      <c r="P151" s="206"/>
      <c r="Q151" s="206"/>
      <c r="R151" s="206"/>
      <c r="S151" s="206"/>
      <c r="T151" s="207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02" t="s">
        <v>250</v>
      </c>
      <c r="AU151" s="202" t="s">
        <v>86</v>
      </c>
      <c r="AV151" s="14" t="s">
        <v>84</v>
      </c>
      <c r="AW151" s="14" t="s">
        <v>32</v>
      </c>
      <c r="AX151" s="14" t="s">
        <v>76</v>
      </c>
      <c r="AY151" s="202" t="s">
        <v>134</v>
      </c>
    </row>
    <row r="152" s="13" customFormat="1">
      <c r="A152" s="13"/>
      <c r="B152" s="192"/>
      <c r="C152" s="13"/>
      <c r="D152" s="193" t="s">
        <v>250</v>
      </c>
      <c r="E152" s="194" t="s">
        <v>1</v>
      </c>
      <c r="F152" s="195" t="s">
        <v>261</v>
      </c>
      <c r="G152" s="13"/>
      <c r="H152" s="196">
        <v>7.2000000000000002</v>
      </c>
      <c r="I152" s="197"/>
      <c r="J152" s="13"/>
      <c r="K152" s="13"/>
      <c r="L152" s="192"/>
      <c r="M152" s="198"/>
      <c r="N152" s="199"/>
      <c r="O152" s="199"/>
      <c r="P152" s="199"/>
      <c r="Q152" s="199"/>
      <c r="R152" s="199"/>
      <c r="S152" s="199"/>
      <c r="T152" s="20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94" t="s">
        <v>250</v>
      </c>
      <c r="AU152" s="194" t="s">
        <v>86</v>
      </c>
      <c r="AV152" s="13" t="s">
        <v>86</v>
      </c>
      <c r="AW152" s="13" t="s">
        <v>32</v>
      </c>
      <c r="AX152" s="13" t="s">
        <v>84</v>
      </c>
      <c r="AY152" s="194" t="s">
        <v>134</v>
      </c>
    </row>
    <row r="153" s="2" customFormat="1" ht="33" customHeight="1">
      <c r="A153" s="38"/>
      <c r="B153" s="171"/>
      <c r="C153" s="172" t="s">
        <v>150</v>
      </c>
      <c r="D153" s="172" t="s">
        <v>137</v>
      </c>
      <c r="E153" s="173" t="s">
        <v>262</v>
      </c>
      <c r="F153" s="174" t="s">
        <v>263</v>
      </c>
      <c r="G153" s="175" t="s">
        <v>264</v>
      </c>
      <c r="H153" s="176">
        <v>31.492999999999999</v>
      </c>
      <c r="I153" s="177"/>
      <c r="J153" s="178">
        <f>ROUND(I153*H153,2)</f>
        <v>0</v>
      </c>
      <c r="K153" s="174" t="s">
        <v>141</v>
      </c>
      <c r="L153" s="39"/>
      <c r="M153" s="179" t="s">
        <v>1</v>
      </c>
      <c r="N153" s="180" t="s">
        <v>41</v>
      </c>
      <c r="O153" s="77"/>
      <c r="P153" s="181">
        <f>O153*H153</f>
        <v>0</v>
      </c>
      <c r="Q153" s="181">
        <v>0</v>
      </c>
      <c r="R153" s="181">
        <f>Q153*H153</f>
        <v>0</v>
      </c>
      <c r="S153" s="181">
        <v>0</v>
      </c>
      <c r="T153" s="182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83" t="s">
        <v>248</v>
      </c>
      <c r="AT153" s="183" t="s">
        <v>137</v>
      </c>
      <c r="AU153" s="183" t="s">
        <v>86</v>
      </c>
      <c r="AY153" s="19" t="s">
        <v>134</v>
      </c>
      <c r="BE153" s="184">
        <f>IF(N153="základní",J153,0)</f>
        <v>0</v>
      </c>
      <c r="BF153" s="184">
        <f>IF(N153="snížená",J153,0)</f>
        <v>0</v>
      </c>
      <c r="BG153" s="184">
        <f>IF(N153="zákl. přenesená",J153,0)</f>
        <v>0</v>
      </c>
      <c r="BH153" s="184">
        <f>IF(N153="sníž. přenesená",J153,0)</f>
        <v>0</v>
      </c>
      <c r="BI153" s="184">
        <f>IF(N153="nulová",J153,0)</f>
        <v>0</v>
      </c>
      <c r="BJ153" s="19" t="s">
        <v>84</v>
      </c>
      <c r="BK153" s="184">
        <f>ROUND(I153*H153,2)</f>
        <v>0</v>
      </c>
      <c r="BL153" s="19" t="s">
        <v>248</v>
      </c>
      <c r="BM153" s="183" t="s">
        <v>265</v>
      </c>
    </row>
    <row r="154" s="14" customFormat="1">
      <c r="A154" s="14"/>
      <c r="B154" s="201"/>
      <c r="C154" s="14"/>
      <c r="D154" s="193" t="s">
        <v>250</v>
      </c>
      <c r="E154" s="202" t="s">
        <v>1</v>
      </c>
      <c r="F154" s="203" t="s">
        <v>266</v>
      </c>
      <c r="G154" s="14"/>
      <c r="H154" s="202" t="s">
        <v>1</v>
      </c>
      <c r="I154" s="204"/>
      <c r="J154" s="14"/>
      <c r="K154" s="14"/>
      <c r="L154" s="201"/>
      <c r="M154" s="205"/>
      <c r="N154" s="206"/>
      <c r="O154" s="206"/>
      <c r="P154" s="206"/>
      <c r="Q154" s="206"/>
      <c r="R154" s="206"/>
      <c r="S154" s="206"/>
      <c r="T154" s="207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02" t="s">
        <v>250</v>
      </c>
      <c r="AU154" s="202" t="s">
        <v>86</v>
      </c>
      <c r="AV154" s="14" t="s">
        <v>84</v>
      </c>
      <c r="AW154" s="14" t="s">
        <v>32</v>
      </c>
      <c r="AX154" s="14" t="s">
        <v>76</v>
      </c>
      <c r="AY154" s="202" t="s">
        <v>134</v>
      </c>
    </row>
    <row r="155" s="13" customFormat="1">
      <c r="A155" s="13"/>
      <c r="B155" s="192"/>
      <c r="C155" s="13"/>
      <c r="D155" s="193" t="s">
        <v>250</v>
      </c>
      <c r="E155" s="194" t="s">
        <v>1</v>
      </c>
      <c r="F155" s="195" t="s">
        <v>267</v>
      </c>
      <c r="G155" s="13"/>
      <c r="H155" s="196">
        <v>7.7930000000000001</v>
      </c>
      <c r="I155" s="197"/>
      <c r="J155" s="13"/>
      <c r="K155" s="13"/>
      <c r="L155" s="192"/>
      <c r="M155" s="198"/>
      <c r="N155" s="199"/>
      <c r="O155" s="199"/>
      <c r="P155" s="199"/>
      <c r="Q155" s="199"/>
      <c r="R155" s="199"/>
      <c r="S155" s="199"/>
      <c r="T155" s="20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94" t="s">
        <v>250</v>
      </c>
      <c r="AU155" s="194" t="s">
        <v>86</v>
      </c>
      <c r="AV155" s="13" t="s">
        <v>86</v>
      </c>
      <c r="AW155" s="13" t="s">
        <v>32</v>
      </c>
      <c r="AX155" s="13" t="s">
        <v>76</v>
      </c>
      <c r="AY155" s="194" t="s">
        <v>134</v>
      </c>
    </row>
    <row r="156" s="14" customFormat="1">
      <c r="A156" s="14"/>
      <c r="B156" s="201"/>
      <c r="C156" s="14"/>
      <c r="D156" s="193" t="s">
        <v>250</v>
      </c>
      <c r="E156" s="202" t="s">
        <v>1</v>
      </c>
      <c r="F156" s="203" t="s">
        <v>268</v>
      </c>
      <c r="G156" s="14"/>
      <c r="H156" s="202" t="s">
        <v>1</v>
      </c>
      <c r="I156" s="204"/>
      <c r="J156" s="14"/>
      <c r="K156" s="14"/>
      <c r="L156" s="201"/>
      <c r="M156" s="205"/>
      <c r="N156" s="206"/>
      <c r="O156" s="206"/>
      <c r="P156" s="206"/>
      <c r="Q156" s="206"/>
      <c r="R156" s="206"/>
      <c r="S156" s="206"/>
      <c r="T156" s="207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02" t="s">
        <v>250</v>
      </c>
      <c r="AU156" s="202" t="s">
        <v>86</v>
      </c>
      <c r="AV156" s="14" t="s">
        <v>84</v>
      </c>
      <c r="AW156" s="14" t="s">
        <v>32</v>
      </c>
      <c r="AX156" s="14" t="s">
        <v>76</v>
      </c>
      <c r="AY156" s="202" t="s">
        <v>134</v>
      </c>
    </row>
    <row r="157" s="13" customFormat="1">
      <c r="A157" s="13"/>
      <c r="B157" s="192"/>
      <c r="C157" s="13"/>
      <c r="D157" s="193" t="s">
        <v>250</v>
      </c>
      <c r="E157" s="194" t="s">
        <v>1</v>
      </c>
      <c r="F157" s="195" t="s">
        <v>269</v>
      </c>
      <c r="G157" s="13"/>
      <c r="H157" s="196">
        <v>23.699999999999999</v>
      </c>
      <c r="I157" s="197"/>
      <c r="J157" s="13"/>
      <c r="K157" s="13"/>
      <c r="L157" s="192"/>
      <c r="M157" s="198"/>
      <c r="N157" s="199"/>
      <c r="O157" s="199"/>
      <c r="P157" s="199"/>
      <c r="Q157" s="199"/>
      <c r="R157" s="199"/>
      <c r="S157" s="199"/>
      <c r="T157" s="20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94" t="s">
        <v>250</v>
      </c>
      <c r="AU157" s="194" t="s">
        <v>86</v>
      </c>
      <c r="AV157" s="13" t="s">
        <v>86</v>
      </c>
      <c r="AW157" s="13" t="s">
        <v>32</v>
      </c>
      <c r="AX157" s="13" t="s">
        <v>76</v>
      </c>
      <c r="AY157" s="194" t="s">
        <v>134</v>
      </c>
    </row>
    <row r="158" s="15" customFormat="1">
      <c r="A158" s="15"/>
      <c r="B158" s="208"/>
      <c r="C158" s="15"/>
      <c r="D158" s="193" t="s">
        <v>250</v>
      </c>
      <c r="E158" s="209" t="s">
        <v>153</v>
      </c>
      <c r="F158" s="210" t="s">
        <v>256</v>
      </c>
      <c r="G158" s="15"/>
      <c r="H158" s="211">
        <v>31.492999999999999</v>
      </c>
      <c r="I158" s="212"/>
      <c r="J158" s="15"/>
      <c r="K158" s="15"/>
      <c r="L158" s="208"/>
      <c r="M158" s="213"/>
      <c r="N158" s="214"/>
      <c r="O158" s="214"/>
      <c r="P158" s="214"/>
      <c r="Q158" s="214"/>
      <c r="R158" s="214"/>
      <c r="S158" s="214"/>
      <c r="T158" s="2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09" t="s">
        <v>250</v>
      </c>
      <c r="AU158" s="209" t="s">
        <v>86</v>
      </c>
      <c r="AV158" s="15" t="s">
        <v>248</v>
      </c>
      <c r="AW158" s="15" t="s">
        <v>32</v>
      </c>
      <c r="AX158" s="15" t="s">
        <v>84</v>
      </c>
      <c r="AY158" s="209" t="s">
        <v>134</v>
      </c>
    </row>
    <row r="159" s="2" customFormat="1" ht="33" customHeight="1">
      <c r="A159" s="38"/>
      <c r="B159" s="171"/>
      <c r="C159" s="172" t="s">
        <v>248</v>
      </c>
      <c r="D159" s="172" t="s">
        <v>137</v>
      </c>
      <c r="E159" s="173" t="s">
        <v>270</v>
      </c>
      <c r="F159" s="174" t="s">
        <v>271</v>
      </c>
      <c r="G159" s="175" t="s">
        <v>264</v>
      </c>
      <c r="H159" s="176">
        <v>155.44</v>
      </c>
      <c r="I159" s="177"/>
      <c r="J159" s="178">
        <f>ROUND(I159*H159,2)</f>
        <v>0</v>
      </c>
      <c r="K159" s="174" t="s">
        <v>141</v>
      </c>
      <c r="L159" s="39"/>
      <c r="M159" s="179" t="s">
        <v>1</v>
      </c>
      <c r="N159" s="180" t="s">
        <v>41</v>
      </c>
      <c r="O159" s="77"/>
      <c r="P159" s="181">
        <f>O159*H159</f>
        <v>0</v>
      </c>
      <c r="Q159" s="181">
        <v>0</v>
      </c>
      <c r="R159" s="181">
        <f>Q159*H159</f>
        <v>0</v>
      </c>
      <c r="S159" s="181">
        <v>0</v>
      </c>
      <c r="T159" s="182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83" t="s">
        <v>248</v>
      </c>
      <c r="AT159" s="183" t="s">
        <v>137</v>
      </c>
      <c r="AU159" s="183" t="s">
        <v>86</v>
      </c>
      <c r="AY159" s="19" t="s">
        <v>134</v>
      </c>
      <c r="BE159" s="184">
        <f>IF(N159="základní",J159,0)</f>
        <v>0</v>
      </c>
      <c r="BF159" s="184">
        <f>IF(N159="snížená",J159,0)</f>
        <v>0</v>
      </c>
      <c r="BG159" s="184">
        <f>IF(N159="zákl. přenesená",J159,0)</f>
        <v>0</v>
      </c>
      <c r="BH159" s="184">
        <f>IF(N159="sníž. přenesená",J159,0)</f>
        <v>0</v>
      </c>
      <c r="BI159" s="184">
        <f>IF(N159="nulová",J159,0)</f>
        <v>0</v>
      </c>
      <c r="BJ159" s="19" t="s">
        <v>84</v>
      </c>
      <c r="BK159" s="184">
        <f>ROUND(I159*H159,2)</f>
        <v>0</v>
      </c>
      <c r="BL159" s="19" t="s">
        <v>248</v>
      </c>
      <c r="BM159" s="183" t="s">
        <v>272</v>
      </c>
    </row>
    <row r="160" s="14" customFormat="1">
      <c r="A160" s="14"/>
      <c r="B160" s="201"/>
      <c r="C160" s="14"/>
      <c r="D160" s="193" t="s">
        <v>250</v>
      </c>
      <c r="E160" s="202" t="s">
        <v>1</v>
      </c>
      <c r="F160" s="203" t="s">
        <v>273</v>
      </c>
      <c r="G160" s="14"/>
      <c r="H160" s="202" t="s">
        <v>1</v>
      </c>
      <c r="I160" s="204"/>
      <c r="J160" s="14"/>
      <c r="K160" s="14"/>
      <c r="L160" s="201"/>
      <c r="M160" s="205"/>
      <c r="N160" s="206"/>
      <c r="O160" s="206"/>
      <c r="P160" s="206"/>
      <c r="Q160" s="206"/>
      <c r="R160" s="206"/>
      <c r="S160" s="206"/>
      <c r="T160" s="207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02" t="s">
        <v>250</v>
      </c>
      <c r="AU160" s="202" t="s">
        <v>86</v>
      </c>
      <c r="AV160" s="14" t="s">
        <v>84</v>
      </c>
      <c r="AW160" s="14" t="s">
        <v>32</v>
      </c>
      <c r="AX160" s="14" t="s">
        <v>76</v>
      </c>
      <c r="AY160" s="202" t="s">
        <v>134</v>
      </c>
    </row>
    <row r="161" s="13" customFormat="1">
      <c r="A161" s="13"/>
      <c r="B161" s="192"/>
      <c r="C161" s="13"/>
      <c r="D161" s="193" t="s">
        <v>250</v>
      </c>
      <c r="E161" s="194" t="s">
        <v>1</v>
      </c>
      <c r="F161" s="195" t="s">
        <v>274</v>
      </c>
      <c r="G161" s="13"/>
      <c r="H161" s="196">
        <v>2.4199999999999999</v>
      </c>
      <c r="I161" s="197"/>
      <c r="J161" s="13"/>
      <c r="K161" s="13"/>
      <c r="L161" s="192"/>
      <c r="M161" s="198"/>
      <c r="N161" s="199"/>
      <c r="O161" s="199"/>
      <c r="P161" s="199"/>
      <c r="Q161" s="199"/>
      <c r="R161" s="199"/>
      <c r="S161" s="199"/>
      <c r="T161" s="20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94" t="s">
        <v>250</v>
      </c>
      <c r="AU161" s="194" t="s">
        <v>86</v>
      </c>
      <c r="AV161" s="13" t="s">
        <v>86</v>
      </c>
      <c r="AW161" s="13" t="s">
        <v>32</v>
      </c>
      <c r="AX161" s="13" t="s">
        <v>76</v>
      </c>
      <c r="AY161" s="194" t="s">
        <v>134</v>
      </c>
    </row>
    <row r="162" s="13" customFormat="1">
      <c r="A162" s="13"/>
      <c r="B162" s="192"/>
      <c r="C162" s="13"/>
      <c r="D162" s="193" t="s">
        <v>250</v>
      </c>
      <c r="E162" s="194" t="s">
        <v>1</v>
      </c>
      <c r="F162" s="195" t="s">
        <v>275</v>
      </c>
      <c r="G162" s="13"/>
      <c r="H162" s="196">
        <v>1.4079999999999999</v>
      </c>
      <c r="I162" s="197"/>
      <c r="J162" s="13"/>
      <c r="K162" s="13"/>
      <c r="L162" s="192"/>
      <c r="M162" s="198"/>
      <c r="N162" s="199"/>
      <c r="O162" s="199"/>
      <c r="P162" s="199"/>
      <c r="Q162" s="199"/>
      <c r="R162" s="199"/>
      <c r="S162" s="199"/>
      <c r="T162" s="20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94" t="s">
        <v>250</v>
      </c>
      <c r="AU162" s="194" t="s">
        <v>86</v>
      </c>
      <c r="AV162" s="13" t="s">
        <v>86</v>
      </c>
      <c r="AW162" s="13" t="s">
        <v>32</v>
      </c>
      <c r="AX162" s="13" t="s">
        <v>76</v>
      </c>
      <c r="AY162" s="194" t="s">
        <v>134</v>
      </c>
    </row>
    <row r="163" s="13" customFormat="1">
      <c r="A163" s="13"/>
      <c r="B163" s="192"/>
      <c r="C163" s="13"/>
      <c r="D163" s="193" t="s">
        <v>250</v>
      </c>
      <c r="E163" s="194" t="s">
        <v>1</v>
      </c>
      <c r="F163" s="195" t="s">
        <v>274</v>
      </c>
      <c r="G163" s="13"/>
      <c r="H163" s="196">
        <v>2.4199999999999999</v>
      </c>
      <c r="I163" s="197"/>
      <c r="J163" s="13"/>
      <c r="K163" s="13"/>
      <c r="L163" s="192"/>
      <c r="M163" s="198"/>
      <c r="N163" s="199"/>
      <c r="O163" s="199"/>
      <c r="P163" s="199"/>
      <c r="Q163" s="199"/>
      <c r="R163" s="199"/>
      <c r="S163" s="199"/>
      <c r="T163" s="20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94" t="s">
        <v>250</v>
      </c>
      <c r="AU163" s="194" t="s">
        <v>86</v>
      </c>
      <c r="AV163" s="13" t="s">
        <v>86</v>
      </c>
      <c r="AW163" s="13" t="s">
        <v>32</v>
      </c>
      <c r="AX163" s="13" t="s">
        <v>76</v>
      </c>
      <c r="AY163" s="194" t="s">
        <v>134</v>
      </c>
    </row>
    <row r="164" s="13" customFormat="1">
      <c r="A164" s="13"/>
      <c r="B164" s="192"/>
      <c r="C164" s="13"/>
      <c r="D164" s="193" t="s">
        <v>250</v>
      </c>
      <c r="E164" s="194" t="s">
        <v>1</v>
      </c>
      <c r="F164" s="195" t="s">
        <v>276</v>
      </c>
      <c r="G164" s="13"/>
      <c r="H164" s="196">
        <v>2.6400000000000001</v>
      </c>
      <c r="I164" s="197"/>
      <c r="J164" s="13"/>
      <c r="K164" s="13"/>
      <c r="L164" s="192"/>
      <c r="M164" s="198"/>
      <c r="N164" s="199"/>
      <c r="O164" s="199"/>
      <c r="P164" s="199"/>
      <c r="Q164" s="199"/>
      <c r="R164" s="199"/>
      <c r="S164" s="199"/>
      <c r="T164" s="20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94" t="s">
        <v>250</v>
      </c>
      <c r="AU164" s="194" t="s">
        <v>86</v>
      </c>
      <c r="AV164" s="13" t="s">
        <v>86</v>
      </c>
      <c r="AW164" s="13" t="s">
        <v>32</v>
      </c>
      <c r="AX164" s="13" t="s">
        <v>76</v>
      </c>
      <c r="AY164" s="194" t="s">
        <v>134</v>
      </c>
    </row>
    <row r="165" s="13" customFormat="1">
      <c r="A165" s="13"/>
      <c r="B165" s="192"/>
      <c r="C165" s="13"/>
      <c r="D165" s="193" t="s">
        <v>250</v>
      </c>
      <c r="E165" s="194" t="s">
        <v>1</v>
      </c>
      <c r="F165" s="195" t="s">
        <v>277</v>
      </c>
      <c r="G165" s="13"/>
      <c r="H165" s="196">
        <v>1.98</v>
      </c>
      <c r="I165" s="197"/>
      <c r="J165" s="13"/>
      <c r="K165" s="13"/>
      <c r="L165" s="192"/>
      <c r="M165" s="198"/>
      <c r="N165" s="199"/>
      <c r="O165" s="199"/>
      <c r="P165" s="199"/>
      <c r="Q165" s="199"/>
      <c r="R165" s="199"/>
      <c r="S165" s="199"/>
      <c r="T165" s="20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94" t="s">
        <v>250</v>
      </c>
      <c r="AU165" s="194" t="s">
        <v>86</v>
      </c>
      <c r="AV165" s="13" t="s">
        <v>86</v>
      </c>
      <c r="AW165" s="13" t="s">
        <v>32</v>
      </c>
      <c r="AX165" s="13" t="s">
        <v>76</v>
      </c>
      <c r="AY165" s="194" t="s">
        <v>134</v>
      </c>
    </row>
    <row r="166" s="13" customFormat="1">
      <c r="A166" s="13"/>
      <c r="B166" s="192"/>
      <c r="C166" s="13"/>
      <c r="D166" s="193" t="s">
        <v>250</v>
      </c>
      <c r="E166" s="194" t="s">
        <v>1</v>
      </c>
      <c r="F166" s="195" t="s">
        <v>274</v>
      </c>
      <c r="G166" s="13"/>
      <c r="H166" s="196">
        <v>2.4199999999999999</v>
      </c>
      <c r="I166" s="197"/>
      <c r="J166" s="13"/>
      <c r="K166" s="13"/>
      <c r="L166" s="192"/>
      <c r="M166" s="198"/>
      <c r="N166" s="199"/>
      <c r="O166" s="199"/>
      <c r="P166" s="199"/>
      <c r="Q166" s="199"/>
      <c r="R166" s="199"/>
      <c r="S166" s="199"/>
      <c r="T166" s="20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94" t="s">
        <v>250</v>
      </c>
      <c r="AU166" s="194" t="s">
        <v>86</v>
      </c>
      <c r="AV166" s="13" t="s">
        <v>86</v>
      </c>
      <c r="AW166" s="13" t="s">
        <v>32</v>
      </c>
      <c r="AX166" s="13" t="s">
        <v>76</v>
      </c>
      <c r="AY166" s="194" t="s">
        <v>134</v>
      </c>
    </row>
    <row r="167" s="13" customFormat="1">
      <c r="A167" s="13"/>
      <c r="B167" s="192"/>
      <c r="C167" s="13"/>
      <c r="D167" s="193" t="s">
        <v>250</v>
      </c>
      <c r="E167" s="194" t="s">
        <v>1</v>
      </c>
      <c r="F167" s="195" t="s">
        <v>275</v>
      </c>
      <c r="G167" s="13"/>
      <c r="H167" s="196">
        <v>1.4079999999999999</v>
      </c>
      <c r="I167" s="197"/>
      <c r="J167" s="13"/>
      <c r="K167" s="13"/>
      <c r="L167" s="192"/>
      <c r="M167" s="198"/>
      <c r="N167" s="199"/>
      <c r="O167" s="199"/>
      <c r="P167" s="199"/>
      <c r="Q167" s="199"/>
      <c r="R167" s="199"/>
      <c r="S167" s="199"/>
      <c r="T167" s="20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94" t="s">
        <v>250</v>
      </c>
      <c r="AU167" s="194" t="s">
        <v>86</v>
      </c>
      <c r="AV167" s="13" t="s">
        <v>86</v>
      </c>
      <c r="AW167" s="13" t="s">
        <v>32</v>
      </c>
      <c r="AX167" s="13" t="s">
        <v>76</v>
      </c>
      <c r="AY167" s="194" t="s">
        <v>134</v>
      </c>
    </row>
    <row r="168" s="13" customFormat="1">
      <c r="A168" s="13"/>
      <c r="B168" s="192"/>
      <c r="C168" s="13"/>
      <c r="D168" s="193" t="s">
        <v>250</v>
      </c>
      <c r="E168" s="194" t="s">
        <v>1</v>
      </c>
      <c r="F168" s="195" t="s">
        <v>274</v>
      </c>
      <c r="G168" s="13"/>
      <c r="H168" s="196">
        <v>2.4199999999999999</v>
      </c>
      <c r="I168" s="197"/>
      <c r="J168" s="13"/>
      <c r="K168" s="13"/>
      <c r="L168" s="192"/>
      <c r="M168" s="198"/>
      <c r="N168" s="199"/>
      <c r="O168" s="199"/>
      <c r="P168" s="199"/>
      <c r="Q168" s="199"/>
      <c r="R168" s="199"/>
      <c r="S168" s="199"/>
      <c r="T168" s="20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94" t="s">
        <v>250</v>
      </c>
      <c r="AU168" s="194" t="s">
        <v>86</v>
      </c>
      <c r="AV168" s="13" t="s">
        <v>86</v>
      </c>
      <c r="AW168" s="13" t="s">
        <v>32</v>
      </c>
      <c r="AX168" s="13" t="s">
        <v>76</v>
      </c>
      <c r="AY168" s="194" t="s">
        <v>134</v>
      </c>
    </row>
    <row r="169" s="14" customFormat="1">
      <c r="A169" s="14"/>
      <c r="B169" s="201"/>
      <c r="C169" s="14"/>
      <c r="D169" s="193" t="s">
        <v>250</v>
      </c>
      <c r="E169" s="202" t="s">
        <v>1</v>
      </c>
      <c r="F169" s="203" t="s">
        <v>278</v>
      </c>
      <c r="G169" s="14"/>
      <c r="H169" s="202" t="s">
        <v>1</v>
      </c>
      <c r="I169" s="204"/>
      <c r="J169" s="14"/>
      <c r="K169" s="14"/>
      <c r="L169" s="201"/>
      <c r="M169" s="205"/>
      <c r="N169" s="206"/>
      <c r="O169" s="206"/>
      <c r="P169" s="206"/>
      <c r="Q169" s="206"/>
      <c r="R169" s="206"/>
      <c r="S169" s="206"/>
      <c r="T169" s="207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02" t="s">
        <v>250</v>
      </c>
      <c r="AU169" s="202" t="s">
        <v>86</v>
      </c>
      <c r="AV169" s="14" t="s">
        <v>84</v>
      </c>
      <c r="AW169" s="14" t="s">
        <v>32</v>
      </c>
      <c r="AX169" s="14" t="s">
        <v>76</v>
      </c>
      <c r="AY169" s="202" t="s">
        <v>134</v>
      </c>
    </row>
    <row r="170" s="13" customFormat="1">
      <c r="A170" s="13"/>
      <c r="B170" s="192"/>
      <c r="C170" s="13"/>
      <c r="D170" s="193" t="s">
        <v>250</v>
      </c>
      <c r="E170" s="194" t="s">
        <v>1</v>
      </c>
      <c r="F170" s="195" t="s">
        <v>279</v>
      </c>
      <c r="G170" s="13"/>
      <c r="H170" s="196">
        <v>11.220000000000001</v>
      </c>
      <c r="I170" s="197"/>
      <c r="J170" s="13"/>
      <c r="K170" s="13"/>
      <c r="L170" s="192"/>
      <c r="M170" s="198"/>
      <c r="N170" s="199"/>
      <c r="O170" s="199"/>
      <c r="P170" s="199"/>
      <c r="Q170" s="199"/>
      <c r="R170" s="199"/>
      <c r="S170" s="199"/>
      <c r="T170" s="20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94" t="s">
        <v>250</v>
      </c>
      <c r="AU170" s="194" t="s">
        <v>86</v>
      </c>
      <c r="AV170" s="13" t="s">
        <v>86</v>
      </c>
      <c r="AW170" s="13" t="s">
        <v>32</v>
      </c>
      <c r="AX170" s="13" t="s">
        <v>76</v>
      </c>
      <c r="AY170" s="194" t="s">
        <v>134</v>
      </c>
    </row>
    <row r="171" s="13" customFormat="1">
      <c r="A171" s="13"/>
      <c r="B171" s="192"/>
      <c r="C171" s="13"/>
      <c r="D171" s="193" t="s">
        <v>250</v>
      </c>
      <c r="E171" s="194" t="s">
        <v>1</v>
      </c>
      <c r="F171" s="195" t="s">
        <v>280</v>
      </c>
      <c r="G171" s="13"/>
      <c r="H171" s="196">
        <v>5.1040000000000001</v>
      </c>
      <c r="I171" s="197"/>
      <c r="J171" s="13"/>
      <c r="K171" s="13"/>
      <c r="L171" s="192"/>
      <c r="M171" s="198"/>
      <c r="N171" s="199"/>
      <c r="O171" s="199"/>
      <c r="P171" s="199"/>
      <c r="Q171" s="199"/>
      <c r="R171" s="199"/>
      <c r="S171" s="199"/>
      <c r="T171" s="20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194" t="s">
        <v>250</v>
      </c>
      <c r="AU171" s="194" t="s">
        <v>86</v>
      </c>
      <c r="AV171" s="13" t="s">
        <v>86</v>
      </c>
      <c r="AW171" s="13" t="s">
        <v>32</v>
      </c>
      <c r="AX171" s="13" t="s">
        <v>76</v>
      </c>
      <c r="AY171" s="194" t="s">
        <v>134</v>
      </c>
    </row>
    <row r="172" s="16" customFormat="1">
      <c r="A172" s="16"/>
      <c r="B172" s="216"/>
      <c r="C172" s="16"/>
      <c r="D172" s="193" t="s">
        <v>250</v>
      </c>
      <c r="E172" s="217" t="s">
        <v>1</v>
      </c>
      <c r="F172" s="218" t="s">
        <v>281</v>
      </c>
      <c r="G172" s="16"/>
      <c r="H172" s="219">
        <v>33.439999999999998</v>
      </c>
      <c r="I172" s="220"/>
      <c r="J172" s="16"/>
      <c r="K172" s="16"/>
      <c r="L172" s="216"/>
      <c r="M172" s="221"/>
      <c r="N172" s="222"/>
      <c r="O172" s="222"/>
      <c r="P172" s="222"/>
      <c r="Q172" s="222"/>
      <c r="R172" s="222"/>
      <c r="S172" s="222"/>
      <c r="T172" s="223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T172" s="217" t="s">
        <v>250</v>
      </c>
      <c r="AU172" s="217" t="s">
        <v>86</v>
      </c>
      <c r="AV172" s="16" t="s">
        <v>150</v>
      </c>
      <c r="AW172" s="16" t="s">
        <v>32</v>
      </c>
      <c r="AX172" s="16" t="s">
        <v>76</v>
      </c>
      <c r="AY172" s="217" t="s">
        <v>134</v>
      </c>
    </row>
    <row r="173" s="14" customFormat="1">
      <c r="A173" s="14"/>
      <c r="B173" s="201"/>
      <c r="C173" s="14"/>
      <c r="D173" s="193" t="s">
        <v>250</v>
      </c>
      <c r="E173" s="202" t="s">
        <v>1</v>
      </c>
      <c r="F173" s="203" t="s">
        <v>282</v>
      </c>
      <c r="G173" s="14"/>
      <c r="H173" s="202" t="s">
        <v>1</v>
      </c>
      <c r="I173" s="204"/>
      <c r="J173" s="14"/>
      <c r="K173" s="14"/>
      <c r="L173" s="201"/>
      <c r="M173" s="205"/>
      <c r="N173" s="206"/>
      <c r="O173" s="206"/>
      <c r="P173" s="206"/>
      <c r="Q173" s="206"/>
      <c r="R173" s="206"/>
      <c r="S173" s="206"/>
      <c r="T173" s="207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02" t="s">
        <v>250</v>
      </c>
      <c r="AU173" s="202" t="s">
        <v>86</v>
      </c>
      <c r="AV173" s="14" t="s">
        <v>84</v>
      </c>
      <c r="AW173" s="14" t="s">
        <v>32</v>
      </c>
      <c r="AX173" s="14" t="s">
        <v>76</v>
      </c>
      <c r="AY173" s="202" t="s">
        <v>134</v>
      </c>
    </row>
    <row r="174" s="13" customFormat="1">
      <c r="A174" s="13"/>
      <c r="B174" s="192"/>
      <c r="C174" s="13"/>
      <c r="D174" s="193" t="s">
        <v>250</v>
      </c>
      <c r="E174" s="194" t="s">
        <v>1</v>
      </c>
      <c r="F174" s="195" t="s">
        <v>283</v>
      </c>
      <c r="G174" s="13"/>
      <c r="H174" s="196">
        <v>79.599999999999994</v>
      </c>
      <c r="I174" s="197"/>
      <c r="J174" s="13"/>
      <c r="K174" s="13"/>
      <c r="L174" s="192"/>
      <c r="M174" s="198"/>
      <c r="N174" s="199"/>
      <c r="O174" s="199"/>
      <c r="P174" s="199"/>
      <c r="Q174" s="199"/>
      <c r="R174" s="199"/>
      <c r="S174" s="199"/>
      <c r="T174" s="20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194" t="s">
        <v>250</v>
      </c>
      <c r="AU174" s="194" t="s">
        <v>86</v>
      </c>
      <c r="AV174" s="13" t="s">
        <v>86</v>
      </c>
      <c r="AW174" s="13" t="s">
        <v>32</v>
      </c>
      <c r="AX174" s="13" t="s">
        <v>76</v>
      </c>
      <c r="AY174" s="194" t="s">
        <v>134</v>
      </c>
    </row>
    <row r="175" s="13" customFormat="1">
      <c r="A175" s="13"/>
      <c r="B175" s="192"/>
      <c r="C175" s="13"/>
      <c r="D175" s="193" t="s">
        <v>250</v>
      </c>
      <c r="E175" s="194" t="s">
        <v>1</v>
      </c>
      <c r="F175" s="195" t="s">
        <v>284</v>
      </c>
      <c r="G175" s="13"/>
      <c r="H175" s="196">
        <v>42.399999999999999</v>
      </c>
      <c r="I175" s="197"/>
      <c r="J175" s="13"/>
      <c r="K175" s="13"/>
      <c r="L175" s="192"/>
      <c r="M175" s="198"/>
      <c r="N175" s="199"/>
      <c r="O175" s="199"/>
      <c r="P175" s="199"/>
      <c r="Q175" s="199"/>
      <c r="R175" s="199"/>
      <c r="S175" s="199"/>
      <c r="T175" s="20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94" t="s">
        <v>250</v>
      </c>
      <c r="AU175" s="194" t="s">
        <v>86</v>
      </c>
      <c r="AV175" s="13" t="s">
        <v>86</v>
      </c>
      <c r="AW175" s="13" t="s">
        <v>32</v>
      </c>
      <c r="AX175" s="13" t="s">
        <v>76</v>
      </c>
      <c r="AY175" s="194" t="s">
        <v>134</v>
      </c>
    </row>
    <row r="176" s="16" customFormat="1">
      <c r="A176" s="16"/>
      <c r="B176" s="216"/>
      <c r="C176" s="16"/>
      <c r="D176" s="193" t="s">
        <v>250</v>
      </c>
      <c r="E176" s="217" t="s">
        <v>1</v>
      </c>
      <c r="F176" s="218" t="s">
        <v>281</v>
      </c>
      <c r="G176" s="16"/>
      <c r="H176" s="219">
        <v>122</v>
      </c>
      <c r="I176" s="220"/>
      <c r="J176" s="16"/>
      <c r="K176" s="16"/>
      <c r="L176" s="216"/>
      <c r="M176" s="221"/>
      <c r="N176" s="222"/>
      <c r="O176" s="222"/>
      <c r="P176" s="222"/>
      <c r="Q176" s="222"/>
      <c r="R176" s="222"/>
      <c r="S176" s="222"/>
      <c r="T176" s="223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T176" s="217" t="s">
        <v>250</v>
      </c>
      <c r="AU176" s="217" t="s">
        <v>86</v>
      </c>
      <c r="AV176" s="16" t="s">
        <v>150</v>
      </c>
      <c r="AW176" s="16" t="s">
        <v>32</v>
      </c>
      <c r="AX176" s="16" t="s">
        <v>76</v>
      </c>
      <c r="AY176" s="217" t="s">
        <v>134</v>
      </c>
    </row>
    <row r="177" s="15" customFormat="1">
      <c r="A177" s="15"/>
      <c r="B177" s="208"/>
      <c r="C177" s="15"/>
      <c r="D177" s="193" t="s">
        <v>250</v>
      </c>
      <c r="E177" s="209" t="s">
        <v>165</v>
      </c>
      <c r="F177" s="210" t="s">
        <v>256</v>
      </c>
      <c r="G177" s="15"/>
      <c r="H177" s="211">
        <v>155.44</v>
      </c>
      <c r="I177" s="212"/>
      <c r="J177" s="15"/>
      <c r="K177" s="15"/>
      <c r="L177" s="208"/>
      <c r="M177" s="213"/>
      <c r="N177" s="214"/>
      <c r="O177" s="214"/>
      <c r="P177" s="214"/>
      <c r="Q177" s="214"/>
      <c r="R177" s="214"/>
      <c r="S177" s="214"/>
      <c r="T177" s="2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09" t="s">
        <v>250</v>
      </c>
      <c r="AU177" s="209" t="s">
        <v>86</v>
      </c>
      <c r="AV177" s="15" t="s">
        <v>248</v>
      </c>
      <c r="AW177" s="15" t="s">
        <v>32</v>
      </c>
      <c r="AX177" s="15" t="s">
        <v>84</v>
      </c>
      <c r="AY177" s="209" t="s">
        <v>134</v>
      </c>
    </row>
    <row r="178" s="2" customFormat="1" ht="37.8" customHeight="1">
      <c r="A178" s="38"/>
      <c r="B178" s="171"/>
      <c r="C178" s="172" t="s">
        <v>133</v>
      </c>
      <c r="D178" s="172" t="s">
        <v>137</v>
      </c>
      <c r="E178" s="173" t="s">
        <v>285</v>
      </c>
      <c r="F178" s="174" t="s">
        <v>286</v>
      </c>
      <c r="G178" s="175" t="s">
        <v>264</v>
      </c>
      <c r="H178" s="176">
        <v>64.933000000000007</v>
      </c>
      <c r="I178" s="177"/>
      <c r="J178" s="178">
        <f>ROUND(I178*H178,2)</f>
        <v>0</v>
      </c>
      <c r="K178" s="174" t="s">
        <v>141</v>
      </c>
      <c r="L178" s="39"/>
      <c r="M178" s="179" t="s">
        <v>1</v>
      </c>
      <c r="N178" s="180" t="s">
        <v>41</v>
      </c>
      <c r="O178" s="77"/>
      <c r="P178" s="181">
        <f>O178*H178</f>
        <v>0</v>
      </c>
      <c r="Q178" s="181">
        <v>0</v>
      </c>
      <c r="R178" s="181">
        <f>Q178*H178</f>
        <v>0</v>
      </c>
      <c r="S178" s="181">
        <v>0</v>
      </c>
      <c r="T178" s="182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183" t="s">
        <v>248</v>
      </c>
      <c r="AT178" s="183" t="s">
        <v>137</v>
      </c>
      <c r="AU178" s="183" t="s">
        <v>86</v>
      </c>
      <c r="AY178" s="19" t="s">
        <v>134</v>
      </c>
      <c r="BE178" s="184">
        <f>IF(N178="základní",J178,0)</f>
        <v>0</v>
      </c>
      <c r="BF178" s="184">
        <f>IF(N178="snížená",J178,0)</f>
        <v>0</v>
      </c>
      <c r="BG178" s="184">
        <f>IF(N178="zákl. přenesená",J178,0)</f>
        <v>0</v>
      </c>
      <c r="BH178" s="184">
        <f>IF(N178="sníž. přenesená",J178,0)</f>
        <v>0</v>
      </c>
      <c r="BI178" s="184">
        <f>IF(N178="nulová",J178,0)</f>
        <v>0</v>
      </c>
      <c r="BJ178" s="19" t="s">
        <v>84</v>
      </c>
      <c r="BK178" s="184">
        <f>ROUND(I178*H178,2)</f>
        <v>0</v>
      </c>
      <c r="BL178" s="19" t="s">
        <v>248</v>
      </c>
      <c r="BM178" s="183" t="s">
        <v>287</v>
      </c>
    </row>
    <row r="179" s="13" customFormat="1">
      <c r="A179" s="13"/>
      <c r="B179" s="192"/>
      <c r="C179" s="13"/>
      <c r="D179" s="193" t="s">
        <v>250</v>
      </c>
      <c r="E179" s="194" t="s">
        <v>1</v>
      </c>
      <c r="F179" s="195" t="s">
        <v>288</v>
      </c>
      <c r="G179" s="13"/>
      <c r="H179" s="196">
        <v>186.93299999999999</v>
      </c>
      <c r="I179" s="197"/>
      <c r="J179" s="13"/>
      <c r="K179" s="13"/>
      <c r="L179" s="192"/>
      <c r="M179" s="198"/>
      <c r="N179" s="199"/>
      <c r="O179" s="199"/>
      <c r="P179" s="199"/>
      <c r="Q179" s="199"/>
      <c r="R179" s="199"/>
      <c r="S179" s="199"/>
      <c r="T179" s="20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94" t="s">
        <v>250</v>
      </c>
      <c r="AU179" s="194" t="s">
        <v>86</v>
      </c>
      <c r="AV179" s="13" t="s">
        <v>86</v>
      </c>
      <c r="AW179" s="13" t="s">
        <v>32</v>
      </c>
      <c r="AX179" s="13" t="s">
        <v>76</v>
      </c>
      <c r="AY179" s="194" t="s">
        <v>134</v>
      </c>
    </row>
    <row r="180" s="13" customFormat="1">
      <c r="A180" s="13"/>
      <c r="B180" s="192"/>
      <c r="C180" s="13"/>
      <c r="D180" s="193" t="s">
        <v>250</v>
      </c>
      <c r="E180" s="194" t="s">
        <v>1</v>
      </c>
      <c r="F180" s="195" t="s">
        <v>289</v>
      </c>
      <c r="G180" s="13"/>
      <c r="H180" s="196">
        <v>-122</v>
      </c>
      <c r="I180" s="197"/>
      <c r="J180" s="13"/>
      <c r="K180" s="13"/>
      <c r="L180" s="192"/>
      <c r="M180" s="198"/>
      <c r="N180" s="199"/>
      <c r="O180" s="199"/>
      <c r="P180" s="199"/>
      <c r="Q180" s="199"/>
      <c r="R180" s="199"/>
      <c r="S180" s="199"/>
      <c r="T180" s="200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94" t="s">
        <v>250</v>
      </c>
      <c r="AU180" s="194" t="s">
        <v>86</v>
      </c>
      <c r="AV180" s="13" t="s">
        <v>86</v>
      </c>
      <c r="AW180" s="13" t="s">
        <v>32</v>
      </c>
      <c r="AX180" s="13" t="s">
        <v>76</v>
      </c>
      <c r="AY180" s="194" t="s">
        <v>134</v>
      </c>
    </row>
    <row r="181" s="15" customFormat="1">
      <c r="A181" s="15"/>
      <c r="B181" s="208"/>
      <c r="C181" s="15"/>
      <c r="D181" s="193" t="s">
        <v>250</v>
      </c>
      <c r="E181" s="209" t="s">
        <v>168</v>
      </c>
      <c r="F181" s="210" t="s">
        <v>256</v>
      </c>
      <c r="G181" s="15"/>
      <c r="H181" s="211">
        <v>64.933000000000007</v>
      </c>
      <c r="I181" s="212"/>
      <c r="J181" s="15"/>
      <c r="K181" s="15"/>
      <c r="L181" s="208"/>
      <c r="M181" s="213"/>
      <c r="N181" s="214"/>
      <c r="O181" s="214"/>
      <c r="P181" s="214"/>
      <c r="Q181" s="214"/>
      <c r="R181" s="214"/>
      <c r="S181" s="214"/>
      <c r="T181" s="2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09" t="s">
        <v>250</v>
      </c>
      <c r="AU181" s="209" t="s">
        <v>86</v>
      </c>
      <c r="AV181" s="15" t="s">
        <v>248</v>
      </c>
      <c r="AW181" s="15" t="s">
        <v>32</v>
      </c>
      <c r="AX181" s="15" t="s">
        <v>84</v>
      </c>
      <c r="AY181" s="209" t="s">
        <v>134</v>
      </c>
    </row>
    <row r="182" s="2" customFormat="1" ht="33" customHeight="1">
      <c r="A182" s="38"/>
      <c r="B182" s="171"/>
      <c r="C182" s="172" t="s">
        <v>290</v>
      </c>
      <c r="D182" s="172" t="s">
        <v>137</v>
      </c>
      <c r="E182" s="173" t="s">
        <v>291</v>
      </c>
      <c r="F182" s="174" t="s">
        <v>292</v>
      </c>
      <c r="G182" s="175" t="s">
        <v>293</v>
      </c>
      <c r="H182" s="176">
        <v>116.87900000000001</v>
      </c>
      <c r="I182" s="177"/>
      <c r="J182" s="178">
        <f>ROUND(I182*H182,2)</f>
        <v>0</v>
      </c>
      <c r="K182" s="174" t="s">
        <v>141</v>
      </c>
      <c r="L182" s="39"/>
      <c r="M182" s="179" t="s">
        <v>1</v>
      </c>
      <c r="N182" s="180" t="s">
        <v>41</v>
      </c>
      <c r="O182" s="77"/>
      <c r="P182" s="181">
        <f>O182*H182</f>
        <v>0</v>
      </c>
      <c r="Q182" s="181">
        <v>0</v>
      </c>
      <c r="R182" s="181">
        <f>Q182*H182</f>
        <v>0</v>
      </c>
      <c r="S182" s="181">
        <v>0</v>
      </c>
      <c r="T182" s="182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83" t="s">
        <v>248</v>
      </c>
      <c r="AT182" s="183" t="s">
        <v>137</v>
      </c>
      <c r="AU182" s="183" t="s">
        <v>86</v>
      </c>
      <c r="AY182" s="19" t="s">
        <v>134</v>
      </c>
      <c r="BE182" s="184">
        <f>IF(N182="základní",J182,0)</f>
        <v>0</v>
      </c>
      <c r="BF182" s="184">
        <f>IF(N182="snížená",J182,0)</f>
        <v>0</v>
      </c>
      <c r="BG182" s="184">
        <f>IF(N182="zákl. přenesená",J182,0)</f>
        <v>0</v>
      </c>
      <c r="BH182" s="184">
        <f>IF(N182="sníž. přenesená",J182,0)</f>
        <v>0</v>
      </c>
      <c r="BI182" s="184">
        <f>IF(N182="nulová",J182,0)</f>
        <v>0</v>
      </c>
      <c r="BJ182" s="19" t="s">
        <v>84</v>
      </c>
      <c r="BK182" s="184">
        <f>ROUND(I182*H182,2)</f>
        <v>0</v>
      </c>
      <c r="BL182" s="19" t="s">
        <v>248</v>
      </c>
      <c r="BM182" s="183" t="s">
        <v>294</v>
      </c>
    </row>
    <row r="183" s="13" customFormat="1">
      <c r="A183" s="13"/>
      <c r="B183" s="192"/>
      <c r="C183" s="13"/>
      <c r="D183" s="193" t="s">
        <v>250</v>
      </c>
      <c r="E183" s="194" t="s">
        <v>1</v>
      </c>
      <c r="F183" s="195" t="s">
        <v>295</v>
      </c>
      <c r="G183" s="13"/>
      <c r="H183" s="196">
        <v>116.87900000000001</v>
      </c>
      <c r="I183" s="197"/>
      <c r="J183" s="13"/>
      <c r="K183" s="13"/>
      <c r="L183" s="192"/>
      <c r="M183" s="198"/>
      <c r="N183" s="199"/>
      <c r="O183" s="199"/>
      <c r="P183" s="199"/>
      <c r="Q183" s="199"/>
      <c r="R183" s="199"/>
      <c r="S183" s="199"/>
      <c r="T183" s="20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94" t="s">
        <v>250</v>
      </c>
      <c r="AU183" s="194" t="s">
        <v>86</v>
      </c>
      <c r="AV183" s="13" t="s">
        <v>86</v>
      </c>
      <c r="AW183" s="13" t="s">
        <v>32</v>
      </c>
      <c r="AX183" s="13" t="s">
        <v>84</v>
      </c>
      <c r="AY183" s="194" t="s">
        <v>134</v>
      </c>
    </row>
    <row r="184" s="2" customFormat="1" ht="16.5" customHeight="1">
      <c r="A184" s="38"/>
      <c r="B184" s="171"/>
      <c r="C184" s="172" t="s">
        <v>296</v>
      </c>
      <c r="D184" s="172" t="s">
        <v>137</v>
      </c>
      <c r="E184" s="173" t="s">
        <v>297</v>
      </c>
      <c r="F184" s="174" t="s">
        <v>298</v>
      </c>
      <c r="G184" s="175" t="s">
        <v>264</v>
      </c>
      <c r="H184" s="176">
        <v>64.933000000000007</v>
      </c>
      <c r="I184" s="177"/>
      <c r="J184" s="178">
        <f>ROUND(I184*H184,2)</f>
        <v>0</v>
      </c>
      <c r="K184" s="174" t="s">
        <v>141</v>
      </c>
      <c r="L184" s="39"/>
      <c r="M184" s="179" t="s">
        <v>1</v>
      </c>
      <c r="N184" s="180" t="s">
        <v>41</v>
      </c>
      <c r="O184" s="77"/>
      <c r="P184" s="181">
        <f>O184*H184</f>
        <v>0</v>
      </c>
      <c r="Q184" s="181">
        <v>0</v>
      </c>
      <c r="R184" s="181">
        <f>Q184*H184</f>
        <v>0</v>
      </c>
      <c r="S184" s="181">
        <v>0</v>
      </c>
      <c r="T184" s="182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183" t="s">
        <v>248</v>
      </c>
      <c r="AT184" s="183" t="s">
        <v>137</v>
      </c>
      <c r="AU184" s="183" t="s">
        <v>86</v>
      </c>
      <c r="AY184" s="19" t="s">
        <v>134</v>
      </c>
      <c r="BE184" s="184">
        <f>IF(N184="základní",J184,0)</f>
        <v>0</v>
      </c>
      <c r="BF184" s="184">
        <f>IF(N184="snížená",J184,0)</f>
        <v>0</v>
      </c>
      <c r="BG184" s="184">
        <f>IF(N184="zákl. přenesená",J184,0)</f>
        <v>0</v>
      </c>
      <c r="BH184" s="184">
        <f>IF(N184="sníž. přenesená",J184,0)</f>
        <v>0</v>
      </c>
      <c r="BI184" s="184">
        <f>IF(N184="nulová",J184,0)</f>
        <v>0</v>
      </c>
      <c r="BJ184" s="19" t="s">
        <v>84</v>
      </c>
      <c r="BK184" s="184">
        <f>ROUND(I184*H184,2)</f>
        <v>0</v>
      </c>
      <c r="BL184" s="19" t="s">
        <v>248</v>
      </c>
      <c r="BM184" s="183" t="s">
        <v>299</v>
      </c>
    </row>
    <row r="185" s="13" customFormat="1">
      <c r="A185" s="13"/>
      <c r="B185" s="192"/>
      <c r="C185" s="13"/>
      <c r="D185" s="193" t="s">
        <v>250</v>
      </c>
      <c r="E185" s="194" t="s">
        <v>1</v>
      </c>
      <c r="F185" s="195" t="s">
        <v>168</v>
      </c>
      <c r="G185" s="13"/>
      <c r="H185" s="196">
        <v>64.933000000000007</v>
      </c>
      <c r="I185" s="197"/>
      <c r="J185" s="13"/>
      <c r="K185" s="13"/>
      <c r="L185" s="192"/>
      <c r="M185" s="198"/>
      <c r="N185" s="199"/>
      <c r="O185" s="199"/>
      <c r="P185" s="199"/>
      <c r="Q185" s="199"/>
      <c r="R185" s="199"/>
      <c r="S185" s="199"/>
      <c r="T185" s="200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94" t="s">
        <v>250</v>
      </c>
      <c r="AU185" s="194" t="s">
        <v>86</v>
      </c>
      <c r="AV185" s="13" t="s">
        <v>86</v>
      </c>
      <c r="AW185" s="13" t="s">
        <v>32</v>
      </c>
      <c r="AX185" s="13" t="s">
        <v>84</v>
      </c>
      <c r="AY185" s="194" t="s">
        <v>134</v>
      </c>
    </row>
    <row r="186" s="2" customFormat="1" ht="24.15" customHeight="1">
      <c r="A186" s="38"/>
      <c r="B186" s="171"/>
      <c r="C186" s="172" t="s">
        <v>205</v>
      </c>
      <c r="D186" s="172" t="s">
        <v>137</v>
      </c>
      <c r="E186" s="173" t="s">
        <v>300</v>
      </c>
      <c r="F186" s="174" t="s">
        <v>301</v>
      </c>
      <c r="G186" s="175" t="s">
        <v>264</v>
      </c>
      <c r="H186" s="176">
        <v>122</v>
      </c>
      <c r="I186" s="177"/>
      <c r="J186" s="178">
        <f>ROUND(I186*H186,2)</f>
        <v>0</v>
      </c>
      <c r="K186" s="174" t="s">
        <v>141</v>
      </c>
      <c r="L186" s="39"/>
      <c r="M186" s="179" t="s">
        <v>1</v>
      </c>
      <c r="N186" s="180" t="s">
        <v>41</v>
      </c>
      <c r="O186" s="77"/>
      <c r="P186" s="181">
        <f>O186*H186</f>
        <v>0</v>
      </c>
      <c r="Q186" s="181">
        <v>0</v>
      </c>
      <c r="R186" s="181">
        <f>Q186*H186</f>
        <v>0</v>
      </c>
      <c r="S186" s="181">
        <v>0</v>
      </c>
      <c r="T186" s="182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183" t="s">
        <v>248</v>
      </c>
      <c r="AT186" s="183" t="s">
        <v>137</v>
      </c>
      <c r="AU186" s="183" t="s">
        <v>86</v>
      </c>
      <c r="AY186" s="19" t="s">
        <v>134</v>
      </c>
      <c r="BE186" s="184">
        <f>IF(N186="základní",J186,0)</f>
        <v>0</v>
      </c>
      <c r="BF186" s="184">
        <f>IF(N186="snížená",J186,0)</f>
        <v>0</v>
      </c>
      <c r="BG186" s="184">
        <f>IF(N186="zákl. přenesená",J186,0)</f>
        <v>0</v>
      </c>
      <c r="BH186" s="184">
        <f>IF(N186="sníž. přenesená",J186,0)</f>
        <v>0</v>
      </c>
      <c r="BI186" s="184">
        <f>IF(N186="nulová",J186,0)</f>
        <v>0</v>
      </c>
      <c r="BJ186" s="19" t="s">
        <v>84</v>
      </c>
      <c r="BK186" s="184">
        <f>ROUND(I186*H186,2)</f>
        <v>0</v>
      </c>
      <c r="BL186" s="19" t="s">
        <v>248</v>
      </c>
      <c r="BM186" s="183" t="s">
        <v>302</v>
      </c>
    </row>
    <row r="187" s="14" customFormat="1">
      <c r="A187" s="14"/>
      <c r="B187" s="201"/>
      <c r="C187" s="14"/>
      <c r="D187" s="193" t="s">
        <v>250</v>
      </c>
      <c r="E187" s="202" t="s">
        <v>1</v>
      </c>
      <c r="F187" s="203" t="s">
        <v>303</v>
      </c>
      <c r="G187" s="14"/>
      <c r="H187" s="202" t="s">
        <v>1</v>
      </c>
      <c r="I187" s="204"/>
      <c r="J187" s="14"/>
      <c r="K187" s="14"/>
      <c r="L187" s="201"/>
      <c r="M187" s="205"/>
      <c r="N187" s="206"/>
      <c r="O187" s="206"/>
      <c r="P187" s="206"/>
      <c r="Q187" s="206"/>
      <c r="R187" s="206"/>
      <c r="S187" s="206"/>
      <c r="T187" s="207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02" t="s">
        <v>250</v>
      </c>
      <c r="AU187" s="202" t="s">
        <v>86</v>
      </c>
      <c r="AV187" s="14" t="s">
        <v>84</v>
      </c>
      <c r="AW187" s="14" t="s">
        <v>32</v>
      </c>
      <c r="AX187" s="14" t="s">
        <v>76</v>
      </c>
      <c r="AY187" s="202" t="s">
        <v>134</v>
      </c>
    </row>
    <row r="188" s="13" customFormat="1">
      <c r="A188" s="13"/>
      <c r="B188" s="192"/>
      <c r="C188" s="13"/>
      <c r="D188" s="193" t="s">
        <v>250</v>
      </c>
      <c r="E188" s="194" t="s">
        <v>1</v>
      </c>
      <c r="F188" s="195" t="s">
        <v>209</v>
      </c>
      <c r="G188" s="13"/>
      <c r="H188" s="196">
        <v>122</v>
      </c>
      <c r="I188" s="197"/>
      <c r="J188" s="13"/>
      <c r="K188" s="13"/>
      <c r="L188" s="192"/>
      <c r="M188" s="198"/>
      <c r="N188" s="199"/>
      <c r="O188" s="199"/>
      <c r="P188" s="199"/>
      <c r="Q188" s="199"/>
      <c r="R188" s="199"/>
      <c r="S188" s="199"/>
      <c r="T188" s="200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94" t="s">
        <v>250</v>
      </c>
      <c r="AU188" s="194" t="s">
        <v>86</v>
      </c>
      <c r="AV188" s="13" t="s">
        <v>86</v>
      </c>
      <c r="AW188" s="13" t="s">
        <v>32</v>
      </c>
      <c r="AX188" s="13" t="s">
        <v>76</v>
      </c>
      <c r="AY188" s="194" t="s">
        <v>134</v>
      </c>
    </row>
    <row r="189" s="15" customFormat="1">
      <c r="A189" s="15"/>
      <c r="B189" s="208"/>
      <c r="C189" s="15"/>
      <c r="D189" s="193" t="s">
        <v>250</v>
      </c>
      <c r="E189" s="209" t="s">
        <v>208</v>
      </c>
      <c r="F189" s="210" t="s">
        <v>256</v>
      </c>
      <c r="G189" s="15"/>
      <c r="H189" s="211">
        <v>122</v>
      </c>
      <c r="I189" s="212"/>
      <c r="J189" s="15"/>
      <c r="K189" s="15"/>
      <c r="L189" s="208"/>
      <c r="M189" s="213"/>
      <c r="N189" s="214"/>
      <c r="O189" s="214"/>
      <c r="P189" s="214"/>
      <c r="Q189" s="214"/>
      <c r="R189" s="214"/>
      <c r="S189" s="214"/>
      <c r="T189" s="2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09" t="s">
        <v>250</v>
      </c>
      <c r="AU189" s="209" t="s">
        <v>86</v>
      </c>
      <c r="AV189" s="15" t="s">
        <v>248</v>
      </c>
      <c r="AW189" s="15" t="s">
        <v>32</v>
      </c>
      <c r="AX189" s="15" t="s">
        <v>84</v>
      </c>
      <c r="AY189" s="209" t="s">
        <v>134</v>
      </c>
    </row>
    <row r="190" s="2" customFormat="1" ht="37.8" customHeight="1">
      <c r="A190" s="38"/>
      <c r="B190" s="171"/>
      <c r="C190" s="172" t="s">
        <v>304</v>
      </c>
      <c r="D190" s="172" t="s">
        <v>137</v>
      </c>
      <c r="E190" s="173" t="s">
        <v>305</v>
      </c>
      <c r="F190" s="174" t="s">
        <v>306</v>
      </c>
      <c r="G190" s="175" t="s">
        <v>247</v>
      </c>
      <c r="H190" s="176">
        <v>240</v>
      </c>
      <c r="I190" s="177"/>
      <c r="J190" s="178">
        <f>ROUND(I190*H190,2)</f>
        <v>0</v>
      </c>
      <c r="K190" s="174" t="s">
        <v>141</v>
      </c>
      <c r="L190" s="39"/>
      <c r="M190" s="179" t="s">
        <v>1</v>
      </c>
      <c r="N190" s="180" t="s">
        <v>41</v>
      </c>
      <c r="O190" s="77"/>
      <c r="P190" s="181">
        <f>O190*H190</f>
        <v>0</v>
      </c>
      <c r="Q190" s="181">
        <v>0</v>
      </c>
      <c r="R190" s="181">
        <f>Q190*H190</f>
        <v>0</v>
      </c>
      <c r="S190" s="181">
        <v>0</v>
      </c>
      <c r="T190" s="182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183" t="s">
        <v>248</v>
      </c>
      <c r="AT190" s="183" t="s">
        <v>137</v>
      </c>
      <c r="AU190" s="183" t="s">
        <v>86</v>
      </c>
      <c r="AY190" s="19" t="s">
        <v>134</v>
      </c>
      <c r="BE190" s="184">
        <f>IF(N190="základní",J190,0)</f>
        <v>0</v>
      </c>
      <c r="BF190" s="184">
        <f>IF(N190="snížená",J190,0)</f>
        <v>0</v>
      </c>
      <c r="BG190" s="184">
        <f>IF(N190="zákl. přenesená",J190,0)</f>
        <v>0</v>
      </c>
      <c r="BH190" s="184">
        <f>IF(N190="sníž. přenesená",J190,0)</f>
        <v>0</v>
      </c>
      <c r="BI190" s="184">
        <f>IF(N190="nulová",J190,0)</f>
        <v>0</v>
      </c>
      <c r="BJ190" s="19" t="s">
        <v>84</v>
      </c>
      <c r="BK190" s="184">
        <f>ROUND(I190*H190,2)</f>
        <v>0</v>
      </c>
      <c r="BL190" s="19" t="s">
        <v>248</v>
      </c>
      <c r="BM190" s="183" t="s">
        <v>307</v>
      </c>
    </row>
    <row r="191" s="13" customFormat="1">
      <c r="A191" s="13"/>
      <c r="B191" s="192"/>
      <c r="C191" s="13"/>
      <c r="D191" s="193" t="s">
        <v>250</v>
      </c>
      <c r="E191" s="194" t="s">
        <v>1</v>
      </c>
      <c r="F191" s="195" t="s">
        <v>212</v>
      </c>
      <c r="G191" s="13"/>
      <c r="H191" s="196">
        <v>240</v>
      </c>
      <c r="I191" s="197"/>
      <c r="J191" s="13"/>
      <c r="K191" s="13"/>
      <c r="L191" s="192"/>
      <c r="M191" s="198"/>
      <c r="N191" s="199"/>
      <c r="O191" s="199"/>
      <c r="P191" s="199"/>
      <c r="Q191" s="199"/>
      <c r="R191" s="199"/>
      <c r="S191" s="199"/>
      <c r="T191" s="200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194" t="s">
        <v>250</v>
      </c>
      <c r="AU191" s="194" t="s">
        <v>86</v>
      </c>
      <c r="AV191" s="13" t="s">
        <v>86</v>
      </c>
      <c r="AW191" s="13" t="s">
        <v>32</v>
      </c>
      <c r="AX191" s="13" t="s">
        <v>84</v>
      </c>
      <c r="AY191" s="194" t="s">
        <v>134</v>
      </c>
    </row>
    <row r="192" s="2" customFormat="1" ht="24.15" customHeight="1">
      <c r="A192" s="38"/>
      <c r="B192" s="171"/>
      <c r="C192" s="172" t="s">
        <v>308</v>
      </c>
      <c r="D192" s="172" t="s">
        <v>137</v>
      </c>
      <c r="E192" s="173" t="s">
        <v>309</v>
      </c>
      <c r="F192" s="174" t="s">
        <v>310</v>
      </c>
      <c r="G192" s="175" t="s">
        <v>247</v>
      </c>
      <c r="H192" s="176">
        <v>240</v>
      </c>
      <c r="I192" s="177"/>
      <c r="J192" s="178">
        <f>ROUND(I192*H192,2)</f>
        <v>0</v>
      </c>
      <c r="K192" s="174" t="s">
        <v>141</v>
      </c>
      <c r="L192" s="39"/>
      <c r="M192" s="179" t="s">
        <v>1</v>
      </c>
      <c r="N192" s="180" t="s">
        <v>41</v>
      </c>
      <c r="O192" s="77"/>
      <c r="P192" s="181">
        <f>O192*H192</f>
        <v>0</v>
      </c>
      <c r="Q192" s="181">
        <v>0</v>
      </c>
      <c r="R192" s="181">
        <f>Q192*H192</f>
        <v>0</v>
      </c>
      <c r="S192" s="181">
        <v>0</v>
      </c>
      <c r="T192" s="182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183" t="s">
        <v>248</v>
      </c>
      <c r="AT192" s="183" t="s">
        <v>137</v>
      </c>
      <c r="AU192" s="183" t="s">
        <v>86</v>
      </c>
      <c r="AY192" s="19" t="s">
        <v>134</v>
      </c>
      <c r="BE192" s="184">
        <f>IF(N192="základní",J192,0)</f>
        <v>0</v>
      </c>
      <c r="BF192" s="184">
        <f>IF(N192="snížená",J192,0)</f>
        <v>0</v>
      </c>
      <c r="BG192" s="184">
        <f>IF(N192="zákl. přenesená",J192,0)</f>
        <v>0</v>
      </c>
      <c r="BH192" s="184">
        <f>IF(N192="sníž. přenesená",J192,0)</f>
        <v>0</v>
      </c>
      <c r="BI192" s="184">
        <f>IF(N192="nulová",J192,0)</f>
        <v>0</v>
      </c>
      <c r="BJ192" s="19" t="s">
        <v>84</v>
      </c>
      <c r="BK192" s="184">
        <f>ROUND(I192*H192,2)</f>
        <v>0</v>
      </c>
      <c r="BL192" s="19" t="s">
        <v>248</v>
      </c>
      <c r="BM192" s="183" t="s">
        <v>311</v>
      </c>
    </row>
    <row r="193" s="14" customFormat="1">
      <c r="A193" s="14"/>
      <c r="B193" s="201"/>
      <c r="C193" s="14"/>
      <c r="D193" s="193" t="s">
        <v>250</v>
      </c>
      <c r="E193" s="202" t="s">
        <v>1</v>
      </c>
      <c r="F193" s="203" t="s">
        <v>312</v>
      </c>
      <c r="G193" s="14"/>
      <c r="H193" s="202" t="s">
        <v>1</v>
      </c>
      <c r="I193" s="204"/>
      <c r="J193" s="14"/>
      <c r="K193" s="14"/>
      <c r="L193" s="201"/>
      <c r="M193" s="205"/>
      <c r="N193" s="206"/>
      <c r="O193" s="206"/>
      <c r="P193" s="206"/>
      <c r="Q193" s="206"/>
      <c r="R193" s="206"/>
      <c r="S193" s="206"/>
      <c r="T193" s="207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02" t="s">
        <v>250</v>
      </c>
      <c r="AU193" s="202" t="s">
        <v>86</v>
      </c>
      <c r="AV193" s="14" t="s">
        <v>84</v>
      </c>
      <c r="AW193" s="14" t="s">
        <v>32</v>
      </c>
      <c r="AX193" s="14" t="s">
        <v>76</v>
      </c>
      <c r="AY193" s="202" t="s">
        <v>134</v>
      </c>
    </row>
    <row r="194" s="13" customFormat="1">
      <c r="A194" s="13"/>
      <c r="B194" s="192"/>
      <c r="C194" s="13"/>
      <c r="D194" s="193" t="s">
        <v>250</v>
      </c>
      <c r="E194" s="194" t="s">
        <v>1</v>
      </c>
      <c r="F194" s="195" t="s">
        <v>313</v>
      </c>
      <c r="G194" s="13"/>
      <c r="H194" s="196">
        <v>240</v>
      </c>
      <c r="I194" s="197"/>
      <c r="J194" s="13"/>
      <c r="K194" s="13"/>
      <c r="L194" s="192"/>
      <c r="M194" s="198"/>
      <c r="N194" s="199"/>
      <c r="O194" s="199"/>
      <c r="P194" s="199"/>
      <c r="Q194" s="199"/>
      <c r="R194" s="199"/>
      <c r="S194" s="199"/>
      <c r="T194" s="200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194" t="s">
        <v>250</v>
      </c>
      <c r="AU194" s="194" t="s">
        <v>86</v>
      </c>
      <c r="AV194" s="13" t="s">
        <v>86</v>
      </c>
      <c r="AW194" s="13" t="s">
        <v>32</v>
      </c>
      <c r="AX194" s="13" t="s">
        <v>76</v>
      </c>
      <c r="AY194" s="194" t="s">
        <v>134</v>
      </c>
    </row>
    <row r="195" s="15" customFormat="1">
      <c r="A195" s="15"/>
      <c r="B195" s="208"/>
      <c r="C195" s="15"/>
      <c r="D195" s="193" t="s">
        <v>250</v>
      </c>
      <c r="E195" s="209" t="s">
        <v>212</v>
      </c>
      <c r="F195" s="210" t="s">
        <v>256</v>
      </c>
      <c r="G195" s="15"/>
      <c r="H195" s="211">
        <v>240</v>
      </c>
      <c r="I195" s="212"/>
      <c r="J195" s="15"/>
      <c r="K195" s="15"/>
      <c r="L195" s="208"/>
      <c r="M195" s="213"/>
      <c r="N195" s="214"/>
      <c r="O195" s="214"/>
      <c r="P195" s="214"/>
      <c r="Q195" s="214"/>
      <c r="R195" s="214"/>
      <c r="S195" s="214"/>
      <c r="T195" s="2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09" t="s">
        <v>250</v>
      </c>
      <c r="AU195" s="209" t="s">
        <v>86</v>
      </c>
      <c r="AV195" s="15" t="s">
        <v>248</v>
      </c>
      <c r="AW195" s="15" t="s">
        <v>32</v>
      </c>
      <c r="AX195" s="15" t="s">
        <v>84</v>
      </c>
      <c r="AY195" s="209" t="s">
        <v>134</v>
      </c>
    </row>
    <row r="196" s="2" customFormat="1" ht="24.15" customHeight="1">
      <c r="A196" s="38"/>
      <c r="B196" s="171"/>
      <c r="C196" s="172" t="s">
        <v>314</v>
      </c>
      <c r="D196" s="172" t="s">
        <v>137</v>
      </c>
      <c r="E196" s="173" t="s">
        <v>315</v>
      </c>
      <c r="F196" s="174" t="s">
        <v>316</v>
      </c>
      <c r="G196" s="175" t="s">
        <v>247</v>
      </c>
      <c r="H196" s="176">
        <v>240</v>
      </c>
      <c r="I196" s="177"/>
      <c r="J196" s="178">
        <f>ROUND(I196*H196,2)</f>
        <v>0</v>
      </c>
      <c r="K196" s="174" t="s">
        <v>141</v>
      </c>
      <c r="L196" s="39"/>
      <c r="M196" s="179" t="s">
        <v>1</v>
      </c>
      <c r="N196" s="180" t="s">
        <v>41</v>
      </c>
      <c r="O196" s="77"/>
      <c r="P196" s="181">
        <f>O196*H196</f>
        <v>0</v>
      </c>
      <c r="Q196" s="181">
        <v>0</v>
      </c>
      <c r="R196" s="181">
        <f>Q196*H196</f>
        <v>0</v>
      </c>
      <c r="S196" s="181">
        <v>0</v>
      </c>
      <c r="T196" s="182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183" t="s">
        <v>248</v>
      </c>
      <c r="AT196" s="183" t="s">
        <v>137</v>
      </c>
      <c r="AU196" s="183" t="s">
        <v>86</v>
      </c>
      <c r="AY196" s="19" t="s">
        <v>134</v>
      </c>
      <c r="BE196" s="184">
        <f>IF(N196="základní",J196,0)</f>
        <v>0</v>
      </c>
      <c r="BF196" s="184">
        <f>IF(N196="snížená",J196,0)</f>
        <v>0</v>
      </c>
      <c r="BG196" s="184">
        <f>IF(N196="zákl. přenesená",J196,0)</f>
        <v>0</v>
      </c>
      <c r="BH196" s="184">
        <f>IF(N196="sníž. přenesená",J196,0)</f>
        <v>0</v>
      </c>
      <c r="BI196" s="184">
        <f>IF(N196="nulová",J196,0)</f>
        <v>0</v>
      </c>
      <c r="BJ196" s="19" t="s">
        <v>84</v>
      </c>
      <c r="BK196" s="184">
        <f>ROUND(I196*H196,2)</f>
        <v>0</v>
      </c>
      <c r="BL196" s="19" t="s">
        <v>248</v>
      </c>
      <c r="BM196" s="183" t="s">
        <v>317</v>
      </c>
    </row>
    <row r="197" s="13" customFormat="1">
      <c r="A197" s="13"/>
      <c r="B197" s="192"/>
      <c r="C197" s="13"/>
      <c r="D197" s="193" t="s">
        <v>250</v>
      </c>
      <c r="E197" s="194" t="s">
        <v>1</v>
      </c>
      <c r="F197" s="195" t="s">
        <v>212</v>
      </c>
      <c r="G197" s="13"/>
      <c r="H197" s="196">
        <v>240</v>
      </c>
      <c r="I197" s="197"/>
      <c r="J197" s="13"/>
      <c r="K197" s="13"/>
      <c r="L197" s="192"/>
      <c r="M197" s="198"/>
      <c r="N197" s="199"/>
      <c r="O197" s="199"/>
      <c r="P197" s="199"/>
      <c r="Q197" s="199"/>
      <c r="R197" s="199"/>
      <c r="S197" s="199"/>
      <c r="T197" s="200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94" t="s">
        <v>250</v>
      </c>
      <c r="AU197" s="194" t="s">
        <v>86</v>
      </c>
      <c r="AV197" s="13" t="s">
        <v>86</v>
      </c>
      <c r="AW197" s="13" t="s">
        <v>32</v>
      </c>
      <c r="AX197" s="13" t="s">
        <v>84</v>
      </c>
      <c r="AY197" s="194" t="s">
        <v>134</v>
      </c>
    </row>
    <row r="198" s="2" customFormat="1" ht="16.5" customHeight="1">
      <c r="A198" s="38"/>
      <c r="B198" s="171"/>
      <c r="C198" s="224" t="s">
        <v>8</v>
      </c>
      <c r="D198" s="224" t="s">
        <v>318</v>
      </c>
      <c r="E198" s="225" t="s">
        <v>319</v>
      </c>
      <c r="F198" s="226" t="s">
        <v>320</v>
      </c>
      <c r="G198" s="227" t="s">
        <v>321</v>
      </c>
      <c r="H198" s="228">
        <v>8.4000000000000004</v>
      </c>
      <c r="I198" s="229"/>
      <c r="J198" s="230">
        <f>ROUND(I198*H198,2)</f>
        <v>0</v>
      </c>
      <c r="K198" s="226" t="s">
        <v>141</v>
      </c>
      <c r="L198" s="231"/>
      <c r="M198" s="232" t="s">
        <v>1</v>
      </c>
      <c r="N198" s="233" t="s">
        <v>41</v>
      </c>
      <c r="O198" s="77"/>
      <c r="P198" s="181">
        <f>O198*H198</f>
        <v>0</v>
      </c>
      <c r="Q198" s="181">
        <v>0.001</v>
      </c>
      <c r="R198" s="181">
        <f>Q198*H198</f>
        <v>0.0084000000000000012</v>
      </c>
      <c r="S198" s="181">
        <v>0</v>
      </c>
      <c r="T198" s="182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183" t="s">
        <v>205</v>
      </c>
      <c r="AT198" s="183" t="s">
        <v>318</v>
      </c>
      <c r="AU198" s="183" t="s">
        <v>86</v>
      </c>
      <c r="AY198" s="19" t="s">
        <v>134</v>
      </c>
      <c r="BE198" s="184">
        <f>IF(N198="základní",J198,0)</f>
        <v>0</v>
      </c>
      <c r="BF198" s="184">
        <f>IF(N198="snížená",J198,0)</f>
        <v>0</v>
      </c>
      <c r="BG198" s="184">
        <f>IF(N198="zákl. přenesená",J198,0)</f>
        <v>0</v>
      </c>
      <c r="BH198" s="184">
        <f>IF(N198="sníž. přenesená",J198,0)</f>
        <v>0</v>
      </c>
      <c r="BI198" s="184">
        <f>IF(N198="nulová",J198,0)</f>
        <v>0</v>
      </c>
      <c r="BJ198" s="19" t="s">
        <v>84</v>
      </c>
      <c r="BK198" s="184">
        <f>ROUND(I198*H198,2)</f>
        <v>0</v>
      </c>
      <c r="BL198" s="19" t="s">
        <v>248</v>
      </c>
      <c r="BM198" s="183" t="s">
        <v>322</v>
      </c>
    </row>
    <row r="199" s="13" customFormat="1">
      <c r="A199" s="13"/>
      <c r="B199" s="192"/>
      <c r="C199" s="13"/>
      <c r="D199" s="193" t="s">
        <v>250</v>
      </c>
      <c r="E199" s="194" t="s">
        <v>1</v>
      </c>
      <c r="F199" s="195" t="s">
        <v>323</v>
      </c>
      <c r="G199" s="13"/>
      <c r="H199" s="196">
        <v>8.4000000000000004</v>
      </c>
      <c r="I199" s="197"/>
      <c r="J199" s="13"/>
      <c r="K199" s="13"/>
      <c r="L199" s="192"/>
      <c r="M199" s="198"/>
      <c r="N199" s="199"/>
      <c r="O199" s="199"/>
      <c r="P199" s="199"/>
      <c r="Q199" s="199"/>
      <c r="R199" s="199"/>
      <c r="S199" s="199"/>
      <c r="T199" s="200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194" t="s">
        <v>250</v>
      </c>
      <c r="AU199" s="194" t="s">
        <v>86</v>
      </c>
      <c r="AV199" s="13" t="s">
        <v>86</v>
      </c>
      <c r="AW199" s="13" t="s">
        <v>32</v>
      </c>
      <c r="AX199" s="13" t="s">
        <v>84</v>
      </c>
      <c r="AY199" s="194" t="s">
        <v>134</v>
      </c>
    </row>
    <row r="200" s="2" customFormat="1" ht="24.15" customHeight="1">
      <c r="A200" s="38"/>
      <c r="B200" s="171"/>
      <c r="C200" s="172" t="s">
        <v>324</v>
      </c>
      <c r="D200" s="172" t="s">
        <v>137</v>
      </c>
      <c r="E200" s="173" t="s">
        <v>325</v>
      </c>
      <c r="F200" s="174" t="s">
        <v>326</v>
      </c>
      <c r="G200" s="175" t="s">
        <v>247</v>
      </c>
      <c r="H200" s="176">
        <v>114.25</v>
      </c>
      <c r="I200" s="177"/>
      <c r="J200" s="178">
        <f>ROUND(I200*H200,2)</f>
        <v>0</v>
      </c>
      <c r="K200" s="174" t="s">
        <v>141</v>
      </c>
      <c r="L200" s="39"/>
      <c r="M200" s="179" t="s">
        <v>1</v>
      </c>
      <c r="N200" s="180" t="s">
        <v>41</v>
      </c>
      <c r="O200" s="77"/>
      <c r="P200" s="181">
        <f>O200*H200</f>
        <v>0</v>
      </c>
      <c r="Q200" s="181">
        <v>0</v>
      </c>
      <c r="R200" s="181">
        <f>Q200*H200</f>
        <v>0</v>
      </c>
      <c r="S200" s="181">
        <v>0</v>
      </c>
      <c r="T200" s="182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183" t="s">
        <v>248</v>
      </c>
      <c r="AT200" s="183" t="s">
        <v>137</v>
      </c>
      <c r="AU200" s="183" t="s">
        <v>86</v>
      </c>
      <c r="AY200" s="19" t="s">
        <v>134</v>
      </c>
      <c r="BE200" s="184">
        <f>IF(N200="základní",J200,0)</f>
        <v>0</v>
      </c>
      <c r="BF200" s="184">
        <f>IF(N200="snížená",J200,0)</f>
        <v>0</v>
      </c>
      <c r="BG200" s="184">
        <f>IF(N200="zákl. přenesená",J200,0)</f>
        <v>0</v>
      </c>
      <c r="BH200" s="184">
        <f>IF(N200="sníž. přenesená",J200,0)</f>
        <v>0</v>
      </c>
      <c r="BI200" s="184">
        <f>IF(N200="nulová",J200,0)</f>
        <v>0</v>
      </c>
      <c r="BJ200" s="19" t="s">
        <v>84</v>
      </c>
      <c r="BK200" s="184">
        <f>ROUND(I200*H200,2)</f>
        <v>0</v>
      </c>
      <c r="BL200" s="19" t="s">
        <v>248</v>
      </c>
      <c r="BM200" s="183" t="s">
        <v>327</v>
      </c>
    </row>
    <row r="201" s="13" customFormat="1">
      <c r="A201" s="13"/>
      <c r="B201" s="192"/>
      <c r="C201" s="13"/>
      <c r="D201" s="193" t="s">
        <v>250</v>
      </c>
      <c r="E201" s="194" t="s">
        <v>1</v>
      </c>
      <c r="F201" s="195" t="s">
        <v>210</v>
      </c>
      <c r="G201" s="13"/>
      <c r="H201" s="196">
        <v>35.25</v>
      </c>
      <c r="I201" s="197"/>
      <c r="J201" s="13"/>
      <c r="K201" s="13"/>
      <c r="L201" s="192"/>
      <c r="M201" s="198"/>
      <c r="N201" s="199"/>
      <c r="O201" s="199"/>
      <c r="P201" s="199"/>
      <c r="Q201" s="199"/>
      <c r="R201" s="199"/>
      <c r="S201" s="199"/>
      <c r="T201" s="200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194" t="s">
        <v>250</v>
      </c>
      <c r="AU201" s="194" t="s">
        <v>86</v>
      </c>
      <c r="AV201" s="13" t="s">
        <v>86</v>
      </c>
      <c r="AW201" s="13" t="s">
        <v>32</v>
      </c>
      <c r="AX201" s="13" t="s">
        <v>76</v>
      </c>
      <c r="AY201" s="194" t="s">
        <v>134</v>
      </c>
    </row>
    <row r="202" s="13" customFormat="1">
      <c r="A202" s="13"/>
      <c r="B202" s="192"/>
      <c r="C202" s="13"/>
      <c r="D202" s="193" t="s">
        <v>250</v>
      </c>
      <c r="E202" s="194" t="s">
        <v>1</v>
      </c>
      <c r="F202" s="195" t="s">
        <v>214</v>
      </c>
      <c r="G202" s="13"/>
      <c r="H202" s="196">
        <v>79</v>
      </c>
      <c r="I202" s="197"/>
      <c r="J202" s="13"/>
      <c r="K202" s="13"/>
      <c r="L202" s="192"/>
      <c r="M202" s="198"/>
      <c r="N202" s="199"/>
      <c r="O202" s="199"/>
      <c r="P202" s="199"/>
      <c r="Q202" s="199"/>
      <c r="R202" s="199"/>
      <c r="S202" s="199"/>
      <c r="T202" s="20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94" t="s">
        <v>250</v>
      </c>
      <c r="AU202" s="194" t="s">
        <v>86</v>
      </c>
      <c r="AV202" s="13" t="s">
        <v>86</v>
      </c>
      <c r="AW202" s="13" t="s">
        <v>32</v>
      </c>
      <c r="AX202" s="13" t="s">
        <v>76</v>
      </c>
      <c r="AY202" s="194" t="s">
        <v>134</v>
      </c>
    </row>
    <row r="203" s="15" customFormat="1">
      <c r="A203" s="15"/>
      <c r="B203" s="208"/>
      <c r="C203" s="15"/>
      <c r="D203" s="193" t="s">
        <v>250</v>
      </c>
      <c r="E203" s="209" t="s">
        <v>1</v>
      </c>
      <c r="F203" s="210" t="s">
        <v>256</v>
      </c>
      <c r="G203" s="15"/>
      <c r="H203" s="211">
        <v>114.25</v>
      </c>
      <c r="I203" s="212"/>
      <c r="J203" s="15"/>
      <c r="K203" s="15"/>
      <c r="L203" s="208"/>
      <c r="M203" s="213"/>
      <c r="N203" s="214"/>
      <c r="O203" s="214"/>
      <c r="P203" s="214"/>
      <c r="Q203" s="214"/>
      <c r="R203" s="214"/>
      <c r="S203" s="214"/>
      <c r="T203" s="2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09" t="s">
        <v>250</v>
      </c>
      <c r="AU203" s="209" t="s">
        <v>86</v>
      </c>
      <c r="AV203" s="15" t="s">
        <v>248</v>
      </c>
      <c r="AW203" s="15" t="s">
        <v>32</v>
      </c>
      <c r="AX203" s="15" t="s">
        <v>84</v>
      </c>
      <c r="AY203" s="209" t="s">
        <v>134</v>
      </c>
    </row>
    <row r="204" s="12" customFormat="1" ht="22.8" customHeight="1">
      <c r="A204" s="12"/>
      <c r="B204" s="158"/>
      <c r="C204" s="12"/>
      <c r="D204" s="159" t="s">
        <v>75</v>
      </c>
      <c r="E204" s="169" t="s">
        <v>86</v>
      </c>
      <c r="F204" s="169" t="s">
        <v>328</v>
      </c>
      <c r="G204" s="12"/>
      <c r="H204" s="12"/>
      <c r="I204" s="161"/>
      <c r="J204" s="170">
        <f>BK204</f>
        <v>0</v>
      </c>
      <c r="K204" s="12"/>
      <c r="L204" s="158"/>
      <c r="M204" s="163"/>
      <c r="N204" s="164"/>
      <c r="O204" s="164"/>
      <c r="P204" s="165">
        <f>SUM(P205:P236)</f>
        <v>0</v>
      </c>
      <c r="Q204" s="164"/>
      <c r="R204" s="165">
        <f>SUM(R205:R236)</f>
        <v>76.098707540000007</v>
      </c>
      <c r="S204" s="164"/>
      <c r="T204" s="166">
        <f>SUM(T205:T236)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159" t="s">
        <v>84</v>
      </c>
      <c r="AT204" s="167" t="s">
        <v>75</v>
      </c>
      <c r="AU204" s="167" t="s">
        <v>84</v>
      </c>
      <c r="AY204" s="159" t="s">
        <v>134</v>
      </c>
      <c r="BK204" s="168">
        <f>SUM(BK205:BK236)</f>
        <v>0</v>
      </c>
    </row>
    <row r="205" s="2" customFormat="1" ht="24.15" customHeight="1">
      <c r="A205" s="38"/>
      <c r="B205" s="171"/>
      <c r="C205" s="172" t="s">
        <v>329</v>
      </c>
      <c r="D205" s="172" t="s">
        <v>137</v>
      </c>
      <c r="E205" s="173" t="s">
        <v>330</v>
      </c>
      <c r="F205" s="174" t="s">
        <v>331</v>
      </c>
      <c r="G205" s="175" t="s">
        <v>264</v>
      </c>
      <c r="H205" s="176">
        <v>5.7779999999999996</v>
      </c>
      <c r="I205" s="177"/>
      <c r="J205" s="178">
        <f>ROUND(I205*H205,2)</f>
        <v>0</v>
      </c>
      <c r="K205" s="174" t="s">
        <v>141</v>
      </c>
      <c r="L205" s="39"/>
      <c r="M205" s="179" t="s">
        <v>1</v>
      </c>
      <c r="N205" s="180" t="s">
        <v>41</v>
      </c>
      <c r="O205" s="77"/>
      <c r="P205" s="181">
        <f>O205*H205</f>
        <v>0</v>
      </c>
      <c r="Q205" s="181">
        <v>2.5018699999999998</v>
      </c>
      <c r="R205" s="181">
        <f>Q205*H205</f>
        <v>14.455804859999997</v>
      </c>
      <c r="S205" s="181">
        <v>0</v>
      </c>
      <c r="T205" s="182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183" t="s">
        <v>248</v>
      </c>
      <c r="AT205" s="183" t="s">
        <v>137</v>
      </c>
      <c r="AU205" s="183" t="s">
        <v>86</v>
      </c>
      <c r="AY205" s="19" t="s">
        <v>134</v>
      </c>
      <c r="BE205" s="184">
        <f>IF(N205="základní",J205,0)</f>
        <v>0</v>
      </c>
      <c r="BF205" s="184">
        <f>IF(N205="snížená",J205,0)</f>
        <v>0</v>
      </c>
      <c r="BG205" s="184">
        <f>IF(N205="zákl. přenesená",J205,0)</f>
        <v>0</v>
      </c>
      <c r="BH205" s="184">
        <f>IF(N205="sníž. přenesená",J205,0)</f>
        <v>0</v>
      </c>
      <c r="BI205" s="184">
        <f>IF(N205="nulová",J205,0)</f>
        <v>0</v>
      </c>
      <c r="BJ205" s="19" t="s">
        <v>84</v>
      </c>
      <c r="BK205" s="184">
        <f>ROUND(I205*H205,2)</f>
        <v>0</v>
      </c>
      <c r="BL205" s="19" t="s">
        <v>248</v>
      </c>
      <c r="BM205" s="183" t="s">
        <v>332</v>
      </c>
    </row>
    <row r="206" s="14" customFormat="1">
      <c r="A206" s="14"/>
      <c r="B206" s="201"/>
      <c r="C206" s="14"/>
      <c r="D206" s="193" t="s">
        <v>250</v>
      </c>
      <c r="E206" s="202" t="s">
        <v>1</v>
      </c>
      <c r="F206" s="203" t="s">
        <v>333</v>
      </c>
      <c r="G206" s="14"/>
      <c r="H206" s="202" t="s">
        <v>1</v>
      </c>
      <c r="I206" s="204"/>
      <c r="J206" s="14"/>
      <c r="K206" s="14"/>
      <c r="L206" s="201"/>
      <c r="M206" s="205"/>
      <c r="N206" s="206"/>
      <c r="O206" s="206"/>
      <c r="P206" s="206"/>
      <c r="Q206" s="206"/>
      <c r="R206" s="206"/>
      <c r="S206" s="206"/>
      <c r="T206" s="207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02" t="s">
        <v>250</v>
      </c>
      <c r="AU206" s="202" t="s">
        <v>86</v>
      </c>
      <c r="AV206" s="14" t="s">
        <v>84</v>
      </c>
      <c r="AW206" s="14" t="s">
        <v>32</v>
      </c>
      <c r="AX206" s="14" t="s">
        <v>76</v>
      </c>
      <c r="AY206" s="202" t="s">
        <v>134</v>
      </c>
    </row>
    <row r="207" s="13" customFormat="1">
      <c r="A207" s="13"/>
      <c r="B207" s="192"/>
      <c r="C207" s="13"/>
      <c r="D207" s="193" t="s">
        <v>250</v>
      </c>
      <c r="E207" s="194" t="s">
        <v>1</v>
      </c>
      <c r="F207" s="195" t="s">
        <v>334</v>
      </c>
      <c r="G207" s="13"/>
      <c r="H207" s="196">
        <v>5.7779999999999996</v>
      </c>
      <c r="I207" s="197"/>
      <c r="J207" s="13"/>
      <c r="K207" s="13"/>
      <c r="L207" s="192"/>
      <c r="M207" s="198"/>
      <c r="N207" s="199"/>
      <c r="O207" s="199"/>
      <c r="P207" s="199"/>
      <c r="Q207" s="199"/>
      <c r="R207" s="199"/>
      <c r="S207" s="199"/>
      <c r="T207" s="200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194" t="s">
        <v>250</v>
      </c>
      <c r="AU207" s="194" t="s">
        <v>86</v>
      </c>
      <c r="AV207" s="13" t="s">
        <v>86</v>
      </c>
      <c r="AW207" s="13" t="s">
        <v>32</v>
      </c>
      <c r="AX207" s="13" t="s">
        <v>84</v>
      </c>
      <c r="AY207" s="194" t="s">
        <v>134</v>
      </c>
    </row>
    <row r="208" s="2" customFormat="1" ht="16.5" customHeight="1">
      <c r="A208" s="38"/>
      <c r="B208" s="171"/>
      <c r="C208" s="172" t="s">
        <v>335</v>
      </c>
      <c r="D208" s="172" t="s">
        <v>137</v>
      </c>
      <c r="E208" s="173" t="s">
        <v>336</v>
      </c>
      <c r="F208" s="174" t="s">
        <v>337</v>
      </c>
      <c r="G208" s="175" t="s">
        <v>293</v>
      </c>
      <c r="H208" s="176">
        <v>0.16800000000000001</v>
      </c>
      <c r="I208" s="177"/>
      <c r="J208" s="178">
        <f>ROUND(I208*H208,2)</f>
        <v>0</v>
      </c>
      <c r="K208" s="174" t="s">
        <v>141</v>
      </c>
      <c r="L208" s="39"/>
      <c r="M208" s="179" t="s">
        <v>1</v>
      </c>
      <c r="N208" s="180" t="s">
        <v>41</v>
      </c>
      <c r="O208" s="77"/>
      <c r="P208" s="181">
        <f>O208*H208</f>
        <v>0</v>
      </c>
      <c r="Q208" s="181">
        <v>1.06277</v>
      </c>
      <c r="R208" s="181">
        <f>Q208*H208</f>
        <v>0.17854536000000001</v>
      </c>
      <c r="S208" s="181">
        <v>0</v>
      </c>
      <c r="T208" s="182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183" t="s">
        <v>248</v>
      </c>
      <c r="AT208" s="183" t="s">
        <v>137</v>
      </c>
      <c r="AU208" s="183" t="s">
        <v>86</v>
      </c>
      <c r="AY208" s="19" t="s">
        <v>134</v>
      </c>
      <c r="BE208" s="184">
        <f>IF(N208="základní",J208,0)</f>
        <v>0</v>
      </c>
      <c r="BF208" s="184">
        <f>IF(N208="snížená",J208,0)</f>
        <v>0</v>
      </c>
      <c r="BG208" s="184">
        <f>IF(N208="zákl. přenesená",J208,0)</f>
        <v>0</v>
      </c>
      <c r="BH208" s="184">
        <f>IF(N208="sníž. přenesená",J208,0)</f>
        <v>0</v>
      </c>
      <c r="BI208" s="184">
        <f>IF(N208="nulová",J208,0)</f>
        <v>0</v>
      </c>
      <c r="BJ208" s="19" t="s">
        <v>84</v>
      </c>
      <c r="BK208" s="184">
        <f>ROUND(I208*H208,2)</f>
        <v>0</v>
      </c>
      <c r="BL208" s="19" t="s">
        <v>248</v>
      </c>
      <c r="BM208" s="183" t="s">
        <v>338</v>
      </c>
    </row>
    <row r="209" s="14" customFormat="1">
      <c r="A209" s="14"/>
      <c r="B209" s="201"/>
      <c r="C209" s="14"/>
      <c r="D209" s="193" t="s">
        <v>250</v>
      </c>
      <c r="E209" s="202" t="s">
        <v>1</v>
      </c>
      <c r="F209" s="203" t="s">
        <v>339</v>
      </c>
      <c r="G209" s="14"/>
      <c r="H209" s="202" t="s">
        <v>1</v>
      </c>
      <c r="I209" s="204"/>
      <c r="J209" s="14"/>
      <c r="K209" s="14"/>
      <c r="L209" s="201"/>
      <c r="M209" s="205"/>
      <c r="N209" s="206"/>
      <c r="O209" s="206"/>
      <c r="P209" s="206"/>
      <c r="Q209" s="206"/>
      <c r="R209" s="206"/>
      <c r="S209" s="206"/>
      <c r="T209" s="207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02" t="s">
        <v>250</v>
      </c>
      <c r="AU209" s="202" t="s">
        <v>86</v>
      </c>
      <c r="AV209" s="14" t="s">
        <v>84</v>
      </c>
      <c r="AW209" s="14" t="s">
        <v>32</v>
      </c>
      <c r="AX209" s="14" t="s">
        <v>76</v>
      </c>
      <c r="AY209" s="202" t="s">
        <v>134</v>
      </c>
    </row>
    <row r="210" s="14" customFormat="1">
      <c r="A210" s="14"/>
      <c r="B210" s="201"/>
      <c r="C210" s="14"/>
      <c r="D210" s="193" t="s">
        <v>250</v>
      </c>
      <c r="E210" s="202" t="s">
        <v>1</v>
      </c>
      <c r="F210" s="203" t="s">
        <v>333</v>
      </c>
      <c r="G210" s="14"/>
      <c r="H210" s="202" t="s">
        <v>1</v>
      </c>
      <c r="I210" s="204"/>
      <c r="J210" s="14"/>
      <c r="K210" s="14"/>
      <c r="L210" s="201"/>
      <c r="M210" s="205"/>
      <c r="N210" s="206"/>
      <c r="O210" s="206"/>
      <c r="P210" s="206"/>
      <c r="Q210" s="206"/>
      <c r="R210" s="206"/>
      <c r="S210" s="206"/>
      <c r="T210" s="207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02" t="s">
        <v>250</v>
      </c>
      <c r="AU210" s="202" t="s">
        <v>86</v>
      </c>
      <c r="AV210" s="14" t="s">
        <v>84</v>
      </c>
      <c r="AW210" s="14" t="s">
        <v>32</v>
      </c>
      <c r="AX210" s="14" t="s">
        <v>76</v>
      </c>
      <c r="AY210" s="202" t="s">
        <v>134</v>
      </c>
    </row>
    <row r="211" s="13" customFormat="1">
      <c r="A211" s="13"/>
      <c r="B211" s="192"/>
      <c r="C211" s="13"/>
      <c r="D211" s="193" t="s">
        <v>250</v>
      </c>
      <c r="E211" s="194" t="s">
        <v>1</v>
      </c>
      <c r="F211" s="195" t="s">
        <v>340</v>
      </c>
      <c r="G211" s="13"/>
      <c r="H211" s="196">
        <v>0.16800000000000001</v>
      </c>
      <c r="I211" s="197"/>
      <c r="J211" s="13"/>
      <c r="K211" s="13"/>
      <c r="L211" s="192"/>
      <c r="M211" s="198"/>
      <c r="N211" s="199"/>
      <c r="O211" s="199"/>
      <c r="P211" s="199"/>
      <c r="Q211" s="199"/>
      <c r="R211" s="199"/>
      <c r="S211" s="199"/>
      <c r="T211" s="200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94" t="s">
        <v>250</v>
      </c>
      <c r="AU211" s="194" t="s">
        <v>86</v>
      </c>
      <c r="AV211" s="13" t="s">
        <v>86</v>
      </c>
      <c r="AW211" s="13" t="s">
        <v>32</v>
      </c>
      <c r="AX211" s="13" t="s">
        <v>84</v>
      </c>
      <c r="AY211" s="194" t="s">
        <v>134</v>
      </c>
    </row>
    <row r="212" s="2" customFormat="1" ht="16.5" customHeight="1">
      <c r="A212" s="38"/>
      <c r="B212" s="171"/>
      <c r="C212" s="172" t="s">
        <v>341</v>
      </c>
      <c r="D212" s="172" t="s">
        <v>137</v>
      </c>
      <c r="E212" s="173" t="s">
        <v>342</v>
      </c>
      <c r="F212" s="174" t="s">
        <v>343</v>
      </c>
      <c r="G212" s="175" t="s">
        <v>264</v>
      </c>
      <c r="H212" s="176">
        <v>10.640000000000001</v>
      </c>
      <c r="I212" s="177"/>
      <c r="J212" s="178">
        <f>ROUND(I212*H212,2)</f>
        <v>0</v>
      </c>
      <c r="K212" s="174" t="s">
        <v>141</v>
      </c>
      <c r="L212" s="39"/>
      <c r="M212" s="179" t="s">
        <v>1</v>
      </c>
      <c r="N212" s="180" t="s">
        <v>41</v>
      </c>
      <c r="O212" s="77"/>
      <c r="P212" s="181">
        <f>O212*H212</f>
        <v>0</v>
      </c>
      <c r="Q212" s="181">
        <v>2.3010199999999998</v>
      </c>
      <c r="R212" s="181">
        <f>Q212*H212</f>
        <v>24.4828528</v>
      </c>
      <c r="S212" s="181">
        <v>0</v>
      </c>
      <c r="T212" s="182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183" t="s">
        <v>248</v>
      </c>
      <c r="AT212" s="183" t="s">
        <v>137</v>
      </c>
      <c r="AU212" s="183" t="s">
        <v>86</v>
      </c>
      <c r="AY212" s="19" t="s">
        <v>134</v>
      </c>
      <c r="BE212" s="184">
        <f>IF(N212="základní",J212,0)</f>
        <v>0</v>
      </c>
      <c r="BF212" s="184">
        <f>IF(N212="snížená",J212,0)</f>
        <v>0</v>
      </c>
      <c r="BG212" s="184">
        <f>IF(N212="zákl. přenesená",J212,0)</f>
        <v>0</v>
      </c>
      <c r="BH212" s="184">
        <f>IF(N212="sníž. přenesená",J212,0)</f>
        <v>0</v>
      </c>
      <c r="BI212" s="184">
        <f>IF(N212="nulová",J212,0)</f>
        <v>0</v>
      </c>
      <c r="BJ212" s="19" t="s">
        <v>84</v>
      </c>
      <c r="BK212" s="184">
        <f>ROUND(I212*H212,2)</f>
        <v>0</v>
      </c>
      <c r="BL212" s="19" t="s">
        <v>248</v>
      </c>
      <c r="BM212" s="183" t="s">
        <v>344</v>
      </c>
    </row>
    <row r="213" s="14" customFormat="1">
      <c r="A213" s="14"/>
      <c r="B213" s="201"/>
      <c r="C213" s="14"/>
      <c r="D213" s="193" t="s">
        <v>250</v>
      </c>
      <c r="E213" s="202" t="s">
        <v>1</v>
      </c>
      <c r="F213" s="203" t="s">
        <v>345</v>
      </c>
      <c r="G213" s="14"/>
      <c r="H213" s="202" t="s">
        <v>1</v>
      </c>
      <c r="I213" s="204"/>
      <c r="J213" s="14"/>
      <c r="K213" s="14"/>
      <c r="L213" s="201"/>
      <c r="M213" s="205"/>
      <c r="N213" s="206"/>
      <c r="O213" s="206"/>
      <c r="P213" s="206"/>
      <c r="Q213" s="206"/>
      <c r="R213" s="206"/>
      <c r="S213" s="206"/>
      <c r="T213" s="207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02" t="s">
        <v>250</v>
      </c>
      <c r="AU213" s="202" t="s">
        <v>86</v>
      </c>
      <c r="AV213" s="14" t="s">
        <v>84</v>
      </c>
      <c r="AW213" s="14" t="s">
        <v>32</v>
      </c>
      <c r="AX213" s="14" t="s">
        <v>76</v>
      </c>
      <c r="AY213" s="202" t="s">
        <v>134</v>
      </c>
    </row>
    <row r="214" s="13" customFormat="1">
      <c r="A214" s="13"/>
      <c r="B214" s="192"/>
      <c r="C214" s="13"/>
      <c r="D214" s="193" t="s">
        <v>250</v>
      </c>
      <c r="E214" s="194" t="s">
        <v>1</v>
      </c>
      <c r="F214" s="195" t="s">
        <v>346</v>
      </c>
      <c r="G214" s="13"/>
      <c r="H214" s="196">
        <v>0.77000000000000002</v>
      </c>
      <c r="I214" s="197"/>
      <c r="J214" s="13"/>
      <c r="K214" s="13"/>
      <c r="L214" s="192"/>
      <c r="M214" s="198"/>
      <c r="N214" s="199"/>
      <c r="O214" s="199"/>
      <c r="P214" s="199"/>
      <c r="Q214" s="199"/>
      <c r="R214" s="199"/>
      <c r="S214" s="199"/>
      <c r="T214" s="200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94" t="s">
        <v>250</v>
      </c>
      <c r="AU214" s="194" t="s">
        <v>86</v>
      </c>
      <c r="AV214" s="13" t="s">
        <v>86</v>
      </c>
      <c r="AW214" s="13" t="s">
        <v>32</v>
      </c>
      <c r="AX214" s="13" t="s">
        <v>76</v>
      </c>
      <c r="AY214" s="194" t="s">
        <v>134</v>
      </c>
    </row>
    <row r="215" s="13" customFormat="1">
      <c r="A215" s="13"/>
      <c r="B215" s="192"/>
      <c r="C215" s="13"/>
      <c r="D215" s="193" t="s">
        <v>250</v>
      </c>
      <c r="E215" s="194" t="s">
        <v>1</v>
      </c>
      <c r="F215" s="195" t="s">
        <v>347</v>
      </c>
      <c r="G215" s="13"/>
      <c r="H215" s="196">
        <v>0.44800000000000001</v>
      </c>
      <c r="I215" s="197"/>
      <c r="J215" s="13"/>
      <c r="K215" s="13"/>
      <c r="L215" s="192"/>
      <c r="M215" s="198"/>
      <c r="N215" s="199"/>
      <c r="O215" s="199"/>
      <c r="P215" s="199"/>
      <c r="Q215" s="199"/>
      <c r="R215" s="199"/>
      <c r="S215" s="199"/>
      <c r="T215" s="200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194" t="s">
        <v>250</v>
      </c>
      <c r="AU215" s="194" t="s">
        <v>86</v>
      </c>
      <c r="AV215" s="13" t="s">
        <v>86</v>
      </c>
      <c r="AW215" s="13" t="s">
        <v>32</v>
      </c>
      <c r="AX215" s="13" t="s">
        <v>76</v>
      </c>
      <c r="AY215" s="194" t="s">
        <v>134</v>
      </c>
    </row>
    <row r="216" s="13" customFormat="1">
      <c r="A216" s="13"/>
      <c r="B216" s="192"/>
      <c r="C216" s="13"/>
      <c r="D216" s="193" t="s">
        <v>250</v>
      </c>
      <c r="E216" s="194" t="s">
        <v>1</v>
      </c>
      <c r="F216" s="195" t="s">
        <v>346</v>
      </c>
      <c r="G216" s="13"/>
      <c r="H216" s="196">
        <v>0.77000000000000002</v>
      </c>
      <c r="I216" s="197"/>
      <c r="J216" s="13"/>
      <c r="K216" s="13"/>
      <c r="L216" s="192"/>
      <c r="M216" s="198"/>
      <c r="N216" s="199"/>
      <c r="O216" s="199"/>
      <c r="P216" s="199"/>
      <c r="Q216" s="199"/>
      <c r="R216" s="199"/>
      <c r="S216" s="199"/>
      <c r="T216" s="200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194" t="s">
        <v>250</v>
      </c>
      <c r="AU216" s="194" t="s">
        <v>86</v>
      </c>
      <c r="AV216" s="13" t="s">
        <v>86</v>
      </c>
      <c r="AW216" s="13" t="s">
        <v>32</v>
      </c>
      <c r="AX216" s="13" t="s">
        <v>76</v>
      </c>
      <c r="AY216" s="194" t="s">
        <v>134</v>
      </c>
    </row>
    <row r="217" s="13" customFormat="1">
      <c r="A217" s="13"/>
      <c r="B217" s="192"/>
      <c r="C217" s="13"/>
      <c r="D217" s="193" t="s">
        <v>250</v>
      </c>
      <c r="E217" s="194" t="s">
        <v>1</v>
      </c>
      <c r="F217" s="195" t="s">
        <v>348</v>
      </c>
      <c r="G217" s="13"/>
      <c r="H217" s="196">
        <v>0.83999999999999997</v>
      </c>
      <c r="I217" s="197"/>
      <c r="J217" s="13"/>
      <c r="K217" s="13"/>
      <c r="L217" s="192"/>
      <c r="M217" s="198"/>
      <c r="N217" s="199"/>
      <c r="O217" s="199"/>
      <c r="P217" s="199"/>
      <c r="Q217" s="199"/>
      <c r="R217" s="199"/>
      <c r="S217" s="199"/>
      <c r="T217" s="200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194" t="s">
        <v>250</v>
      </c>
      <c r="AU217" s="194" t="s">
        <v>86</v>
      </c>
      <c r="AV217" s="13" t="s">
        <v>86</v>
      </c>
      <c r="AW217" s="13" t="s">
        <v>32</v>
      </c>
      <c r="AX217" s="13" t="s">
        <v>76</v>
      </c>
      <c r="AY217" s="194" t="s">
        <v>134</v>
      </c>
    </row>
    <row r="218" s="13" customFormat="1">
      <c r="A218" s="13"/>
      <c r="B218" s="192"/>
      <c r="C218" s="13"/>
      <c r="D218" s="193" t="s">
        <v>250</v>
      </c>
      <c r="E218" s="194" t="s">
        <v>1</v>
      </c>
      <c r="F218" s="195" t="s">
        <v>349</v>
      </c>
      <c r="G218" s="13"/>
      <c r="H218" s="196">
        <v>0.63</v>
      </c>
      <c r="I218" s="197"/>
      <c r="J218" s="13"/>
      <c r="K218" s="13"/>
      <c r="L218" s="192"/>
      <c r="M218" s="198"/>
      <c r="N218" s="199"/>
      <c r="O218" s="199"/>
      <c r="P218" s="199"/>
      <c r="Q218" s="199"/>
      <c r="R218" s="199"/>
      <c r="S218" s="199"/>
      <c r="T218" s="200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194" t="s">
        <v>250</v>
      </c>
      <c r="AU218" s="194" t="s">
        <v>86</v>
      </c>
      <c r="AV218" s="13" t="s">
        <v>86</v>
      </c>
      <c r="AW218" s="13" t="s">
        <v>32</v>
      </c>
      <c r="AX218" s="13" t="s">
        <v>76</v>
      </c>
      <c r="AY218" s="194" t="s">
        <v>134</v>
      </c>
    </row>
    <row r="219" s="13" customFormat="1">
      <c r="A219" s="13"/>
      <c r="B219" s="192"/>
      <c r="C219" s="13"/>
      <c r="D219" s="193" t="s">
        <v>250</v>
      </c>
      <c r="E219" s="194" t="s">
        <v>1</v>
      </c>
      <c r="F219" s="195" t="s">
        <v>346</v>
      </c>
      <c r="G219" s="13"/>
      <c r="H219" s="196">
        <v>0.77000000000000002</v>
      </c>
      <c r="I219" s="197"/>
      <c r="J219" s="13"/>
      <c r="K219" s="13"/>
      <c r="L219" s="192"/>
      <c r="M219" s="198"/>
      <c r="N219" s="199"/>
      <c r="O219" s="199"/>
      <c r="P219" s="199"/>
      <c r="Q219" s="199"/>
      <c r="R219" s="199"/>
      <c r="S219" s="199"/>
      <c r="T219" s="200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194" t="s">
        <v>250</v>
      </c>
      <c r="AU219" s="194" t="s">
        <v>86</v>
      </c>
      <c r="AV219" s="13" t="s">
        <v>86</v>
      </c>
      <c r="AW219" s="13" t="s">
        <v>32</v>
      </c>
      <c r="AX219" s="13" t="s">
        <v>76</v>
      </c>
      <c r="AY219" s="194" t="s">
        <v>134</v>
      </c>
    </row>
    <row r="220" s="13" customFormat="1">
      <c r="A220" s="13"/>
      <c r="B220" s="192"/>
      <c r="C220" s="13"/>
      <c r="D220" s="193" t="s">
        <v>250</v>
      </c>
      <c r="E220" s="194" t="s">
        <v>1</v>
      </c>
      <c r="F220" s="195" t="s">
        <v>347</v>
      </c>
      <c r="G220" s="13"/>
      <c r="H220" s="196">
        <v>0.44800000000000001</v>
      </c>
      <c r="I220" s="197"/>
      <c r="J220" s="13"/>
      <c r="K220" s="13"/>
      <c r="L220" s="192"/>
      <c r="M220" s="198"/>
      <c r="N220" s="199"/>
      <c r="O220" s="199"/>
      <c r="P220" s="199"/>
      <c r="Q220" s="199"/>
      <c r="R220" s="199"/>
      <c r="S220" s="199"/>
      <c r="T220" s="20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194" t="s">
        <v>250</v>
      </c>
      <c r="AU220" s="194" t="s">
        <v>86</v>
      </c>
      <c r="AV220" s="13" t="s">
        <v>86</v>
      </c>
      <c r="AW220" s="13" t="s">
        <v>32</v>
      </c>
      <c r="AX220" s="13" t="s">
        <v>76</v>
      </c>
      <c r="AY220" s="194" t="s">
        <v>134</v>
      </c>
    </row>
    <row r="221" s="13" customFormat="1">
      <c r="A221" s="13"/>
      <c r="B221" s="192"/>
      <c r="C221" s="13"/>
      <c r="D221" s="193" t="s">
        <v>250</v>
      </c>
      <c r="E221" s="194" t="s">
        <v>1</v>
      </c>
      <c r="F221" s="195" t="s">
        <v>346</v>
      </c>
      <c r="G221" s="13"/>
      <c r="H221" s="196">
        <v>0.77000000000000002</v>
      </c>
      <c r="I221" s="197"/>
      <c r="J221" s="13"/>
      <c r="K221" s="13"/>
      <c r="L221" s="192"/>
      <c r="M221" s="198"/>
      <c r="N221" s="199"/>
      <c r="O221" s="199"/>
      <c r="P221" s="199"/>
      <c r="Q221" s="199"/>
      <c r="R221" s="199"/>
      <c r="S221" s="199"/>
      <c r="T221" s="200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194" t="s">
        <v>250</v>
      </c>
      <c r="AU221" s="194" t="s">
        <v>86</v>
      </c>
      <c r="AV221" s="13" t="s">
        <v>86</v>
      </c>
      <c r="AW221" s="13" t="s">
        <v>32</v>
      </c>
      <c r="AX221" s="13" t="s">
        <v>76</v>
      </c>
      <c r="AY221" s="194" t="s">
        <v>134</v>
      </c>
    </row>
    <row r="222" s="14" customFormat="1">
      <c r="A222" s="14"/>
      <c r="B222" s="201"/>
      <c r="C222" s="14"/>
      <c r="D222" s="193" t="s">
        <v>250</v>
      </c>
      <c r="E222" s="202" t="s">
        <v>1</v>
      </c>
      <c r="F222" s="203" t="s">
        <v>350</v>
      </c>
      <c r="G222" s="14"/>
      <c r="H222" s="202" t="s">
        <v>1</v>
      </c>
      <c r="I222" s="204"/>
      <c r="J222" s="14"/>
      <c r="K222" s="14"/>
      <c r="L222" s="201"/>
      <c r="M222" s="205"/>
      <c r="N222" s="206"/>
      <c r="O222" s="206"/>
      <c r="P222" s="206"/>
      <c r="Q222" s="206"/>
      <c r="R222" s="206"/>
      <c r="S222" s="206"/>
      <c r="T222" s="207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02" t="s">
        <v>250</v>
      </c>
      <c r="AU222" s="202" t="s">
        <v>86</v>
      </c>
      <c r="AV222" s="14" t="s">
        <v>84</v>
      </c>
      <c r="AW222" s="14" t="s">
        <v>32</v>
      </c>
      <c r="AX222" s="14" t="s">
        <v>76</v>
      </c>
      <c r="AY222" s="202" t="s">
        <v>134</v>
      </c>
    </row>
    <row r="223" s="13" customFormat="1">
      <c r="A223" s="13"/>
      <c r="B223" s="192"/>
      <c r="C223" s="13"/>
      <c r="D223" s="193" t="s">
        <v>250</v>
      </c>
      <c r="E223" s="194" t="s">
        <v>1</v>
      </c>
      <c r="F223" s="195" t="s">
        <v>351</v>
      </c>
      <c r="G223" s="13"/>
      <c r="H223" s="196">
        <v>3.5699999999999998</v>
      </c>
      <c r="I223" s="197"/>
      <c r="J223" s="13"/>
      <c r="K223" s="13"/>
      <c r="L223" s="192"/>
      <c r="M223" s="198"/>
      <c r="N223" s="199"/>
      <c r="O223" s="199"/>
      <c r="P223" s="199"/>
      <c r="Q223" s="199"/>
      <c r="R223" s="199"/>
      <c r="S223" s="199"/>
      <c r="T223" s="200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194" t="s">
        <v>250</v>
      </c>
      <c r="AU223" s="194" t="s">
        <v>86</v>
      </c>
      <c r="AV223" s="13" t="s">
        <v>86</v>
      </c>
      <c r="AW223" s="13" t="s">
        <v>32</v>
      </c>
      <c r="AX223" s="13" t="s">
        <v>76</v>
      </c>
      <c r="AY223" s="194" t="s">
        <v>134</v>
      </c>
    </row>
    <row r="224" s="13" customFormat="1">
      <c r="A224" s="13"/>
      <c r="B224" s="192"/>
      <c r="C224" s="13"/>
      <c r="D224" s="193" t="s">
        <v>250</v>
      </c>
      <c r="E224" s="194" t="s">
        <v>1</v>
      </c>
      <c r="F224" s="195" t="s">
        <v>352</v>
      </c>
      <c r="G224" s="13"/>
      <c r="H224" s="196">
        <v>1.6240000000000001</v>
      </c>
      <c r="I224" s="197"/>
      <c r="J224" s="13"/>
      <c r="K224" s="13"/>
      <c r="L224" s="192"/>
      <c r="M224" s="198"/>
      <c r="N224" s="199"/>
      <c r="O224" s="199"/>
      <c r="P224" s="199"/>
      <c r="Q224" s="199"/>
      <c r="R224" s="199"/>
      <c r="S224" s="199"/>
      <c r="T224" s="200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194" t="s">
        <v>250</v>
      </c>
      <c r="AU224" s="194" t="s">
        <v>86</v>
      </c>
      <c r="AV224" s="13" t="s">
        <v>86</v>
      </c>
      <c r="AW224" s="13" t="s">
        <v>32</v>
      </c>
      <c r="AX224" s="13" t="s">
        <v>76</v>
      </c>
      <c r="AY224" s="194" t="s">
        <v>134</v>
      </c>
    </row>
    <row r="225" s="15" customFormat="1">
      <c r="A225" s="15"/>
      <c r="B225" s="208"/>
      <c r="C225" s="15"/>
      <c r="D225" s="193" t="s">
        <v>250</v>
      </c>
      <c r="E225" s="209" t="s">
        <v>1</v>
      </c>
      <c r="F225" s="210" t="s">
        <v>256</v>
      </c>
      <c r="G225" s="15"/>
      <c r="H225" s="211">
        <v>10.640000000000001</v>
      </c>
      <c r="I225" s="212"/>
      <c r="J225" s="15"/>
      <c r="K225" s="15"/>
      <c r="L225" s="208"/>
      <c r="M225" s="213"/>
      <c r="N225" s="214"/>
      <c r="O225" s="214"/>
      <c r="P225" s="214"/>
      <c r="Q225" s="214"/>
      <c r="R225" s="214"/>
      <c r="S225" s="214"/>
      <c r="T225" s="2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09" t="s">
        <v>250</v>
      </c>
      <c r="AU225" s="209" t="s">
        <v>86</v>
      </c>
      <c r="AV225" s="15" t="s">
        <v>248</v>
      </c>
      <c r="AW225" s="15" t="s">
        <v>32</v>
      </c>
      <c r="AX225" s="15" t="s">
        <v>84</v>
      </c>
      <c r="AY225" s="209" t="s">
        <v>134</v>
      </c>
    </row>
    <row r="226" s="2" customFormat="1" ht="33" customHeight="1">
      <c r="A226" s="38"/>
      <c r="B226" s="171"/>
      <c r="C226" s="172" t="s">
        <v>353</v>
      </c>
      <c r="D226" s="172" t="s">
        <v>137</v>
      </c>
      <c r="E226" s="173" t="s">
        <v>354</v>
      </c>
      <c r="F226" s="174" t="s">
        <v>355</v>
      </c>
      <c r="G226" s="175" t="s">
        <v>247</v>
      </c>
      <c r="H226" s="176">
        <v>27.75</v>
      </c>
      <c r="I226" s="177"/>
      <c r="J226" s="178">
        <f>ROUND(I226*H226,2)</f>
        <v>0</v>
      </c>
      <c r="K226" s="174" t="s">
        <v>141</v>
      </c>
      <c r="L226" s="39"/>
      <c r="M226" s="179" t="s">
        <v>1</v>
      </c>
      <c r="N226" s="180" t="s">
        <v>41</v>
      </c>
      <c r="O226" s="77"/>
      <c r="P226" s="181">
        <f>O226*H226</f>
        <v>0</v>
      </c>
      <c r="Q226" s="181">
        <v>0.54959999999999998</v>
      </c>
      <c r="R226" s="181">
        <f>Q226*H226</f>
        <v>15.251399999999999</v>
      </c>
      <c r="S226" s="181">
        <v>0</v>
      </c>
      <c r="T226" s="182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183" t="s">
        <v>248</v>
      </c>
      <c r="AT226" s="183" t="s">
        <v>137</v>
      </c>
      <c r="AU226" s="183" t="s">
        <v>86</v>
      </c>
      <c r="AY226" s="19" t="s">
        <v>134</v>
      </c>
      <c r="BE226" s="184">
        <f>IF(N226="základní",J226,0)</f>
        <v>0</v>
      </c>
      <c r="BF226" s="184">
        <f>IF(N226="snížená",J226,0)</f>
        <v>0</v>
      </c>
      <c r="BG226" s="184">
        <f>IF(N226="zákl. přenesená",J226,0)</f>
        <v>0</v>
      </c>
      <c r="BH226" s="184">
        <f>IF(N226="sníž. přenesená",J226,0)</f>
        <v>0</v>
      </c>
      <c r="BI226" s="184">
        <f>IF(N226="nulová",J226,0)</f>
        <v>0</v>
      </c>
      <c r="BJ226" s="19" t="s">
        <v>84</v>
      </c>
      <c r="BK226" s="184">
        <f>ROUND(I226*H226,2)</f>
        <v>0</v>
      </c>
      <c r="BL226" s="19" t="s">
        <v>248</v>
      </c>
      <c r="BM226" s="183" t="s">
        <v>356</v>
      </c>
    </row>
    <row r="227" s="14" customFormat="1">
      <c r="A227" s="14"/>
      <c r="B227" s="201"/>
      <c r="C227" s="14"/>
      <c r="D227" s="193" t="s">
        <v>250</v>
      </c>
      <c r="E227" s="202" t="s">
        <v>1</v>
      </c>
      <c r="F227" s="203" t="s">
        <v>357</v>
      </c>
      <c r="G227" s="14"/>
      <c r="H227" s="202" t="s">
        <v>1</v>
      </c>
      <c r="I227" s="204"/>
      <c r="J227" s="14"/>
      <c r="K227" s="14"/>
      <c r="L227" s="201"/>
      <c r="M227" s="205"/>
      <c r="N227" s="206"/>
      <c r="O227" s="206"/>
      <c r="P227" s="206"/>
      <c r="Q227" s="206"/>
      <c r="R227" s="206"/>
      <c r="S227" s="206"/>
      <c r="T227" s="207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02" t="s">
        <v>250</v>
      </c>
      <c r="AU227" s="202" t="s">
        <v>86</v>
      </c>
      <c r="AV227" s="14" t="s">
        <v>84</v>
      </c>
      <c r="AW227" s="14" t="s">
        <v>32</v>
      </c>
      <c r="AX227" s="14" t="s">
        <v>76</v>
      </c>
      <c r="AY227" s="202" t="s">
        <v>134</v>
      </c>
    </row>
    <row r="228" s="13" customFormat="1">
      <c r="A228" s="13"/>
      <c r="B228" s="192"/>
      <c r="C228" s="13"/>
      <c r="D228" s="193" t="s">
        <v>250</v>
      </c>
      <c r="E228" s="194" t="s">
        <v>1</v>
      </c>
      <c r="F228" s="195" t="s">
        <v>358</v>
      </c>
      <c r="G228" s="13"/>
      <c r="H228" s="196">
        <v>27.75</v>
      </c>
      <c r="I228" s="197"/>
      <c r="J228" s="13"/>
      <c r="K228" s="13"/>
      <c r="L228" s="192"/>
      <c r="M228" s="198"/>
      <c r="N228" s="199"/>
      <c r="O228" s="199"/>
      <c r="P228" s="199"/>
      <c r="Q228" s="199"/>
      <c r="R228" s="199"/>
      <c r="S228" s="199"/>
      <c r="T228" s="200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194" t="s">
        <v>250</v>
      </c>
      <c r="AU228" s="194" t="s">
        <v>86</v>
      </c>
      <c r="AV228" s="13" t="s">
        <v>86</v>
      </c>
      <c r="AW228" s="13" t="s">
        <v>32</v>
      </c>
      <c r="AX228" s="13" t="s">
        <v>84</v>
      </c>
      <c r="AY228" s="194" t="s">
        <v>134</v>
      </c>
    </row>
    <row r="229" s="2" customFormat="1" ht="33" customHeight="1">
      <c r="A229" s="38"/>
      <c r="B229" s="171"/>
      <c r="C229" s="172" t="s">
        <v>359</v>
      </c>
      <c r="D229" s="172" t="s">
        <v>137</v>
      </c>
      <c r="E229" s="173" t="s">
        <v>360</v>
      </c>
      <c r="F229" s="174" t="s">
        <v>361</v>
      </c>
      <c r="G229" s="175" t="s">
        <v>247</v>
      </c>
      <c r="H229" s="176">
        <v>28.788</v>
      </c>
      <c r="I229" s="177"/>
      <c r="J229" s="178">
        <f>ROUND(I229*H229,2)</f>
        <v>0</v>
      </c>
      <c r="K229" s="174" t="s">
        <v>141</v>
      </c>
      <c r="L229" s="39"/>
      <c r="M229" s="179" t="s">
        <v>1</v>
      </c>
      <c r="N229" s="180" t="s">
        <v>41</v>
      </c>
      <c r="O229" s="77"/>
      <c r="P229" s="181">
        <f>O229*H229</f>
        <v>0</v>
      </c>
      <c r="Q229" s="181">
        <v>0.73404000000000003</v>
      </c>
      <c r="R229" s="181">
        <f>Q229*H229</f>
        <v>21.131543520000001</v>
      </c>
      <c r="S229" s="181">
        <v>0</v>
      </c>
      <c r="T229" s="182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183" t="s">
        <v>248</v>
      </c>
      <c r="AT229" s="183" t="s">
        <v>137</v>
      </c>
      <c r="AU229" s="183" t="s">
        <v>86</v>
      </c>
      <c r="AY229" s="19" t="s">
        <v>134</v>
      </c>
      <c r="BE229" s="184">
        <f>IF(N229="základní",J229,0)</f>
        <v>0</v>
      </c>
      <c r="BF229" s="184">
        <f>IF(N229="snížená",J229,0)</f>
        <v>0</v>
      </c>
      <c r="BG229" s="184">
        <f>IF(N229="zákl. přenesená",J229,0)</f>
        <v>0</v>
      </c>
      <c r="BH229" s="184">
        <f>IF(N229="sníž. přenesená",J229,0)</f>
        <v>0</v>
      </c>
      <c r="BI229" s="184">
        <f>IF(N229="nulová",J229,0)</f>
        <v>0</v>
      </c>
      <c r="BJ229" s="19" t="s">
        <v>84</v>
      </c>
      <c r="BK229" s="184">
        <f>ROUND(I229*H229,2)</f>
        <v>0</v>
      </c>
      <c r="BL229" s="19" t="s">
        <v>248</v>
      </c>
      <c r="BM229" s="183" t="s">
        <v>362</v>
      </c>
    </row>
    <row r="230" s="14" customFormat="1">
      <c r="A230" s="14"/>
      <c r="B230" s="201"/>
      <c r="C230" s="14"/>
      <c r="D230" s="193" t="s">
        <v>250</v>
      </c>
      <c r="E230" s="202" t="s">
        <v>1</v>
      </c>
      <c r="F230" s="203" t="s">
        <v>363</v>
      </c>
      <c r="G230" s="14"/>
      <c r="H230" s="202" t="s">
        <v>1</v>
      </c>
      <c r="I230" s="204"/>
      <c r="J230" s="14"/>
      <c r="K230" s="14"/>
      <c r="L230" s="201"/>
      <c r="M230" s="205"/>
      <c r="N230" s="206"/>
      <c r="O230" s="206"/>
      <c r="P230" s="206"/>
      <c r="Q230" s="206"/>
      <c r="R230" s="206"/>
      <c r="S230" s="206"/>
      <c r="T230" s="207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02" t="s">
        <v>250</v>
      </c>
      <c r="AU230" s="202" t="s">
        <v>86</v>
      </c>
      <c r="AV230" s="14" t="s">
        <v>84</v>
      </c>
      <c r="AW230" s="14" t="s">
        <v>32</v>
      </c>
      <c r="AX230" s="14" t="s">
        <v>76</v>
      </c>
      <c r="AY230" s="202" t="s">
        <v>134</v>
      </c>
    </row>
    <row r="231" s="13" customFormat="1">
      <c r="A231" s="13"/>
      <c r="B231" s="192"/>
      <c r="C231" s="13"/>
      <c r="D231" s="193" t="s">
        <v>250</v>
      </c>
      <c r="E231" s="194" t="s">
        <v>1</v>
      </c>
      <c r="F231" s="195" t="s">
        <v>364</v>
      </c>
      <c r="G231" s="13"/>
      <c r="H231" s="196">
        <v>21.300000000000001</v>
      </c>
      <c r="I231" s="197"/>
      <c r="J231" s="13"/>
      <c r="K231" s="13"/>
      <c r="L231" s="192"/>
      <c r="M231" s="198"/>
      <c r="N231" s="199"/>
      <c r="O231" s="199"/>
      <c r="P231" s="199"/>
      <c r="Q231" s="199"/>
      <c r="R231" s="199"/>
      <c r="S231" s="199"/>
      <c r="T231" s="200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94" t="s">
        <v>250</v>
      </c>
      <c r="AU231" s="194" t="s">
        <v>86</v>
      </c>
      <c r="AV231" s="13" t="s">
        <v>86</v>
      </c>
      <c r="AW231" s="13" t="s">
        <v>32</v>
      </c>
      <c r="AX231" s="13" t="s">
        <v>76</v>
      </c>
      <c r="AY231" s="194" t="s">
        <v>134</v>
      </c>
    </row>
    <row r="232" s="13" customFormat="1">
      <c r="A232" s="13"/>
      <c r="B232" s="192"/>
      <c r="C232" s="13"/>
      <c r="D232" s="193" t="s">
        <v>250</v>
      </c>
      <c r="E232" s="194" t="s">
        <v>1</v>
      </c>
      <c r="F232" s="195" t="s">
        <v>365</v>
      </c>
      <c r="G232" s="13"/>
      <c r="H232" s="196">
        <v>7.4880000000000004</v>
      </c>
      <c r="I232" s="197"/>
      <c r="J232" s="13"/>
      <c r="K232" s="13"/>
      <c r="L232" s="192"/>
      <c r="M232" s="198"/>
      <c r="N232" s="199"/>
      <c r="O232" s="199"/>
      <c r="P232" s="199"/>
      <c r="Q232" s="199"/>
      <c r="R232" s="199"/>
      <c r="S232" s="199"/>
      <c r="T232" s="200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94" t="s">
        <v>250</v>
      </c>
      <c r="AU232" s="194" t="s">
        <v>86</v>
      </c>
      <c r="AV232" s="13" t="s">
        <v>86</v>
      </c>
      <c r="AW232" s="13" t="s">
        <v>32</v>
      </c>
      <c r="AX232" s="13" t="s">
        <v>76</v>
      </c>
      <c r="AY232" s="194" t="s">
        <v>134</v>
      </c>
    </row>
    <row r="233" s="15" customFormat="1">
      <c r="A233" s="15"/>
      <c r="B233" s="208"/>
      <c r="C233" s="15"/>
      <c r="D233" s="193" t="s">
        <v>250</v>
      </c>
      <c r="E233" s="209" t="s">
        <v>1</v>
      </c>
      <c r="F233" s="210" t="s">
        <v>256</v>
      </c>
      <c r="G233" s="15"/>
      <c r="H233" s="211">
        <v>28.788</v>
      </c>
      <c r="I233" s="212"/>
      <c r="J233" s="15"/>
      <c r="K233" s="15"/>
      <c r="L233" s="208"/>
      <c r="M233" s="213"/>
      <c r="N233" s="214"/>
      <c r="O233" s="214"/>
      <c r="P233" s="214"/>
      <c r="Q233" s="214"/>
      <c r="R233" s="214"/>
      <c r="S233" s="214"/>
      <c r="T233" s="2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09" t="s">
        <v>250</v>
      </c>
      <c r="AU233" s="209" t="s">
        <v>86</v>
      </c>
      <c r="AV233" s="15" t="s">
        <v>248</v>
      </c>
      <c r="AW233" s="15" t="s">
        <v>32</v>
      </c>
      <c r="AX233" s="15" t="s">
        <v>84</v>
      </c>
      <c r="AY233" s="209" t="s">
        <v>134</v>
      </c>
    </row>
    <row r="234" s="2" customFormat="1" ht="24.15" customHeight="1">
      <c r="A234" s="38"/>
      <c r="B234" s="171"/>
      <c r="C234" s="172" t="s">
        <v>366</v>
      </c>
      <c r="D234" s="172" t="s">
        <v>137</v>
      </c>
      <c r="E234" s="173" t="s">
        <v>367</v>
      </c>
      <c r="F234" s="174" t="s">
        <v>368</v>
      </c>
      <c r="G234" s="175" t="s">
        <v>293</v>
      </c>
      <c r="H234" s="176">
        <v>0.56499999999999995</v>
      </c>
      <c r="I234" s="177"/>
      <c r="J234" s="178">
        <f>ROUND(I234*H234,2)</f>
        <v>0</v>
      </c>
      <c r="K234" s="174" t="s">
        <v>141</v>
      </c>
      <c r="L234" s="39"/>
      <c r="M234" s="179" t="s">
        <v>1</v>
      </c>
      <c r="N234" s="180" t="s">
        <v>41</v>
      </c>
      <c r="O234" s="77"/>
      <c r="P234" s="181">
        <f>O234*H234</f>
        <v>0</v>
      </c>
      <c r="Q234" s="181">
        <v>1.0593999999999999</v>
      </c>
      <c r="R234" s="181">
        <f>Q234*H234</f>
        <v>0.5985609999999999</v>
      </c>
      <c r="S234" s="181">
        <v>0</v>
      </c>
      <c r="T234" s="182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183" t="s">
        <v>248</v>
      </c>
      <c r="AT234" s="183" t="s">
        <v>137</v>
      </c>
      <c r="AU234" s="183" t="s">
        <v>86</v>
      </c>
      <c r="AY234" s="19" t="s">
        <v>134</v>
      </c>
      <c r="BE234" s="184">
        <f>IF(N234="základní",J234,0)</f>
        <v>0</v>
      </c>
      <c r="BF234" s="184">
        <f>IF(N234="snížená",J234,0)</f>
        <v>0</v>
      </c>
      <c r="BG234" s="184">
        <f>IF(N234="zákl. přenesená",J234,0)</f>
        <v>0</v>
      </c>
      <c r="BH234" s="184">
        <f>IF(N234="sníž. přenesená",J234,0)</f>
        <v>0</v>
      </c>
      <c r="BI234" s="184">
        <f>IF(N234="nulová",J234,0)</f>
        <v>0</v>
      </c>
      <c r="BJ234" s="19" t="s">
        <v>84</v>
      </c>
      <c r="BK234" s="184">
        <f>ROUND(I234*H234,2)</f>
        <v>0</v>
      </c>
      <c r="BL234" s="19" t="s">
        <v>248</v>
      </c>
      <c r="BM234" s="183" t="s">
        <v>369</v>
      </c>
    </row>
    <row r="235" s="13" customFormat="1">
      <c r="A235" s="13"/>
      <c r="B235" s="192"/>
      <c r="C235" s="13"/>
      <c r="D235" s="193" t="s">
        <v>250</v>
      </c>
      <c r="E235" s="194" t="s">
        <v>1</v>
      </c>
      <c r="F235" s="195" t="s">
        <v>370</v>
      </c>
      <c r="G235" s="13"/>
      <c r="H235" s="196">
        <v>0.56499999999999995</v>
      </c>
      <c r="I235" s="197"/>
      <c r="J235" s="13"/>
      <c r="K235" s="13"/>
      <c r="L235" s="192"/>
      <c r="M235" s="198"/>
      <c r="N235" s="199"/>
      <c r="O235" s="199"/>
      <c r="P235" s="199"/>
      <c r="Q235" s="199"/>
      <c r="R235" s="199"/>
      <c r="S235" s="199"/>
      <c r="T235" s="200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194" t="s">
        <v>250</v>
      </c>
      <c r="AU235" s="194" t="s">
        <v>86</v>
      </c>
      <c r="AV235" s="13" t="s">
        <v>86</v>
      </c>
      <c r="AW235" s="13" t="s">
        <v>32</v>
      </c>
      <c r="AX235" s="13" t="s">
        <v>84</v>
      </c>
      <c r="AY235" s="194" t="s">
        <v>134</v>
      </c>
    </row>
    <row r="236" s="2" customFormat="1" ht="21.75" customHeight="1">
      <c r="A236" s="38"/>
      <c r="B236" s="171"/>
      <c r="C236" s="172" t="s">
        <v>371</v>
      </c>
      <c r="D236" s="172" t="s">
        <v>137</v>
      </c>
      <c r="E236" s="173" t="s">
        <v>372</v>
      </c>
      <c r="F236" s="174" t="s">
        <v>373</v>
      </c>
      <c r="G236" s="175" t="s">
        <v>140</v>
      </c>
      <c r="H236" s="176">
        <v>1</v>
      </c>
      <c r="I236" s="177"/>
      <c r="J236" s="178">
        <f>ROUND(I236*H236,2)</f>
        <v>0</v>
      </c>
      <c r="K236" s="174" t="s">
        <v>1</v>
      </c>
      <c r="L236" s="39"/>
      <c r="M236" s="179" t="s">
        <v>1</v>
      </c>
      <c r="N236" s="180" t="s">
        <v>41</v>
      </c>
      <c r="O236" s="77"/>
      <c r="P236" s="181">
        <f>O236*H236</f>
        <v>0</v>
      </c>
      <c r="Q236" s="181">
        <v>0</v>
      </c>
      <c r="R236" s="181">
        <f>Q236*H236</f>
        <v>0</v>
      </c>
      <c r="S236" s="181">
        <v>0</v>
      </c>
      <c r="T236" s="182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183" t="s">
        <v>248</v>
      </c>
      <c r="AT236" s="183" t="s">
        <v>137</v>
      </c>
      <c r="AU236" s="183" t="s">
        <v>86</v>
      </c>
      <c r="AY236" s="19" t="s">
        <v>134</v>
      </c>
      <c r="BE236" s="184">
        <f>IF(N236="základní",J236,0)</f>
        <v>0</v>
      </c>
      <c r="BF236" s="184">
        <f>IF(N236="snížená",J236,0)</f>
        <v>0</v>
      </c>
      <c r="BG236" s="184">
        <f>IF(N236="zákl. přenesená",J236,0)</f>
        <v>0</v>
      </c>
      <c r="BH236" s="184">
        <f>IF(N236="sníž. přenesená",J236,0)</f>
        <v>0</v>
      </c>
      <c r="BI236" s="184">
        <f>IF(N236="nulová",J236,0)</f>
        <v>0</v>
      </c>
      <c r="BJ236" s="19" t="s">
        <v>84</v>
      </c>
      <c r="BK236" s="184">
        <f>ROUND(I236*H236,2)</f>
        <v>0</v>
      </c>
      <c r="BL236" s="19" t="s">
        <v>248</v>
      </c>
      <c r="BM236" s="183" t="s">
        <v>374</v>
      </c>
    </row>
    <row r="237" s="12" customFormat="1" ht="22.8" customHeight="1">
      <c r="A237" s="12"/>
      <c r="B237" s="158"/>
      <c r="C237" s="12"/>
      <c r="D237" s="159" t="s">
        <v>75</v>
      </c>
      <c r="E237" s="169" t="s">
        <v>150</v>
      </c>
      <c r="F237" s="169" t="s">
        <v>375</v>
      </c>
      <c r="G237" s="12"/>
      <c r="H237" s="12"/>
      <c r="I237" s="161"/>
      <c r="J237" s="170">
        <f>BK237</f>
        <v>0</v>
      </c>
      <c r="K237" s="12"/>
      <c r="L237" s="158"/>
      <c r="M237" s="163"/>
      <c r="N237" s="164"/>
      <c r="O237" s="164"/>
      <c r="P237" s="165">
        <f>SUM(P238:P256)</f>
        <v>0</v>
      </c>
      <c r="Q237" s="164"/>
      <c r="R237" s="165">
        <f>SUM(R238:R256)</f>
        <v>14.2921225</v>
      </c>
      <c r="S237" s="164"/>
      <c r="T237" s="166">
        <f>SUM(T238:T256)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159" t="s">
        <v>84</v>
      </c>
      <c r="AT237" s="167" t="s">
        <v>75</v>
      </c>
      <c r="AU237" s="167" t="s">
        <v>84</v>
      </c>
      <c r="AY237" s="159" t="s">
        <v>134</v>
      </c>
      <c r="BK237" s="168">
        <f>SUM(BK238:BK256)</f>
        <v>0</v>
      </c>
    </row>
    <row r="238" s="2" customFormat="1" ht="33" customHeight="1">
      <c r="A238" s="38"/>
      <c r="B238" s="171"/>
      <c r="C238" s="172" t="s">
        <v>7</v>
      </c>
      <c r="D238" s="172" t="s">
        <v>137</v>
      </c>
      <c r="E238" s="173" t="s">
        <v>376</v>
      </c>
      <c r="F238" s="174" t="s">
        <v>377</v>
      </c>
      <c r="G238" s="175" t="s">
        <v>378</v>
      </c>
      <c r="H238" s="176">
        <v>3</v>
      </c>
      <c r="I238" s="177"/>
      <c r="J238" s="178">
        <f>ROUND(I238*H238,2)</f>
        <v>0</v>
      </c>
      <c r="K238" s="174" t="s">
        <v>141</v>
      </c>
      <c r="L238" s="39"/>
      <c r="M238" s="179" t="s">
        <v>1</v>
      </c>
      <c r="N238" s="180" t="s">
        <v>41</v>
      </c>
      <c r="O238" s="77"/>
      <c r="P238" s="181">
        <f>O238*H238</f>
        <v>0</v>
      </c>
      <c r="Q238" s="181">
        <v>0.12021</v>
      </c>
      <c r="R238" s="181">
        <f>Q238*H238</f>
        <v>0.36063000000000001</v>
      </c>
      <c r="S238" s="181">
        <v>0</v>
      </c>
      <c r="T238" s="182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183" t="s">
        <v>248</v>
      </c>
      <c r="AT238" s="183" t="s">
        <v>137</v>
      </c>
      <c r="AU238" s="183" t="s">
        <v>86</v>
      </c>
      <c r="AY238" s="19" t="s">
        <v>134</v>
      </c>
      <c r="BE238" s="184">
        <f>IF(N238="základní",J238,0)</f>
        <v>0</v>
      </c>
      <c r="BF238" s="184">
        <f>IF(N238="snížená",J238,0)</f>
        <v>0</v>
      </c>
      <c r="BG238" s="184">
        <f>IF(N238="zákl. přenesená",J238,0)</f>
        <v>0</v>
      </c>
      <c r="BH238" s="184">
        <f>IF(N238="sníž. přenesená",J238,0)</f>
        <v>0</v>
      </c>
      <c r="BI238" s="184">
        <f>IF(N238="nulová",J238,0)</f>
        <v>0</v>
      </c>
      <c r="BJ238" s="19" t="s">
        <v>84</v>
      </c>
      <c r="BK238" s="184">
        <f>ROUND(I238*H238,2)</f>
        <v>0</v>
      </c>
      <c r="BL238" s="19" t="s">
        <v>248</v>
      </c>
      <c r="BM238" s="183" t="s">
        <v>379</v>
      </c>
    </row>
    <row r="239" s="14" customFormat="1">
      <c r="A239" s="14"/>
      <c r="B239" s="201"/>
      <c r="C239" s="14"/>
      <c r="D239" s="193" t="s">
        <v>250</v>
      </c>
      <c r="E239" s="202" t="s">
        <v>1</v>
      </c>
      <c r="F239" s="203" t="s">
        <v>380</v>
      </c>
      <c r="G239" s="14"/>
      <c r="H239" s="202" t="s">
        <v>1</v>
      </c>
      <c r="I239" s="204"/>
      <c r="J239" s="14"/>
      <c r="K239" s="14"/>
      <c r="L239" s="201"/>
      <c r="M239" s="205"/>
      <c r="N239" s="206"/>
      <c r="O239" s="206"/>
      <c r="P239" s="206"/>
      <c r="Q239" s="206"/>
      <c r="R239" s="206"/>
      <c r="S239" s="206"/>
      <c r="T239" s="207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02" t="s">
        <v>250</v>
      </c>
      <c r="AU239" s="202" t="s">
        <v>86</v>
      </c>
      <c r="AV239" s="14" t="s">
        <v>84</v>
      </c>
      <c r="AW239" s="14" t="s">
        <v>32</v>
      </c>
      <c r="AX239" s="14" t="s">
        <v>76</v>
      </c>
      <c r="AY239" s="202" t="s">
        <v>134</v>
      </c>
    </row>
    <row r="240" s="13" customFormat="1">
      <c r="A240" s="13"/>
      <c r="B240" s="192"/>
      <c r="C240" s="13"/>
      <c r="D240" s="193" t="s">
        <v>250</v>
      </c>
      <c r="E240" s="194" t="s">
        <v>1</v>
      </c>
      <c r="F240" s="195" t="s">
        <v>150</v>
      </c>
      <c r="G240" s="13"/>
      <c r="H240" s="196">
        <v>3</v>
      </c>
      <c r="I240" s="197"/>
      <c r="J240" s="13"/>
      <c r="K240" s="13"/>
      <c r="L240" s="192"/>
      <c r="M240" s="198"/>
      <c r="N240" s="199"/>
      <c r="O240" s="199"/>
      <c r="P240" s="199"/>
      <c r="Q240" s="199"/>
      <c r="R240" s="199"/>
      <c r="S240" s="199"/>
      <c r="T240" s="200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194" t="s">
        <v>250</v>
      </c>
      <c r="AU240" s="194" t="s">
        <v>86</v>
      </c>
      <c r="AV240" s="13" t="s">
        <v>86</v>
      </c>
      <c r="AW240" s="13" t="s">
        <v>32</v>
      </c>
      <c r="AX240" s="13" t="s">
        <v>84</v>
      </c>
      <c r="AY240" s="194" t="s">
        <v>134</v>
      </c>
    </row>
    <row r="241" s="2" customFormat="1" ht="24.15" customHeight="1">
      <c r="A241" s="38"/>
      <c r="B241" s="171"/>
      <c r="C241" s="172" t="s">
        <v>381</v>
      </c>
      <c r="D241" s="172" t="s">
        <v>137</v>
      </c>
      <c r="E241" s="173" t="s">
        <v>382</v>
      </c>
      <c r="F241" s="174" t="s">
        <v>383</v>
      </c>
      <c r="G241" s="175" t="s">
        <v>247</v>
      </c>
      <c r="H241" s="176">
        <v>48.174999999999997</v>
      </c>
      <c r="I241" s="177"/>
      <c r="J241" s="178">
        <f>ROUND(I241*H241,2)</f>
        <v>0</v>
      </c>
      <c r="K241" s="174" t="s">
        <v>141</v>
      </c>
      <c r="L241" s="39"/>
      <c r="M241" s="179" t="s">
        <v>1</v>
      </c>
      <c r="N241" s="180" t="s">
        <v>41</v>
      </c>
      <c r="O241" s="77"/>
      <c r="P241" s="181">
        <f>O241*H241</f>
        <v>0</v>
      </c>
      <c r="Q241" s="181">
        <v>0.26878000000000002</v>
      </c>
      <c r="R241" s="181">
        <f>Q241*H241</f>
        <v>12.9484765</v>
      </c>
      <c r="S241" s="181">
        <v>0</v>
      </c>
      <c r="T241" s="182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183" t="s">
        <v>248</v>
      </c>
      <c r="AT241" s="183" t="s">
        <v>137</v>
      </c>
      <c r="AU241" s="183" t="s">
        <v>86</v>
      </c>
      <c r="AY241" s="19" t="s">
        <v>134</v>
      </c>
      <c r="BE241" s="184">
        <f>IF(N241="základní",J241,0)</f>
        <v>0</v>
      </c>
      <c r="BF241" s="184">
        <f>IF(N241="snížená",J241,0)</f>
        <v>0</v>
      </c>
      <c r="BG241" s="184">
        <f>IF(N241="zákl. přenesená",J241,0)</f>
        <v>0</v>
      </c>
      <c r="BH241" s="184">
        <f>IF(N241="sníž. přenesená",J241,0)</f>
        <v>0</v>
      </c>
      <c r="BI241" s="184">
        <f>IF(N241="nulová",J241,0)</f>
        <v>0</v>
      </c>
      <c r="BJ241" s="19" t="s">
        <v>84</v>
      </c>
      <c r="BK241" s="184">
        <f>ROUND(I241*H241,2)</f>
        <v>0</v>
      </c>
      <c r="BL241" s="19" t="s">
        <v>248</v>
      </c>
      <c r="BM241" s="183" t="s">
        <v>384</v>
      </c>
    </row>
    <row r="242" s="14" customFormat="1">
      <c r="A242" s="14"/>
      <c r="B242" s="201"/>
      <c r="C242" s="14"/>
      <c r="D242" s="193" t="s">
        <v>250</v>
      </c>
      <c r="E242" s="202" t="s">
        <v>1</v>
      </c>
      <c r="F242" s="203" t="s">
        <v>385</v>
      </c>
      <c r="G242" s="14"/>
      <c r="H242" s="202" t="s">
        <v>1</v>
      </c>
      <c r="I242" s="204"/>
      <c r="J242" s="14"/>
      <c r="K242" s="14"/>
      <c r="L242" s="201"/>
      <c r="M242" s="205"/>
      <c r="N242" s="206"/>
      <c r="O242" s="206"/>
      <c r="P242" s="206"/>
      <c r="Q242" s="206"/>
      <c r="R242" s="206"/>
      <c r="S242" s="206"/>
      <c r="T242" s="207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02" t="s">
        <v>250</v>
      </c>
      <c r="AU242" s="202" t="s">
        <v>86</v>
      </c>
      <c r="AV242" s="14" t="s">
        <v>84</v>
      </c>
      <c r="AW242" s="14" t="s">
        <v>32</v>
      </c>
      <c r="AX242" s="14" t="s">
        <v>76</v>
      </c>
      <c r="AY242" s="202" t="s">
        <v>134</v>
      </c>
    </row>
    <row r="243" s="14" customFormat="1">
      <c r="A243" s="14"/>
      <c r="B243" s="201"/>
      <c r="C243" s="14"/>
      <c r="D243" s="193" t="s">
        <v>250</v>
      </c>
      <c r="E243" s="202" t="s">
        <v>1</v>
      </c>
      <c r="F243" s="203" t="s">
        <v>386</v>
      </c>
      <c r="G243" s="14"/>
      <c r="H243" s="202" t="s">
        <v>1</v>
      </c>
      <c r="I243" s="204"/>
      <c r="J243" s="14"/>
      <c r="K243" s="14"/>
      <c r="L243" s="201"/>
      <c r="M243" s="205"/>
      <c r="N243" s="206"/>
      <c r="O243" s="206"/>
      <c r="P243" s="206"/>
      <c r="Q243" s="206"/>
      <c r="R243" s="206"/>
      <c r="S243" s="206"/>
      <c r="T243" s="207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02" t="s">
        <v>250</v>
      </c>
      <c r="AU243" s="202" t="s">
        <v>86</v>
      </c>
      <c r="AV243" s="14" t="s">
        <v>84</v>
      </c>
      <c r="AW243" s="14" t="s">
        <v>32</v>
      </c>
      <c r="AX243" s="14" t="s">
        <v>76</v>
      </c>
      <c r="AY243" s="202" t="s">
        <v>134</v>
      </c>
    </row>
    <row r="244" s="13" customFormat="1">
      <c r="A244" s="13"/>
      <c r="B244" s="192"/>
      <c r="C244" s="13"/>
      <c r="D244" s="193" t="s">
        <v>250</v>
      </c>
      <c r="E244" s="194" t="s">
        <v>1</v>
      </c>
      <c r="F244" s="195" t="s">
        <v>387</v>
      </c>
      <c r="G244" s="13"/>
      <c r="H244" s="196">
        <v>14.4</v>
      </c>
      <c r="I244" s="197"/>
      <c r="J244" s="13"/>
      <c r="K244" s="13"/>
      <c r="L244" s="192"/>
      <c r="M244" s="198"/>
      <c r="N244" s="199"/>
      <c r="O244" s="199"/>
      <c r="P244" s="199"/>
      <c r="Q244" s="199"/>
      <c r="R244" s="199"/>
      <c r="S244" s="199"/>
      <c r="T244" s="200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194" t="s">
        <v>250</v>
      </c>
      <c r="AU244" s="194" t="s">
        <v>86</v>
      </c>
      <c r="AV244" s="13" t="s">
        <v>86</v>
      </c>
      <c r="AW244" s="13" t="s">
        <v>32</v>
      </c>
      <c r="AX244" s="13" t="s">
        <v>76</v>
      </c>
      <c r="AY244" s="194" t="s">
        <v>134</v>
      </c>
    </row>
    <row r="245" s="14" customFormat="1">
      <c r="A245" s="14"/>
      <c r="B245" s="201"/>
      <c r="C245" s="14"/>
      <c r="D245" s="193" t="s">
        <v>250</v>
      </c>
      <c r="E245" s="202" t="s">
        <v>1</v>
      </c>
      <c r="F245" s="203" t="s">
        <v>388</v>
      </c>
      <c r="G245" s="14"/>
      <c r="H245" s="202" t="s">
        <v>1</v>
      </c>
      <c r="I245" s="204"/>
      <c r="J245" s="14"/>
      <c r="K245" s="14"/>
      <c r="L245" s="201"/>
      <c r="M245" s="205"/>
      <c r="N245" s="206"/>
      <c r="O245" s="206"/>
      <c r="P245" s="206"/>
      <c r="Q245" s="206"/>
      <c r="R245" s="206"/>
      <c r="S245" s="206"/>
      <c r="T245" s="207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02" t="s">
        <v>250</v>
      </c>
      <c r="AU245" s="202" t="s">
        <v>86</v>
      </c>
      <c r="AV245" s="14" t="s">
        <v>84</v>
      </c>
      <c r="AW245" s="14" t="s">
        <v>32</v>
      </c>
      <c r="AX245" s="14" t="s">
        <v>76</v>
      </c>
      <c r="AY245" s="202" t="s">
        <v>134</v>
      </c>
    </row>
    <row r="246" s="13" customFormat="1">
      <c r="A246" s="13"/>
      <c r="B246" s="192"/>
      <c r="C246" s="13"/>
      <c r="D246" s="193" t="s">
        <v>250</v>
      </c>
      <c r="E246" s="194" t="s">
        <v>1</v>
      </c>
      <c r="F246" s="195" t="s">
        <v>389</v>
      </c>
      <c r="G246" s="13"/>
      <c r="H246" s="196">
        <v>17.199999999999999</v>
      </c>
      <c r="I246" s="197"/>
      <c r="J246" s="13"/>
      <c r="K246" s="13"/>
      <c r="L246" s="192"/>
      <c r="M246" s="198"/>
      <c r="N246" s="199"/>
      <c r="O246" s="199"/>
      <c r="P246" s="199"/>
      <c r="Q246" s="199"/>
      <c r="R246" s="199"/>
      <c r="S246" s="199"/>
      <c r="T246" s="200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194" t="s">
        <v>250</v>
      </c>
      <c r="AU246" s="194" t="s">
        <v>86</v>
      </c>
      <c r="AV246" s="13" t="s">
        <v>86</v>
      </c>
      <c r="AW246" s="13" t="s">
        <v>32</v>
      </c>
      <c r="AX246" s="13" t="s">
        <v>76</v>
      </c>
      <c r="AY246" s="194" t="s">
        <v>134</v>
      </c>
    </row>
    <row r="247" s="14" customFormat="1">
      <c r="A247" s="14"/>
      <c r="B247" s="201"/>
      <c r="C247" s="14"/>
      <c r="D247" s="193" t="s">
        <v>250</v>
      </c>
      <c r="E247" s="202" t="s">
        <v>1</v>
      </c>
      <c r="F247" s="203" t="s">
        <v>390</v>
      </c>
      <c r="G247" s="14"/>
      <c r="H247" s="202" t="s">
        <v>1</v>
      </c>
      <c r="I247" s="204"/>
      <c r="J247" s="14"/>
      <c r="K247" s="14"/>
      <c r="L247" s="201"/>
      <c r="M247" s="205"/>
      <c r="N247" s="206"/>
      <c r="O247" s="206"/>
      <c r="P247" s="206"/>
      <c r="Q247" s="206"/>
      <c r="R247" s="206"/>
      <c r="S247" s="206"/>
      <c r="T247" s="207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02" t="s">
        <v>250</v>
      </c>
      <c r="AU247" s="202" t="s">
        <v>86</v>
      </c>
      <c r="AV247" s="14" t="s">
        <v>84</v>
      </c>
      <c r="AW247" s="14" t="s">
        <v>32</v>
      </c>
      <c r="AX247" s="14" t="s">
        <v>76</v>
      </c>
      <c r="AY247" s="202" t="s">
        <v>134</v>
      </c>
    </row>
    <row r="248" s="13" customFormat="1">
      <c r="A248" s="13"/>
      <c r="B248" s="192"/>
      <c r="C248" s="13"/>
      <c r="D248" s="193" t="s">
        <v>250</v>
      </c>
      <c r="E248" s="194" t="s">
        <v>1</v>
      </c>
      <c r="F248" s="195" t="s">
        <v>391</v>
      </c>
      <c r="G248" s="13"/>
      <c r="H248" s="196">
        <v>14</v>
      </c>
      <c r="I248" s="197"/>
      <c r="J248" s="13"/>
      <c r="K248" s="13"/>
      <c r="L248" s="192"/>
      <c r="M248" s="198"/>
      <c r="N248" s="199"/>
      <c r="O248" s="199"/>
      <c r="P248" s="199"/>
      <c r="Q248" s="199"/>
      <c r="R248" s="199"/>
      <c r="S248" s="199"/>
      <c r="T248" s="200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194" t="s">
        <v>250</v>
      </c>
      <c r="AU248" s="194" t="s">
        <v>86</v>
      </c>
      <c r="AV248" s="13" t="s">
        <v>86</v>
      </c>
      <c r="AW248" s="13" t="s">
        <v>32</v>
      </c>
      <c r="AX248" s="13" t="s">
        <v>76</v>
      </c>
      <c r="AY248" s="194" t="s">
        <v>134</v>
      </c>
    </row>
    <row r="249" s="14" customFormat="1">
      <c r="A249" s="14"/>
      <c r="B249" s="201"/>
      <c r="C249" s="14"/>
      <c r="D249" s="193" t="s">
        <v>250</v>
      </c>
      <c r="E249" s="202" t="s">
        <v>1</v>
      </c>
      <c r="F249" s="203" t="s">
        <v>392</v>
      </c>
      <c r="G249" s="14"/>
      <c r="H249" s="202" t="s">
        <v>1</v>
      </c>
      <c r="I249" s="204"/>
      <c r="J249" s="14"/>
      <c r="K249" s="14"/>
      <c r="L249" s="201"/>
      <c r="M249" s="205"/>
      <c r="N249" s="206"/>
      <c r="O249" s="206"/>
      <c r="P249" s="206"/>
      <c r="Q249" s="206"/>
      <c r="R249" s="206"/>
      <c r="S249" s="206"/>
      <c r="T249" s="207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02" t="s">
        <v>250</v>
      </c>
      <c r="AU249" s="202" t="s">
        <v>86</v>
      </c>
      <c r="AV249" s="14" t="s">
        <v>84</v>
      </c>
      <c r="AW249" s="14" t="s">
        <v>32</v>
      </c>
      <c r="AX249" s="14" t="s">
        <v>76</v>
      </c>
      <c r="AY249" s="202" t="s">
        <v>134</v>
      </c>
    </row>
    <row r="250" s="13" customFormat="1">
      <c r="A250" s="13"/>
      <c r="B250" s="192"/>
      <c r="C250" s="13"/>
      <c r="D250" s="193" t="s">
        <v>250</v>
      </c>
      <c r="E250" s="194" t="s">
        <v>1</v>
      </c>
      <c r="F250" s="195" t="s">
        <v>393</v>
      </c>
      <c r="G250" s="13"/>
      <c r="H250" s="196">
        <v>2.5750000000000002</v>
      </c>
      <c r="I250" s="197"/>
      <c r="J250" s="13"/>
      <c r="K250" s="13"/>
      <c r="L250" s="192"/>
      <c r="M250" s="198"/>
      <c r="N250" s="199"/>
      <c r="O250" s="199"/>
      <c r="P250" s="199"/>
      <c r="Q250" s="199"/>
      <c r="R250" s="199"/>
      <c r="S250" s="199"/>
      <c r="T250" s="200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194" t="s">
        <v>250</v>
      </c>
      <c r="AU250" s="194" t="s">
        <v>86</v>
      </c>
      <c r="AV250" s="13" t="s">
        <v>86</v>
      </c>
      <c r="AW250" s="13" t="s">
        <v>32</v>
      </c>
      <c r="AX250" s="13" t="s">
        <v>76</v>
      </c>
      <c r="AY250" s="194" t="s">
        <v>134</v>
      </c>
    </row>
    <row r="251" s="15" customFormat="1">
      <c r="A251" s="15"/>
      <c r="B251" s="208"/>
      <c r="C251" s="15"/>
      <c r="D251" s="193" t="s">
        <v>250</v>
      </c>
      <c r="E251" s="209" t="s">
        <v>1</v>
      </c>
      <c r="F251" s="210" t="s">
        <v>256</v>
      </c>
      <c r="G251" s="15"/>
      <c r="H251" s="211">
        <v>48.174999999999997</v>
      </c>
      <c r="I251" s="212"/>
      <c r="J251" s="15"/>
      <c r="K251" s="15"/>
      <c r="L251" s="208"/>
      <c r="M251" s="213"/>
      <c r="N251" s="214"/>
      <c r="O251" s="214"/>
      <c r="P251" s="214"/>
      <c r="Q251" s="214"/>
      <c r="R251" s="214"/>
      <c r="S251" s="214"/>
      <c r="T251" s="2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09" t="s">
        <v>250</v>
      </c>
      <c r="AU251" s="209" t="s">
        <v>86</v>
      </c>
      <c r="AV251" s="15" t="s">
        <v>248</v>
      </c>
      <c r="AW251" s="15" t="s">
        <v>32</v>
      </c>
      <c r="AX251" s="15" t="s">
        <v>84</v>
      </c>
      <c r="AY251" s="209" t="s">
        <v>134</v>
      </c>
    </row>
    <row r="252" s="2" customFormat="1" ht="24.15" customHeight="1">
      <c r="A252" s="38"/>
      <c r="B252" s="171"/>
      <c r="C252" s="172" t="s">
        <v>394</v>
      </c>
      <c r="D252" s="172" t="s">
        <v>137</v>
      </c>
      <c r="E252" s="173" t="s">
        <v>395</v>
      </c>
      <c r="F252" s="174" t="s">
        <v>396</v>
      </c>
      <c r="G252" s="175" t="s">
        <v>397</v>
      </c>
      <c r="H252" s="176">
        <v>2.3999999999999999</v>
      </c>
      <c r="I252" s="177"/>
      <c r="J252" s="178">
        <f>ROUND(I252*H252,2)</f>
        <v>0</v>
      </c>
      <c r="K252" s="174" t="s">
        <v>1</v>
      </c>
      <c r="L252" s="39"/>
      <c r="M252" s="179" t="s">
        <v>1</v>
      </c>
      <c r="N252" s="180" t="s">
        <v>41</v>
      </c>
      <c r="O252" s="77"/>
      <c r="P252" s="181">
        <f>O252*H252</f>
        <v>0</v>
      </c>
      <c r="Q252" s="181">
        <v>0.24127000000000001</v>
      </c>
      <c r="R252" s="181">
        <f>Q252*H252</f>
        <v>0.57904800000000001</v>
      </c>
      <c r="S252" s="181">
        <v>0</v>
      </c>
      <c r="T252" s="182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183" t="s">
        <v>248</v>
      </c>
      <c r="AT252" s="183" t="s">
        <v>137</v>
      </c>
      <c r="AU252" s="183" t="s">
        <v>86</v>
      </c>
      <c r="AY252" s="19" t="s">
        <v>134</v>
      </c>
      <c r="BE252" s="184">
        <f>IF(N252="základní",J252,0)</f>
        <v>0</v>
      </c>
      <c r="BF252" s="184">
        <f>IF(N252="snížená",J252,0)</f>
        <v>0</v>
      </c>
      <c r="BG252" s="184">
        <f>IF(N252="zákl. přenesená",J252,0)</f>
        <v>0</v>
      </c>
      <c r="BH252" s="184">
        <f>IF(N252="sníž. přenesená",J252,0)</f>
        <v>0</v>
      </c>
      <c r="BI252" s="184">
        <f>IF(N252="nulová",J252,0)</f>
        <v>0</v>
      </c>
      <c r="BJ252" s="19" t="s">
        <v>84</v>
      </c>
      <c r="BK252" s="184">
        <f>ROUND(I252*H252,2)</f>
        <v>0</v>
      </c>
      <c r="BL252" s="19" t="s">
        <v>248</v>
      </c>
      <c r="BM252" s="183" t="s">
        <v>398</v>
      </c>
    </row>
    <row r="253" s="13" customFormat="1">
      <c r="A253" s="13"/>
      <c r="B253" s="192"/>
      <c r="C253" s="13"/>
      <c r="D253" s="193" t="s">
        <v>250</v>
      </c>
      <c r="E253" s="194" t="s">
        <v>1</v>
      </c>
      <c r="F253" s="195" t="s">
        <v>399</v>
      </c>
      <c r="G253" s="13"/>
      <c r="H253" s="196">
        <v>2.3999999999999999</v>
      </c>
      <c r="I253" s="197"/>
      <c r="J253" s="13"/>
      <c r="K253" s="13"/>
      <c r="L253" s="192"/>
      <c r="M253" s="198"/>
      <c r="N253" s="199"/>
      <c r="O253" s="199"/>
      <c r="P253" s="199"/>
      <c r="Q253" s="199"/>
      <c r="R253" s="199"/>
      <c r="S253" s="199"/>
      <c r="T253" s="200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194" t="s">
        <v>250</v>
      </c>
      <c r="AU253" s="194" t="s">
        <v>86</v>
      </c>
      <c r="AV253" s="13" t="s">
        <v>86</v>
      </c>
      <c r="AW253" s="13" t="s">
        <v>32</v>
      </c>
      <c r="AX253" s="13" t="s">
        <v>84</v>
      </c>
      <c r="AY253" s="194" t="s">
        <v>134</v>
      </c>
    </row>
    <row r="254" s="2" customFormat="1" ht="24.15" customHeight="1">
      <c r="A254" s="38"/>
      <c r="B254" s="171"/>
      <c r="C254" s="172" t="s">
        <v>400</v>
      </c>
      <c r="D254" s="172" t="s">
        <v>137</v>
      </c>
      <c r="E254" s="173" t="s">
        <v>401</v>
      </c>
      <c r="F254" s="174" t="s">
        <v>402</v>
      </c>
      <c r="G254" s="175" t="s">
        <v>247</v>
      </c>
      <c r="H254" s="176">
        <v>3.2000000000000002</v>
      </c>
      <c r="I254" s="177"/>
      <c r="J254" s="178">
        <f>ROUND(I254*H254,2)</f>
        <v>0</v>
      </c>
      <c r="K254" s="174" t="s">
        <v>141</v>
      </c>
      <c r="L254" s="39"/>
      <c r="M254" s="179" t="s">
        <v>1</v>
      </c>
      <c r="N254" s="180" t="s">
        <v>41</v>
      </c>
      <c r="O254" s="77"/>
      <c r="P254" s="181">
        <f>O254*H254</f>
        <v>0</v>
      </c>
      <c r="Q254" s="181">
        <v>0.12623999999999999</v>
      </c>
      <c r="R254" s="181">
        <f>Q254*H254</f>
        <v>0.40396799999999999</v>
      </c>
      <c r="S254" s="181">
        <v>0</v>
      </c>
      <c r="T254" s="182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183" t="s">
        <v>248</v>
      </c>
      <c r="AT254" s="183" t="s">
        <v>137</v>
      </c>
      <c r="AU254" s="183" t="s">
        <v>86</v>
      </c>
      <c r="AY254" s="19" t="s">
        <v>134</v>
      </c>
      <c r="BE254" s="184">
        <f>IF(N254="základní",J254,0)</f>
        <v>0</v>
      </c>
      <c r="BF254" s="184">
        <f>IF(N254="snížená",J254,0)</f>
        <v>0</v>
      </c>
      <c r="BG254" s="184">
        <f>IF(N254="zákl. přenesená",J254,0)</f>
        <v>0</v>
      </c>
      <c r="BH254" s="184">
        <f>IF(N254="sníž. přenesená",J254,0)</f>
        <v>0</v>
      </c>
      <c r="BI254" s="184">
        <f>IF(N254="nulová",J254,0)</f>
        <v>0</v>
      </c>
      <c r="BJ254" s="19" t="s">
        <v>84</v>
      </c>
      <c r="BK254" s="184">
        <f>ROUND(I254*H254,2)</f>
        <v>0</v>
      </c>
      <c r="BL254" s="19" t="s">
        <v>248</v>
      </c>
      <c r="BM254" s="183" t="s">
        <v>403</v>
      </c>
    </row>
    <row r="255" s="14" customFormat="1">
      <c r="A255" s="14"/>
      <c r="B255" s="201"/>
      <c r="C255" s="14"/>
      <c r="D255" s="193" t="s">
        <v>250</v>
      </c>
      <c r="E255" s="202" t="s">
        <v>1</v>
      </c>
      <c r="F255" s="203" t="s">
        <v>386</v>
      </c>
      <c r="G255" s="14"/>
      <c r="H255" s="202" t="s">
        <v>1</v>
      </c>
      <c r="I255" s="204"/>
      <c r="J255" s="14"/>
      <c r="K255" s="14"/>
      <c r="L255" s="201"/>
      <c r="M255" s="205"/>
      <c r="N255" s="206"/>
      <c r="O255" s="206"/>
      <c r="P255" s="206"/>
      <c r="Q255" s="206"/>
      <c r="R255" s="206"/>
      <c r="S255" s="206"/>
      <c r="T255" s="207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02" t="s">
        <v>250</v>
      </c>
      <c r="AU255" s="202" t="s">
        <v>86</v>
      </c>
      <c r="AV255" s="14" t="s">
        <v>84</v>
      </c>
      <c r="AW255" s="14" t="s">
        <v>32</v>
      </c>
      <c r="AX255" s="14" t="s">
        <v>76</v>
      </c>
      <c r="AY255" s="202" t="s">
        <v>134</v>
      </c>
    </row>
    <row r="256" s="13" customFormat="1">
      <c r="A256" s="13"/>
      <c r="B256" s="192"/>
      <c r="C256" s="13"/>
      <c r="D256" s="193" t="s">
        <v>250</v>
      </c>
      <c r="E256" s="194" t="s">
        <v>1</v>
      </c>
      <c r="F256" s="195" t="s">
        <v>404</v>
      </c>
      <c r="G256" s="13"/>
      <c r="H256" s="196">
        <v>3.2000000000000002</v>
      </c>
      <c r="I256" s="197"/>
      <c r="J256" s="13"/>
      <c r="K256" s="13"/>
      <c r="L256" s="192"/>
      <c r="M256" s="198"/>
      <c r="N256" s="199"/>
      <c r="O256" s="199"/>
      <c r="P256" s="199"/>
      <c r="Q256" s="199"/>
      <c r="R256" s="199"/>
      <c r="S256" s="199"/>
      <c r="T256" s="200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194" t="s">
        <v>250</v>
      </c>
      <c r="AU256" s="194" t="s">
        <v>86</v>
      </c>
      <c r="AV256" s="13" t="s">
        <v>86</v>
      </c>
      <c r="AW256" s="13" t="s">
        <v>32</v>
      </c>
      <c r="AX256" s="13" t="s">
        <v>84</v>
      </c>
      <c r="AY256" s="194" t="s">
        <v>134</v>
      </c>
    </row>
    <row r="257" s="12" customFormat="1" ht="22.8" customHeight="1">
      <c r="A257" s="12"/>
      <c r="B257" s="158"/>
      <c r="C257" s="12"/>
      <c r="D257" s="159" t="s">
        <v>75</v>
      </c>
      <c r="E257" s="169" t="s">
        <v>248</v>
      </c>
      <c r="F257" s="169" t="s">
        <v>405</v>
      </c>
      <c r="G257" s="12"/>
      <c r="H257" s="12"/>
      <c r="I257" s="161"/>
      <c r="J257" s="170">
        <f>BK257</f>
        <v>0</v>
      </c>
      <c r="K257" s="12"/>
      <c r="L257" s="158"/>
      <c r="M257" s="163"/>
      <c r="N257" s="164"/>
      <c r="O257" s="164"/>
      <c r="P257" s="165">
        <f>SUM(P258:P288)</f>
        <v>0</v>
      </c>
      <c r="Q257" s="164"/>
      <c r="R257" s="165">
        <f>SUM(R258:R288)</f>
        <v>37.025334520000001</v>
      </c>
      <c r="S257" s="164"/>
      <c r="T257" s="166">
        <f>SUM(T258:T288)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159" t="s">
        <v>84</v>
      </c>
      <c r="AT257" s="167" t="s">
        <v>75</v>
      </c>
      <c r="AU257" s="167" t="s">
        <v>84</v>
      </c>
      <c r="AY257" s="159" t="s">
        <v>134</v>
      </c>
      <c r="BK257" s="168">
        <f>SUM(BK258:BK288)</f>
        <v>0</v>
      </c>
    </row>
    <row r="258" s="2" customFormat="1" ht="44.25" customHeight="1">
      <c r="A258" s="38"/>
      <c r="B258" s="171"/>
      <c r="C258" s="172" t="s">
        <v>406</v>
      </c>
      <c r="D258" s="172" t="s">
        <v>137</v>
      </c>
      <c r="E258" s="173" t="s">
        <v>407</v>
      </c>
      <c r="F258" s="174" t="s">
        <v>408</v>
      </c>
      <c r="G258" s="175" t="s">
        <v>247</v>
      </c>
      <c r="H258" s="176">
        <v>11.75</v>
      </c>
      <c r="I258" s="177"/>
      <c r="J258" s="178">
        <f>ROUND(I258*H258,2)</f>
        <v>0</v>
      </c>
      <c r="K258" s="174" t="s">
        <v>141</v>
      </c>
      <c r="L258" s="39"/>
      <c r="M258" s="179" t="s">
        <v>1</v>
      </c>
      <c r="N258" s="180" t="s">
        <v>41</v>
      </c>
      <c r="O258" s="77"/>
      <c r="P258" s="181">
        <f>O258*H258</f>
        <v>0</v>
      </c>
      <c r="Q258" s="181">
        <v>0.30345</v>
      </c>
      <c r="R258" s="181">
        <f>Q258*H258</f>
        <v>3.5655375</v>
      </c>
      <c r="S258" s="181">
        <v>0</v>
      </c>
      <c r="T258" s="182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183" t="s">
        <v>248</v>
      </c>
      <c r="AT258" s="183" t="s">
        <v>137</v>
      </c>
      <c r="AU258" s="183" t="s">
        <v>86</v>
      </c>
      <c r="AY258" s="19" t="s">
        <v>134</v>
      </c>
      <c r="BE258" s="184">
        <f>IF(N258="základní",J258,0)</f>
        <v>0</v>
      </c>
      <c r="BF258" s="184">
        <f>IF(N258="snížená",J258,0)</f>
        <v>0</v>
      </c>
      <c r="BG258" s="184">
        <f>IF(N258="zákl. přenesená",J258,0)</f>
        <v>0</v>
      </c>
      <c r="BH258" s="184">
        <f>IF(N258="sníž. přenesená",J258,0)</f>
        <v>0</v>
      </c>
      <c r="BI258" s="184">
        <f>IF(N258="nulová",J258,0)</f>
        <v>0</v>
      </c>
      <c r="BJ258" s="19" t="s">
        <v>84</v>
      </c>
      <c r="BK258" s="184">
        <f>ROUND(I258*H258,2)</f>
        <v>0</v>
      </c>
      <c r="BL258" s="19" t="s">
        <v>248</v>
      </c>
      <c r="BM258" s="183" t="s">
        <v>409</v>
      </c>
    </row>
    <row r="259" s="14" customFormat="1">
      <c r="A259" s="14"/>
      <c r="B259" s="201"/>
      <c r="C259" s="14"/>
      <c r="D259" s="193" t="s">
        <v>250</v>
      </c>
      <c r="E259" s="202" t="s">
        <v>1</v>
      </c>
      <c r="F259" s="203" t="s">
        <v>410</v>
      </c>
      <c r="G259" s="14"/>
      <c r="H259" s="202" t="s">
        <v>1</v>
      </c>
      <c r="I259" s="204"/>
      <c r="J259" s="14"/>
      <c r="K259" s="14"/>
      <c r="L259" s="201"/>
      <c r="M259" s="205"/>
      <c r="N259" s="206"/>
      <c r="O259" s="206"/>
      <c r="P259" s="206"/>
      <c r="Q259" s="206"/>
      <c r="R259" s="206"/>
      <c r="S259" s="206"/>
      <c r="T259" s="207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02" t="s">
        <v>250</v>
      </c>
      <c r="AU259" s="202" t="s">
        <v>86</v>
      </c>
      <c r="AV259" s="14" t="s">
        <v>84</v>
      </c>
      <c r="AW259" s="14" t="s">
        <v>32</v>
      </c>
      <c r="AX259" s="14" t="s">
        <v>76</v>
      </c>
      <c r="AY259" s="202" t="s">
        <v>134</v>
      </c>
    </row>
    <row r="260" s="13" customFormat="1">
      <c r="A260" s="13"/>
      <c r="B260" s="192"/>
      <c r="C260" s="13"/>
      <c r="D260" s="193" t="s">
        <v>250</v>
      </c>
      <c r="E260" s="194" t="s">
        <v>1</v>
      </c>
      <c r="F260" s="195" t="s">
        <v>411</v>
      </c>
      <c r="G260" s="13"/>
      <c r="H260" s="196">
        <v>11.75</v>
      </c>
      <c r="I260" s="197"/>
      <c r="J260" s="13"/>
      <c r="K260" s="13"/>
      <c r="L260" s="192"/>
      <c r="M260" s="198"/>
      <c r="N260" s="199"/>
      <c r="O260" s="199"/>
      <c r="P260" s="199"/>
      <c r="Q260" s="199"/>
      <c r="R260" s="199"/>
      <c r="S260" s="199"/>
      <c r="T260" s="200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194" t="s">
        <v>250</v>
      </c>
      <c r="AU260" s="194" t="s">
        <v>86</v>
      </c>
      <c r="AV260" s="13" t="s">
        <v>86</v>
      </c>
      <c r="AW260" s="13" t="s">
        <v>32</v>
      </c>
      <c r="AX260" s="13" t="s">
        <v>84</v>
      </c>
      <c r="AY260" s="194" t="s">
        <v>134</v>
      </c>
    </row>
    <row r="261" s="2" customFormat="1" ht="16.5" customHeight="1">
      <c r="A261" s="38"/>
      <c r="B261" s="171"/>
      <c r="C261" s="172" t="s">
        <v>412</v>
      </c>
      <c r="D261" s="172" t="s">
        <v>137</v>
      </c>
      <c r="E261" s="173" t="s">
        <v>413</v>
      </c>
      <c r="F261" s="174" t="s">
        <v>414</v>
      </c>
      <c r="G261" s="175" t="s">
        <v>264</v>
      </c>
      <c r="H261" s="176">
        <v>12.646000000000001</v>
      </c>
      <c r="I261" s="177"/>
      <c r="J261" s="178">
        <f>ROUND(I261*H261,2)</f>
        <v>0</v>
      </c>
      <c r="K261" s="174" t="s">
        <v>141</v>
      </c>
      <c r="L261" s="39"/>
      <c r="M261" s="179" t="s">
        <v>1</v>
      </c>
      <c r="N261" s="180" t="s">
        <v>41</v>
      </c>
      <c r="O261" s="77"/>
      <c r="P261" s="181">
        <f>O261*H261</f>
        <v>0</v>
      </c>
      <c r="Q261" s="181">
        <v>2.5019800000000001</v>
      </c>
      <c r="R261" s="181">
        <f>Q261*H261</f>
        <v>31.640039080000005</v>
      </c>
      <c r="S261" s="181">
        <v>0</v>
      </c>
      <c r="T261" s="182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183" t="s">
        <v>248</v>
      </c>
      <c r="AT261" s="183" t="s">
        <v>137</v>
      </c>
      <c r="AU261" s="183" t="s">
        <v>86</v>
      </c>
      <c r="AY261" s="19" t="s">
        <v>134</v>
      </c>
      <c r="BE261" s="184">
        <f>IF(N261="základní",J261,0)</f>
        <v>0</v>
      </c>
      <c r="BF261" s="184">
        <f>IF(N261="snížená",J261,0)</f>
        <v>0</v>
      </c>
      <c r="BG261" s="184">
        <f>IF(N261="zákl. přenesená",J261,0)</f>
        <v>0</v>
      </c>
      <c r="BH261" s="184">
        <f>IF(N261="sníž. přenesená",J261,0)</f>
        <v>0</v>
      </c>
      <c r="BI261" s="184">
        <f>IF(N261="nulová",J261,0)</f>
        <v>0</v>
      </c>
      <c r="BJ261" s="19" t="s">
        <v>84</v>
      </c>
      <c r="BK261" s="184">
        <f>ROUND(I261*H261,2)</f>
        <v>0</v>
      </c>
      <c r="BL261" s="19" t="s">
        <v>248</v>
      </c>
      <c r="BM261" s="183" t="s">
        <v>415</v>
      </c>
    </row>
    <row r="262" s="14" customFormat="1">
      <c r="A262" s="14"/>
      <c r="B262" s="201"/>
      <c r="C262" s="14"/>
      <c r="D262" s="193" t="s">
        <v>250</v>
      </c>
      <c r="E262" s="202" t="s">
        <v>1</v>
      </c>
      <c r="F262" s="203" t="s">
        <v>390</v>
      </c>
      <c r="G262" s="14"/>
      <c r="H262" s="202" t="s">
        <v>1</v>
      </c>
      <c r="I262" s="204"/>
      <c r="J262" s="14"/>
      <c r="K262" s="14"/>
      <c r="L262" s="201"/>
      <c r="M262" s="205"/>
      <c r="N262" s="206"/>
      <c r="O262" s="206"/>
      <c r="P262" s="206"/>
      <c r="Q262" s="206"/>
      <c r="R262" s="206"/>
      <c r="S262" s="206"/>
      <c r="T262" s="207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02" t="s">
        <v>250</v>
      </c>
      <c r="AU262" s="202" t="s">
        <v>86</v>
      </c>
      <c r="AV262" s="14" t="s">
        <v>84</v>
      </c>
      <c r="AW262" s="14" t="s">
        <v>32</v>
      </c>
      <c r="AX262" s="14" t="s">
        <v>76</v>
      </c>
      <c r="AY262" s="202" t="s">
        <v>134</v>
      </c>
    </row>
    <row r="263" s="13" customFormat="1">
      <c r="A263" s="13"/>
      <c r="B263" s="192"/>
      <c r="C263" s="13"/>
      <c r="D263" s="193" t="s">
        <v>250</v>
      </c>
      <c r="E263" s="194" t="s">
        <v>1</v>
      </c>
      <c r="F263" s="195" t="s">
        <v>416</v>
      </c>
      <c r="G263" s="13"/>
      <c r="H263" s="196">
        <v>0.77300000000000002</v>
      </c>
      <c r="I263" s="197"/>
      <c r="J263" s="13"/>
      <c r="K263" s="13"/>
      <c r="L263" s="192"/>
      <c r="M263" s="198"/>
      <c r="N263" s="199"/>
      <c r="O263" s="199"/>
      <c r="P263" s="199"/>
      <c r="Q263" s="199"/>
      <c r="R263" s="199"/>
      <c r="S263" s="199"/>
      <c r="T263" s="200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194" t="s">
        <v>250</v>
      </c>
      <c r="AU263" s="194" t="s">
        <v>86</v>
      </c>
      <c r="AV263" s="13" t="s">
        <v>86</v>
      </c>
      <c r="AW263" s="13" t="s">
        <v>32</v>
      </c>
      <c r="AX263" s="13" t="s">
        <v>76</v>
      </c>
      <c r="AY263" s="194" t="s">
        <v>134</v>
      </c>
    </row>
    <row r="264" s="14" customFormat="1">
      <c r="A264" s="14"/>
      <c r="B264" s="201"/>
      <c r="C264" s="14"/>
      <c r="D264" s="193" t="s">
        <v>250</v>
      </c>
      <c r="E264" s="202" t="s">
        <v>1</v>
      </c>
      <c r="F264" s="203" t="s">
        <v>417</v>
      </c>
      <c r="G264" s="14"/>
      <c r="H264" s="202" t="s">
        <v>1</v>
      </c>
      <c r="I264" s="204"/>
      <c r="J264" s="14"/>
      <c r="K264" s="14"/>
      <c r="L264" s="201"/>
      <c r="M264" s="205"/>
      <c r="N264" s="206"/>
      <c r="O264" s="206"/>
      <c r="P264" s="206"/>
      <c r="Q264" s="206"/>
      <c r="R264" s="206"/>
      <c r="S264" s="206"/>
      <c r="T264" s="207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02" t="s">
        <v>250</v>
      </c>
      <c r="AU264" s="202" t="s">
        <v>86</v>
      </c>
      <c r="AV264" s="14" t="s">
        <v>84</v>
      </c>
      <c r="AW264" s="14" t="s">
        <v>32</v>
      </c>
      <c r="AX264" s="14" t="s">
        <v>76</v>
      </c>
      <c r="AY264" s="202" t="s">
        <v>134</v>
      </c>
    </row>
    <row r="265" s="13" customFormat="1">
      <c r="A265" s="13"/>
      <c r="B265" s="192"/>
      <c r="C265" s="13"/>
      <c r="D265" s="193" t="s">
        <v>250</v>
      </c>
      <c r="E265" s="194" t="s">
        <v>1</v>
      </c>
      <c r="F265" s="195" t="s">
        <v>418</v>
      </c>
      <c r="G265" s="13"/>
      <c r="H265" s="196">
        <v>2.0099999999999998</v>
      </c>
      <c r="I265" s="197"/>
      <c r="J265" s="13"/>
      <c r="K265" s="13"/>
      <c r="L265" s="192"/>
      <c r="M265" s="198"/>
      <c r="N265" s="199"/>
      <c r="O265" s="199"/>
      <c r="P265" s="199"/>
      <c r="Q265" s="199"/>
      <c r="R265" s="199"/>
      <c r="S265" s="199"/>
      <c r="T265" s="200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194" t="s">
        <v>250</v>
      </c>
      <c r="AU265" s="194" t="s">
        <v>86</v>
      </c>
      <c r="AV265" s="13" t="s">
        <v>86</v>
      </c>
      <c r="AW265" s="13" t="s">
        <v>32</v>
      </c>
      <c r="AX265" s="13" t="s">
        <v>76</v>
      </c>
      <c r="AY265" s="194" t="s">
        <v>134</v>
      </c>
    </row>
    <row r="266" s="13" customFormat="1">
      <c r="A266" s="13"/>
      <c r="B266" s="192"/>
      <c r="C266" s="13"/>
      <c r="D266" s="193" t="s">
        <v>250</v>
      </c>
      <c r="E266" s="194" t="s">
        <v>1</v>
      </c>
      <c r="F266" s="195" t="s">
        <v>419</v>
      </c>
      <c r="G266" s="13"/>
      <c r="H266" s="196">
        <v>5.6399999999999997</v>
      </c>
      <c r="I266" s="197"/>
      <c r="J266" s="13"/>
      <c r="K266" s="13"/>
      <c r="L266" s="192"/>
      <c r="M266" s="198"/>
      <c r="N266" s="199"/>
      <c r="O266" s="199"/>
      <c r="P266" s="199"/>
      <c r="Q266" s="199"/>
      <c r="R266" s="199"/>
      <c r="S266" s="199"/>
      <c r="T266" s="200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194" t="s">
        <v>250</v>
      </c>
      <c r="AU266" s="194" t="s">
        <v>86</v>
      </c>
      <c r="AV266" s="13" t="s">
        <v>86</v>
      </c>
      <c r="AW266" s="13" t="s">
        <v>32</v>
      </c>
      <c r="AX266" s="13" t="s">
        <v>76</v>
      </c>
      <c r="AY266" s="194" t="s">
        <v>134</v>
      </c>
    </row>
    <row r="267" s="13" customFormat="1">
      <c r="A267" s="13"/>
      <c r="B267" s="192"/>
      <c r="C267" s="13"/>
      <c r="D267" s="193" t="s">
        <v>250</v>
      </c>
      <c r="E267" s="194" t="s">
        <v>1</v>
      </c>
      <c r="F267" s="195" t="s">
        <v>420</v>
      </c>
      <c r="G267" s="13"/>
      <c r="H267" s="196">
        <v>2.7749999999999999</v>
      </c>
      <c r="I267" s="197"/>
      <c r="J267" s="13"/>
      <c r="K267" s="13"/>
      <c r="L267" s="192"/>
      <c r="M267" s="198"/>
      <c r="N267" s="199"/>
      <c r="O267" s="199"/>
      <c r="P267" s="199"/>
      <c r="Q267" s="199"/>
      <c r="R267" s="199"/>
      <c r="S267" s="199"/>
      <c r="T267" s="200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194" t="s">
        <v>250</v>
      </c>
      <c r="AU267" s="194" t="s">
        <v>86</v>
      </c>
      <c r="AV267" s="13" t="s">
        <v>86</v>
      </c>
      <c r="AW267" s="13" t="s">
        <v>32</v>
      </c>
      <c r="AX267" s="13" t="s">
        <v>76</v>
      </c>
      <c r="AY267" s="194" t="s">
        <v>134</v>
      </c>
    </row>
    <row r="268" s="13" customFormat="1">
      <c r="A268" s="13"/>
      <c r="B268" s="192"/>
      <c r="C268" s="13"/>
      <c r="D268" s="193" t="s">
        <v>250</v>
      </c>
      <c r="E268" s="194" t="s">
        <v>1</v>
      </c>
      <c r="F268" s="195" t="s">
        <v>421</v>
      </c>
      <c r="G268" s="13"/>
      <c r="H268" s="196">
        <v>1.0880000000000001</v>
      </c>
      <c r="I268" s="197"/>
      <c r="J268" s="13"/>
      <c r="K268" s="13"/>
      <c r="L268" s="192"/>
      <c r="M268" s="198"/>
      <c r="N268" s="199"/>
      <c r="O268" s="199"/>
      <c r="P268" s="199"/>
      <c r="Q268" s="199"/>
      <c r="R268" s="199"/>
      <c r="S268" s="199"/>
      <c r="T268" s="200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194" t="s">
        <v>250</v>
      </c>
      <c r="AU268" s="194" t="s">
        <v>86</v>
      </c>
      <c r="AV268" s="13" t="s">
        <v>86</v>
      </c>
      <c r="AW268" s="13" t="s">
        <v>32</v>
      </c>
      <c r="AX268" s="13" t="s">
        <v>76</v>
      </c>
      <c r="AY268" s="194" t="s">
        <v>134</v>
      </c>
    </row>
    <row r="269" s="13" customFormat="1">
      <c r="A269" s="13"/>
      <c r="B269" s="192"/>
      <c r="C269" s="13"/>
      <c r="D269" s="193" t="s">
        <v>250</v>
      </c>
      <c r="E269" s="194" t="s">
        <v>1</v>
      </c>
      <c r="F269" s="195" t="s">
        <v>422</v>
      </c>
      <c r="G269" s="13"/>
      <c r="H269" s="196">
        <v>0.35999999999999999</v>
      </c>
      <c r="I269" s="197"/>
      <c r="J269" s="13"/>
      <c r="K269" s="13"/>
      <c r="L269" s="192"/>
      <c r="M269" s="198"/>
      <c r="N269" s="199"/>
      <c r="O269" s="199"/>
      <c r="P269" s="199"/>
      <c r="Q269" s="199"/>
      <c r="R269" s="199"/>
      <c r="S269" s="199"/>
      <c r="T269" s="200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194" t="s">
        <v>250</v>
      </c>
      <c r="AU269" s="194" t="s">
        <v>86</v>
      </c>
      <c r="AV269" s="13" t="s">
        <v>86</v>
      </c>
      <c r="AW269" s="13" t="s">
        <v>32</v>
      </c>
      <c r="AX269" s="13" t="s">
        <v>76</v>
      </c>
      <c r="AY269" s="194" t="s">
        <v>134</v>
      </c>
    </row>
    <row r="270" s="15" customFormat="1">
      <c r="A270" s="15"/>
      <c r="B270" s="208"/>
      <c r="C270" s="15"/>
      <c r="D270" s="193" t="s">
        <v>250</v>
      </c>
      <c r="E270" s="209" t="s">
        <v>1</v>
      </c>
      <c r="F270" s="210" t="s">
        <v>256</v>
      </c>
      <c r="G270" s="15"/>
      <c r="H270" s="211">
        <v>12.646000000000001</v>
      </c>
      <c r="I270" s="212"/>
      <c r="J270" s="15"/>
      <c r="K270" s="15"/>
      <c r="L270" s="208"/>
      <c r="M270" s="213"/>
      <c r="N270" s="214"/>
      <c r="O270" s="214"/>
      <c r="P270" s="214"/>
      <c r="Q270" s="214"/>
      <c r="R270" s="214"/>
      <c r="S270" s="214"/>
      <c r="T270" s="2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09" t="s">
        <v>250</v>
      </c>
      <c r="AU270" s="209" t="s">
        <v>86</v>
      </c>
      <c r="AV270" s="15" t="s">
        <v>248</v>
      </c>
      <c r="AW270" s="15" t="s">
        <v>32</v>
      </c>
      <c r="AX270" s="15" t="s">
        <v>84</v>
      </c>
      <c r="AY270" s="209" t="s">
        <v>134</v>
      </c>
    </row>
    <row r="271" s="2" customFormat="1" ht="16.5" customHeight="1">
      <c r="A271" s="38"/>
      <c r="B271" s="171"/>
      <c r="C271" s="172" t="s">
        <v>423</v>
      </c>
      <c r="D271" s="172" t="s">
        <v>137</v>
      </c>
      <c r="E271" s="173" t="s">
        <v>424</v>
      </c>
      <c r="F271" s="174" t="s">
        <v>425</v>
      </c>
      <c r="G271" s="175" t="s">
        <v>247</v>
      </c>
      <c r="H271" s="176">
        <v>84.299999999999997</v>
      </c>
      <c r="I271" s="177"/>
      <c r="J271" s="178">
        <f>ROUND(I271*H271,2)</f>
        <v>0</v>
      </c>
      <c r="K271" s="174" t="s">
        <v>141</v>
      </c>
      <c r="L271" s="39"/>
      <c r="M271" s="179" t="s">
        <v>1</v>
      </c>
      <c r="N271" s="180" t="s">
        <v>41</v>
      </c>
      <c r="O271" s="77"/>
      <c r="P271" s="181">
        <f>O271*H271</f>
        <v>0</v>
      </c>
      <c r="Q271" s="181">
        <v>0.011169999999999999</v>
      </c>
      <c r="R271" s="181">
        <f>Q271*H271</f>
        <v>0.94163099999999988</v>
      </c>
      <c r="S271" s="181">
        <v>0</v>
      </c>
      <c r="T271" s="182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183" t="s">
        <v>248</v>
      </c>
      <c r="AT271" s="183" t="s">
        <v>137</v>
      </c>
      <c r="AU271" s="183" t="s">
        <v>86</v>
      </c>
      <c r="AY271" s="19" t="s">
        <v>134</v>
      </c>
      <c r="BE271" s="184">
        <f>IF(N271="základní",J271,0)</f>
        <v>0</v>
      </c>
      <c r="BF271" s="184">
        <f>IF(N271="snížená",J271,0)</f>
        <v>0</v>
      </c>
      <c r="BG271" s="184">
        <f>IF(N271="zákl. přenesená",J271,0)</f>
        <v>0</v>
      </c>
      <c r="BH271" s="184">
        <f>IF(N271="sníž. přenesená",J271,0)</f>
        <v>0</v>
      </c>
      <c r="BI271" s="184">
        <f>IF(N271="nulová",J271,0)</f>
        <v>0</v>
      </c>
      <c r="BJ271" s="19" t="s">
        <v>84</v>
      </c>
      <c r="BK271" s="184">
        <f>ROUND(I271*H271,2)</f>
        <v>0</v>
      </c>
      <c r="BL271" s="19" t="s">
        <v>248</v>
      </c>
      <c r="BM271" s="183" t="s">
        <v>426</v>
      </c>
    </row>
    <row r="272" s="14" customFormat="1">
      <c r="A272" s="14"/>
      <c r="B272" s="201"/>
      <c r="C272" s="14"/>
      <c r="D272" s="193" t="s">
        <v>250</v>
      </c>
      <c r="E272" s="202" t="s">
        <v>1</v>
      </c>
      <c r="F272" s="203" t="s">
        <v>390</v>
      </c>
      <c r="G272" s="14"/>
      <c r="H272" s="202" t="s">
        <v>1</v>
      </c>
      <c r="I272" s="204"/>
      <c r="J272" s="14"/>
      <c r="K272" s="14"/>
      <c r="L272" s="201"/>
      <c r="M272" s="205"/>
      <c r="N272" s="206"/>
      <c r="O272" s="206"/>
      <c r="P272" s="206"/>
      <c r="Q272" s="206"/>
      <c r="R272" s="206"/>
      <c r="S272" s="206"/>
      <c r="T272" s="207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02" t="s">
        <v>250</v>
      </c>
      <c r="AU272" s="202" t="s">
        <v>86</v>
      </c>
      <c r="AV272" s="14" t="s">
        <v>84</v>
      </c>
      <c r="AW272" s="14" t="s">
        <v>32</v>
      </c>
      <c r="AX272" s="14" t="s">
        <v>76</v>
      </c>
      <c r="AY272" s="202" t="s">
        <v>134</v>
      </c>
    </row>
    <row r="273" s="13" customFormat="1">
      <c r="A273" s="13"/>
      <c r="B273" s="192"/>
      <c r="C273" s="13"/>
      <c r="D273" s="193" t="s">
        <v>250</v>
      </c>
      <c r="E273" s="194" t="s">
        <v>1</v>
      </c>
      <c r="F273" s="195" t="s">
        <v>427</v>
      </c>
      <c r="G273" s="13"/>
      <c r="H273" s="196">
        <v>5.1500000000000004</v>
      </c>
      <c r="I273" s="197"/>
      <c r="J273" s="13"/>
      <c r="K273" s="13"/>
      <c r="L273" s="192"/>
      <c r="M273" s="198"/>
      <c r="N273" s="199"/>
      <c r="O273" s="199"/>
      <c r="P273" s="199"/>
      <c r="Q273" s="199"/>
      <c r="R273" s="199"/>
      <c r="S273" s="199"/>
      <c r="T273" s="200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194" t="s">
        <v>250</v>
      </c>
      <c r="AU273" s="194" t="s">
        <v>86</v>
      </c>
      <c r="AV273" s="13" t="s">
        <v>86</v>
      </c>
      <c r="AW273" s="13" t="s">
        <v>32</v>
      </c>
      <c r="AX273" s="13" t="s">
        <v>76</v>
      </c>
      <c r="AY273" s="194" t="s">
        <v>134</v>
      </c>
    </row>
    <row r="274" s="14" customFormat="1">
      <c r="A274" s="14"/>
      <c r="B274" s="201"/>
      <c r="C274" s="14"/>
      <c r="D274" s="193" t="s">
        <v>250</v>
      </c>
      <c r="E274" s="202" t="s">
        <v>1</v>
      </c>
      <c r="F274" s="203" t="s">
        <v>417</v>
      </c>
      <c r="G274" s="14"/>
      <c r="H274" s="202" t="s">
        <v>1</v>
      </c>
      <c r="I274" s="204"/>
      <c r="J274" s="14"/>
      <c r="K274" s="14"/>
      <c r="L274" s="201"/>
      <c r="M274" s="205"/>
      <c r="N274" s="206"/>
      <c r="O274" s="206"/>
      <c r="P274" s="206"/>
      <c r="Q274" s="206"/>
      <c r="R274" s="206"/>
      <c r="S274" s="206"/>
      <c r="T274" s="207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02" t="s">
        <v>250</v>
      </c>
      <c r="AU274" s="202" t="s">
        <v>86</v>
      </c>
      <c r="AV274" s="14" t="s">
        <v>84</v>
      </c>
      <c r="AW274" s="14" t="s">
        <v>32</v>
      </c>
      <c r="AX274" s="14" t="s">
        <v>76</v>
      </c>
      <c r="AY274" s="202" t="s">
        <v>134</v>
      </c>
    </row>
    <row r="275" s="13" customFormat="1">
      <c r="A275" s="13"/>
      <c r="B275" s="192"/>
      <c r="C275" s="13"/>
      <c r="D275" s="193" t="s">
        <v>250</v>
      </c>
      <c r="E275" s="194" t="s">
        <v>1</v>
      </c>
      <c r="F275" s="195" t="s">
        <v>428</v>
      </c>
      <c r="G275" s="13"/>
      <c r="H275" s="196">
        <v>13.4</v>
      </c>
      <c r="I275" s="197"/>
      <c r="J275" s="13"/>
      <c r="K275" s="13"/>
      <c r="L275" s="192"/>
      <c r="M275" s="198"/>
      <c r="N275" s="199"/>
      <c r="O275" s="199"/>
      <c r="P275" s="199"/>
      <c r="Q275" s="199"/>
      <c r="R275" s="199"/>
      <c r="S275" s="199"/>
      <c r="T275" s="200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194" t="s">
        <v>250</v>
      </c>
      <c r="AU275" s="194" t="s">
        <v>86</v>
      </c>
      <c r="AV275" s="13" t="s">
        <v>86</v>
      </c>
      <c r="AW275" s="13" t="s">
        <v>32</v>
      </c>
      <c r="AX275" s="13" t="s">
        <v>76</v>
      </c>
      <c r="AY275" s="194" t="s">
        <v>134</v>
      </c>
    </row>
    <row r="276" s="13" customFormat="1">
      <c r="A276" s="13"/>
      <c r="B276" s="192"/>
      <c r="C276" s="13"/>
      <c r="D276" s="193" t="s">
        <v>250</v>
      </c>
      <c r="E276" s="194" t="s">
        <v>1</v>
      </c>
      <c r="F276" s="195" t="s">
        <v>429</v>
      </c>
      <c r="G276" s="13"/>
      <c r="H276" s="196">
        <v>37.600000000000001</v>
      </c>
      <c r="I276" s="197"/>
      <c r="J276" s="13"/>
      <c r="K276" s="13"/>
      <c r="L276" s="192"/>
      <c r="M276" s="198"/>
      <c r="N276" s="199"/>
      <c r="O276" s="199"/>
      <c r="P276" s="199"/>
      <c r="Q276" s="199"/>
      <c r="R276" s="199"/>
      <c r="S276" s="199"/>
      <c r="T276" s="200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194" t="s">
        <v>250</v>
      </c>
      <c r="AU276" s="194" t="s">
        <v>86</v>
      </c>
      <c r="AV276" s="13" t="s">
        <v>86</v>
      </c>
      <c r="AW276" s="13" t="s">
        <v>32</v>
      </c>
      <c r="AX276" s="13" t="s">
        <v>76</v>
      </c>
      <c r="AY276" s="194" t="s">
        <v>134</v>
      </c>
    </row>
    <row r="277" s="13" customFormat="1">
      <c r="A277" s="13"/>
      <c r="B277" s="192"/>
      <c r="C277" s="13"/>
      <c r="D277" s="193" t="s">
        <v>250</v>
      </c>
      <c r="E277" s="194" t="s">
        <v>1</v>
      </c>
      <c r="F277" s="195" t="s">
        <v>430</v>
      </c>
      <c r="G277" s="13"/>
      <c r="H277" s="196">
        <v>18.5</v>
      </c>
      <c r="I277" s="197"/>
      <c r="J277" s="13"/>
      <c r="K277" s="13"/>
      <c r="L277" s="192"/>
      <c r="M277" s="198"/>
      <c r="N277" s="199"/>
      <c r="O277" s="199"/>
      <c r="P277" s="199"/>
      <c r="Q277" s="199"/>
      <c r="R277" s="199"/>
      <c r="S277" s="199"/>
      <c r="T277" s="200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194" t="s">
        <v>250</v>
      </c>
      <c r="AU277" s="194" t="s">
        <v>86</v>
      </c>
      <c r="AV277" s="13" t="s">
        <v>86</v>
      </c>
      <c r="AW277" s="13" t="s">
        <v>32</v>
      </c>
      <c r="AX277" s="13" t="s">
        <v>76</v>
      </c>
      <c r="AY277" s="194" t="s">
        <v>134</v>
      </c>
    </row>
    <row r="278" s="13" customFormat="1">
      <c r="A278" s="13"/>
      <c r="B278" s="192"/>
      <c r="C278" s="13"/>
      <c r="D278" s="193" t="s">
        <v>250</v>
      </c>
      <c r="E278" s="194" t="s">
        <v>1</v>
      </c>
      <c r="F278" s="195" t="s">
        <v>431</v>
      </c>
      <c r="G278" s="13"/>
      <c r="H278" s="196">
        <v>7.25</v>
      </c>
      <c r="I278" s="197"/>
      <c r="J278" s="13"/>
      <c r="K278" s="13"/>
      <c r="L278" s="192"/>
      <c r="M278" s="198"/>
      <c r="N278" s="199"/>
      <c r="O278" s="199"/>
      <c r="P278" s="199"/>
      <c r="Q278" s="199"/>
      <c r="R278" s="199"/>
      <c r="S278" s="199"/>
      <c r="T278" s="200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194" t="s">
        <v>250</v>
      </c>
      <c r="AU278" s="194" t="s">
        <v>86</v>
      </c>
      <c r="AV278" s="13" t="s">
        <v>86</v>
      </c>
      <c r="AW278" s="13" t="s">
        <v>32</v>
      </c>
      <c r="AX278" s="13" t="s">
        <v>76</v>
      </c>
      <c r="AY278" s="194" t="s">
        <v>134</v>
      </c>
    </row>
    <row r="279" s="13" customFormat="1">
      <c r="A279" s="13"/>
      <c r="B279" s="192"/>
      <c r="C279" s="13"/>
      <c r="D279" s="193" t="s">
        <v>250</v>
      </c>
      <c r="E279" s="194" t="s">
        <v>1</v>
      </c>
      <c r="F279" s="195" t="s">
        <v>432</v>
      </c>
      <c r="G279" s="13"/>
      <c r="H279" s="196">
        <v>2.3999999999999999</v>
      </c>
      <c r="I279" s="197"/>
      <c r="J279" s="13"/>
      <c r="K279" s="13"/>
      <c r="L279" s="192"/>
      <c r="M279" s="198"/>
      <c r="N279" s="199"/>
      <c r="O279" s="199"/>
      <c r="P279" s="199"/>
      <c r="Q279" s="199"/>
      <c r="R279" s="199"/>
      <c r="S279" s="199"/>
      <c r="T279" s="200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194" t="s">
        <v>250</v>
      </c>
      <c r="AU279" s="194" t="s">
        <v>86</v>
      </c>
      <c r="AV279" s="13" t="s">
        <v>86</v>
      </c>
      <c r="AW279" s="13" t="s">
        <v>32</v>
      </c>
      <c r="AX279" s="13" t="s">
        <v>76</v>
      </c>
      <c r="AY279" s="194" t="s">
        <v>134</v>
      </c>
    </row>
    <row r="280" s="15" customFormat="1">
      <c r="A280" s="15"/>
      <c r="B280" s="208"/>
      <c r="C280" s="15"/>
      <c r="D280" s="193" t="s">
        <v>250</v>
      </c>
      <c r="E280" s="209" t="s">
        <v>1</v>
      </c>
      <c r="F280" s="210" t="s">
        <v>256</v>
      </c>
      <c r="G280" s="15"/>
      <c r="H280" s="211">
        <v>84.299999999999997</v>
      </c>
      <c r="I280" s="212"/>
      <c r="J280" s="15"/>
      <c r="K280" s="15"/>
      <c r="L280" s="208"/>
      <c r="M280" s="213"/>
      <c r="N280" s="214"/>
      <c r="O280" s="214"/>
      <c r="P280" s="214"/>
      <c r="Q280" s="214"/>
      <c r="R280" s="214"/>
      <c r="S280" s="214"/>
      <c r="T280" s="2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09" t="s">
        <v>250</v>
      </c>
      <c r="AU280" s="209" t="s">
        <v>86</v>
      </c>
      <c r="AV280" s="15" t="s">
        <v>248</v>
      </c>
      <c r="AW280" s="15" t="s">
        <v>32</v>
      </c>
      <c r="AX280" s="15" t="s">
        <v>84</v>
      </c>
      <c r="AY280" s="209" t="s">
        <v>134</v>
      </c>
    </row>
    <row r="281" s="2" customFormat="1" ht="16.5" customHeight="1">
      <c r="A281" s="38"/>
      <c r="B281" s="171"/>
      <c r="C281" s="172" t="s">
        <v>433</v>
      </c>
      <c r="D281" s="172" t="s">
        <v>137</v>
      </c>
      <c r="E281" s="173" t="s">
        <v>434</v>
      </c>
      <c r="F281" s="174" t="s">
        <v>435</v>
      </c>
      <c r="G281" s="175" t="s">
        <v>247</v>
      </c>
      <c r="H281" s="176">
        <v>84.299999999999997</v>
      </c>
      <c r="I281" s="177"/>
      <c r="J281" s="178">
        <f>ROUND(I281*H281,2)</f>
        <v>0</v>
      </c>
      <c r="K281" s="174" t="s">
        <v>141</v>
      </c>
      <c r="L281" s="39"/>
      <c r="M281" s="179" t="s">
        <v>1</v>
      </c>
      <c r="N281" s="180" t="s">
        <v>41</v>
      </c>
      <c r="O281" s="77"/>
      <c r="P281" s="181">
        <f>O281*H281</f>
        <v>0</v>
      </c>
      <c r="Q281" s="181">
        <v>0</v>
      </c>
      <c r="R281" s="181">
        <f>Q281*H281</f>
        <v>0</v>
      </c>
      <c r="S281" s="181">
        <v>0</v>
      </c>
      <c r="T281" s="182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183" t="s">
        <v>248</v>
      </c>
      <c r="AT281" s="183" t="s">
        <v>137</v>
      </c>
      <c r="AU281" s="183" t="s">
        <v>86</v>
      </c>
      <c r="AY281" s="19" t="s">
        <v>134</v>
      </c>
      <c r="BE281" s="184">
        <f>IF(N281="základní",J281,0)</f>
        <v>0</v>
      </c>
      <c r="BF281" s="184">
        <f>IF(N281="snížená",J281,0)</f>
        <v>0</v>
      </c>
      <c r="BG281" s="184">
        <f>IF(N281="zákl. přenesená",J281,0)</f>
        <v>0</v>
      </c>
      <c r="BH281" s="184">
        <f>IF(N281="sníž. přenesená",J281,0)</f>
        <v>0</v>
      </c>
      <c r="BI281" s="184">
        <f>IF(N281="nulová",J281,0)</f>
        <v>0</v>
      </c>
      <c r="BJ281" s="19" t="s">
        <v>84</v>
      </c>
      <c r="BK281" s="184">
        <f>ROUND(I281*H281,2)</f>
        <v>0</v>
      </c>
      <c r="BL281" s="19" t="s">
        <v>248</v>
      </c>
      <c r="BM281" s="183" t="s">
        <v>436</v>
      </c>
    </row>
    <row r="282" s="2" customFormat="1" ht="24.15" customHeight="1">
      <c r="A282" s="38"/>
      <c r="B282" s="171"/>
      <c r="C282" s="172" t="s">
        <v>437</v>
      </c>
      <c r="D282" s="172" t="s">
        <v>137</v>
      </c>
      <c r="E282" s="173" t="s">
        <v>438</v>
      </c>
      <c r="F282" s="174" t="s">
        <v>439</v>
      </c>
      <c r="G282" s="175" t="s">
        <v>293</v>
      </c>
      <c r="H282" s="176">
        <v>0.83399999999999996</v>
      </c>
      <c r="I282" s="177"/>
      <c r="J282" s="178">
        <f>ROUND(I282*H282,2)</f>
        <v>0</v>
      </c>
      <c r="K282" s="174" t="s">
        <v>141</v>
      </c>
      <c r="L282" s="39"/>
      <c r="M282" s="179" t="s">
        <v>1</v>
      </c>
      <c r="N282" s="180" t="s">
        <v>41</v>
      </c>
      <c r="O282" s="77"/>
      <c r="P282" s="181">
        <f>O282*H282</f>
        <v>0</v>
      </c>
      <c r="Q282" s="181">
        <v>1.05291</v>
      </c>
      <c r="R282" s="181">
        <f>Q282*H282</f>
        <v>0.87812694000000002</v>
      </c>
      <c r="S282" s="181">
        <v>0</v>
      </c>
      <c r="T282" s="182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183" t="s">
        <v>248</v>
      </c>
      <c r="AT282" s="183" t="s">
        <v>137</v>
      </c>
      <c r="AU282" s="183" t="s">
        <v>86</v>
      </c>
      <c r="AY282" s="19" t="s">
        <v>134</v>
      </c>
      <c r="BE282" s="184">
        <f>IF(N282="základní",J282,0)</f>
        <v>0</v>
      </c>
      <c r="BF282" s="184">
        <f>IF(N282="snížená",J282,0)</f>
        <v>0</v>
      </c>
      <c r="BG282" s="184">
        <f>IF(N282="zákl. přenesená",J282,0)</f>
        <v>0</v>
      </c>
      <c r="BH282" s="184">
        <f>IF(N282="sníž. přenesená",J282,0)</f>
        <v>0</v>
      </c>
      <c r="BI282" s="184">
        <f>IF(N282="nulová",J282,0)</f>
        <v>0</v>
      </c>
      <c r="BJ282" s="19" t="s">
        <v>84</v>
      </c>
      <c r="BK282" s="184">
        <f>ROUND(I282*H282,2)</f>
        <v>0</v>
      </c>
      <c r="BL282" s="19" t="s">
        <v>248</v>
      </c>
      <c r="BM282" s="183" t="s">
        <v>440</v>
      </c>
    </row>
    <row r="283" s="13" customFormat="1">
      <c r="A283" s="13"/>
      <c r="B283" s="192"/>
      <c r="C283" s="13"/>
      <c r="D283" s="193" t="s">
        <v>250</v>
      </c>
      <c r="E283" s="194" t="s">
        <v>1</v>
      </c>
      <c r="F283" s="195" t="s">
        <v>441</v>
      </c>
      <c r="G283" s="13"/>
      <c r="H283" s="196">
        <v>0.68999999999999995</v>
      </c>
      <c r="I283" s="197"/>
      <c r="J283" s="13"/>
      <c r="K283" s="13"/>
      <c r="L283" s="192"/>
      <c r="M283" s="198"/>
      <c r="N283" s="199"/>
      <c r="O283" s="199"/>
      <c r="P283" s="199"/>
      <c r="Q283" s="199"/>
      <c r="R283" s="199"/>
      <c r="S283" s="199"/>
      <c r="T283" s="200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194" t="s">
        <v>250</v>
      </c>
      <c r="AU283" s="194" t="s">
        <v>86</v>
      </c>
      <c r="AV283" s="13" t="s">
        <v>86</v>
      </c>
      <c r="AW283" s="13" t="s">
        <v>32</v>
      </c>
      <c r="AX283" s="13" t="s">
        <v>76</v>
      </c>
      <c r="AY283" s="194" t="s">
        <v>134</v>
      </c>
    </row>
    <row r="284" s="13" customFormat="1">
      <c r="A284" s="13"/>
      <c r="B284" s="192"/>
      <c r="C284" s="13"/>
      <c r="D284" s="193" t="s">
        <v>250</v>
      </c>
      <c r="E284" s="194" t="s">
        <v>1</v>
      </c>
      <c r="F284" s="195" t="s">
        <v>442</v>
      </c>
      <c r="G284" s="13"/>
      <c r="H284" s="196">
        <v>0.14399999999999999</v>
      </c>
      <c r="I284" s="197"/>
      <c r="J284" s="13"/>
      <c r="K284" s="13"/>
      <c r="L284" s="192"/>
      <c r="M284" s="198"/>
      <c r="N284" s="199"/>
      <c r="O284" s="199"/>
      <c r="P284" s="199"/>
      <c r="Q284" s="199"/>
      <c r="R284" s="199"/>
      <c r="S284" s="199"/>
      <c r="T284" s="200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194" t="s">
        <v>250</v>
      </c>
      <c r="AU284" s="194" t="s">
        <v>86</v>
      </c>
      <c r="AV284" s="13" t="s">
        <v>86</v>
      </c>
      <c r="AW284" s="13" t="s">
        <v>32</v>
      </c>
      <c r="AX284" s="13" t="s">
        <v>76</v>
      </c>
      <c r="AY284" s="194" t="s">
        <v>134</v>
      </c>
    </row>
    <row r="285" s="15" customFormat="1">
      <c r="A285" s="15"/>
      <c r="B285" s="208"/>
      <c r="C285" s="15"/>
      <c r="D285" s="193" t="s">
        <v>250</v>
      </c>
      <c r="E285" s="209" t="s">
        <v>1</v>
      </c>
      <c r="F285" s="210" t="s">
        <v>256</v>
      </c>
      <c r="G285" s="15"/>
      <c r="H285" s="211">
        <v>0.83399999999999996</v>
      </c>
      <c r="I285" s="212"/>
      <c r="J285" s="15"/>
      <c r="K285" s="15"/>
      <c r="L285" s="208"/>
      <c r="M285" s="213"/>
      <c r="N285" s="214"/>
      <c r="O285" s="214"/>
      <c r="P285" s="214"/>
      <c r="Q285" s="214"/>
      <c r="R285" s="214"/>
      <c r="S285" s="214"/>
      <c r="T285" s="2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09" t="s">
        <v>250</v>
      </c>
      <c r="AU285" s="209" t="s">
        <v>86</v>
      </c>
      <c r="AV285" s="15" t="s">
        <v>248</v>
      </c>
      <c r="AW285" s="15" t="s">
        <v>32</v>
      </c>
      <c r="AX285" s="15" t="s">
        <v>84</v>
      </c>
      <c r="AY285" s="209" t="s">
        <v>134</v>
      </c>
    </row>
    <row r="286" s="2" customFormat="1" ht="16.5" customHeight="1">
      <c r="A286" s="38"/>
      <c r="B286" s="171"/>
      <c r="C286" s="172" t="s">
        <v>443</v>
      </c>
      <c r="D286" s="172" t="s">
        <v>137</v>
      </c>
      <c r="E286" s="173" t="s">
        <v>444</v>
      </c>
      <c r="F286" s="174" t="s">
        <v>445</v>
      </c>
      <c r="G286" s="175" t="s">
        <v>140</v>
      </c>
      <c r="H286" s="176">
        <v>1</v>
      </c>
      <c r="I286" s="177"/>
      <c r="J286" s="178">
        <f>ROUND(I286*H286,2)</f>
        <v>0</v>
      </c>
      <c r="K286" s="174" t="s">
        <v>1</v>
      </c>
      <c r="L286" s="39"/>
      <c r="M286" s="179" t="s">
        <v>1</v>
      </c>
      <c r="N286" s="180" t="s">
        <v>41</v>
      </c>
      <c r="O286" s="77"/>
      <c r="P286" s="181">
        <f>O286*H286</f>
        <v>0</v>
      </c>
      <c r="Q286" s="181">
        <v>0</v>
      </c>
      <c r="R286" s="181">
        <f>Q286*H286</f>
        <v>0</v>
      </c>
      <c r="S286" s="181">
        <v>0</v>
      </c>
      <c r="T286" s="182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183" t="s">
        <v>248</v>
      </c>
      <c r="AT286" s="183" t="s">
        <v>137</v>
      </c>
      <c r="AU286" s="183" t="s">
        <v>86</v>
      </c>
      <c r="AY286" s="19" t="s">
        <v>134</v>
      </c>
      <c r="BE286" s="184">
        <f>IF(N286="základní",J286,0)</f>
        <v>0</v>
      </c>
      <c r="BF286" s="184">
        <f>IF(N286="snížená",J286,0)</f>
        <v>0</v>
      </c>
      <c r="BG286" s="184">
        <f>IF(N286="zákl. přenesená",J286,0)</f>
        <v>0</v>
      </c>
      <c r="BH286" s="184">
        <f>IF(N286="sníž. přenesená",J286,0)</f>
        <v>0</v>
      </c>
      <c r="BI286" s="184">
        <f>IF(N286="nulová",J286,0)</f>
        <v>0</v>
      </c>
      <c r="BJ286" s="19" t="s">
        <v>84</v>
      </c>
      <c r="BK286" s="184">
        <f>ROUND(I286*H286,2)</f>
        <v>0</v>
      </c>
      <c r="BL286" s="19" t="s">
        <v>248</v>
      </c>
      <c r="BM286" s="183" t="s">
        <v>446</v>
      </c>
    </row>
    <row r="287" s="2" customFormat="1" ht="24.15" customHeight="1">
      <c r="A287" s="38"/>
      <c r="B287" s="171"/>
      <c r="C287" s="172" t="s">
        <v>447</v>
      </c>
      <c r="D287" s="172" t="s">
        <v>137</v>
      </c>
      <c r="E287" s="173" t="s">
        <v>448</v>
      </c>
      <c r="F287" s="174" t="s">
        <v>449</v>
      </c>
      <c r="G287" s="175" t="s">
        <v>140</v>
      </c>
      <c r="H287" s="176">
        <v>3</v>
      </c>
      <c r="I287" s="177"/>
      <c r="J287" s="178">
        <f>ROUND(I287*H287,2)</f>
        <v>0</v>
      </c>
      <c r="K287" s="174" t="s">
        <v>1</v>
      </c>
      <c r="L287" s="39"/>
      <c r="M287" s="179" t="s">
        <v>1</v>
      </c>
      <c r="N287" s="180" t="s">
        <v>41</v>
      </c>
      <c r="O287" s="77"/>
      <c r="P287" s="181">
        <f>O287*H287</f>
        <v>0</v>
      </c>
      <c r="Q287" s="181">
        <v>0</v>
      </c>
      <c r="R287" s="181">
        <f>Q287*H287</f>
        <v>0</v>
      </c>
      <c r="S287" s="181">
        <v>0</v>
      </c>
      <c r="T287" s="182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183" t="s">
        <v>248</v>
      </c>
      <c r="AT287" s="183" t="s">
        <v>137</v>
      </c>
      <c r="AU287" s="183" t="s">
        <v>86</v>
      </c>
      <c r="AY287" s="19" t="s">
        <v>134</v>
      </c>
      <c r="BE287" s="184">
        <f>IF(N287="základní",J287,0)</f>
        <v>0</v>
      </c>
      <c r="BF287" s="184">
        <f>IF(N287="snížená",J287,0)</f>
        <v>0</v>
      </c>
      <c r="BG287" s="184">
        <f>IF(N287="zákl. přenesená",J287,0)</f>
        <v>0</v>
      </c>
      <c r="BH287" s="184">
        <f>IF(N287="sníž. přenesená",J287,0)</f>
        <v>0</v>
      </c>
      <c r="BI287" s="184">
        <f>IF(N287="nulová",J287,0)</f>
        <v>0</v>
      </c>
      <c r="BJ287" s="19" t="s">
        <v>84</v>
      </c>
      <c r="BK287" s="184">
        <f>ROUND(I287*H287,2)</f>
        <v>0</v>
      </c>
      <c r="BL287" s="19" t="s">
        <v>248</v>
      </c>
      <c r="BM287" s="183" t="s">
        <v>450</v>
      </c>
    </row>
    <row r="288" s="2" customFormat="1">
      <c r="A288" s="38"/>
      <c r="B288" s="39"/>
      <c r="C288" s="38"/>
      <c r="D288" s="193" t="s">
        <v>451</v>
      </c>
      <c r="E288" s="38"/>
      <c r="F288" s="234" t="s">
        <v>452</v>
      </c>
      <c r="G288" s="38"/>
      <c r="H288" s="38"/>
      <c r="I288" s="235"/>
      <c r="J288" s="38"/>
      <c r="K288" s="38"/>
      <c r="L288" s="39"/>
      <c r="M288" s="236"/>
      <c r="N288" s="237"/>
      <c r="O288" s="77"/>
      <c r="P288" s="77"/>
      <c r="Q288" s="77"/>
      <c r="R288" s="77"/>
      <c r="S288" s="77"/>
      <c r="T288" s="7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T288" s="19" t="s">
        <v>451</v>
      </c>
      <c r="AU288" s="19" t="s">
        <v>86</v>
      </c>
    </row>
    <row r="289" s="12" customFormat="1" ht="22.8" customHeight="1">
      <c r="A289" s="12"/>
      <c r="B289" s="158"/>
      <c r="C289" s="12"/>
      <c r="D289" s="159" t="s">
        <v>75</v>
      </c>
      <c r="E289" s="169" t="s">
        <v>133</v>
      </c>
      <c r="F289" s="169" t="s">
        <v>453</v>
      </c>
      <c r="G289" s="12"/>
      <c r="H289" s="12"/>
      <c r="I289" s="161"/>
      <c r="J289" s="170">
        <f>BK289</f>
        <v>0</v>
      </c>
      <c r="K289" s="12"/>
      <c r="L289" s="158"/>
      <c r="M289" s="163"/>
      <c r="N289" s="164"/>
      <c r="O289" s="164"/>
      <c r="P289" s="165">
        <f>SUM(P290:P310)</f>
        <v>0</v>
      </c>
      <c r="Q289" s="164"/>
      <c r="R289" s="165">
        <f>SUM(R290:R310)</f>
        <v>9.5605809999999991</v>
      </c>
      <c r="S289" s="164"/>
      <c r="T289" s="166">
        <f>SUM(T290:T310)</f>
        <v>0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159" t="s">
        <v>84</v>
      </c>
      <c r="AT289" s="167" t="s">
        <v>75</v>
      </c>
      <c r="AU289" s="167" t="s">
        <v>84</v>
      </c>
      <c r="AY289" s="159" t="s">
        <v>134</v>
      </c>
      <c r="BK289" s="168">
        <f>SUM(BK290:BK310)</f>
        <v>0</v>
      </c>
    </row>
    <row r="290" s="2" customFormat="1" ht="24.15" customHeight="1">
      <c r="A290" s="38"/>
      <c r="B290" s="171"/>
      <c r="C290" s="172" t="s">
        <v>454</v>
      </c>
      <c r="D290" s="172" t="s">
        <v>137</v>
      </c>
      <c r="E290" s="173" t="s">
        <v>455</v>
      </c>
      <c r="F290" s="174" t="s">
        <v>456</v>
      </c>
      <c r="G290" s="175" t="s">
        <v>247</v>
      </c>
      <c r="H290" s="176">
        <v>114.25</v>
      </c>
      <c r="I290" s="177"/>
      <c r="J290" s="178">
        <f>ROUND(I290*H290,2)</f>
        <v>0</v>
      </c>
      <c r="K290" s="174" t="s">
        <v>141</v>
      </c>
      <c r="L290" s="39"/>
      <c r="M290" s="179" t="s">
        <v>1</v>
      </c>
      <c r="N290" s="180" t="s">
        <v>41</v>
      </c>
      <c r="O290" s="77"/>
      <c r="P290" s="181">
        <f>O290*H290</f>
        <v>0</v>
      </c>
      <c r="Q290" s="181">
        <v>0</v>
      </c>
      <c r="R290" s="181">
        <f>Q290*H290</f>
        <v>0</v>
      </c>
      <c r="S290" s="181">
        <v>0</v>
      </c>
      <c r="T290" s="182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183" t="s">
        <v>248</v>
      </c>
      <c r="AT290" s="183" t="s">
        <v>137</v>
      </c>
      <c r="AU290" s="183" t="s">
        <v>86</v>
      </c>
      <c r="AY290" s="19" t="s">
        <v>134</v>
      </c>
      <c r="BE290" s="184">
        <f>IF(N290="základní",J290,0)</f>
        <v>0</v>
      </c>
      <c r="BF290" s="184">
        <f>IF(N290="snížená",J290,0)</f>
        <v>0</v>
      </c>
      <c r="BG290" s="184">
        <f>IF(N290="zákl. přenesená",J290,0)</f>
        <v>0</v>
      </c>
      <c r="BH290" s="184">
        <f>IF(N290="sníž. přenesená",J290,0)</f>
        <v>0</v>
      </c>
      <c r="BI290" s="184">
        <f>IF(N290="nulová",J290,0)</f>
        <v>0</v>
      </c>
      <c r="BJ290" s="19" t="s">
        <v>84</v>
      </c>
      <c r="BK290" s="184">
        <f>ROUND(I290*H290,2)</f>
        <v>0</v>
      </c>
      <c r="BL290" s="19" t="s">
        <v>248</v>
      </c>
      <c r="BM290" s="183" t="s">
        <v>457</v>
      </c>
    </row>
    <row r="291" s="13" customFormat="1">
      <c r="A291" s="13"/>
      <c r="B291" s="192"/>
      <c r="C291" s="13"/>
      <c r="D291" s="193" t="s">
        <v>250</v>
      </c>
      <c r="E291" s="194" t="s">
        <v>1</v>
      </c>
      <c r="F291" s="195" t="s">
        <v>210</v>
      </c>
      <c r="G291" s="13"/>
      <c r="H291" s="196">
        <v>35.25</v>
      </c>
      <c r="I291" s="197"/>
      <c r="J291" s="13"/>
      <c r="K291" s="13"/>
      <c r="L291" s="192"/>
      <c r="M291" s="198"/>
      <c r="N291" s="199"/>
      <c r="O291" s="199"/>
      <c r="P291" s="199"/>
      <c r="Q291" s="199"/>
      <c r="R291" s="199"/>
      <c r="S291" s="199"/>
      <c r="T291" s="200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194" t="s">
        <v>250</v>
      </c>
      <c r="AU291" s="194" t="s">
        <v>86</v>
      </c>
      <c r="AV291" s="13" t="s">
        <v>86</v>
      </c>
      <c r="AW291" s="13" t="s">
        <v>32</v>
      </c>
      <c r="AX291" s="13" t="s">
        <v>76</v>
      </c>
      <c r="AY291" s="194" t="s">
        <v>134</v>
      </c>
    </row>
    <row r="292" s="13" customFormat="1">
      <c r="A292" s="13"/>
      <c r="B292" s="192"/>
      <c r="C292" s="13"/>
      <c r="D292" s="193" t="s">
        <v>250</v>
      </c>
      <c r="E292" s="194" t="s">
        <v>1</v>
      </c>
      <c r="F292" s="195" t="s">
        <v>214</v>
      </c>
      <c r="G292" s="13"/>
      <c r="H292" s="196">
        <v>79</v>
      </c>
      <c r="I292" s="197"/>
      <c r="J292" s="13"/>
      <c r="K292" s="13"/>
      <c r="L292" s="192"/>
      <c r="M292" s="198"/>
      <c r="N292" s="199"/>
      <c r="O292" s="199"/>
      <c r="P292" s="199"/>
      <c r="Q292" s="199"/>
      <c r="R292" s="199"/>
      <c r="S292" s="199"/>
      <c r="T292" s="200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194" t="s">
        <v>250</v>
      </c>
      <c r="AU292" s="194" t="s">
        <v>86</v>
      </c>
      <c r="AV292" s="13" t="s">
        <v>86</v>
      </c>
      <c r="AW292" s="13" t="s">
        <v>32</v>
      </c>
      <c r="AX292" s="13" t="s">
        <v>76</v>
      </c>
      <c r="AY292" s="194" t="s">
        <v>134</v>
      </c>
    </row>
    <row r="293" s="15" customFormat="1">
      <c r="A293" s="15"/>
      <c r="B293" s="208"/>
      <c r="C293" s="15"/>
      <c r="D293" s="193" t="s">
        <v>250</v>
      </c>
      <c r="E293" s="209" t="s">
        <v>1</v>
      </c>
      <c r="F293" s="210" t="s">
        <v>256</v>
      </c>
      <c r="G293" s="15"/>
      <c r="H293" s="211">
        <v>114.25</v>
      </c>
      <c r="I293" s="212"/>
      <c r="J293" s="15"/>
      <c r="K293" s="15"/>
      <c r="L293" s="208"/>
      <c r="M293" s="213"/>
      <c r="N293" s="214"/>
      <c r="O293" s="214"/>
      <c r="P293" s="214"/>
      <c r="Q293" s="214"/>
      <c r="R293" s="214"/>
      <c r="S293" s="214"/>
      <c r="T293" s="2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209" t="s">
        <v>250</v>
      </c>
      <c r="AU293" s="209" t="s">
        <v>86</v>
      </c>
      <c r="AV293" s="15" t="s">
        <v>248</v>
      </c>
      <c r="AW293" s="15" t="s">
        <v>32</v>
      </c>
      <c r="AX293" s="15" t="s">
        <v>84</v>
      </c>
      <c r="AY293" s="209" t="s">
        <v>134</v>
      </c>
    </row>
    <row r="294" s="2" customFormat="1" ht="24.15" customHeight="1">
      <c r="A294" s="38"/>
      <c r="B294" s="171"/>
      <c r="C294" s="172" t="s">
        <v>458</v>
      </c>
      <c r="D294" s="172" t="s">
        <v>137</v>
      </c>
      <c r="E294" s="173" t="s">
        <v>459</v>
      </c>
      <c r="F294" s="174" t="s">
        <v>460</v>
      </c>
      <c r="G294" s="175" t="s">
        <v>247</v>
      </c>
      <c r="H294" s="176">
        <v>114.25</v>
      </c>
      <c r="I294" s="177"/>
      <c r="J294" s="178">
        <f>ROUND(I294*H294,2)</f>
        <v>0</v>
      </c>
      <c r="K294" s="174" t="s">
        <v>141</v>
      </c>
      <c r="L294" s="39"/>
      <c r="M294" s="179" t="s">
        <v>1</v>
      </c>
      <c r="N294" s="180" t="s">
        <v>41</v>
      </c>
      <c r="O294" s="77"/>
      <c r="P294" s="181">
        <f>O294*H294</f>
        <v>0</v>
      </c>
      <c r="Q294" s="181">
        <v>0</v>
      </c>
      <c r="R294" s="181">
        <f>Q294*H294</f>
        <v>0</v>
      </c>
      <c r="S294" s="181">
        <v>0</v>
      </c>
      <c r="T294" s="182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183" t="s">
        <v>248</v>
      </c>
      <c r="AT294" s="183" t="s">
        <v>137</v>
      </c>
      <c r="AU294" s="183" t="s">
        <v>86</v>
      </c>
      <c r="AY294" s="19" t="s">
        <v>134</v>
      </c>
      <c r="BE294" s="184">
        <f>IF(N294="základní",J294,0)</f>
        <v>0</v>
      </c>
      <c r="BF294" s="184">
        <f>IF(N294="snížená",J294,0)</f>
        <v>0</v>
      </c>
      <c r="BG294" s="184">
        <f>IF(N294="zákl. přenesená",J294,0)</f>
        <v>0</v>
      </c>
      <c r="BH294" s="184">
        <f>IF(N294="sníž. přenesená",J294,0)</f>
        <v>0</v>
      </c>
      <c r="BI294" s="184">
        <f>IF(N294="nulová",J294,0)</f>
        <v>0</v>
      </c>
      <c r="BJ294" s="19" t="s">
        <v>84</v>
      </c>
      <c r="BK294" s="184">
        <f>ROUND(I294*H294,2)</f>
        <v>0</v>
      </c>
      <c r="BL294" s="19" t="s">
        <v>248</v>
      </c>
      <c r="BM294" s="183" t="s">
        <v>461</v>
      </c>
    </row>
    <row r="295" s="13" customFormat="1">
      <c r="A295" s="13"/>
      <c r="B295" s="192"/>
      <c r="C295" s="13"/>
      <c r="D295" s="193" t="s">
        <v>250</v>
      </c>
      <c r="E295" s="194" t="s">
        <v>1</v>
      </c>
      <c r="F295" s="195" t="s">
        <v>210</v>
      </c>
      <c r="G295" s="13"/>
      <c r="H295" s="196">
        <v>35.25</v>
      </c>
      <c r="I295" s="197"/>
      <c r="J295" s="13"/>
      <c r="K295" s="13"/>
      <c r="L295" s="192"/>
      <c r="M295" s="198"/>
      <c r="N295" s="199"/>
      <c r="O295" s="199"/>
      <c r="P295" s="199"/>
      <c r="Q295" s="199"/>
      <c r="R295" s="199"/>
      <c r="S295" s="199"/>
      <c r="T295" s="200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194" t="s">
        <v>250</v>
      </c>
      <c r="AU295" s="194" t="s">
        <v>86</v>
      </c>
      <c r="AV295" s="13" t="s">
        <v>86</v>
      </c>
      <c r="AW295" s="13" t="s">
        <v>32</v>
      </c>
      <c r="AX295" s="13" t="s">
        <v>76</v>
      </c>
      <c r="AY295" s="194" t="s">
        <v>134</v>
      </c>
    </row>
    <row r="296" s="13" customFormat="1">
      <c r="A296" s="13"/>
      <c r="B296" s="192"/>
      <c r="C296" s="13"/>
      <c r="D296" s="193" t="s">
        <v>250</v>
      </c>
      <c r="E296" s="194" t="s">
        <v>1</v>
      </c>
      <c r="F296" s="195" t="s">
        <v>214</v>
      </c>
      <c r="G296" s="13"/>
      <c r="H296" s="196">
        <v>79</v>
      </c>
      <c r="I296" s="197"/>
      <c r="J296" s="13"/>
      <c r="K296" s="13"/>
      <c r="L296" s="192"/>
      <c r="M296" s="198"/>
      <c r="N296" s="199"/>
      <c r="O296" s="199"/>
      <c r="P296" s="199"/>
      <c r="Q296" s="199"/>
      <c r="R296" s="199"/>
      <c r="S296" s="199"/>
      <c r="T296" s="200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194" t="s">
        <v>250</v>
      </c>
      <c r="AU296" s="194" t="s">
        <v>86</v>
      </c>
      <c r="AV296" s="13" t="s">
        <v>86</v>
      </c>
      <c r="AW296" s="13" t="s">
        <v>32</v>
      </c>
      <c r="AX296" s="13" t="s">
        <v>76</v>
      </c>
      <c r="AY296" s="194" t="s">
        <v>134</v>
      </c>
    </row>
    <row r="297" s="15" customFormat="1">
      <c r="A297" s="15"/>
      <c r="B297" s="208"/>
      <c r="C297" s="15"/>
      <c r="D297" s="193" t="s">
        <v>250</v>
      </c>
      <c r="E297" s="209" t="s">
        <v>1</v>
      </c>
      <c r="F297" s="210" t="s">
        <v>256</v>
      </c>
      <c r="G297" s="15"/>
      <c r="H297" s="211">
        <v>114.25</v>
      </c>
      <c r="I297" s="212"/>
      <c r="J297" s="15"/>
      <c r="K297" s="15"/>
      <c r="L297" s="208"/>
      <c r="M297" s="213"/>
      <c r="N297" s="214"/>
      <c r="O297" s="214"/>
      <c r="P297" s="214"/>
      <c r="Q297" s="214"/>
      <c r="R297" s="214"/>
      <c r="S297" s="214"/>
      <c r="T297" s="2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T297" s="209" t="s">
        <v>250</v>
      </c>
      <c r="AU297" s="209" t="s">
        <v>86</v>
      </c>
      <c r="AV297" s="15" t="s">
        <v>248</v>
      </c>
      <c r="AW297" s="15" t="s">
        <v>32</v>
      </c>
      <c r="AX297" s="15" t="s">
        <v>84</v>
      </c>
      <c r="AY297" s="209" t="s">
        <v>134</v>
      </c>
    </row>
    <row r="298" s="2" customFormat="1" ht="24.15" customHeight="1">
      <c r="A298" s="38"/>
      <c r="B298" s="171"/>
      <c r="C298" s="172" t="s">
        <v>462</v>
      </c>
      <c r="D298" s="172" t="s">
        <v>137</v>
      </c>
      <c r="E298" s="173" t="s">
        <v>463</v>
      </c>
      <c r="F298" s="174" t="s">
        <v>464</v>
      </c>
      <c r="G298" s="175" t="s">
        <v>247</v>
      </c>
      <c r="H298" s="176">
        <v>114.25</v>
      </c>
      <c r="I298" s="177"/>
      <c r="J298" s="178">
        <f>ROUND(I298*H298,2)</f>
        <v>0</v>
      </c>
      <c r="K298" s="174" t="s">
        <v>141</v>
      </c>
      <c r="L298" s="39"/>
      <c r="M298" s="179" t="s">
        <v>1</v>
      </c>
      <c r="N298" s="180" t="s">
        <v>41</v>
      </c>
      <c r="O298" s="77"/>
      <c r="P298" s="181">
        <f>O298*H298</f>
        <v>0</v>
      </c>
      <c r="Q298" s="181">
        <v>0</v>
      </c>
      <c r="R298" s="181">
        <f>Q298*H298</f>
        <v>0</v>
      </c>
      <c r="S298" s="181">
        <v>0</v>
      </c>
      <c r="T298" s="182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183" t="s">
        <v>248</v>
      </c>
      <c r="AT298" s="183" t="s">
        <v>137</v>
      </c>
      <c r="AU298" s="183" t="s">
        <v>86</v>
      </c>
      <c r="AY298" s="19" t="s">
        <v>134</v>
      </c>
      <c r="BE298" s="184">
        <f>IF(N298="základní",J298,0)</f>
        <v>0</v>
      </c>
      <c r="BF298" s="184">
        <f>IF(N298="snížená",J298,0)</f>
        <v>0</v>
      </c>
      <c r="BG298" s="184">
        <f>IF(N298="zákl. přenesená",J298,0)</f>
        <v>0</v>
      </c>
      <c r="BH298" s="184">
        <f>IF(N298="sníž. přenesená",J298,0)</f>
        <v>0</v>
      </c>
      <c r="BI298" s="184">
        <f>IF(N298="nulová",J298,0)</f>
        <v>0</v>
      </c>
      <c r="BJ298" s="19" t="s">
        <v>84</v>
      </c>
      <c r="BK298" s="184">
        <f>ROUND(I298*H298,2)</f>
        <v>0</v>
      </c>
      <c r="BL298" s="19" t="s">
        <v>248</v>
      </c>
      <c r="BM298" s="183" t="s">
        <v>465</v>
      </c>
    </row>
    <row r="299" s="13" customFormat="1">
      <c r="A299" s="13"/>
      <c r="B299" s="192"/>
      <c r="C299" s="13"/>
      <c r="D299" s="193" t="s">
        <v>250</v>
      </c>
      <c r="E299" s="194" t="s">
        <v>1</v>
      </c>
      <c r="F299" s="195" t="s">
        <v>210</v>
      </c>
      <c r="G299" s="13"/>
      <c r="H299" s="196">
        <v>35.25</v>
      </c>
      <c r="I299" s="197"/>
      <c r="J299" s="13"/>
      <c r="K299" s="13"/>
      <c r="L299" s="192"/>
      <c r="M299" s="198"/>
      <c r="N299" s="199"/>
      <c r="O299" s="199"/>
      <c r="P299" s="199"/>
      <c r="Q299" s="199"/>
      <c r="R299" s="199"/>
      <c r="S299" s="199"/>
      <c r="T299" s="200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194" t="s">
        <v>250</v>
      </c>
      <c r="AU299" s="194" t="s">
        <v>86</v>
      </c>
      <c r="AV299" s="13" t="s">
        <v>86</v>
      </c>
      <c r="AW299" s="13" t="s">
        <v>32</v>
      </c>
      <c r="AX299" s="13" t="s">
        <v>76</v>
      </c>
      <c r="AY299" s="194" t="s">
        <v>134</v>
      </c>
    </row>
    <row r="300" s="13" customFormat="1">
      <c r="A300" s="13"/>
      <c r="B300" s="192"/>
      <c r="C300" s="13"/>
      <c r="D300" s="193" t="s">
        <v>250</v>
      </c>
      <c r="E300" s="194" t="s">
        <v>1</v>
      </c>
      <c r="F300" s="195" t="s">
        <v>214</v>
      </c>
      <c r="G300" s="13"/>
      <c r="H300" s="196">
        <v>79</v>
      </c>
      <c r="I300" s="197"/>
      <c r="J300" s="13"/>
      <c r="K300" s="13"/>
      <c r="L300" s="192"/>
      <c r="M300" s="198"/>
      <c r="N300" s="199"/>
      <c r="O300" s="199"/>
      <c r="P300" s="199"/>
      <c r="Q300" s="199"/>
      <c r="R300" s="199"/>
      <c r="S300" s="199"/>
      <c r="T300" s="200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194" t="s">
        <v>250</v>
      </c>
      <c r="AU300" s="194" t="s">
        <v>86</v>
      </c>
      <c r="AV300" s="13" t="s">
        <v>86</v>
      </c>
      <c r="AW300" s="13" t="s">
        <v>32</v>
      </c>
      <c r="AX300" s="13" t="s">
        <v>76</v>
      </c>
      <c r="AY300" s="194" t="s">
        <v>134</v>
      </c>
    </row>
    <row r="301" s="15" customFormat="1">
      <c r="A301" s="15"/>
      <c r="B301" s="208"/>
      <c r="C301" s="15"/>
      <c r="D301" s="193" t="s">
        <v>250</v>
      </c>
      <c r="E301" s="209" t="s">
        <v>1</v>
      </c>
      <c r="F301" s="210" t="s">
        <v>256</v>
      </c>
      <c r="G301" s="15"/>
      <c r="H301" s="211">
        <v>114.25</v>
      </c>
      <c r="I301" s="212"/>
      <c r="J301" s="15"/>
      <c r="K301" s="15"/>
      <c r="L301" s="208"/>
      <c r="M301" s="213"/>
      <c r="N301" s="214"/>
      <c r="O301" s="214"/>
      <c r="P301" s="214"/>
      <c r="Q301" s="214"/>
      <c r="R301" s="214"/>
      <c r="S301" s="214"/>
      <c r="T301" s="2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09" t="s">
        <v>250</v>
      </c>
      <c r="AU301" s="209" t="s">
        <v>86</v>
      </c>
      <c r="AV301" s="15" t="s">
        <v>248</v>
      </c>
      <c r="AW301" s="15" t="s">
        <v>32</v>
      </c>
      <c r="AX301" s="15" t="s">
        <v>84</v>
      </c>
      <c r="AY301" s="209" t="s">
        <v>134</v>
      </c>
    </row>
    <row r="302" s="2" customFormat="1" ht="21.75" customHeight="1">
      <c r="A302" s="38"/>
      <c r="B302" s="171"/>
      <c r="C302" s="172" t="s">
        <v>466</v>
      </c>
      <c r="D302" s="172" t="s">
        <v>137</v>
      </c>
      <c r="E302" s="173" t="s">
        <v>467</v>
      </c>
      <c r="F302" s="174" t="s">
        <v>468</v>
      </c>
      <c r="G302" s="175" t="s">
        <v>247</v>
      </c>
      <c r="H302" s="176">
        <v>54.649999999999999</v>
      </c>
      <c r="I302" s="177"/>
      <c r="J302" s="178">
        <f>ROUND(I302*H302,2)</f>
        <v>0</v>
      </c>
      <c r="K302" s="174" t="s">
        <v>141</v>
      </c>
      <c r="L302" s="39"/>
      <c r="M302" s="179" t="s">
        <v>1</v>
      </c>
      <c r="N302" s="180" t="s">
        <v>41</v>
      </c>
      <c r="O302" s="77"/>
      <c r="P302" s="181">
        <f>O302*H302</f>
        <v>0</v>
      </c>
      <c r="Q302" s="181">
        <v>0</v>
      </c>
      <c r="R302" s="181">
        <f>Q302*H302</f>
        <v>0</v>
      </c>
      <c r="S302" s="181">
        <v>0</v>
      </c>
      <c r="T302" s="182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183" t="s">
        <v>248</v>
      </c>
      <c r="AT302" s="183" t="s">
        <v>137</v>
      </c>
      <c r="AU302" s="183" t="s">
        <v>86</v>
      </c>
      <c r="AY302" s="19" t="s">
        <v>134</v>
      </c>
      <c r="BE302" s="184">
        <f>IF(N302="základní",J302,0)</f>
        <v>0</v>
      </c>
      <c r="BF302" s="184">
        <f>IF(N302="snížená",J302,0)</f>
        <v>0</v>
      </c>
      <c r="BG302" s="184">
        <f>IF(N302="zákl. přenesená",J302,0)</f>
        <v>0</v>
      </c>
      <c r="BH302" s="184">
        <f>IF(N302="sníž. přenesená",J302,0)</f>
        <v>0</v>
      </c>
      <c r="BI302" s="184">
        <f>IF(N302="nulová",J302,0)</f>
        <v>0</v>
      </c>
      <c r="BJ302" s="19" t="s">
        <v>84</v>
      </c>
      <c r="BK302" s="184">
        <f>ROUND(I302*H302,2)</f>
        <v>0</v>
      </c>
      <c r="BL302" s="19" t="s">
        <v>248</v>
      </c>
      <c r="BM302" s="183" t="s">
        <v>469</v>
      </c>
    </row>
    <row r="303" s="13" customFormat="1">
      <c r="A303" s="13"/>
      <c r="B303" s="192"/>
      <c r="C303" s="13"/>
      <c r="D303" s="193" t="s">
        <v>250</v>
      </c>
      <c r="E303" s="194" t="s">
        <v>1</v>
      </c>
      <c r="F303" s="195" t="s">
        <v>470</v>
      </c>
      <c r="G303" s="13"/>
      <c r="H303" s="196">
        <v>54.649999999999999</v>
      </c>
      <c r="I303" s="197"/>
      <c r="J303" s="13"/>
      <c r="K303" s="13"/>
      <c r="L303" s="192"/>
      <c r="M303" s="198"/>
      <c r="N303" s="199"/>
      <c r="O303" s="199"/>
      <c r="P303" s="199"/>
      <c r="Q303" s="199"/>
      <c r="R303" s="199"/>
      <c r="S303" s="199"/>
      <c r="T303" s="200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194" t="s">
        <v>250</v>
      </c>
      <c r="AU303" s="194" t="s">
        <v>86</v>
      </c>
      <c r="AV303" s="13" t="s">
        <v>86</v>
      </c>
      <c r="AW303" s="13" t="s">
        <v>32</v>
      </c>
      <c r="AX303" s="13" t="s">
        <v>84</v>
      </c>
      <c r="AY303" s="194" t="s">
        <v>134</v>
      </c>
    </row>
    <row r="304" s="2" customFormat="1" ht="24.15" customHeight="1">
      <c r="A304" s="38"/>
      <c r="B304" s="171"/>
      <c r="C304" s="172" t="s">
        <v>471</v>
      </c>
      <c r="D304" s="172" t="s">
        <v>137</v>
      </c>
      <c r="E304" s="173" t="s">
        <v>472</v>
      </c>
      <c r="F304" s="174" t="s">
        <v>473</v>
      </c>
      <c r="G304" s="175" t="s">
        <v>247</v>
      </c>
      <c r="H304" s="176">
        <v>35.25</v>
      </c>
      <c r="I304" s="177"/>
      <c r="J304" s="178">
        <f>ROUND(I304*H304,2)</f>
        <v>0</v>
      </c>
      <c r="K304" s="174" t="s">
        <v>141</v>
      </c>
      <c r="L304" s="39"/>
      <c r="M304" s="179" t="s">
        <v>1</v>
      </c>
      <c r="N304" s="180" t="s">
        <v>41</v>
      </c>
      <c r="O304" s="77"/>
      <c r="P304" s="181">
        <f>O304*H304</f>
        <v>0</v>
      </c>
      <c r="Q304" s="181">
        <v>0.11162</v>
      </c>
      <c r="R304" s="181">
        <f>Q304*H304</f>
        <v>3.9346049999999999</v>
      </c>
      <c r="S304" s="181">
        <v>0</v>
      </c>
      <c r="T304" s="182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183" t="s">
        <v>248</v>
      </c>
      <c r="AT304" s="183" t="s">
        <v>137</v>
      </c>
      <c r="AU304" s="183" t="s">
        <v>86</v>
      </c>
      <c r="AY304" s="19" t="s">
        <v>134</v>
      </c>
      <c r="BE304" s="184">
        <f>IF(N304="základní",J304,0)</f>
        <v>0</v>
      </c>
      <c r="BF304" s="184">
        <f>IF(N304="snížená",J304,0)</f>
        <v>0</v>
      </c>
      <c r="BG304" s="184">
        <f>IF(N304="zákl. přenesená",J304,0)</f>
        <v>0</v>
      </c>
      <c r="BH304" s="184">
        <f>IF(N304="sníž. přenesená",J304,0)</f>
        <v>0</v>
      </c>
      <c r="BI304" s="184">
        <f>IF(N304="nulová",J304,0)</f>
        <v>0</v>
      </c>
      <c r="BJ304" s="19" t="s">
        <v>84</v>
      </c>
      <c r="BK304" s="184">
        <f>ROUND(I304*H304,2)</f>
        <v>0</v>
      </c>
      <c r="BL304" s="19" t="s">
        <v>248</v>
      </c>
      <c r="BM304" s="183" t="s">
        <v>474</v>
      </c>
    </row>
    <row r="305" s="14" customFormat="1">
      <c r="A305" s="14"/>
      <c r="B305" s="201"/>
      <c r="C305" s="14"/>
      <c r="D305" s="193" t="s">
        <v>250</v>
      </c>
      <c r="E305" s="202" t="s">
        <v>1</v>
      </c>
      <c r="F305" s="203" t="s">
        <v>475</v>
      </c>
      <c r="G305" s="14"/>
      <c r="H305" s="202" t="s">
        <v>1</v>
      </c>
      <c r="I305" s="204"/>
      <c r="J305" s="14"/>
      <c r="K305" s="14"/>
      <c r="L305" s="201"/>
      <c r="M305" s="205"/>
      <c r="N305" s="206"/>
      <c r="O305" s="206"/>
      <c r="P305" s="206"/>
      <c r="Q305" s="206"/>
      <c r="R305" s="206"/>
      <c r="S305" s="206"/>
      <c r="T305" s="207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02" t="s">
        <v>250</v>
      </c>
      <c r="AU305" s="202" t="s">
        <v>86</v>
      </c>
      <c r="AV305" s="14" t="s">
        <v>84</v>
      </c>
      <c r="AW305" s="14" t="s">
        <v>32</v>
      </c>
      <c r="AX305" s="14" t="s">
        <v>76</v>
      </c>
      <c r="AY305" s="202" t="s">
        <v>134</v>
      </c>
    </row>
    <row r="306" s="14" customFormat="1">
      <c r="A306" s="14"/>
      <c r="B306" s="201"/>
      <c r="C306" s="14"/>
      <c r="D306" s="193" t="s">
        <v>250</v>
      </c>
      <c r="E306" s="202" t="s">
        <v>1</v>
      </c>
      <c r="F306" s="203" t="s">
        <v>476</v>
      </c>
      <c r="G306" s="14"/>
      <c r="H306" s="202" t="s">
        <v>1</v>
      </c>
      <c r="I306" s="204"/>
      <c r="J306" s="14"/>
      <c r="K306" s="14"/>
      <c r="L306" s="201"/>
      <c r="M306" s="205"/>
      <c r="N306" s="206"/>
      <c r="O306" s="206"/>
      <c r="P306" s="206"/>
      <c r="Q306" s="206"/>
      <c r="R306" s="206"/>
      <c r="S306" s="206"/>
      <c r="T306" s="207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02" t="s">
        <v>250</v>
      </c>
      <c r="AU306" s="202" t="s">
        <v>86</v>
      </c>
      <c r="AV306" s="14" t="s">
        <v>84</v>
      </c>
      <c r="AW306" s="14" t="s">
        <v>32</v>
      </c>
      <c r="AX306" s="14" t="s">
        <v>76</v>
      </c>
      <c r="AY306" s="202" t="s">
        <v>134</v>
      </c>
    </row>
    <row r="307" s="13" customFormat="1">
      <c r="A307" s="13"/>
      <c r="B307" s="192"/>
      <c r="C307" s="13"/>
      <c r="D307" s="193" t="s">
        <v>250</v>
      </c>
      <c r="E307" s="194" t="s">
        <v>1</v>
      </c>
      <c r="F307" s="195" t="s">
        <v>477</v>
      </c>
      <c r="G307" s="13"/>
      <c r="H307" s="196">
        <v>35.25</v>
      </c>
      <c r="I307" s="197"/>
      <c r="J307" s="13"/>
      <c r="K307" s="13"/>
      <c r="L307" s="192"/>
      <c r="M307" s="198"/>
      <c r="N307" s="199"/>
      <c r="O307" s="199"/>
      <c r="P307" s="199"/>
      <c r="Q307" s="199"/>
      <c r="R307" s="199"/>
      <c r="S307" s="199"/>
      <c r="T307" s="200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194" t="s">
        <v>250</v>
      </c>
      <c r="AU307" s="194" t="s">
        <v>86</v>
      </c>
      <c r="AV307" s="13" t="s">
        <v>86</v>
      </c>
      <c r="AW307" s="13" t="s">
        <v>32</v>
      </c>
      <c r="AX307" s="13" t="s">
        <v>76</v>
      </c>
      <c r="AY307" s="194" t="s">
        <v>134</v>
      </c>
    </row>
    <row r="308" s="15" customFormat="1">
      <c r="A308" s="15"/>
      <c r="B308" s="208"/>
      <c r="C308" s="15"/>
      <c r="D308" s="193" t="s">
        <v>250</v>
      </c>
      <c r="E308" s="209" t="s">
        <v>210</v>
      </c>
      <c r="F308" s="210" t="s">
        <v>256</v>
      </c>
      <c r="G308" s="15"/>
      <c r="H308" s="211">
        <v>35.25</v>
      </c>
      <c r="I308" s="212"/>
      <c r="J308" s="15"/>
      <c r="K308" s="15"/>
      <c r="L308" s="208"/>
      <c r="M308" s="213"/>
      <c r="N308" s="214"/>
      <c r="O308" s="214"/>
      <c r="P308" s="214"/>
      <c r="Q308" s="214"/>
      <c r="R308" s="214"/>
      <c r="S308" s="214"/>
      <c r="T308" s="2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09" t="s">
        <v>250</v>
      </c>
      <c r="AU308" s="209" t="s">
        <v>86</v>
      </c>
      <c r="AV308" s="15" t="s">
        <v>248</v>
      </c>
      <c r="AW308" s="15" t="s">
        <v>32</v>
      </c>
      <c r="AX308" s="15" t="s">
        <v>84</v>
      </c>
      <c r="AY308" s="209" t="s">
        <v>134</v>
      </c>
    </row>
    <row r="309" s="2" customFormat="1" ht="16.5" customHeight="1">
      <c r="A309" s="38"/>
      <c r="B309" s="171"/>
      <c r="C309" s="224" t="s">
        <v>478</v>
      </c>
      <c r="D309" s="224" t="s">
        <v>318</v>
      </c>
      <c r="E309" s="225" t="s">
        <v>479</v>
      </c>
      <c r="F309" s="226" t="s">
        <v>480</v>
      </c>
      <c r="G309" s="227" t="s">
        <v>247</v>
      </c>
      <c r="H309" s="228">
        <v>37.012999999999998</v>
      </c>
      <c r="I309" s="229"/>
      <c r="J309" s="230">
        <f>ROUND(I309*H309,2)</f>
        <v>0</v>
      </c>
      <c r="K309" s="226" t="s">
        <v>1</v>
      </c>
      <c r="L309" s="231"/>
      <c r="M309" s="232" t="s">
        <v>1</v>
      </c>
      <c r="N309" s="233" t="s">
        <v>41</v>
      </c>
      <c r="O309" s="77"/>
      <c r="P309" s="181">
        <f>O309*H309</f>
        <v>0</v>
      </c>
      <c r="Q309" s="181">
        <v>0.152</v>
      </c>
      <c r="R309" s="181">
        <f>Q309*H309</f>
        <v>5.6259759999999996</v>
      </c>
      <c r="S309" s="181">
        <v>0</v>
      </c>
      <c r="T309" s="182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183" t="s">
        <v>205</v>
      </c>
      <c r="AT309" s="183" t="s">
        <v>318</v>
      </c>
      <c r="AU309" s="183" t="s">
        <v>86</v>
      </c>
      <c r="AY309" s="19" t="s">
        <v>134</v>
      </c>
      <c r="BE309" s="184">
        <f>IF(N309="základní",J309,0)</f>
        <v>0</v>
      </c>
      <c r="BF309" s="184">
        <f>IF(N309="snížená",J309,0)</f>
        <v>0</v>
      </c>
      <c r="BG309" s="184">
        <f>IF(N309="zákl. přenesená",J309,0)</f>
        <v>0</v>
      </c>
      <c r="BH309" s="184">
        <f>IF(N309="sníž. přenesená",J309,0)</f>
        <v>0</v>
      </c>
      <c r="BI309" s="184">
        <f>IF(N309="nulová",J309,0)</f>
        <v>0</v>
      </c>
      <c r="BJ309" s="19" t="s">
        <v>84</v>
      </c>
      <c r="BK309" s="184">
        <f>ROUND(I309*H309,2)</f>
        <v>0</v>
      </c>
      <c r="BL309" s="19" t="s">
        <v>248</v>
      </c>
      <c r="BM309" s="183" t="s">
        <v>481</v>
      </c>
    </row>
    <row r="310" s="13" customFormat="1">
      <c r="A310" s="13"/>
      <c r="B310" s="192"/>
      <c r="C310" s="13"/>
      <c r="D310" s="193" t="s">
        <v>250</v>
      </c>
      <c r="E310" s="194" t="s">
        <v>1</v>
      </c>
      <c r="F310" s="195" t="s">
        <v>482</v>
      </c>
      <c r="G310" s="13"/>
      <c r="H310" s="196">
        <v>37.012999999999998</v>
      </c>
      <c r="I310" s="197"/>
      <c r="J310" s="13"/>
      <c r="K310" s="13"/>
      <c r="L310" s="192"/>
      <c r="M310" s="198"/>
      <c r="N310" s="199"/>
      <c r="O310" s="199"/>
      <c r="P310" s="199"/>
      <c r="Q310" s="199"/>
      <c r="R310" s="199"/>
      <c r="S310" s="199"/>
      <c r="T310" s="200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194" t="s">
        <v>250</v>
      </c>
      <c r="AU310" s="194" t="s">
        <v>86</v>
      </c>
      <c r="AV310" s="13" t="s">
        <v>86</v>
      </c>
      <c r="AW310" s="13" t="s">
        <v>32</v>
      </c>
      <c r="AX310" s="13" t="s">
        <v>84</v>
      </c>
      <c r="AY310" s="194" t="s">
        <v>134</v>
      </c>
    </row>
    <row r="311" s="12" customFormat="1" ht="22.8" customHeight="1">
      <c r="A311" s="12"/>
      <c r="B311" s="158"/>
      <c r="C311" s="12"/>
      <c r="D311" s="159" t="s">
        <v>75</v>
      </c>
      <c r="E311" s="169" t="s">
        <v>290</v>
      </c>
      <c r="F311" s="169" t="s">
        <v>483</v>
      </c>
      <c r="G311" s="12"/>
      <c r="H311" s="12"/>
      <c r="I311" s="161"/>
      <c r="J311" s="170">
        <f>BK311</f>
        <v>0</v>
      </c>
      <c r="K311" s="12"/>
      <c r="L311" s="158"/>
      <c r="M311" s="163"/>
      <c r="N311" s="164"/>
      <c r="O311" s="164"/>
      <c r="P311" s="165">
        <f>SUM(P312:P612)</f>
        <v>0</v>
      </c>
      <c r="Q311" s="164"/>
      <c r="R311" s="165">
        <f>SUM(R312:R612)</f>
        <v>70.368425669999993</v>
      </c>
      <c r="S311" s="164"/>
      <c r="T311" s="166">
        <f>SUM(T312:T612)</f>
        <v>0.0033988000000000004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159" t="s">
        <v>84</v>
      </c>
      <c r="AT311" s="167" t="s">
        <v>75</v>
      </c>
      <c r="AU311" s="167" t="s">
        <v>84</v>
      </c>
      <c r="AY311" s="159" t="s">
        <v>134</v>
      </c>
      <c r="BK311" s="168">
        <f>SUM(BK312:BK612)</f>
        <v>0</v>
      </c>
    </row>
    <row r="312" s="2" customFormat="1" ht="24.15" customHeight="1">
      <c r="A312" s="38"/>
      <c r="B312" s="171"/>
      <c r="C312" s="172" t="s">
        <v>484</v>
      </c>
      <c r="D312" s="172" t="s">
        <v>137</v>
      </c>
      <c r="E312" s="173" t="s">
        <v>485</v>
      </c>
      <c r="F312" s="174" t="s">
        <v>486</v>
      </c>
      <c r="G312" s="175" t="s">
        <v>247</v>
      </c>
      <c r="H312" s="176">
        <v>7.2000000000000002</v>
      </c>
      <c r="I312" s="177"/>
      <c r="J312" s="178">
        <f>ROUND(I312*H312,2)</f>
        <v>0</v>
      </c>
      <c r="K312" s="174" t="s">
        <v>141</v>
      </c>
      <c r="L312" s="39"/>
      <c r="M312" s="179" t="s">
        <v>1</v>
      </c>
      <c r="N312" s="180" t="s">
        <v>41</v>
      </c>
      <c r="O312" s="77"/>
      <c r="P312" s="181">
        <f>O312*H312</f>
        <v>0</v>
      </c>
      <c r="Q312" s="181">
        <v>0.018380000000000001</v>
      </c>
      <c r="R312" s="181">
        <f>Q312*H312</f>
        <v>0.13233600000000001</v>
      </c>
      <c r="S312" s="181">
        <v>0</v>
      </c>
      <c r="T312" s="182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183" t="s">
        <v>248</v>
      </c>
      <c r="AT312" s="183" t="s">
        <v>137</v>
      </c>
      <c r="AU312" s="183" t="s">
        <v>86</v>
      </c>
      <c r="AY312" s="19" t="s">
        <v>134</v>
      </c>
      <c r="BE312" s="184">
        <f>IF(N312="základní",J312,0)</f>
        <v>0</v>
      </c>
      <c r="BF312" s="184">
        <f>IF(N312="snížená",J312,0)</f>
        <v>0</v>
      </c>
      <c r="BG312" s="184">
        <f>IF(N312="zákl. přenesená",J312,0)</f>
        <v>0</v>
      </c>
      <c r="BH312" s="184">
        <f>IF(N312="sníž. přenesená",J312,0)</f>
        <v>0</v>
      </c>
      <c r="BI312" s="184">
        <f>IF(N312="nulová",J312,0)</f>
        <v>0</v>
      </c>
      <c r="BJ312" s="19" t="s">
        <v>84</v>
      </c>
      <c r="BK312" s="184">
        <f>ROUND(I312*H312,2)</f>
        <v>0</v>
      </c>
      <c r="BL312" s="19" t="s">
        <v>248</v>
      </c>
      <c r="BM312" s="183" t="s">
        <v>487</v>
      </c>
    </row>
    <row r="313" s="14" customFormat="1">
      <c r="A313" s="14"/>
      <c r="B313" s="201"/>
      <c r="C313" s="14"/>
      <c r="D313" s="193" t="s">
        <v>250</v>
      </c>
      <c r="E313" s="202" t="s">
        <v>1</v>
      </c>
      <c r="F313" s="203" t="s">
        <v>390</v>
      </c>
      <c r="G313" s="14"/>
      <c r="H313" s="202" t="s">
        <v>1</v>
      </c>
      <c r="I313" s="204"/>
      <c r="J313" s="14"/>
      <c r="K313" s="14"/>
      <c r="L313" s="201"/>
      <c r="M313" s="205"/>
      <c r="N313" s="206"/>
      <c r="O313" s="206"/>
      <c r="P313" s="206"/>
      <c r="Q313" s="206"/>
      <c r="R313" s="206"/>
      <c r="S313" s="206"/>
      <c r="T313" s="207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02" t="s">
        <v>250</v>
      </c>
      <c r="AU313" s="202" t="s">
        <v>86</v>
      </c>
      <c r="AV313" s="14" t="s">
        <v>84</v>
      </c>
      <c r="AW313" s="14" t="s">
        <v>32</v>
      </c>
      <c r="AX313" s="14" t="s">
        <v>76</v>
      </c>
      <c r="AY313" s="202" t="s">
        <v>134</v>
      </c>
    </row>
    <row r="314" s="13" customFormat="1">
      <c r="A314" s="13"/>
      <c r="B314" s="192"/>
      <c r="C314" s="13"/>
      <c r="D314" s="193" t="s">
        <v>250</v>
      </c>
      <c r="E314" s="194" t="s">
        <v>1</v>
      </c>
      <c r="F314" s="195" t="s">
        <v>488</v>
      </c>
      <c r="G314" s="13"/>
      <c r="H314" s="196">
        <v>7.2000000000000002</v>
      </c>
      <c r="I314" s="197"/>
      <c r="J314" s="13"/>
      <c r="K314" s="13"/>
      <c r="L314" s="192"/>
      <c r="M314" s="198"/>
      <c r="N314" s="199"/>
      <c r="O314" s="199"/>
      <c r="P314" s="199"/>
      <c r="Q314" s="199"/>
      <c r="R314" s="199"/>
      <c r="S314" s="199"/>
      <c r="T314" s="200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194" t="s">
        <v>250</v>
      </c>
      <c r="AU314" s="194" t="s">
        <v>86</v>
      </c>
      <c r="AV314" s="13" t="s">
        <v>86</v>
      </c>
      <c r="AW314" s="13" t="s">
        <v>32</v>
      </c>
      <c r="AX314" s="13" t="s">
        <v>76</v>
      </c>
      <c r="AY314" s="194" t="s">
        <v>134</v>
      </c>
    </row>
    <row r="315" s="15" customFormat="1">
      <c r="A315" s="15"/>
      <c r="B315" s="208"/>
      <c r="C315" s="15"/>
      <c r="D315" s="193" t="s">
        <v>250</v>
      </c>
      <c r="E315" s="209" t="s">
        <v>186</v>
      </c>
      <c r="F315" s="210" t="s">
        <v>256</v>
      </c>
      <c r="G315" s="15"/>
      <c r="H315" s="211">
        <v>7.2000000000000002</v>
      </c>
      <c r="I315" s="212"/>
      <c r="J315" s="15"/>
      <c r="K315" s="15"/>
      <c r="L315" s="208"/>
      <c r="M315" s="213"/>
      <c r="N315" s="214"/>
      <c r="O315" s="214"/>
      <c r="P315" s="214"/>
      <c r="Q315" s="214"/>
      <c r="R315" s="214"/>
      <c r="S315" s="214"/>
      <c r="T315" s="2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209" t="s">
        <v>250</v>
      </c>
      <c r="AU315" s="209" t="s">
        <v>86</v>
      </c>
      <c r="AV315" s="15" t="s">
        <v>248</v>
      </c>
      <c r="AW315" s="15" t="s">
        <v>32</v>
      </c>
      <c r="AX315" s="15" t="s">
        <v>84</v>
      </c>
      <c r="AY315" s="209" t="s">
        <v>134</v>
      </c>
    </row>
    <row r="316" s="2" customFormat="1" ht="21.75" customHeight="1">
      <c r="A316" s="38"/>
      <c r="B316" s="171"/>
      <c r="C316" s="172" t="s">
        <v>489</v>
      </c>
      <c r="D316" s="172" t="s">
        <v>137</v>
      </c>
      <c r="E316" s="173" t="s">
        <v>490</v>
      </c>
      <c r="F316" s="174" t="s">
        <v>491</v>
      </c>
      <c r="G316" s="175" t="s">
        <v>247</v>
      </c>
      <c r="H316" s="176">
        <v>112.2</v>
      </c>
      <c r="I316" s="177"/>
      <c r="J316" s="178">
        <f>ROUND(I316*H316,2)</f>
        <v>0</v>
      </c>
      <c r="K316" s="174" t="s">
        <v>1</v>
      </c>
      <c r="L316" s="39"/>
      <c r="M316" s="179" t="s">
        <v>1</v>
      </c>
      <c r="N316" s="180" t="s">
        <v>41</v>
      </c>
      <c r="O316" s="77"/>
      <c r="P316" s="181">
        <f>O316*H316</f>
        <v>0</v>
      </c>
      <c r="Q316" s="181">
        <v>0.0057000000000000002</v>
      </c>
      <c r="R316" s="181">
        <f>Q316*H316</f>
        <v>0.63954</v>
      </c>
      <c r="S316" s="181">
        <v>0</v>
      </c>
      <c r="T316" s="182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183" t="s">
        <v>248</v>
      </c>
      <c r="AT316" s="183" t="s">
        <v>137</v>
      </c>
      <c r="AU316" s="183" t="s">
        <v>86</v>
      </c>
      <c r="AY316" s="19" t="s">
        <v>134</v>
      </c>
      <c r="BE316" s="184">
        <f>IF(N316="základní",J316,0)</f>
        <v>0</v>
      </c>
      <c r="BF316" s="184">
        <f>IF(N316="snížená",J316,0)</f>
        <v>0</v>
      </c>
      <c r="BG316" s="184">
        <f>IF(N316="zákl. přenesená",J316,0)</f>
        <v>0</v>
      </c>
      <c r="BH316" s="184">
        <f>IF(N316="sníž. přenesená",J316,0)</f>
        <v>0</v>
      </c>
      <c r="BI316" s="184">
        <f>IF(N316="nulová",J316,0)</f>
        <v>0</v>
      </c>
      <c r="BJ316" s="19" t="s">
        <v>84</v>
      </c>
      <c r="BK316" s="184">
        <f>ROUND(I316*H316,2)</f>
        <v>0</v>
      </c>
      <c r="BL316" s="19" t="s">
        <v>248</v>
      </c>
      <c r="BM316" s="183" t="s">
        <v>492</v>
      </c>
    </row>
    <row r="317" s="14" customFormat="1">
      <c r="A317" s="14"/>
      <c r="B317" s="201"/>
      <c r="C317" s="14"/>
      <c r="D317" s="193" t="s">
        <v>250</v>
      </c>
      <c r="E317" s="202" t="s">
        <v>1</v>
      </c>
      <c r="F317" s="203" t="s">
        <v>386</v>
      </c>
      <c r="G317" s="14"/>
      <c r="H317" s="202" t="s">
        <v>1</v>
      </c>
      <c r="I317" s="204"/>
      <c r="J317" s="14"/>
      <c r="K317" s="14"/>
      <c r="L317" s="201"/>
      <c r="M317" s="205"/>
      <c r="N317" s="206"/>
      <c r="O317" s="206"/>
      <c r="P317" s="206"/>
      <c r="Q317" s="206"/>
      <c r="R317" s="206"/>
      <c r="S317" s="206"/>
      <c r="T317" s="207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02" t="s">
        <v>250</v>
      </c>
      <c r="AU317" s="202" t="s">
        <v>86</v>
      </c>
      <c r="AV317" s="14" t="s">
        <v>84</v>
      </c>
      <c r="AW317" s="14" t="s">
        <v>32</v>
      </c>
      <c r="AX317" s="14" t="s">
        <v>76</v>
      </c>
      <c r="AY317" s="202" t="s">
        <v>134</v>
      </c>
    </row>
    <row r="318" s="13" customFormat="1">
      <c r="A318" s="13"/>
      <c r="B318" s="192"/>
      <c r="C318" s="13"/>
      <c r="D318" s="193" t="s">
        <v>250</v>
      </c>
      <c r="E318" s="194" t="s">
        <v>1</v>
      </c>
      <c r="F318" s="195" t="s">
        <v>493</v>
      </c>
      <c r="G318" s="13"/>
      <c r="H318" s="196">
        <v>24</v>
      </c>
      <c r="I318" s="197"/>
      <c r="J318" s="13"/>
      <c r="K318" s="13"/>
      <c r="L318" s="192"/>
      <c r="M318" s="198"/>
      <c r="N318" s="199"/>
      <c r="O318" s="199"/>
      <c r="P318" s="199"/>
      <c r="Q318" s="199"/>
      <c r="R318" s="199"/>
      <c r="S318" s="199"/>
      <c r="T318" s="200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194" t="s">
        <v>250</v>
      </c>
      <c r="AU318" s="194" t="s">
        <v>86</v>
      </c>
      <c r="AV318" s="13" t="s">
        <v>86</v>
      </c>
      <c r="AW318" s="13" t="s">
        <v>32</v>
      </c>
      <c r="AX318" s="13" t="s">
        <v>76</v>
      </c>
      <c r="AY318" s="194" t="s">
        <v>134</v>
      </c>
    </row>
    <row r="319" s="13" customFormat="1">
      <c r="A319" s="13"/>
      <c r="B319" s="192"/>
      <c r="C319" s="13"/>
      <c r="D319" s="193" t="s">
        <v>250</v>
      </c>
      <c r="E319" s="194" t="s">
        <v>1</v>
      </c>
      <c r="F319" s="195" t="s">
        <v>494</v>
      </c>
      <c r="G319" s="13"/>
      <c r="H319" s="196">
        <v>9</v>
      </c>
      <c r="I319" s="197"/>
      <c r="J319" s="13"/>
      <c r="K319" s="13"/>
      <c r="L319" s="192"/>
      <c r="M319" s="198"/>
      <c r="N319" s="199"/>
      <c r="O319" s="199"/>
      <c r="P319" s="199"/>
      <c r="Q319" s="199"/>
      <c r="R319" s="199"/>
      <c r="S319" s="199"/>
      <c r="T319" s="200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194" t="s">
        <v>250</v>
      </c>
      <c r="AU319" s="194" t="s">
        <v>86</v>
      </c>
      <c r="AV319" s="13" t="s">
        <v>86</v>
      </c>
      <c r="AW319" s="13" t="s">
        <v>32</v>
      </c>
      <c r="AX319" s="13" t="s">
        <v>76</v>
      </c>
      <c r="AY319" s="194" t="s">
        <v>134</v>
      </c>
    </row>
    <row r="320" s="13" customFormat="1">
      <c r="A320" s="13"/>
      <c r="B320" s="192"/>
      <c r="C320" s="13"/>
      <c r="D320" s="193" t="s">
        <v>250</v>
      </c>
      <c r="E320" s="194" t="s">
        <v>1</v>
      </c>
      <c r="F320" s="195" t="s">
        <v>495</v>
      </c>
      <c r="G320" s="13"/>
      <c r="H320" s="196">
        <v>23.399999999999999</v>
      </c>
      <c r="I320" s="197"/>
      <c r="J320" s="13"/>
      <c r="K320" s="13"/>
      <c r="L320" s="192"/>
      <c r="M320" s="198"/>
      <c r="N320" s="199"/>
      <c r="O320" s="199"/>
      <c r="P320" s="199"/>
      <c r="Q320" s="199"/>
      <c r="R320" s="199"/>
      <c r="S320" s="199"/>
      <c r="T320" s="200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194" t="s">
        <v>250</v>
      </c>
      <c r="AU320" s="194" t="s">
        <v>86</v>
      </c>
      <c r="AV320" s="13" t="s">
        <v>86</v>
      </c>
      <c r="AW320" s="13" t="s">
        <v>32</v>
      </c>
      <c r="AX320" s="13" t="s">
        <v>76</v>
      </c>
      <c r="AY320" s="194" t="s">
        <v>134</v>
      </c>
    </row>
    <row r="321" s="14" customFormat="1">
      <c r="A321" s="14"/>
      <c r="B321" s="201"/>
      <c r="C321" s="14"/>
      <c r="D321" s="193" t="s">
        <v>250</v>
      </c>
      <c r="E321" s="202" t="s">
        <v>1</v>
      </c>
      <c r="F321" s="203" t="s">
        <v>388</v>
      </c>
      <c r="G321" s="14"/>
      <c r="H321" s="202" t="s">
        <v>1</v>
      </c>
      <c r="I321" s="204"/>
      <c r="J321" s="14"/>
      <c r="K321" s="14"/>
      <c r="L321" s="201"/>
      <c r="M321" s="205"/>
      <c r="N321" s="206"/>
      <c r="O321" s="206"/>
      <c r="P321" s="206"/>
      <c r="Q321" s="206"/>
      <c r="R321" s="206"/>
      <c r="S321" s="206"/>
      <c r="T321" s="207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02" t="s">
        <v>250</v>
      </c>
      <c r="AU321" s="202" t="s">
        <v>86</v>
      </c>
      <c r="AV321" s="14" t="s">
        <v>84</v>
      </c>
      <c r="AW321" s="14" t="s">
        <v>32</v>
      </c>
      <c r="AX321" s="14" t="s">
        <v>76</v>
      </c>
      <c r="AY321" s="202" t="s">
        <v>134</v>
      </c>
    </row>
    <row r="322" s="13" customFormat="1">
      <c r="A322" s="13"/>
      <c r="B322" s="192"/>
      <c r="C322" s="13"/>
      <c r="D322" s="193" t="s">
        <v>250</v>
      </c>
      <c r="E322" s="194" t="s">
        <v>1</v>
      </c>
      <c r="F322" s="195" t="s">
        <v>496</v>
      </c>
      <c r="G322" s="13"/>
      <c r="H322" s="196">
        <v>46.799999999999997</v>
      </c>
      <c r="I322" s="197"/>
      <c r="J322" s="13"/>
      <c r="K322" s="13"/>
      <c r="L322" s="192"/>
      <c r="M322" s="198"/>
      <c r="N322" s="199"/>
      <c r="O322" s="199"/>
      <c r="P322" s="199"/>
      <c r="Q322" s="199"/>
      <c r="R322" s="199"/>
      <c r="S322" s="199"/>
      <c r="T322" s="200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194" t="s">
        <v>250</v>
      </c>
      <c r="AU322" s="194" t="s">
        <v>86</v>
      </c>
      <c r="AV322" s="13" t="s">
        <v>86</v>
      </c>
      <c r="AW322" s="13" t="s">
        <v>32</v>
      </c>
      <c r="AX322" s="13" t="s">
        <v>76</v>
      </c>
      <c r="AY322" s="194" t="s">
        <v>134</v>
      </c>
    </row>
    <row r="323" s="13" customFormat="1">
      <c r="A323" s="13"/>
      <c r="B323" s="192"/>
      <c r="C323" s="13"/>
      <c r="D323" s="193" t="s">
        <v>250</v>
      </c>
      <c r="E323" s="194" t="s">
        <v>1</v>
      </c>
      <c r="F323" s="195" t="s">
        <v>494</v>
      </c>
      <c r="G323" s="13"/>
      <c r="H323" s="196">
        <v>9</v>
      </c>
      <c r="I323" s="197"/>
      <c r="J323" s="13"/>
      <c r="K323" s="13"/>
      <c r="L323" s="192"/>
      <c r="M323" s="198"/>
      <c r="N323" s="199"/>
      <c r="O323" s="199"/>
      <c r="P323" s="199"/>
      <c r="Q323" s="199"/>
      <c r="R323" s="199"/>
      <c r="S323" s="199"/>
      <c r="T323" s="200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194" t="s">
        <v>250</v>
      </c>
      <c r="AU323" s="194" t="s">
        <v>86</v>
      </c>
      <c r="AV323" s="13" t="s">
        <v>86</v>
      </c>
      <c r="AW323" s="13" t="s">
        <v>32</v>
      </c>
      <c r="AX323" s="13" t="s">
        <v>76</v>
      </c>
      <c r="AY323" s="194" t="s">
        <v>134</v>
      </c>
    </row>
    <row r="324" s="15" customFormat="1">
      <c r="A324" s="15"/>
      <c r="B324" s="208"/>
      <c r="C324" s="15"/>
      <c r="D324" s="193" t="s">
        <v>250</v>
      </c>
      <c r="E324" s="209" t="s">
        <v>182</v>
      </c>
      <c r="F324" s="210" t="s">
        <v>256</v>
      </c>
      <c r="G324" s="15"/>
      <c r="H324" s="211">
        <v>112.2</v>
      </c>
      <c r="I324" s="212"/>
      <c r="J324" s="15"/>
      <c r="K324" s="15"/>
      <c r="L324" s="208"/>
      <c r="M324" s="213"/>
      <c r="N324" s="214"/>
      <c r="O324" s="214"/>
      <c r="P324" s="214"/>
      <c r="Q324" s="214"/>
      <c r="R324" s="214"/>
      <c r="S324" s="214"/>
      <c r="T324" s="2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209" t="s">
        <v>250</v>
      </c>
      <c r="AU324" s="209" t="s">
        <v>86</v>
      </c>
      <c r="AV324" s="15" t="s">
        <v>248</v>
      </c>
      <c r="AW324" s="15" t="s">
        <v>32</v>
      </c>
      <c r="AX324" s="15" t="s">
        <v>84</v>
      </c>
      <c r="AY324" s="209" t="s">
        <v>134</v>
      </c>
    </row>
    <row r="325" s="2" customFormat="1" ht="21.75" customHeight="1">
      <c r="A325" s="38"/>
      <c r="B325" s="171"/>
      <c r="C325" s="172" t="s">
        <v>497</v>
      </c>
      <c r="D325" s="172" t="s">
        <v>137</v>
      </c>
      <c r="E325" s="173" t="s">
        <v>498</v>
      </c>
      <c r="F325" s="174" t="s">
        <v>499</v>
      </c>
      <c r="G325" s="175" t="s">
        <v>247</v>
      </c>
      <c r="H325" s="176">
        <v>3</v>
      </c>
      <c r="I325" s="177"/>
      <c r="J325" s="178">
        <f>ROUND(I325*H325,2)</f>
        <v>0</v>
      </c>
      <c r="K325" s="174" t="s">
        <v>141</v>
      </c>
      <c r="L325" s="39"/>
      <c r="M325" s="179" t="s">
        <v>1</v>
      </c>
      <c r="N325" s="180" t="s">
        <v>41</v>
      </c>
      <c r="O325" s="77"/>
      <c r="P325" s="181">
        <f>O325*H325</f>
        <v>0</v>
      </c>
      <c r="Q325" s="181">
        <v>0.0373</v>
      </c>
      <c r="R325" s="181">
        <f>Q325*H325</f>
        <v>0.1119</v>
      </c>
      <c r="S325" s="181">
        <v>0</v>
      </c>
      <c r="T325" s="182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183" t="s">
        <v>248</v>
      </c>
      <c r="AT325" s="183" t="s">
        <v>137</v>
      </c>
      <c r="AU325" s="183" t="s">
        <v>86</v>
      </c>
      <c r="AY325" s="19" t="s">
        <v>134</v>
      </c>
      <c r="BE325" s="184">
        <f>IF(N325="základní",J325,0)</f>
        <v>0</v>
      </c>
      <c r="BF325" s="184">
        <f>IF(N325="snížená",J325,0)</f>
        <v>0</v>
      </c>
      <c r="BG325" s="184">
        <f>IF(N325="zákl. přenesená",J325,0)</f>
        <v>0</v>
      </c>
      <c r="BH325" s="184">
        <f>IF(N325="sníž. přenesená",J325,0)</f>
        <v>0</v>
      </c>
      <c r="BI325" s="184">
        <f>IF(N325="nulová",J325,0)</f>
        <v>0</v>
      </c>
      <c r="BJ325" s="19" t="s">
        <v>84</v>
      </c>
      <c r="BK325" s="184">
        <f>ROUND(I325*H325,2)</f>
        <v>0</v>
      </c>
      <c r="BL325" s="19" t="s">
        <v>248</v>
      </c>
      <c r="BM325" s="183" t="s">
        <v>500</v>
      </c>
    </row>
    <row r="326" s="14" customFormat="1">
      <c r="A326" s="14"/>
      <c r="B326" s="201"/>
      <c r="C326" s="14"/>
      <c r="D326" s="193" t="s">
        <v>250</v>
      </c>
      <c r="E326" s="202" t="s">
        <v>1</v>
      </c>
      <c r="F326" s="203" t="s">
        <v>501</v>
      </c>
      <c r="G326" s="14"/>
      <c r="H326" s="202" t="s">
        <v>1</v>
      </c>
      <c r="I326" s="204"/>
      <c r="J326" s="14"/>
      <c r="K326" s="14"/>
      <c r="L326" s="201"/>
      <c r="M326" s="205"/>
      <c r="N326" s="206"/>
      <c r="O326" s="206"/>
      <c r="P326" s="206"/>
      <c r="Q326" s="206"/>
      <c r="R326" s="206"/>
      <c r="S326" s="206"/>
      <c r="T326" s="207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02" t="s">
        <v>250</v>
      </c>
      <c r="AU326" s="202" t="s">
        <v>86</v>
      </c>
      <c r="AV326" s="14" t="s">
        <v>84</v>
      </c>
      <c r="AW326" s="14" t="s">
        <v>32</v>
      </c>
      <c r="AX326" s="14" t="s">
        <v>76</v>
      </c>
      <c r="AY326" s="202" t="s">
        <v>134</v>
      </c>
    </row>
    <row r="327" s="13" customFormat="1">
      <c r="A327" s="13"/>
      <c r="B327" s="192"/>
      <c r="C327" s="13"/>
      <c r="D327" s="193" t="s">
        <v>250</v>
      </c>
      <c r="E327" s="194" t="s">
        <v>1</v>
      </c>
      <c r="F327" s="195" t="s">
        <v>150</v>
      </c>
      <c r="G327" s="13"/>
      <c r="H327" s="196">
        <v>3</v>
      </c>
      <c r="I327" s="197"/>
      <c r="J327" s="13"/>
      <c r="K327" s="13"/>
      <c r="L327" s="192"/>
      <c r="M327" s="198"/>
      <c r="N327" s="199"/>
      <c r="O327" s="199"/>
      <c r="P327" s="199"/>
      <c r="Q327" s="199"/>
      <c r="R327" s="199"/>
      <c r="S327" s="199"/>
      <c r="T327" s="200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194" t="s">
        <v>250</v>
      </c>
      <c r="AU327" s="194" t="s">
        <v>86</v>
      </c>
      <c r="AV327" s="13" t="s">
        <v>86</v>
      </c>
      <c r="AW327" s="13" t="s">
        <v>32</v>
      </c>
      <c r="AX327" s="13" t="s">
        <v>84</v>
      </c>
      <c r="AY327" s="194" t="s">
        <v>134</v>
      </c>
    </row>
    <row r="328" s="2" customFormat="1" ht="24.15" customHeight="1">
      <c r="A328" s="38"/>
      <c r="B328" s="171"/>
      <c r="C328" s="172" t="s">
        <v>502</v>
      </c>
      <c r="D328" s="172" t="s">
        <v>137</v>
      </c>
      <c r="E328" s="173" t="s">
        <v>503</v>
      </c>
      <c r="F328" s="174" t="s">
        <v>504</v>
      </c>
      <c r="G328" s="175" t="s">
        <v>247</v>
      </c>
      <c r="H328" s="176">
        <v>46.299999999999997</v>
      </c>
      <c r="I328" s="177"/>
      <c r="J328" s="178">
        <f>ROUND(I328*H328,2)</f>
        <v>0</v>
      </c>
      <c r="K328" s="174" t="s">
        <v>141</v>
      </c>
      <c r="L328" s="39"/>
      <c r="M328" s="179" t="s">
        <v>1</v>
      </c>
      <c r="N328" s="180" t="s">
        <v>41</v>
      </c>
      <c r="O328" s="77"/>
      <c r="P328" s="181">
        <f>O328*H328</f>
        <v>0</v>
      </c>
      <c r="Q328" s="181">
        <v>0.018380000000000001</v>
      </c>
      <c r="R328" s="181">
        <f>Q328*H328</f>
        <v>0.85099399999999992</v>
      </c>
      <c r="S328" s="181">
        <v>0</v>
      </c>
      <c r="T328" s="182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183" t="s">
        <v>248</v>
      </c>
      <c r="AT328" s="183" t="s">
        <v>137</v>
      </c>
      <c r="AU328" s="183" t="s">
        <v>86</v>
      </c>
      <c r="AY328" s="19" t="s">
        <v>134</v>
      </c>
      <c r="BE328" s="184">
        <f>IF(N328="základní",J328,0)</f>
        <v>0</v>
      </c>
      <c r="BF328" s="184">
        <f>IF(N328="snížená",J328,0)</f>
        <v>0</v>
      </c>
      <c r="BG328" s="184">
        <f>IF(N328="zákl. přenesená",J328,0)</f>
        <v>0</v>
      </c>
      <c r="BH328" s="184">
        <f>IF(N328="sníž. přenesená",J328,0)</f>
        <v>0</v>
      </c>
      <c r="BI328" s="184">
        <f>IF(N328="nulová",J328,0)</f>
        <v>0</v>
      </c>
      <c r="BJ328" s="19" t="s">
        <v>84</v>
      </c>
      <c r="BK328" s="184">
        <f>ROUND(I328*H328,2)</f>
        <v>0</v>
      </c>
      <c r="BL328" s="19" t="s">
        <v>248</v>
      </c>
      <c r="BM328" s="183" t="s">
        <v>505</v>
      </c>
    </row>
    <row r="329" s="14" customFormat="1">
      <c r="A329" s="14"/>
      <c r="B329" s="201"/>
      <c r="C329" s="14"/>
      <c r="D329" s="193" t="s">
        <v>250</v>
      </c>
      <c r="E329" s="202" t="s">
        <v>1</v>
      </c>
      <c r="F329" s="203" t="s">
        <v>385</v>
      </c>
      <c r="G329" s="14"/>
      <c r="H329" s="202" t="s">
        <v>1</v>
      </c>
      <c r="I329" s="204"/>
      <c r="J329" s="14"/>
      <c r="K329" s="14"/>
      <c r="L329" s="201"/>
      <c r="M329" s="205"/>
      <c r="N329" s="206"/>
      <c r="O329" s="206"/>
      <c r="P329" s="206"/>
      <c r="Q329" s="206"/>
      <c r="R329" s="206"/>
      <c r="S329" s="206"/>
      <c r="T329" s="207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02" t="s">
        <v>250</v>
      </c>
      <c r="AU329" s="202" t="s">
        <v>86</v>
      </c>
      <c r="AV329" s="14" t="s">
        <v>84</v>
      </c>
      <c r="AW329" s="14" t="s">
        <v>32</v>
      </c>
      <c r="AX329" s="14" t="s">
        <v>76</v>
      </c>
      <c r="AY329" s="202" t="s">
        <v>134</v>
      </c>
    </row>
    <row r="330" s="14" customFormat="1">
      <c r="A330" s="14"/>
      <c r="B330" s="201"/>
      <c r="C330" s="14"/>
      <c r="D330" s="193" t="s">
        <v>250</v>
      </c>
      <c r="E330" s="202" t="s">
        <v>1</v>
      </c>
      <c r="F330" s="203" t="s">
        <v>386</v>
      </c>
      <c r="G330" s="14"/>
      <c r="H330" s="202" t="s">
        <v>1</v>
      </c>
      <c r="I330" s="204"/>
      <c r="J330" s="14"/>
      <c r="K330" s="14"/>
      <c r="L330" s="201"/>
      <c r="M330" s="205"/>
      <c r="N330" s="206"/>
      <c r="O330" s="206"/>
      <c r="P330" s="206"/>
      <c r="Q330" s="206"/>
      <c r="R330" s="206"/>
      <c r="S330" s="206"/>
      <c r="T330" s="207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02" t="s">
        <v>250</v>
      </c>
      <c r="AU330" s="202" t="s">
        <v>86</v>
      </c>
      <c r="AV330" s="14" t="s">
        <v>84</v>
      </c>
      <c r="AW330" s="14" t="s">
        <v>32</v>
      </c>
      <c r="AX330" s="14" t="s">
        <v>76</v>
      </c>
      <c r="AY330" s="202" t="s">
        <v>134</v>
      </c>
    </row>
    <row r="331" s="13" customFormat="1">
      <c r="A331" s="13"/>
      <c r="B331" s="192"/>
      <c r="C331" s="13"/>
      <c r="D331" s="193" t="s">
        <v>250</v>
      </c>
      <c r="E331" s="194" t="s">
        <v>1</v>
      </c>
      <c r="F331" s="195" t="s">
        <v>387</v>
      </c>
      <c r="G331" s="13"/>
      <c r="H331" s="196">
        <v>14.4</v>
      </c>
      <c r="I331" s="197"/>
      <c r="J331" s="13"/>
      <c r="K331" s="13"/>
      <c r="L331" s="192"/>
      <c r="M331" s="198"/>
      <c r="N331" s="199"/>
      <c r="O331" s="199"/>
      <c r="P331" s="199"/>
      <c r="Q331" s="199"/>
      <c r="R331" s="199"/>
      <c r="S331" s="199"/>
      <c r="T331" s="200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194" t="s">
        <v>250</v>
      </c>
      <c r="AU331" s="194" t="s">
        <v>86</v>
      </c>
      <c r="AV331" s="13" t="s">
        <v>86</v>
      </c>
      <c r="AW331" s="13" t="s">
        <v>32</v>
      </c>
      <c r="AX331" s="13" t="s">
        <v>76</v>
      </c>
      <c r="AY331" s="194" t="s">
        <v>134</v>
      </c>
    </row>
    <row r="332" s="13" customFormat="1">
      <c r="A332" s="13"/>
      <c r="B332" s="192"/>
      <c r="C332" s="13"/>
      <c r="D332" s="193" t="s">
        <v>250</v>
      </c>
      <c r="E332" s="194" t="s">
        <v>1</v>
      </c>
      <c r="F332" s="195" t="s">
        <v>506</v>
      </c>
      <c r="G332" s="13"/>
      <c r="H332" s="196">
        <v>7.2000000000000002</v>
      </c>
      <c r="I332" s="197"/>
      <c r="J332" s="13"/>
      <c r="K332" s="13"/>
      <c r="L332" s="192"/>
      <c r="M332" s="198"/>
      <c r="N332" s="199"/>
      <c r="O332" s="199"/>
      <c r="P332" s="199"/>
      <c r="Q332" s="199"/>
      <c r="R332" s="199"/>
      <c r="S332" s="199"/>
      <c r="T332" s="200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194" t="s">
        <v>250</v>
      </c>
      <c r="AU332" s="194" t="s">
        <v>86</v>
      </c>
      <c r="AV332" s="13" t="s">
        <v>86</v>
      </c>
      <c r="AW332" s="13" t="s">
        <v>32</v>
      </c>
      <c r="AX332" s="13" t="s">
        <v>76</v>
      </c>
      <c r="AY332" s="194" t="s">
        <v>134</v>
      </c>
    </row>
    <row r="333" s="14" customFormat="1">
      <c r="A333" s="14"/>
      <c r="B333" s="201"/>
      <c r="C333" s="14"/>
      <c r="D333" s="193" t="s">
        <v>250</v>
      </c>
      <c r="E333" s="202" t="s">
        <v>1</v>
      </c>
      <c r="F333" s="203" t="s">
        <v>388</v>
      </c>
      <c r="G333" s="14"/>
      <c r="H333" s="202" t="s">
        <v>1</v>
      </c>
      <c r="I333" s="204"/>
      <c r="J333" s="14"/>
      <c r="K333" s="14"/>
      <c r="L333" s="201"/>
      <c r="M333" s="205"/>
      <c r="N333" s="206"/>
      <c r="O333" s="206"/>
      <c r="P333" s="206"/>
      <c r="Q333" s="206"/>
      <c r="R333" s="206"/>
      <c r="S333" s="206"/>
      <c r="T333" s="207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02" t="s">
        <v>250</v>
      </c>
      <c r="AU333" s="202" t="s">
        <v>86</v>
      </c>
      <c r="AV333" s="14" t="s">
        <v>84</v>
      </c>
      <c r="AW333" s="14" t="s">
        <v>32</v>
      </c>
      <c r="AX333" s="14" t="s">
        <v>76</v>
      </c>
      <c r="AY333" s="202" t="s">
        <v>134</v>
      </c>
    </row>
    <row r="334" s="13" customFormat="1">
      <c r="A334" s="13"/>
      <c r="B334" s="192"/>
      <c r="C334" s="13"/>
      <c r="D334" s="193" t="s">
        <v>250</v>
      </c>
      <c r="E334" s="194" t="s">
        <v>1</v>
      </c>
      <c r="F334" s="195" t="s">
        <v>389</v>
      </c>
      <c r="G334" s="13"/>
      <c r="H334" s="196">
        <v>17.199999999999999</v>
      </c>
      <c r="I334" s="197"/>
      <c r="J334" s="13"/>
      <c r="K334" s="13"/>
      <c r="L334" s="192"/>
      <c r="M334" s="198"/>
      <c r="N334" s="199"/>
      <c r="O334" s="199"/>
      <c r="P334" s="199"/>
      <c r="Q334" s="199"/>
      <c r="R334" s="199"/>
      <c r="S334" s="199"/>
      <c r="T334" s="200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194" t="s">
        <v>250</v>
      </c>
      <c r="AU334" s="194" t="s">
        <v>86</v>
      </c>
      <c r="AV334" s="13" t="s">
        <v>86</v>
      </c>
      <c r="AW334" s="13" t="s">
        <v>32</v>
      </c>
      <c r="AX334" s="13" t="s">
        <v>76</v>
      </c>
      <c r="AY334" s="194" t="s">
        <v>134</v>
      </c>
    </row>
    <row r="335" s="14" customFormat="1">
      <c r="A335" s="14"/>
      <c r="B335" s="201"/>
      <c r="C335" s="14"/>
      <c r="D335" s="193" t="s">
        <v>250</v>
      </c>
      <c r="E335" s="202" t="s">
        <v>1</v>
      </c>
      <c r="F335" s="203" t="s">
        <v>390</v>
      </c>
      <c r="G335" s="14"/>
      <c r="H335" s="202" t="s">
        <v>1</v>
      </c>
      <c r="I335" s="204"/>
      <c r="J335" s="14"/>
      <c r="K335" s="14"/>
      <c r="L335" s="201"/>
      <c r="M335" s="205"/>
      <c r="N335" s="206"/>
      <c r="O335" s="206"/>
      <c r="P335" s="206"/>
      <c r="Q335" s="206"/>
      <c r="R335" s="206"/>
      <c r="S335" s="206"/>
      <c r="T335" s="207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02" t="s">
        <v>250</v>
      </c>
      <c r="AU335" s="202" t="s">
        <v>86</v>
      </c>
      <c r="AV335" s="14" t="s">
        <v>84</v>
      </c>
      <c r="AW335" s="14" t="s">
        <v>32</v>
      </c>
      <c r="AX335" s="14" t="s">
        <v>76</v>
      </c>
      <c r="AY335" s="202" t="s">
        <v>134</v>
      </c>
    </row>
    <row r="336" s="13" customFormat="1">
      <c r="A336" s="13"/>
      <c r="B336" s="192"/>
      <c r="C336" s="13"/>
      <c r="D336" s="193" t="s">
        <v>250</v>
      </c>
      <c r="E336" s="194" t="s">
        <v>1</v>
      </c>
      <c r="F336" s="195" t="s">
        <v>507</v>
      </c>
      <c r="G336" s="13"/>
      <c r="H336" s="196">
        <v>7.5</v>
      </c>
      <c r="I336" s="197"/>
      <c r="J336" s="13"/>
      <c r="K336" s="13"/>
      <c r="L336" s="192"/>
      <c r="M336" s="198"/>
      <c r="N336" s="199"/>
      <c r="O336" s="199"/>
      <c r="P336" s="199"/>
      <c r="Q336" s="199"/>
      <c r="R336" s="199"/>
      <c r="S336" s="199"/>
      <c r="T336" s="200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194" t="s">
        <v>250</v>
      </c>
      <c r="AU336" s="194" t="s">
        <v>86</v>
      </c>
      <c r="AV336" s="13" t="s">
        <v>86</v>
      </c>
      <c r="AW336" s="13" t="s">
        <v>32</v>
      </c>
      <c r="AX336" s="13" t="s">
        <v>76</v>
      </c>
      <c r="AY336" s="194" t="s">
        <v>134</v>
      </c>
    </row>
    <row r="337" s="15" customFormat="1">
      <c r="A337" s="15"/>
      <c r="B337" s="208"/>
      <c r="C337" s="15"/>
      <c r="D337" s="193" t="s">
        <v>250</v>
      </c>
      <c r="E337" s="209" t="s">
        <v>178</v>
      </c>
      <c r="F337" s="210" t="s">
        <v>256</v>
      </c>
      <c r="G337" s="15"/>
      <c r="H337" s="211">
        <v>46.299999999999997</v>
      </c>
      <c r="I337" s="212"/>
      <c r="J337" s="15"/>
      <c r="K337" s="15"/>
      <c r="L337" s="208"/>
      <c r="M337" s="213"/>
      <c r="N337" s="214"/>
      <c r="O337" s="214"/>
      <c r="P337" s="214"/>
      <c r="Q337" s="214"/>
      <c r="R337" s="214"/>
      <c r="S337" s="214"/>
      <c r="T337" s="2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T337" s="209" t="s">
        <v>250</v>
      </c>
      <c r="AU337" s="209" t="s">
        <v>86</v>
      </c>
      <c r="AV337" s="15" t="s">
        <v>248</v>
      </c>
      <c r="AW337" s="15" t="s">
        <v>32</v>
      </c>
      <c r="AX337" s="15" t="s">
        <v>84</v>
      </c>
      <c r="AY337" s="209" t="s">
        <v>134</v>
      </c>
    </row>
    <row r="338" s="2" customFormat="1" ht="21.75" customHeight="1">
      <c r="A338" s="38"/>
      <c r="B338" s="171"/>
      <c r="C338" s="172" t="s">
        <v>508</v>
      </c>
      <c r="D338" s="172" t="s">
        <v>137</v>
      </c>
      <c r="E338" s="173" t="s">
        <v>509</v>
      </c>
      <c r="F338" s="174" t="s">
        <v>510</v>
      </c>
      <c r="G338" s="175" t="s">
        <v>247</v>
      </c>
      <c r="H338" s="176">
        <v>186.256</v>
      </c>
      <c r="I338" s="177"/>
      <c r="J338" s="178">
        <f>ROUND(I338*H338,2)</f>
        <v>0</v>
      </c>
      <c r="K338" s="174" t="s">
        <v>1</v>
      </c>
      <c r="L338" s="39"/>
      <c r="M338" s="179" t="s">
        <v>1</v>
      </c>
      <c r="N338" s="180" t="s">
        <v>41</v>
      </c>
      <c r="O338" s="77"/>
      <c r="P338" s="181">
        <f>O338*H338</f>
        <v>0</v>
      </c>
      <c r="Q338" s="181">
        <v>0.0057000000000000002</v>
      </c>
      <c r="R338" s="181">
        <f>Q338*H338</f>
        <v>1.0616592</v>
      </c>
      <c r="S338" s="181">
        <v>0</v>
      </c>
      <c r="T338" s="182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183" t="s">
        <v>248</v>
      </c>
      <c r="AT338" s="183" t="s">
        <v>137</v>
      </c>
      <c r="AU338" s="183" t="s">
        <v>86</v>
      </c>
      <c r="AY338" s="19" t="s">
        <v>134</v>
      </c>
      <c r="BE338" s="184">
        <f>IF(N338="základní",J338,0)</f>
        <v>0</v>
      </c>
      <c r="BF338" s="184">
        <f>IF(N338="snížená",J338,0)</f>
        <v>0</v>
      </c>
      <c r="BG338" s="184">
        <f>IF(N338="zákl. přenesená",J338,0)</f>
        <v>0</v>
      </c>
      <c r="BH338" s="184">
        <f>IF(N338="sníž. přenesená",J338,0)</f>
        <v>0</v>
      </c>
      <c r="BI338" s="184">
        <f>IF(N338="nulová",J338,0)</f>
        <v>0</v>
      </c>
      <c r="BJ338" s="19" t="s">
        <v>84</v>
      </c>
      <c r="BK338" s="184">
        <f>ROUND(I338*H338,2)</f>
        <v>0</v>
      </c>
      <c r="BL338" s="19" t="s">
        <v>248</v>
      </c>
      <c r="BM338" s="183" t="s">
        <v>511</v>
      </c>
    </row>
    <row r="339" s="14" customFormat="1">
      <c r="A339" s="14"/>
      <c r="B339" s="201"/>
      <c r="C339" s="14"/>
      <c r="D339" s="193" t="s">
        <v>250</v>
      </c>
      <c r="E339" s="202" t="s">
        <v>1</v>
      </c>
      <c r="F339" s="203" t="s">
        <v>386</v>
      </c>
      <c r="G339" s="14"/>
      <c r="H339" s="202" t="s">
        <v>1</v>
      </c>
      <c r="I339" s="204"/>
      <c r="J339" s="14"/>
      <c r="K339" s="14"/>
      <c r="L339" s="201"/>
      <c r="M339" s="205"/>
      <c r="N339" s="206"/>
      <c r="O339" s="206"/>
      <c r="P339" s="206"/>
      <c r="Q339" s="206"/>
      <c r="R339" s="206"/>
      <c r="S339" s="206"/>
      <c r="T339" s="207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02" t="s">
        <v>250</v>
      </c>
      <c r="AU339" s="202" t="s">
        <v>86</v>
      </c>
      <c r="AV339" s="14" t="s">
        <v>84</v>
      </c>
      <c r="AW339" s="14" t="s">
        <v>32</v>
      </c>
      <c r="AX339" s="14" t="s">
        <v>76</v>
      </c>
      <c r="AY339" s="202" t="s">
        <v>134</v>
      </c>
    </row>
    <row r="340" s="13" customFormat="1">
      <c r="A340" s="13"/>
      <c r="B340" s="192"/>
      <c r="C340" s="13"/>
      <c r="D340" s="193" t="s">
        <v>250</v>
      </c>
      <c r="E340" s="194" t="s">
        <v>1</v>
      </c>
      <c r="F340" s="195" t="s">
        <v>512</v>
      </c>
      <c r="G340" s="13"/>
      <c r="H340" s="196">
        <v>11.199999999999999</v>
      </c>
      <c r="I340" s="197"/>
      <c r="J340" s="13"/>
      <c r="K340" s="13"/>
      <c r="L340" s="192"/>
      <c r="M340" s="198"/>
      <c r="N340" s="199"/>
      <c r="O340" s="199"/>
      <c r="P340" s="199"/>
      <c r="Q340" s="199"/>
      <c r="R340" s="199"/>
      <c r="S340" s="199"/>
      <c r="T340" s="200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194" t="s">
        <v>250</v>
      </c>
      <c r="AU340" s="194" t="s">
        <v>86</v>
      </c>
      <c r="AV340" s="13" t="s">
        <v>86</v>
      </c>
      <c r="AW340" s="13" t="s">
        <v>32</v>
      </c>
      <c r="AX340" s="13" t="s">
        <v>76</v>
      </c>
      <c r="AY340" s="194" t="s">
        <v>134</v>
      </c>
    </row>
    <row r="341" s="13" customFormat="1">
      <c r="A341" s="13"/>
      <c r="B341" s="192"/>
      <c r="C341" s="13"/>
      <c r="D341" s="193" t="s">
        <v>250</v>
      </c>
      <c r="E341" s="194" t="s">
        <v>1</v>
      </c>
      <c r="F341" s="195" t="s">
        <v>513</v>
      </c>
      <c r="G341" s="13"/>
      <c r="H341" s="196">
        <v>6.5800000000000001</v>
      </c>
      <c r="I341" s="197"/>
      <c r="J341" s="13"/>
      <c r="K341" s="13"/>
      <c r="L341" s="192"/>
      <c r="M341" s="198"/>
      <c r="N341" s="199"/>
      <c r="O341" s="199"/>
      <c r="P341" s="199"/>
      <c r="Q341" s="199"/>
      <c r="R341" s="199"/>
      <c r="S341" s="199"/>
      <c r="T341" s="200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194" t="s">
        <v>250</v>
      </c>
      <c r="AU341" s="194" t="s">
        <v>86</v>
      </c>
      <c r="AV341" s="13" t="s">
        <v>86</v>
      </c>
      <c r="AW341" s="13" t="s">
        <v>32</v>
      </c>
      <c r="AX341" s="13" t="s">
        <v>76</v>
      </c>
      <c r="AY341" s="194" t="s">
        <v>134</v>
      </c>
    </row>
    <row r="342" s="13" customFormat="1">
      <c r="A342" s="13"/>
      <c r="B342" s="192"/>
      <c r="C342" s="13"/>
      <c r="D342" s="193" t="s">
        <v>250</v>
      </c>
      <c r="E342" s="194" t="s">
        <v>1</v>
      </c>
      <c r="F342" s="195" t="s">
        <v>514</v>
      </c>
      <c r="G342" s="13"/>
      <c r="H342" s="196">
        <v>1.8</v>
      </c>
      <c r="I342" s="197"/>
      <c r="J342" s="13"/>
      <c r="K342" s="13"/>
      <c r="L342" s="192"/>
      <c r="M342" s="198"/>
      <c r="N342" s="199"/>
      <c r="O342" s="199"/>
      <c r="P342" s="199"/>
      <c r="Q342" s="199"/>
      <c r="R342" s="199"/>
      <c r="S342" s="199"/>
      <c r="T342" s="200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194" t="s">
        <v>250</v>
      </c>
      <c r="AU342" s="194" t="s">
        <v>86</v>
      </c>
      <c r="AV342" s="13" t="s">
        <v>86</v>
      </c>
      <c r="AW342" s="13" t="s">
        <v>32</v>
      </c>
      <c r="AX342" s="13" t="s">
        <v>76</v>
      </c>
      <c r="AY342" s="194" t="s">
        <v>134</v>
      </c>
    </row>
    <row r="343" s="13" customFormat="1">
      <c r="A343" s="13"/>
      <c r="B343" s="192"/>
      <c r="C343" s="13"/>
      <c r="D343" s="193" t="s">
        <v>250</v>
      </c>
      <c r="E343" s="194" t="s">
        <v>1</v>
      </c>
      <c r="F343" s="195" t="s">
        <v>515</v>
      </c>
      <c r="G343" s="13"/>
      <c r="H343" s="196">
        <v>67.079999999999998</v>
      </c>
      <c r="I343" s="197"/>
      <c r="J343" s="13"/>
      <c r="K343" s="13"/>
      <c r="L343" s="192"/>
      <c r="M343" s="198"/>
      <c r="N343" s="199"/>
      <c r="O343" s="199"/>
      <c r="P343" s="199"/>
      <c r="Q343" s="199"/>
      <c r="R343" s="199"/>
      <c r="S343" s="199"/>
      <c r="T343" s="200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194" t="s">
        <v>250</v>
      </c>
      <c r="AU343" s="194" t="s">
        <v>86</v>
      </c>
      <c r="AV343" s="13" t="s">
        <v>86</v>
      </c>
      <c r="AW343" s="13" t="s">
        <v>32</v>
      </c>
      <c r="AX343" s="13" t="s">
        <v>76</v>
      </c>
      <c r="AY343" s="194" t="s">
        <v>134</v>
      </c>
    </row>
    <row r="344" s="13" customFormat="1">
      <c r="A344" s="13"/>
      <c r="B344" s="192"/>
      <c r="C344" s="13"/>
      <c r="D344" s="193" t="s">
        <v>250</v>
      </c>
      <c r="E344" s="194" t="s">
        <v>1</v>
      </c>
      <c r="F344" s="195" t="s">
        <v>516</v>
      </c>
      <c r="G344" s="13"/>
      <c r="H344" s="196">
        <v>6.6079999999999997</v>
      </c>
      <c r="I344" s="197"/>
      <c r="J344" s="13"/>
      <c r="K344" s="13"/>
      <c r="L344" s="192"/>
      <c r="M344" s="198"/>
      <c r="N344" s="199"/>
      <c r="O344" s="199"/>
      <c r="P344" s="199"/>
      <c r="Q344" s="199"/>
      <c r="R344" s="199"/>
      <c r="S344" s="199"/>
      <c r="T344" s="200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194" t="s">
        <v>250</v>
      </c>
      <c r="AU344" s="194" t="s">
        <v>86</v>
      </c>
      <c r="AV344" s="13" t="s">
        <v>86</v>
      </c>
      <c r="AW344" s="13" t="s">
        <v>32</v>
      </c>
      <c r="AX344" s="13" t="s">
        <v>76</v>
      </c>
      <c r="AY344" s="194" t="s">
        <v>134</v>
      </c>
    </row>
    <row r="345" s="14" customFormat="1">
      <c r="A345" s="14"/>
      <c r="B345" s="201"/>
      <c r="C345" s="14"/>
      <c r="D345" s="193" t="s">
        <v>250</v>
      </c>
      <c r="E345" s="202" t="s">
        <v>1</v>
      </c>
      <c r="F345" s="203" t="s">
        <v>388</v>
      </c>
      <c r="G345" s="14"/>
      <c r="H345" s="202" t="s">
        <v>1</v>
      </c>
      <c r="I345" s="204"/>
      <c r="J345" s="14"/>
      <c r="K345" s="14"/>
      <c r="L345" s="201"/>
      <c r="M345" s="205"/>
      <c r="N345" s="206"/>
      <c r="O345" s="206"/>
      <c r="P345" s="206"/>
      <c r="Q345" s="206"/>
      <c r="R345" s="206"/>
      <c r="S345" s="206"/>
      <c r="T345" s="207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02" t="s">
        <v>250</v>
      </c>
      <c r="AU345" s="202" t="s">
        <v>86</v>
      </c>
      <c r="AV345" s="14" t="s">
        <v>84</v>
      </c>
      <c r="AW345" s="14" t="s">
        <v>32</v>
      </c>
      <c r="AX345" s="14" t="s">
        <v>76</v>
      </c>
      <c r="AY345" s="202" t="s">
        <v>134</v>
      </c>
    </row>
    <row r="346" s="13" customFormat="1">
      <c r="A346" s="13"/>
      <c r="B346" s="192"/>
      <c r="C346" s="13"/>
      <c r="D346" s="193" t="s">
        <v>250</v>
      </c>
      <c r="E346" s="194" t="s">
        <v>1</v>
      </c>
      <c r="F346" s="195" t="s">
        <v>517</v>
      </c>
      <c r="G346" s="13"/>
      <c r="H346" s="196">
        <v>10.92</v>
      </c>
      <c r="I346" s="197"/>
      <c r="J346" s="13"/>
      <c r="K346" s="13"/>
      <c r="L346" s="192"/>
      <c r="M346" s="198"/>
      <c r="N346" s="199"/>
      <c r="O346" s="199"/>
      <c r="P346" s="199"/>
      <c r="Q346" s="199"/>
      <c r="R346" s="199"/>
      <c r="S346" s="199"/>
      <c r="T346" s="200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194" t="s">
        <v>250</v>
      </c>
      <c r="AU346" s="194" t="s">
        <v>86</v>
      </c>
      <c r="AV346" s="13" t="s">
        <v>86</v>
      </c>
      <c r="AW346" s="13" t="s">
        <v>32</v>
      </c>
      <c r="AX346" s="13" t="s">
        <v>76</v>
      </c>
      <c r="AY346" s="194" t="s">
        <v>134</v>
      </c>
    </row>
    <row r="347" s="13" customFormat="1">
      <c r="A347" s="13"/>
      <c r="B347" s="192"/>
      <c r="C347" s="13"/>
      <c r="D347" s="193" t="s">
        <v>250</v>
      </c>
      <c r="E347" s="194" t="s">
        <v>1</v>
      </c>
      <c r="F347" s="195" t="s">
        <v>513</v>
      </c>
      <c r="G347" s="13"/>
      <c r="H347" s="196">
        <v>6.5800000000000001</v>
      </c>
      <c r="I347" s="197"/>
      <c r="J347" s="13"/>
      <c r="K347" s="13"/>
      <c r="L347" s="192"/>
      <c r="M347" s="198"/>
      <c r="N347" s="199"/>
      <c r="O347" s="199"/>
      <c r="P347" s="199"/>
      <c r="Q347" s="199"/>
      <c r="R347" s="199"/>
      <c r="S347" s="199"/>
      <c r="T347" s="200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194" t="s">
        <v>250</v>
      </c>
      <c r="AU347" s="194" t="s">
        <v>86</v>
      </c>
      <c r="AV347" s="13" t="s">
        <v>86</v>
      </c>
      <c r="AW347" s="13" t="s">
        <v>32</v>
      </c>
      <c r="AX347" s="13" t="s">
        <v>76</v>
      </c>
      <c r="AY347" s="194" t="s">
        <v>134</v>
      </c>
    </row>
    <row r="348" s="13" customFormat="1">
      <c r="A348" s="13"/>
      <c r="B348" s="192"/>
      <c r="C348" s="13"/>
      <c r="D348" s="193" t="s">
        <v>250</v>
      </c>
      <c r="E348" s="194" t="s">
        <v>1</v>
      </c>
      <c r="F348" s="195" t="s">
        <v>514</v>
      </c>
      <c r="G348" s="13"/>
      <c r="H348" s="196">
        <v>1.8</v>
      </c>
      <c r="I348" s="197"/>
      <c r="J348" s="13"/>
      <c r="K348" s="13"/>
      <c r="L348" s="192"/>
      <c r="M348" s="198"/>
      <c r="N348" s="199"/>
      <c r="O348" s="199"/>
      <c r="P348" s="199"/>
      <c r="Q348" s="199"/>
      <c r="R348" s="199"/>
      <c r="S348" s="199"/>
      <c r="T348" s="200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194" t="s">
        <v>250</v>
      </c>
      <c r="AU348" s="194" t="s">
        <v>86</v>
      </c>
      <c r="AV348" s="13" t="s">
        <v>86</v>
      </c>
      <c r="AW348" s="13" t="s">
        <v>32</v>
      </c>
      <c r="AX348" s="13" t="s">
        <v>76</v>
      </c>
      <c r="AY348" s="194" t="s">
        <v>134</v>
      </c>
    </row>
    <row r="349" s="13" customFormat="1">
      <c r="A349" s="13"/>
      <c r="B349" s="192"/>
      <c r="C349" s="13"/>
      <c r="D349" s="193" t="s">
        <v>250</v>
      </c>
      <c r="E349" s="194" t="s">
        <v>1</v>
      </c>
      <c r="F349" s="195" t="s">
        <v>515</v>
      </c>
      <c r="G349" s="13"/>
      <c r="H349" s="196">
        <v>67.079999999999998</v>
      </c>
      <c r="I349" s="197"/>
      <c r="J349" s="13"/>
      <c r="K349" s="13"/>
      <c r="L349" s="192"/>
      <c r="M349" s="198"/>
      <c r="N349" s="199"/>
      <c r="O349" s="199"/>
      <c r="P349" s="199"/>
      <c r="Q349" s="199"/>
      <c r="R349" s="199"/>
      <c r="S349" s="199"/>
      <c r="T349" s="200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194" t="s">
        <v>250</v>
      </c>
      <c r="AU349" s="194" t="s">
        <v>86</v>
      </c>
      <c r="AV349" s="13" t="s">
        <v>86</v>
      </c>
      <c r="AW349" s="13" t="s">
        <v>32</v>
      </c>
      <c r="AX349" s="13" t="s">
        <v>76</v>
      </c>
      <c r="AY349" s="194" t="s">
        <v>134</v>
      </c>
    </row>
    <row r="350" s="13" customFormat="1">
      <c r="A350" s="13"/>
      <c r="B350" s="192"/>
      <c r="C350" s="13"/>
      <c r="D350" s="193" t="s">
        <v>250</v>
      </c>
      <c r="E350" s="194" t="s">
        <v>1</v>
      </c>
      <c r="F350" s="195" t="s">
        <v>516</v>
      </c>
      <c r="G350" s="13"/>
      <c r="H350" s="196">
        <v>6.6079999999999997</v>
      </c>
      <c r="I350" s="197"/>
      <c r="J350" s="13"/>
      <c r="K350" s="13"/>
      <c r="L350" s="192"/>
      <c r="M350" s="198"/>
      <c r="N350" s="199"/>
      <c r="O350" s="199"/>
      <c r="P350" s="199"/>
      <c r="Q350" s="199"/>
      <c r="R350" s="199"/>
      <c r="S350" s="199"/>
      <c r="T350" s="200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194" t="s">
        <v>250</v>
      </c>
      <c r="AU350" s="194" t="s">
        <v>86</v>
      </c>
      <c r="AV350" s="13" t="s">
        <v>86</v>
      </c>
      <c r="AW350" s="13" t="s">
        <v>32</v>
      </c>
      <c r="AX350" s="13" t="s">
        <v>76</v>
      </c>
      <c r="AY350" s="194" t="s">
        <v>134</v>
      </c>
    </row>
    <row r="351" s="15" customFormat="1">
      <c r="A351" s="15"/>
      <c r="B351" s="208"/>
      <c r="C351" s="15"/>
      <c r="D351" s="193" t="s">
        <v>250</v>
      </c>
      <c r="E351" s="209" t="s">
        <v>184</v>
      </c>
      <c r="F351" s="210" t="s">
        <v>256</v>
      </c>
      <c r="G351" s="15"/>
      <c r="H351" s="211">
        <v>186.256</v>
      </c>
      <c r="I351" s="212"/>
      <c r="J351" s="15"/>
      <c r="K351" s="15"/>
      <c r="L351" s="208"/>
      <c r="M351" s="213"/>
      <c r="N351" s="214"/>
      <c r="O351" s="214"/>
      <c r="P351" s="214"/>
      <c r="Q351" s="214"/>
      <c r="R351" s="214"/>
      <c r="S351" s="214"/>
      <c r="T351" s="2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T351" s="209" t="s">
        <v>250</v>
      </c>
      <c r="AU351" s="209" t="s">
        <v>86</v>
      </c>
      <c r="AV351" s="15" t="s">
        <v>248</v>
      </c>
      <c r="AW351" s="15" t="s">
        <v>32</v>
      </c>
      <c r="AX351" s="15" t="s">
        <v>84</v>
      </c>
      <c r="AY351" s="209" t="s">
        <v>134</v>
      </c>
    </row>
    <row r="352" s="2" customFormat="1" ht="24.15" customHeight="1">
      <c r="A352" s="38"/>
      <c r="B352" s="171"/>
      <c r="C352" s="172" t="s">
        <v>518</v>
      </c>
      <c r="D352" s="172" t="s">
        <v>137</v>
      </c>
      <c r="E352" s="173" t="s">
        <v>519</v>
      </c>
      <c r="F352" s="174" t="s">
        <v>520</v>
      </c>
      <c r="G352" s="175" t="s">
        <v>397</v>
      </c>
      <c r="H352" s="176">
        <v>45</v>
      </c>
      <c r="I352" s="177"/>
      <c r="J352" s="178">
        <f>ROUND(I352*H352,2)</f>
        <v>0</v>
      </c>
      <c r="K352" s="174" t="s">
        <v>141</v>
      </c>
      <c r="L352" s="39"/>
      <c r="M352" s="179" t="s">
        <v>1</v>
      </c>
      <c r="N352" s="180" t="s">
        <v>41</v>
      </c>
      <c r="O352" s="77"/>
      <c r="P352" s="181">
        <f>O352*H352</f>
        <v>0</v>
      </c>
      <c r="Q352" s="181">
        <v>0.0015</v>
      </c>
      <c r="R352" s="181">
        <f>Q352*H352</f>
        <v>0.067500000000000004</v>
      </c>
      <c r="S352" s="181">
        <v>0</v>
      </c>
      <c r="T352" s="182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183" t="s">
        <v>248</v>
      </c>
      <c r="AT352" s="183" t="s">
        <v>137</v>
      </c>
      <c r="AU352" s="183" t="s">
        <v>86</v>
      </c>
      <c r="AY352" s="19" t="s">
        <v>134</v>
      </c>
      <c r="BE352" s="184">
        <f>IF(N352="základní",J352,0)</f>
        <v>0</v>
      </c>
      <c r="BF352" s="184">
        <f>IF(N352="snížená",J352,0)</f>
        <v>0</v>
      </c>
      <c r="BG352" s="184">
        <f>IF(N352="zákl. přenesená",J352,0)</f>
        <v>0</v>
      </c>
      <c r="BH352" s="184">
        <f>IF(N352="sníž. přenesená",J352,0)</f>
        <v>0</v>
      </c>
      <c r="BI352" s="184">
        <f>IF(N352="nulová",J352,0)</f>
        <v>0</v>
      </c>
      <c r="BJ352" s="19" t="s">
        <v>84</v>
      </c>
      <c r="BK352" s="184">
        <f>ROUND(I352*H352,2)</f>
        <v>0</v>
      </c>
      <c r="BL352" s="19" t="s">
        <v>248</v>
      </c>
      <c r="BM352" s="183" t="s">
        <v>521</v>
      </c>
    </row>
    <row r="353" s="14" customFormat="1">
      <c r="A353" s="14"/>
      <c r="B353" s="201"/>
      <c r="C353" s="14"/>
      <c r="D353" s="193" t="s">
        <v>250</v>
      </c>
      <c r="E353" s="202" t="s">
        <v>1</v>
      </c>
      <c r="F353" s="203" t="s">
        <v>522</v>
      </c>
      <c r="G353" s="14"/>
      <c r="H353" s="202" t="s">
        <v>1</v>
      </c>
      <c r="I353" s="204"/>
      <c r="J353" s="14"/>
      <c r="K353" s="14"/>
      <c r="L353" s="201"/>
      <c r="M353" s="205"/>
      <c r="N353" s="206"/>
      <c r="O353" s="206"/>
      <c r="P353" s="206"/>
      <c r="Q353" s="206"/>
      <c r="R353" s="206"/>
      <c r="S353" s="206"/>
      <c r="T353" s="207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02" t="s">
        <v>250</v>
      </c>
      <c r="AU353" s="202" t="s">
        <v>86</v>
      </c>
      <c r="AV353" s="14" t="s">
        <v>84</v>
      </c>
      <c r="AW353" s="14" t="s">
        <v>32</v>
      </c>
      <c r="AX353" s="14" t="s">
        <v>76</v>
      </c>
      <c r="AY353" s="202" t="s">
        <v>134</v>
      </c>
    </row>
    <row r="354" s="13" customFormat="1">
      <c r="A354" s="13"/>
      <c r="B354" s="192"/>
      <c r="C354" s="13"/>
      <c r="D354" s="193" t="s">
        <v>250</v>
      </c>
      <c r="E354" s="194" t="s">
        <v>1</v>
      </c>
      <c r="F354" s="195" t="s">
        <v>523</v>
      </c>
      <c r="G354" s="13"/>
      <c r="H354" s="196">
        <v>25</v>
      </c>
      <c r="I354" s="197"/>
      <c r="J354" s="13"/>
      <c r="K354" s="13"/>
      <c r="L354" s="192"/>
      <c r="M354" s="198"/>
      <c r="N354" s="199"/>
      <c r="O354" s="199"/>
      <c r="P354" s="199"/>
      <c r="Q354" s="199"/>
      <c r="R354" s="199"/>
      <c r="S354" s="199"/>
      <c r="T354" s="200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194" t="s">
        <v>250</v>
      </c>
      <c r="AU354" s="194" t="s">
        <v>86</v>
      </c>
      <c r="AV354" s="13" t="s">
        <v>86</v>
      </c>
      <c r="AW354" s="13" t="s">
        <v>32</v>
      </c>
      <c r="AX354" s="13" t="s">
        <v>76</v>
      </c>
      <c r="AY354" s="194" t="s">
        <v>134</v>
      </c>
    </row>
    <row r="355" s="13" customFormat="1">
      <c r="A355" s="13"/>
      <c r="B355" s="192"/>
      <c r="C355" s="13"/>
      <c r="D355" s="193" t="s">
        <v>250</v>
      </c>
      <c r="E355" s="194" t="s">
        <v>1</v>
      </c>
      <c r="F355" s="195" t="s">
        <v>524</v>
      </c>
      <c r="G355" s="13"/>
      <c r="H355" s="196">
        <v>20</v>
      </c>
      <c r="I355" s="197"/>
      <c r="J355" s="13"/>
      <c r="K355" s="13"/>
      <c r="L355" s="192"/>
      <c r="M355" s="198"/>
      <c r="N355" s="199"/>
      <c r="O355" s="199"/>
      <c r="P355" s="199"/>
      <c r="Q355" s="199"/>
      <c r="R355" s="199"/>
      <c r="S355" s="199"/>
      <c r="T355" s="200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194" t="s">
        <v>250</v>
      </c>
      <c r="AU355" s="194" t="s">
        <v>86</v>
      </c>
      <c r="AV355" s="13" t="s">
        <v>86</v>
      </c>
      <c r="AW355" s="13" t="s">
        <v>32</v>
      </c>
      <c r="AX355" s="13" t="s">
        <v>76</v>
      </c>
      <c r="AY355" s="194" t="s">
        <v>134</v>
      </c>
    </row>
    <row r="356" s="15" customFormat="1">
      <c r="A356" s="15"/>
      <c r="B356" s="208"/>
      <c r="C356" s="15"/>
      <c r="D356" s="193" t="s">
        <v>250</v>
      </c>
      <c r="E356" s="209" t="s">
        <v>1</v>
      </c>
      <c r="F356" s="210" t="s">
        <v>256</v>
      </c>
      <c r="G356" s="15"/>
      <c r="H356" s="211">
        <v>45</v>
      </c>
      <c r="I356" s="212"/>
      <c r="J356" s="15"/>
      <c r="K356" s="15"/>
      <c r="L356" s="208"/>
      <c r="M356" s="213"/>
      <c r="N356" s="214"/>
      <c r="O356" s="214"/>
      <c r="P356" s="214"/>
      <c r="Q356" s="214"/>
      <c r="R356" s="214"/>
      <c r="S356" s="214"/>
      <c r="T356" s="2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T356" s="209" t="s">
        <v>250</v>
      </c>
      <c r="AU356" s="209" t="s">
        <v>86</v>
      </c>
      <c r="AV356" s="15" t="s">
        <v>248</v>
      </c>
      <c r="AW356" s="15" t="s">
        <v>32</v>
      </c>
      <c r="AX356" s="15" t="s">
        <v>84</v>
      </c>
      <c r="AY356" s="209" t="s">
        <v>134</v>
      </c>
    </row>
    <row r="357" s="2" customFormat="1" ht="24.15" customHeight="1">
      <c r="A357" s="38"/>
      <c r="B357" s="171"/>
      <c r="C357" s="172" t="s">
        <v>525</v>
      </c>
      <c r="D357" s="172" t="s">
        <v>137</v>
      </c>
      <c r="E357" s="173" t="s">
        <v>526</v>
      </c>
      <c r="F357" s="174" t="s">
        <v>527</v>
      </c>
      <c r="G357" s="175" t="s">
        <v>247</v>
      </c>
      <c r="H357" s="176">
        <v>5.6399999999999997</v>
      </c>
      <c r="I357" s="177"/>
      <c r="J357" s="178">
        <f>ROUND(I357*H357,2)</f>
        <v>0</v>
      </c>
      <c r="K357" s="174" t="s">
        <v>141</v>
      </c>
      <c r="L357" s="39"/>
      <c r="M357" s="179" t="s">
        <v>1</v>
      </c>
      <c r="N357" s="180" t="s">
        <v>41</v>
      </c>
      <c r="O357" s="77"/>
      <c r="P357" s="181">
        <f>O357*H357</f>
        <v>0</v>
      </c>
      <c r="Q357" s="181">
        <v>0.00022000000000000001</v>
      </c>
      <c r="R357" s="181">
        <f>Q357*H357</f>
        <v>0.0012408</v>
      </c>
      <c r="S357" s="181">
        <v>0</v>
      </c>
      <c r="T357" s="182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183" t="s">
        <v>248</v>
      </c>
      <c r="AT357" s="183" t="s">
        <v>137</v>
      </c>
      <c r="AU357" s="183" t="s">
        <v>86</v>
      </c>
      <c r="AY357" s="19" t="s">
        <v>134</v>
      </c>
      <c r="BE357" s="184">
        <f>IF(N357="základní",J357,0)</f>
        <v>0</v>
      </c>
      <c r="BF357" s="184">
        <f>IF(N357="snížená",J357,0)</f>
        <v>0</v>
      </c>
      <c r="BG357" s="184">
        <f>IF(N357="zákl. přenesená",J357,0)</f>
        <v>0</v>
      </c>
      <c r="BH357" s="184">
        <f>IF(N357="sníž. přenesená",J357,0)</f>
        <v>0</v>
      </c>
      <c r="BI357" s="184">
        <f>IF(N357="nulová",J357,0)</f>
        <v>0</v>
      </c>
      <c r="BJ357" s="19" t="s">
        <v>84</v>
      </c>
      <c r="BK357" s="184">
        <f>ROUND(I357*H357,2)</f>
        <v>0</v>
      </c>
      <c r="BL357" s="19" t="s">
        <v>248</v>
      </c>
      <c r="BM357" s="183" t="s">
        <v>528</v>
      </c>
    </row>
    <row r="358" s="13" customFormat="1">
      <c r="A358" s="13"/>
      <c r="B358" s="192"/>
      <c r="C358" s="13"/>
      <c r="D358" s="193" t="s">
        <v>250</v>
      </c>
      <c r="E358" s="194" t="s">
        <v>1</v>
      </c>
      <c r="F358" s="195" t="s">
        <v>202</v>
      </c>
      <c r="G358" s="13"/>
      <c r="H358" s="196">
        <v>5.6399999999999997</v>
      </c>
      <c r="I358" s="197"/>
      <c r="J358" s="13"/>
      <c r="K358" s="13"/>
      <c r="L358" s="192"/>
      <c r="M358" s="198"/>
      <c r="N358" s="199"/>
      <c r="O358" s="199"/>
      <c r="P358" s="199"/>
      <c r="Q358" s="199"/>
      <c r="R358" s="199"/>
      <c r="S358" s="199"/>
      <c r="T358" s="200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194" t="s">
        <v>250</v>
      </c>
      <c r="AU358" s="194" t="s">
        <v>86</v>
      </c>
      <c r="AV358" s="13" t="s">
        <v>86</v>
      </c>
      <c r="AW358" s="13" t="s">
        <v>32</v>
      </c>
      <c r="AX358" s="13" t="s">
        <v>84</v>
      </c>
      <c r="AY358" s="194" t="s">
        <v>134</v>
      </c>
    </row>
    <row r="359" s="2" customFormat="1" ht="37.8" customHeight="1">
      <c r="A359" s="38"/>
      <c r="B359" s="171"/>
      <c r="C359" s="172" t="s">
        <v>529</v>
      </c>
      <c r="D359" s="172" t="s">
        <v>137</v>
      </c>
      <c r="E359" s="173" t="s">
        <v>530</v>
      </c>
      <c r="F359" s="174" t="s">
        <v>531</v>
      </c>
      <c r="G359" s="175" t="s">
        <v>247</v>
      </c>
      <c r="H359" s="176">
        <v>5.6399999999999997</v>
      </c>
      <c r="I359" s="177"/>
      <c r="J359" s="178">
        <f>ROUND(I359*H359,2)</f>
        <v>0</v>
      </c>
      <c r="K359" s="174" t="s">
        <v>141</v>
      </c>
      <c r="L359" s="39"/>
      <c r="M359" s="179" t="s">
        <v>1</v>
      </c>
      <c r="N359" s="180" t="s">
        <v>41</v>
      </c>
      <c r="O359" s="77"/>
      <c r="P359" s="181">
        <f>O359*H359</f>
        <v>0</v>
      </c>
      <c r="Q359" s="181">
        <v>0.0083899999999999999</v>
      </c>
      <c r="R359" s="181">
        <f>Q359*H359</f>
        <v>0.047319599999999996</v>
      </c>
      <c r="S359" s="181">
        <v>0</v>
      </c>
      <c r="T359" s="182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183" t="s">
        <v>248</v>
      </c>
      <c r="AT359" s="183" t="s">
        <v>137</v>
      </c>
      <c r="AU359" s="183" t="s">
        <v>86</v>
      </c>
      <c r="AY359" s="19" t="s">
        <v>134</v>
      </c>
      <c r="BE359" s="184">
        <f>IF(N359="základní",J359,0)</f>
        <v>0</v>
      </c>
      <c r="BF359" s="184">
        <f>IF(N359="snížená",J359,0)</f>
        <v>0</v>
      </c>
      <c r="BG359" s="184">
        <f>IF(N359="zákl. přenesená",J359,0)</f>
        <v>0</v>
      </c>
      <c r="BH359" s="184">
        <f>IF(N359="sníž. přenesená",J359,0)</f>
        <v>0</v>
      </c>
      <c r="BI359" s="184">
        <f>IF(N359="nulová",J359,0)</f>
        <v>0</v>
      </c>
      <c r="BJ359" s="19" t="s">
        <v>84</v>
      </c>
      <c r="BK359" s="184">
        <f>ROUND(I359*H359,2)</f>
        <v>0</v>
      </c>
      <c r="BL359" s="19" t="s">
        <v>248</v>
      </c>
      <c r="BM359" s="183" t="s">
        <v>532</v>
      </c>
    </row>
    <row r="360" s="14" customFormat="1">
      <c r="A360" s="14"/>
      <c r="B360" s="201"/>
      <c r="C360" s="14"/>
      <c r="D360" s="193" t="s">
        <v>250</v>
      </c>
      <c r="E360" s="202" t="s">
        <v>1</v>
      </c>
      <c r="F360" s="203" t="s">
        <v>533</v>
      </c>
      <c r="G360" s="14"/>
      <c r="H360" s="202" t="s">
        <v>1</v>
      </c>
      <c r="I360" s="204"/>
      <c r="J360" s="14"/>
      <c r="K360" s="14"/>
      <c r="L360" s="201"/>
      <c r="M360" s="205"/>
      <c r="N360" s="206"/>
      <c r="O360" s="206"/>
      <c r="P360" s="206"/>
      <c r="Q360" s="206"/>
      <c r="R360" s="206"/>
      <c r="S360" s="206"/>
      <c r="T360" s="207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02" t="s">
        <v>250</v>
      </c>
      <c r="AU360" s="202" t="s">
        <v>86</v>
      </c>
      <c r="AV360" s="14" t="s">
        <v>84</v>
      </c>
      <c r="AW360" s="14" t="s">
        <v>32</v>
      </c>
      <c r="AX360" s="14" t="s">
        <v>76</v>
      </c>
      <c r="AY360" s="202" t="s">
        <v>134</v>
      </c>
    </row>
    <row r="361" s="13" customFormat="1">
      <c r="A361" s="13"/>
      <c r="B361" s="192"/>
      <c r="C361" s="13"/>
      <c r="D361" s="193" t="s">
        <v>250</v>
      </c>
      <c r="E361" s="194" t="s">
        <v>1</v>
      </c>
      <c r="F361" s="195" t="s">
        <v>534</v>
      </c>
      <c r="G361" s="13"/>
      <c r="H361" s="196">
        <v>5.6399999999999997</v>
      </c>
      <c r="I361" s="197"/>
      <c r="J361" s="13"/>
      <c r="K361" s="13"/>
      <c r="L361" s="192"/>
      <c r="M361" s="198"/>
      <c r="N361" s="199"/>
      <c r="O361" s="199"/>
      <c r="P361" s="199"/>
      <c r="Q361" s="199"/>
      <c r="R361" s="199"/>
      <c r="S361" s="199"/>
      <c r="T361" s="200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194" t="s">
        <v>250</v>
      </c>
      <c r="AU361" s="194" t="s">
        <v>86</v>
      </c>
      <c r="AV361" s="13" t="s">
        <v>86</v>
      </c>
      <c r="AW361" s="13" t="s">
        <v>32</v>
      </c>
      <c r="AX361" s="13" t="s">
        <v>76</v>
      </c>
      <c r="AY361" s="194" t="s">
        <v>134</v>
      </c>
    </row>
    <row r="362" s="16" customFormat="1">
      <c r="A362" s="16"/>
      <c r="B362" s="216"/>
      <c r="C362" s="16"/>
      <c r="D362" s="193" t="s">
        <v>250</v>
      </c>
      <c r="E362" s="217" t="s">
        <v>202</v>
      </c>
      <c r="F362" s="218" t="s">
        <v>281</v>
      </c>
      <c r="G362" s="16"/>
      <c r="H362" s="219">
        <v>5.6399999999999997</v>
      </c>
      <c r="I362" s="220"/>
      <c r="J362" s="16"/>
      <c r="K362" s="16"/>
      <c r="L362" s="216"/>
      <c r="M362" s="221"/>
      <c r="N362" s="222"/>
      <c r="O362" s="222"/>
      <c r="P362" s="222"/>
      <c r="Q362" s="222"/>
      <c r="R362" s="222"/>
      <c r="S362" s="222"/>
      <c r="T362" s="223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T362" s="217" t="s">
        <v>250</v>
      </c>
      <c r="AU362" s="217" t="s">
        <v>86</v>
      </c>
      <c r="AV362" s="16" t="s">
        <v>150</v>
      </c>
      <c r="AW362" s="16" t="s">
        <v>32</v>
      </c>
      <c r="AX362" s="16" t="s">
        <v>76</v>
      </c>
      <c r="AY362" s="217" t="s">
        <v>134</v>
      </c>
    </row>
    <row r="363" s="15" customFormat="1">
      <c r="A363" s="15"/>
      <c r="B363" s="208"/>
      <c r="C363" s="15"/>
      <c r="D363" s="193" t="s">
        <v>250</v>
      </c>
      <c r="E363" s="209" t="s">
        <v>1</v>
      </c>
      <c r="F363" s="210" t="s">
        <v>256</v>
      </c>
      <c r="G363" s="15"/>
      <c r="H363" s="211">
        <v>5.6399999999999997</v>
      </c>
      <c r="I363" s="212"/>
      <c r="J363" s="15"/>
      <c r="K363" s="15"/>
      <c r="L363" s="208"/>
      <c r="M363" s="213"/>
      <c r="N363" s="214"/>
      <c r="O363" s="214"/>
      <c r="P363" s="214"/>
      <c r="Q363" s="214"/>
      <c r="R363" s="214"/>
      <c r="S363" s="214"/>
      <c r="T363" s="2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T363" s="209" t="s">
        <v>250</v>
      </c>
      <c r="AU363" s="209" t="s">
        <v>86</v>
      </c>
      <c r="AV363" s="15" t="s">
        <v>248</v>
      </c>
      <c r="AW363" s="15" t="s">
        <v>32</v>
      </c>
      <c r="AX363" s="15" t="s">
        <v>84</v>
      </c>
      <c r="AY363" s="209" t="s">
        <v>134</v>
      </c>
    </row>
    <row r="364" s="2" customFormat="1" ht="21.75" customHeight="1">
      <c r="A364" s="38"/>
      <c r="B364" s="171"/>
      <c r="C364" s="224" t="s">
        <v>535</v>
      </c>
      <c r="D364" s="224" t="s">
        <v>318</v>
      </c>
      <c r="E364" s="225" t="s">
        <v>536</v>
      </c>
      <c r="F364" s="226" t="s">
        <v>537</v>
      </c>
      <c r="G364" s="227" t="s">
        <v>247</v>
      </c>
      <c r="H364" s="228">
        <v>5.9219999999999997</v>
      </c>
      <c r="I364" s="229"/>
      <c r="J364" s="230">
        <f>ROUND(I364*H364,2)</f>
        <v>0</v>
      </c>
      <c r="K364" s="226" t="s">
        <v>141</v>
      </c>
      <c r="L364" s="231"/>
      <c r="M364" s="232" t="s">
        <v>1</v>
      </c>
      <c r="N364" s="233" t="s">
        <v>41</v>
      </c>
      <c r="O364" s="77"/>
      <c r="P364" s="181">
        <f>O364*H364</f>
        <v>0</v>
      </c>
      <c r="Q364" s="181">
        <v>0.00059999999999999995</v>
      </c>
      <c r="R364" s="181">
        <f>Q364*H364</f>
        <v>0.0035531999999999994</v>
      </c>
      <c r="S364" s="181">
        <v>0</v>
      </c>
      <c r="T364" s="182">
        <f>S364*H364</f>
        <v>0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183" t="s">
        <v>205</v>
      </c>
      <c r="AT364" s="183" t="s">
        <v>318</v>
      </c>
      <c r="AU364" s="183" t="s">
        <v>86</v>
      </c>
      <c r="AY364" s="19" t="s">
        <v>134</v>
      </c>
      <c r="BE364" s="184">
        <f>IF(N364="základní",J364,0)</f>
        <v>0</v>
      </c>
      <c r="BF364" s="184">
        <f>IF(N364="snížená",J364,0)</f>
        <v>0</v>
      </c>
      <c r="BG364" s="184">
        <f>IF(N364="zákl. přenesená",J364,0)</f>
        <v>0</v>
      </c>
      <c r="BH364" s="184">
        <f>IF(N364="sníž. přenesená",J364,0)</f>
        <v>0</v>
      </c>
      <c r="BI364" s="184">
        <f>IF(N364="nulová",J364,0)</f>
        <v>0</v>
      </c>
      <c r="BJ364" s="19" t="s">
        <v>84</v>
      </c>
      <c r="BK364" s="184">
        <f>ROUND(I364*H364,2)</f>
        <v>0</v>
      </c>
      <c r="BL364" s="19" t="s">
        <v>248</v>
      </c>
      <c r="BM364" s="183" t="s">
        <v>538</v>
      </c>
    </row>
    <row r="365" s="13" customFormat="1">
      <c r="A365" s="13"/>
      <c r="B365" s="192"/>
      <c r="C365" s="13"/>
      <c r="D365" s="193" t="s">
        <v>250</v>
      </c>
      <c r="E365" s="194" t="s">
        <v>1</v>
      </c>
      <c r="F365" s="195" t="s">
        <v>539</v>
      </c>
      <c r="G365" s="13"/>
      <c r="H365" s="196">
        <v>5.9219999999999997</v>
      </c>
      <c r="I365" s="197"/>
      <c r="J365" s="13"/>
      <c r="K365" s="13"/>
      <c r="L365" s="192"/>
      <c r="M365" s="198"/>
      <c r="N365" s="199"/>
      <c r="O365" s="199"/>
      <c r="P365" s="199"/>
      <c r="Q365" s="199"/>
      <c r="R365" s="199"/>
      <c r="S365" s="199"/>
      <c r="T365" s="200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194" t="s">
        <v>250</v>
      </c>
      <c r="AU365" s="194" t="s">
        <v>86</v>
      </c>
      <c r="AV365" s="13" t="s">
        <v>86</v>
      </c>
      <c r="AW365" s="13" t="s">
        <v>32</v>
      </c>
      <c r="AX365" s="13" t="s">
        <v>84</v>
      </c>
      <c r="AY365" s="194" t="s">
        <v>134</v>
      </c>
    </row>
    <row r="366" s="2" customFormat="1" ht="24.15" customHeight="1">
      <c r="A366" s="38"/>
      <c r="B366" s="171"/>
      <c r="C366" s="172" t="s">
        <v>540</v>
      </c>
      <c r="D366" s="172" t="s">
        <v>137</v>
      </c>
      <c r="E366" s="173" t="s">
        <v>541</v>
      </c>
      <c r="F366" s="174" t="s">
        <v>542</v>
      </c>
      <c r="G366" s="175" t="s">
        <v>247</v>
      </c>
      <c r="H366" s="176">
        <v>5.6399999999999997</v>
      </c>
      <c r="I366" s="177"/>
      <c r="J366" s="178">
        <f>ROUND(I366*H366,2)</f>
        <v>0</v>
      </c>
      <c r="K366" s="174" t="s">
        <v>141</v>
      </c>
      <c r="L366" s="39"/>
      <c r="M366" s="179" t="s">
        <v>1</v>
      </c>
      <c r="N366" s="180" t="s">
        <v>41</v>
      </c>
      <c r="O366" s="77"/>
      <c r="P366" s="181">
        <f>O366*H366</f>
        <v>0</v>
      </c>
      <c r="Q366" s="181">
        <v>0.0027000000000000001</v>
      </c>
      <c r="R366" s="181">
        <f>Q366*H366</f>
        <v>0.015228</v>
      </c>
      <c r="S366" s="181">
        <v>0</v>
      </c>
      <c r="T366" s="182">
        <f>S366*H366</f>
        <v>0</v>
      </c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R366" s="183" t="s">
        <v>248</v>
      </c>
      <c r="AT366" s="183" t="s">
        <v>137</v>
      </c>
      <c r="AU366" s="183" t="s">
        <v>86</v>
      </c>
      <c r="AY366" s="19" t="s">
        <v>134</v>
      </c>
      <c r="BE366" s="184">
        <f>IF(N366="základní",J366,0)</f>
        <v>0</v>
      </c>
      <c r="BF366" s="184">
        <f>IF(N366="snížená",J366,0)</f>
        <v>0</v>
      </c>
      <c r="BG366" s="184">
        <f>IF(N366="zákl. přenesená",J366,0)</f>
        <v>0</v>
      </c>
      <c r="BH366" s="184">
        <f>IF(N366="sníž. přenesená",J366,0)</f>
        <v>0</v>
      </c>
      <c r="BI366" s="184">
        <f>IF(N366="nulová",J366,0)</f>
        <v>0</v>
      </c>
      <c r="BJ366" s="19" t="s">
        <v>84</v>
      </c>
      <c r="BK366" s="184">
        <f>ROUND(I366*H366,2)</f>
        <v>0</v>
      </c>
      <c r="BL366" s="19" t="s">
        <v>248</v>
      </c>
      <c r="BM366" s="183" t="s">
        <v>543</v>
      </c>
    </row>
    <row r="367" s="13" customFormat="1">
      <c r="A367" s="13"/>
      <c r="B367" s="192"/>
      <c r="C367" s="13"/>
      <c r="D367" s="193" t="s">
        <v>250</v>
      </c>
      <c r="E367" s="194" t="s">
        <v>1</v>
      </c>
      <c r="F367" s="195" t="s">
        <v>202</v>
      </c>
      <c r="G367" s="13"/>
      <c r="H367" s="196">
        <v>5.6399999999999997</v>
      </c>
      <c r="I367" s="197"/>
      <c r="J367" s="13"/>
      <c r="K367" s="13"/>
      <c r="L367" s="192"/>
      <c r="M367" s="198"/>
      <c r="N367" s="199"/>
      <c r="O367" s="199"/>
      <c r="P367" s="199"/>
      <c r="Q367" s="199"/>
      <c r="R367" s="199"/>
      <c r="S367" s="199"/>
      <c r="T367" s="200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194" t="s">
        <v>250</v>
      </c>
      <c r="AU367" s="194" t="s">
        <v>86</v>
      </c>
      <c r="AV367" s="13" t="s">
        <v>86</v>
      </c>
      <c r="AW367" s="13" t="s">
        <v>32</v>
      </c>
      <c r="AX367" s="13" t="s">
        <v>84</v>
      </c>
      <c r="AY367" s="194" t="s">
        <v>134</v>
      </c>
    </row>
    <row r="368" s="2" customFormat="1" ht="24.15" customHeight="1">
      <c r="A368" s="38"/>
      <c r="B368" s="171"/>
      <c r="C368" s="172" t="s">
        <v>544</v>
      </c>
      <c r="D368" s="172" t="s">
        <v>137</v>
      </c>
      <c r="E368" s="173" t="s">
        <v>545</v>
      </c>
      <c r="F368" s="174" t="s">
        <v>546</v>
      </c>
      <c r="G368" s="175" t="s">
        <v>247</v>
      </c>
      <c r="H368" s="176">
        <v>784.62</v>
      </c>
      <c r="I368" s="177"/>
      <c r="J368" s="178">
        <f>ROUND(I368*H368,2)</f>
        <v>0</v>
      </c>
      <c r="K368" s="174" t="s">
        <v>141</v>
      </c>
      <c r="L368" s="39"/>
      <c r="M368" s="179" t="s">
        <v>1</v>
      </c>
      <c r="N368" s="180" t="s">
        <v>41</v>
      </c>
      <c r="O368" s="77"/>
      <c r="P368" s="181">
        <f>O368*H368</f>
        <v>0</v>
      </c>
      <c r="Q368" s="181">
        <v>0.00022000000000000001</v>
      </c>
      <c r="R368" s="181">
        <f>Q368*H368</f>
        <v>0.1726164</v>
      </c>
      <c r="S368" s="181">
        <v>0</v>
      </c>
      <c r="T368" s="182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183" t="s">
        <v>248</v>
      </c>
      <c r="AT368" s="183" t="s">
        <v>137</v>
      </c>
      <c r="AU368" s="183" t="s">
        <v>86</v>
      </c>
      <c r="AY368" s="19" t="s">
        <v>134</v>
      </c>
      <c r="BE368" s="184">
        <f>IF(N368="základní",J368,0)</f>
        <v>0</v>
      </c>
      <c r="BF368" s="184">
        <f>IF(N368="snížená",J368,0)</f>
        <v>0</v>
      </c>
      <c r="BG368" s="184">
        <f>IF(N368="zákl. přenesená",J368,0)</f>
        <v>0</v>
      </c>
      <c r="BH368" s="184">
        <f>IF(N368="sníž. přenesená",J368,0)</f>
        <v>0</v>
      </c>
      <c r="BI368" s="184">
        <f>IF(N368="nulová",J368,0)</f>
        <v>0</v>
      </c>
      <c r="BJ368" s="19" t="s">
        <v>84</v>
      </c>
      <c r="BK368" s="184">
        <f>ROUND(I368*H368,2)</f>
        <v>0</v>
      </c>
      <c r="BL368" s="19" t="s">
        <v>248</v>
      </c>
      <c r="BM368" s="183" t="s">
        <v>547</v>
      </c>
    </row>
    <row r="369" s="13" customFormat="1">
      <c r="A369" s="13"/>
      <c r="B369" s="192"/>
      <c r="C369" s="13"/>
      <c r="D369" s="193" t="s">
        <v>250</v>
      </c>
      <c r="E369" s="194" t="s">
        <v>1</v>
      </c>
      <c r="F369" s="195" t="s">
        <v>548</v>
      </c>
      <c r="G369" s="13"/>
      <c r="H369" s="196">
        <v>598.12</v>
      </c>
      <c r="I369" s="197"/>
      <c r="J369" s="13"/>
      <c r="K369" s="13"/>
      <c r="L369" s="192"/>
      <c r="M369" s="198"/>
      <c r="N369" s="199"/>
      <c r="O369" s="199"/>
      <c r="P369" s="199"/>
      <c r="Q369" s="199"/>
      <c r="R369" s="199"/>
      <c r="S369" s="199"/>
      <c r="T369" s="200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194" t="s">
        <v>250</v>
      </c>
      <c r="AU369" s="194" t="s">
        <v>86</v>
      </c>
      <c r="AV369" s="13" t="s">
        <v>86</v>
      </c>
      <c r="AW369" s="13" t="s">
        <v>32</v>
      </c>
      <c r="AX369" s="13" t="s">
        <v>76</v>
      </c>
      <c r="AY369" s="194" t="s">
        <v>134</v>
      </c>
    </row>
    <row r="370" s="14" customFormat="1">
      <c r="A370" s="14"/>
      <c r="B370" s="201"/>
      <c r="C370" s="14"/>
      <c r="D370" s="193" t="s">
        <v>250</v>
      </c>
      <c r="E370" s="202" t="s">
        <v>1</v>
      </c>
      <c r="F370" s="203" t="s">
        <v>549</v>
      </c>
      <c r="G370" s="14"/>
      <c r="H370" s="202" t="s">
        <v>1</v>
      </c>
      <c r="I370" s="204"/>
      <c r="J370" s="14"/>
      <c r="K370" s="14"/>
      <c r="L370" s="201"/>
      <c r="M370" s="205"/>
      <c r="N370" s="206"/>
      <c r="O370" s="206"/>
      <c r="P370" s="206"/>
      <c r="Q370" s="206"/>
      <c r="R370" s="206"/>
      <c r="S370" s="206"/>
      <c r="T370" s="207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02" t="s">
        <v>250</v>
      </c>
      <c r="AU370" s="202" t="s">
        <v>86</v>
      </c>
      <c r="AV370" s="14" t="s">
        <v>84</v>
      </c>
      <c r="AW370" s="14" t="s">
        <v>32</v>
      </c>
      <c r="AX370" s="14" t="s">
        <v>76</v>
      </c>
      <c r="AY370" s="202" t="s">
        <v>134</v>
      </c>
    </row>
    <row r="371" s="13" customFormat="1">
      <c r="A371" s="13"/>
      <c r="B371" s="192"/>
      <c r="C371" s="13"/>
      <c r="D371" s="193" t="s">
        <v>250</v>
      </c>
      <c r="E371" s="194" t="s">
        <v>1</v>
      </c>
      <c r="F371" s="195" t="s">
        <v>550</v>
      </c>
      <c r="G371" s="13"/>
      <c r="H371" s="196">
        <v>23.175000000000001</v>
      </c>
      <c r="I371" s="197"/>
      <c r="J371" s="13"/>
      <c r="K371" s="13"/>
      <c r="L371" s="192"/>
      <c r="M371" s="198"/>
      <c r="N371" s="199"/>
      <c r="O371" s="199"/>
      <c r="P371" s="199"/>
      <c r="Q371" s="199"/>
      <c r="R371" s="199"/>
      <c r="S371" s="199"/>
      <c r="T371" s="200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194" t="s">
        <v>250</v>
      </c>
      <c r="AU371" s="194" t="s">
        <v>86</v>
      </c>
      <c r="AV371" s="13" t="s">
        <v>86</v>
      </c>
      <c r="AW371" s="13" t="s">
        <v>32</v>
      </c>
      <c r="AX371" s="13" t="s">
        <v>76</v>
      </c>
      <c r="AY371" s="194" t="s">
        <v>134</v>
      </c>
    </row>
    <row r="372" s="13" customFormat="1">
      <c r="A372" s="13"/>
      <c r="B372" s="192"/>
      <c r="C372" s="13"/>
      <c r="D372" s="193" t="s">
        <v>250</v>
      </c>
      <c r="E372" s="194" t="s">
        <v>1</v>
      </c>
      <c r="F372" s="195" t="s">
        <v>551</v>
      </c>
      <c r="G372" s="13"/>
      <c r="H372" s="196">
        <v>7.9000000000000004</v>
      </c>
      <c r="I372" s="197"/>
      <c r="J372" s="13"/>
      <c r="K372" s="13"/>
      <c r="L372" s="192"/>
      <c r="M372" s="198"/>
      <c r="N372" s="199"/>
      <c r="O372" s="199"/>
      <c r="P372" s="199"/>
      <c r="Q372" s="199"/>
      <c r="R372" s="199"/>
      <c r="S372" s="199"/>
      <c r="T372" s="200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194" t="s">
        <v>250</v>
      </c>
      <c r="AU372" s="194" t="s">
        <v>86</v>
      </c>
      <c r="AV372" s="13" t="s">
        <v>86</v>
      </c>
      <c r="AW372" s="13" t="s">
        <v>32</v>
      </c>
      <c r="AX372" s="13" t="s">
        <v>76</v>
      </c>
      <c r="AY372" s="194" t="s">
        <v>134</v>
      </c>
    </row>
    <row r="373" s="13" customFormat="1">
      <c r="A373" s="13"/>
      <c r="B373" s="192"/>
      <c r="C373" s="13"/>
      <c r="D373" s="193" t="s">
        <v>250</v>
      </c>
      <c r="E373" s="194" t="s">
        <v>1</v>
      </c>
      <c r="F373" s="195" t="s">
        <v>552</v>
      </c>
      <c r="G373" s="13"/>
      <c r="H373" s="196">
        <v>2.3999999999999999</v>
      </c>
      <c r="I373" s="197"/>
      <c r="J373" s="13"/>
      <c r="K373" s="13"/>
      <c r="L373" s="192"/>
      <c r="M373" s="198"/>
      <c r="N373" s="199"/>
      <c r="O373" s="199"/>
      <c r="P373" s="199"/>
      <c r="Q373" s="199"/>
      <c r="R373" s="199"/>
      <c r="S373" s="199"/>
      <c r="T373" s="200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194" t="s">
        <v>250</v>
      </c>
      <c r="AU373" s="194" t="s">
        <v>86</v>
      </c>
      <c r="AV373" s="13" t="s">
        <v>86</v>
      </c>
      <c r="AW373" s="13" t="s">
        <v>32</v>
      </c>
      <c r="AX373" s="13" t="s">
        <v>76</v>
      </c>
      <c r="AY373" s="194" t="s">
        <v>134</v>
      </c>
    </row>
    <row r="374" s="13" customFormat="1">
      <c r="A374" s="13"/>
      <c r="B374" s="192"/>
      <c r="C374" s="13"/>
      <c r="D374" s="193" t="s">
        <v>250</v>
      </c>
      <c r="E374" s="194" t="s">
        <v>1</v>
      </c>
      <c r="F374" s="195" t="s">
        <v>553</v>
      </c>
      <c r="G374" s="13"/>
      <c r="H374" s="196">
        <v>7.2000000000000002</v>
      </c>
      <c r="I374" s="197"/>
      <c r="J374" s="13"/>
      <c r="K374" s="13"/>
      <c r="L374" s="192"/>
      <c r="M374" s="198"/>
      <c r="N374" s="199"/>
      <c r="O374" s="199"/>
      <c r="P374" s="199"/>
      <c r="Q374" s="199"/>
      <c r="R374" s="199"/>
      <c r="S374" s="199"/>
      <c r="T374" s="200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194" t="s">
        <v>250</v>
      </c>
      <c r="AU374" s="194" t="s">
        <v>86</v>
      </c>
      <c r="AV374" s="13" t="s">
        <v>86</v>
      </c>
      <c r="AW374" s="13" t="s">
        <v>32</v>
      </c>
      <c r="AX374" s="13" t="s">
        <v>76</v>
      </c>
      <c r="AY374" s="194" t="s">
        <v>134</v>
      </c>
    </row>
    <row r="375" s="13" customFormat="1">
      <c r="A375" s="13"/>
      <c r="B375" s="192"/>
      <c r="C375" s="13"/>
      <c r="D375" s="193" t="s">
        <v>250</v>
      </c>
      <c r="E375" s="194" t="s">
        <v>1</v>
      </c>
      <c r="F375" s="195" t="s">
        <v>554</v>
      </c>
      <c r="G375" s="13"/>
      <c r="H375" s="196">
        <v>3.5499999999999998</v>
      </c>
      <c r="I375" s="197"/>
      <c r="J375" s="13"/>
      <c r="K375" s="13"/>
      <c r="L375" s="192"/>
      <c r="M375" s="198"/>
      <c r="N375" s="199"/>
      <c r="O375" s="199"/>
      <c r="P375" s="199"/>
      <c r="Q375" s="199"/>
      <c r="R375" s="199"/>
      <c r="S375" s="199"/>
      <c r="T375" s="200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194" t="s">
        <v>250</v>
      </c>
      <c r="AU375" s="194" t="s">
        <v>86</v>
      </c>
      <c r="AV375" s="13" t="s">
        <v>86</v>
      </c>
      <c r="AW375" s="13" t="s">
        <v>32</v>
      </c>
      <c r="AX375" s="13" t="s">
        <v>76</v>
      </c>
      <c r="AY375" s="194" t="s">
        <v>134</v>
      </c>
    </row>
    <row r="376" s="13" customFormat="1">
      <c r="A376" s="13"/>
      <c r="B376" s="192"/>
      <c r="C376" s="13"/>
      <c r="D376" s="193" t="s">
        <v>250</v>
      </c>
      <c r="E376" s="194" t="s">
        <v>1</v>
      </c>
      <c r="F376" s="195" t="s">
        <v>555</v>
      </c>
      <c r="G376" s="13"/>
      <c r="H376" s="196">
        <v>1.625</v>
      </c>
      <c r="I376" s="197"/>
      <c r="J376" s="13"/>
      <c r="K376" s="13"/>
      <c r="L376" s="192"/>
      <c r="M376" s="198"/>
      <c r="N376" s="199"/>
      <c r="O376" s="199"/>
      <c r="P376" s="199"/>
      <c r="Q376" s="199"/>
      <c r="R376" s="199"/>
      <c r="S376" s="199"/>
      <c r="T376" s="200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194" t="s">
        <v>250</v>
      </c>
      <c r="AU376" s="194" t="s">
        <v>86</v>
      </c>
      <c r="AV376" s="13" t="s">
        <v>86</v>
      </c>
      <c r="AW376" s="13" t="s">
        <v>32</v>
      </c>
      <c r="AX376" s="13" t="s">
        <v>76</v>
      </c>
      <c r="AY376" s="194" t="s">
        <v>134</v>
      </c>
    </row>
    <row r="377" s="13" customFormat="1">
      <c r="A377" s="13"/>
      <c r="B377" s="192"/>
      <c r="C377" s="13"/>
      <c r="D377" s="193" t="s">
        <v>250</v>
      </c>
      <c r="E377" s="194" t="s">
        <v>1</v>
      </c>
      <c r="F377" s="195" t="s">
        <v>556</v>
      </c>
      <c r="G377" s="13"/>
      <c r="H377" s="196">
        <v>28.800000000000001</v>
      </c>
      <c r="I377" s="197"/>
      <c r="J377" s="13"/>
      <c r="K377" s="13"/>
      <c r="L377" s="192"/>
      <c r="M377" s="198"/>
      <c r="N377" s="199"/>
      <c r="O377" s="199"/>
      <c r="P377" s="199"/>
      <c r="Q377" s="199"/>
      <c r="R377" s="199"/>
      <c r="S377" s="199"/>
      <c r="T377" s="200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194" t="s">
        <v>250</v>
      </c>
      <c r="AU377" s="194" t="s">
        <v>86</v>
      </c>
      <c r="AV377" s="13" t="s">
        <v>86</v>
      </c>
      <c r="AW377" s="13" t="s">
        <v>32</v>
      </c>
      <c r="AX377" s="13" t="s">
        <v>76</v>
      </c>
      <c r="AY377" s="194" t="s">
        <v>134</v>
      </c>
    </row>
    <row r="378" s="13" customFormat="1">
      <c r="A378" s="13"/>
      <c r="B378" s="192"/>
      <c r="C378" s="13"/>
      <c r="D378" s="193" t="s">
        <v>250</v>
      </c>
      <c r="E378" s="194" t="s">
        <v>1</v>
      </c>
      <c r="F378" s="195" t="s">
        <v>557</v>
      </c>
      <c r="G378" s="13"/>
      <c r="H378" s="196">
        <v>13.5</v>
      </c>
      <c r="I378" s="197"/>
      <c r="J378" s="13"/>
      <c r="K378" s="13"/>
      <c r="L378" s="192"/>
      <c r="M378" s="198"/>
      <c r="N378" s="199"/>
      <c r="O378" s="199"/>
      <c r="P378" s="199"/>
      <c r="Q378" s="199"/>
      <c r="R378" s="199"/>
      <c r="S378" s="199"/>
      <c r="T378" s="200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194" t="s">
        <v>250</v>
      </c>
      <c r="AU378" s="194" t="s">
        <v>86</v>
      </c>
      <c r="AV378" s="13" t="s">
        <v>86</v>
      </c>
      <c r="AW378" s="13" t="s">
        <v>32</v>
      </c>
      <c r="AX378" s="13" t="s">
        <v>76</v>
      </c>
      <c r="AY378" s="194" t="s">
        <v>134</v>
      </c>
    </row>
    <row r="379" s="13" customFormat="1">
      <c r="A379" s="13"/>
      <c r="B379" s="192"/>
      <c r="C379" s="13"/>
      <c r="D379" s="193" t="s">
        <v>250</v>
      </c>
      <c r="E379" s="194" t="s">
        <v>1</v>
      </c>
      <c r="F379" s="195" t="s">
        <v>558</v>
      </c>
      <c r="G379" s="13"/>
      <c r="H379" s="196">
        <v>3</v>
      </c>
      <c r="I379" s="197"/>
      <c r="J379" s="13"/>
      <c r="K379" s="13"/>
      <c r="L379" s="192"/>
      <c r="M379" s="198"/>
      <c r="N379" s="199"/>
      <c r="O379" s="199"/>
      <c r="P379" s="199"/>
      <c r="Q379" s="199"/>
      <c r="R379" s="199"/>
      <c r="S379" s="199"/>
      <c r="T379" s="200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194" t="s">
        <v>250</v>
      </c>
      <c r="AU379" s="194" t="s">
        <v>86</v>
      </c>
      <c r="AV379" s="13" t="s">
        <v>86</v>
      </c>
      <c r="AW379" s="13" t="s">
        <v>32</v>
      </c>
      <c r="AX379" s="13" t="s">
        <v>76</v>
      </c>
      <c r="AY379" s="194" t="s">
        <v>134</v>
      </c>
    </row>
    <row r="380" s="13" customFormat="1">
      <c r="A380" s="13"/>
      <c r="B380" s="192"/>
      <c r="C380" s="13"/>
      <c r="D380" s="193" t="s">
        <v>250</v>
      </c>
      <c r="E380" s="194" t="s">
        <v>1</v>
      </c>
      <c r="F380" s="195" t="s">
        <v>559</v>
      </c>
      <c r="G380" s="13"/>
      <c r="H380" s="196">
        <v>1.2</v>
      </c>
      <c r="I380" s="197"/>
      <c r="J380" s="13"/>
      <c r="K380" s="13"/>
      <c r="L380" s="192"/>
      <c r="M380" s="198"/>
      <c r="N380" s="199"/>
      <c r="O380" s="199"/>
      <c r="P380" s="199"/>
      <c r="Q380" s="199"/>
      <c r="R380" s="199"/>
      <c r="S380" s="199"/>
      <c r="T380" s="200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194" t="s">
        <v>250</v>
      </c>
      <c r="AU380" s="194" t="s">
        <v>86</v>
      </c>
      <c r="AV380" s="13" t="s">
        <v>86</v>
      </c>
      <c r="AW380" s="13" t="s">
        <v>32</v>
      </c>
      <c r="AX380" s="13" t="s">
        <v>76</v>
      </c>
      <c r="AY380" s="194" t="s">
        <v>134</v>
      </c>
    </row>
    <row r="381" s="13" customFormat="1">
      <c r="A381" s="13"/>
      <c r="B381" s="192"/>
      <c r="C381" s="13"/>
      <c r="D381" s="193" t="s">
        <v>250</v>
      </c>
      <c r="E381" s="194" t="s">
        <v>1</v>
      </c>
      <c r="F381" s="195" t="s">
        <v>560</v>
      </c>
      <c r="G381" s="13"/>
      <c r="H381" s="196">
        <v>2.1000000000000001</v>
      </c>
      <c r="I381" s="197"/>
      <c r="J381" s="13"/>
      <c r="K381" s="13"/>
      <c r="L381" s="192"/>
      <c r="M381" s="198"/>
      <c r="N381" s="199"/>
      <c r="O381" s="199"/>
      <c r="P381" s="199"/>
      <c r="Q381" s="199"/>
      <c r="R381" s="199"/>
      <c r="S381" s="199"/>
      <c r="T381" s="200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194" t="s">
        <v>250</v>
      </c>
      <c r="AU381" s="194" t="s">
        <v>86</v>
      </c>
      <c r="AV381" s="13" t="s">
        <v>86</v>
      </c>
      <c r="AW381" s="13" t="s">
        <v>32</v>
      </c>
      <c r="AX381" s="13" t="s">
        <v>76</v>
      </c>
      <c r="AY381" s="194" t="s">
        <v>134</v>
      </c>
    </row>
    <row r="382" s="13" customFormat="1">
      <c r="A382" s="13"/>
      <c r="B382" s="192"/>
      <c r="C382" s="13"/>
      <c r="D382" s="193" t="s">
        <v>250</v>
      </c>
      <c r="E382" s="194" t="s">
        <v>1</v>
      </c>
      <c r="F382" s="195" t="s">
        <v>561</v>
      </c>
      <c r="G382" s="13"/>
      <c r="H382" s="196">
        <v>4.5750000000000002</v>
      </c>
      <c r="I382" s="197"/>
      <c r="J382" s="13"/>
      <c r="K382" s="13"/>
      <c r="L382" s="192"/>
      <c r="M382" s="198"/>
      <c r="N382" s="199"/>
      <c r="O382" s="199"/>
      <c r="P382" s="199"/>
      <c r="Q382" s="199"/>
      <c r="R382" s="199"/>
      <c r="S382" s="199"/>
      <c r="T382" s="200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194" t="s">
        <v>250</v>
      </c>
      <c r="AU382" s="194" t="s">
        <v>86</v>
      </c>
      <c r="AV382" s="13" t="s">
        <v>86</v>
      </c>
      <c r="AW382" s="13" t="s">
        <v>32</v>
      </c>
      <c r="AX382" s="13" t="s">
        <v>76</v>
      </c>
      <c r="AY382" s="194" t="s">
        <v>134</v>
      </c>
    </row>
    <row r="383" s="13" customFormat="1">
      <c r="A383" s="13"/>
      <c r="B383" s="192"/>
      <c r="C383" s="13"/>
      <c r="D383" s="193" t="s">
        <v>250</v>
      </c>
      <c r="E383" s="194" t="s">
        <v>1</v>
      </c>
      <c r="F383" s="195" t="s">
        <v>562</v>
      </c>
      <c r="G383" s="13"/>
      <c r="H383" s="196">
        <v>2.75</v>
      </c>
      <c r="I383" s="197"/>
      <c r="J383" s="13"/>
      <c r="K383" s="13"/>
      <c r="L383" s="192"/>
      <c r="M383" s="198"/>
      <c r="N383" s="199"/>
      <c r="O383" s="199"/>
      <c r="P383" s="199"/>
      <c r="Q383" s="199"/>
      <c r="R383" s="199"/>
      <c r="S383" s="199"/>
      <c r="T383" s="200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194" t="s">
        <v>250</v>
      </c>
      <c r="AU383" s="194" t="s">
        <v>86</v>
      </c>
      <c r="AV383" s="13" t="s">
        <v>86</v>
      </c>
      <c r="AW383" s="13" t="s">
        <v>32</v>
      </c>
      <c r="AX383" s="13" t="s">
        <v>76</v>
      </c>
      <c r="AY383" s="194" t="s">
        <v>134</v>
      </c>
    </row>
    <row r="384" s="13" customFormat="1">
      <c r="A384" s="13"/>
      <c r="B384" s="192"/>
      <c r="C384" s="13"/>
      <c r="D384" s="193" t="s">
        <v>250</v>
      </c>
      <c r="E384" s="194" t="s">
        <v>1</v>
      </c>
      <c r="F384" s="195" t="s">
        <v>563</v>
      </c>
      <c r="G384" s="13"/>
      <c r="H384" s="196">
        <v>1.7</v>
      </c>
      <c r="I384" s="197"/>
      <c r="J384" s="13"/>
      <c r="K384" s="13"/>
      <c r="L384" s="192"/>
      <c r="M384" s="198"/>
      <c r="N384" s="199"/>
      <c r="O384" s="199"/>
      <c r="P384" s="199"/>
      <c r="Q384" s="199"/>
      <c r="R384" s="199"/>
      <c r="S384" s="199"/>
      <c r="T384" s="200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194" t="s">
        <v>250</v>
      </c>
      <c r="AU384" s="194" t="s">
        <v>86</v>
      </c>
      <c r="AV384" s="13" t="s">
        <v>86</v>
      </c>
      <c r="AW384" s="13" t="s">
        <v>32</v>
      </c>
      <c r="AX384" s="13" t="s">
        <v>76</v>
      </c>
      <c r="AY384" s="194" t="s">
        <v>134</v>
      </c>
    </row>
    <row r="385" s="13" customFormat="1">
      <c r="A385" s="13"/>
      <c r="B385" s="192"/>
      <c r="C385" s="13"/>
      <c r="D385" s="193" t="s">
        <v>250</v>
      </c>
      <c r="E385" s="194" t="s">
        <v>1</v>
      </c>
      <c r="F385" s="195" t="s">
        <v>564</v>
      </c>
      <c r="G385" s="13"/>
      <c r="H385" s="196">
        <v>1.375</v>
      </c>
      <c r="I385" s="197"/>
      <c r="J385" s="13"/>
      <c r="K385" s="13"/>
      <c r="L385" s="192"/>
      <c r="M385" s="198"/>
      <c r="N385" s="199"/>
      <c r="O385" s="199"/>
      <c r="P385" s="199"/>
      <c r="Q385" s="199"/>
      <c r="R385" s="199"/>
      <c r="S385" s="199"/>
      <c r="T385" s="200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194" t="s">
        <v>250</v>
      </c>
      <c r="AU385" s="194" t="s">
        <v>86</v>
      </c>
      <c r="AV385" s="13" t="s">
        <v>86</v>
      </c>
      <c r="AW385" s="13" t="s">
        <v>32</v>
      </c>
      <c r="AX385" s="13" t="s">
        <v>76</v>
      </c>
      <c r="AY385" s="194" t="s">
        <v>134</v>
      </c>
    </row>
    <row r="386" s="13" customFormat="1">
      <c r="A386" s="13"/>
      <c r="B386" s="192"/>
      <c r="C386" s="13"/>
      <c r="D386" s="193" t="s">
        <v>250</v>
      </c>
      <c r="E386" s="194" t="s">
        <v>1</v>
      </c>
      <c r="F386" s="195" t="s">
        <v>565</v>
      </c>
      <c r="G386" s="13"/>
      <c r="H386" s="196">
        <v>7.5</v>
      </c>
      <c r="I386" s="197"/>
      <c r="J386" s="13"/>
      <c r="K386" s="13"/>
      <c r="L386" s="192"/>
      <c r="M386" s="198"/>
      <c r="N386" s="199"/>
      <c r="O386" s="199"/>
      <c r="P386" s="199"/>
      <c r="Q386" s="199"/>
      <c r="R386" s="199"/>
      <c r="S386" s="199"/>
      <c r="T386" s="200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194" t="s">
        <v>250</v>
      </c>
      <c r="AU386" s="194" t="s">
        <v>86</v>
      </c>
      <c r="AV386" s="13" t="s">
        <v>86</v>
      </c>
      <c r="AW386" s="13" t="s">
        <v>32</v>
      </c>
      <c r="AX386" s="13" t="s">
        <v>76</v>
      </c>
      <c r="AY386" s="194" t="s">
        <v>134</v>
      </c>
    </row>
    <row r="387" s="13" customFormat="1">
      <c r="A387" s="13"/>
      <c r="B387" s="192"/>
      <c r="C387" s="13"/>
      <c r="D387" s="193" t="s">
        <v>250</v>
      </c>
      <c r="E387" s="194" t="s">
        <v>1</v>
      </c>
      <c r="F387" s="195" t="s">
        <v>566</v>
      </c>
      <c r="G387" s="13"/>
      <c r="H387" s="196">
        <v>2.6499999999999999</v>
      </c>
      <c r="I387" s="197"/>
      <c r="J387" s="13"/>
      <c r="K387" s="13"/>
      <c r="L387" s="192"/>
      <c r="M387" s="198"/>
      <c r="N387" s="199"/>
      <c r="O387" s="199"/>
      <c r="P387" s="199"/>
      <c r="Q387" s="199"/>
      <c r="R387" s="199"/>
      <c r="S387" s="199"/>
      <c r="T387" s="200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194" t="s">
        <v>250</v>
      </c>
      <c r="AU387" s="194" t="s">
        <v>86</v>
      </c>
      <c r="AV387" s="13" t="s">
        <v>86</v>
      </c>
      <c r="AW387" s="13" t="s">
        <v>32</v>
      </c>
      <c r="AX387" s="13" t="s">
        <v>76</v>
      </c>
      <c r="AY387" s="194" t="s">
        <v>134</v>
      </c>
    </row>
    <row r="388" s="13" customFormat="1">
      <c r="A388" s="13"/>
      <c r="B388" s="192"/>
      <c r="C388" s="13"/>
      <c r="D388" s="193" t="s">
        <v>250</v>
      </c>
      <c r="E388" s="194" t="s">
        <v>1</v>
      </c>
      <c r="F388" s="195" t="s">
        <v>567</v>
      </c>
      <c r="G388" s="13"/>
      <c r="H388" s="196">
        <v>69.5</v>
      </c>
      <c r="I388" s="197"/>
      <c r="J388" s="13"/>
      <c r="K388" s="13"/>
      <c r="L388" s="192"/>
      <c r="M388" s="198"/>
      <c r="N388" s="199"/>
      <c r="O388" s="199"/>
      <c r="P388" s="199"/>
      <c r="Q388" s="199"/>
      <c r="R388" s="199"/>
      <c r="S388" s="199"/>
      <c r="T388" s="200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194" t="s">
        <v>250</v>
      </c>
      <c r="AU388" s="194" t="s">
        <v>86</v>
      </c>
      <c r="AV388" s="13" t="s">
        <v>86</v>
      </c>
      <c r="AW388" s="13" t="s">
        <v>32</v>
      </c>
      <c r="AX388" s="13" t="s">
        <v>76</v>
      </c>
      <c r="AY388" s="194" t="s">
        <v>134</v>
      </c>
    </row>
    <row r="389" s="13" customFormat="1">
      <c r="A389" s="13"/>
      <c r="B389" s="192"/>
      <c r="C389" s="13"/>
      <c r="D389" s="193" t="s">
        <v>250</v>
      </c>
      <c r="E389" s="194" t="s">
        <v>1</v>
      </c>
      <c r="F389" s="195" t="s">
        <v>568</v>
      </c>
      <c r="G389" s="13"/>
      <c r="H389" s="196">
        <v>2</v>
      </c>
      <c r="I389" s="197"/>
      <c r="J389" s="13"/>
      <c r="K389" s="13"/>
      <c r="L389" s="192"/>
      <c r="M389" s="198"/>
      <c r="N389" s="199"/>
      <c r="O389" s="199"/>
      <c r="P389" s="199"/>
      <c r="Q389" s="199"/>
      <c r="R389" s="199"/>
      <c r="S389" s="199"/>
      <c r="T389" s="200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194" t="s">
        <v>250</v>
      </c>
      <c r="AU389" s="194" t="s">
        <v>86</v>
      </c>
      <c r="AV389" s="13" t="s">
        <v>86</v>
      </c>
      <c r="AW389" s="13" t="s">
        <v>32</v>
      </c>
      <c r="AX389" s="13" t="s">
        <v>76</v>
      </c>
      <c r="AY389" s="194" t="s">
        <v>134</v>
      </c>
    </row>
    <row r="390" s="15" customFormat="1">
      <c r="A390" s="15"/>
      <c r="B390" s="208"/>
      <c r="C390" s="15"/>
      <c r="D390" s="193" t="s">
        <v>250</v>
      </c>
      <c r="E390" s="209" t="s">
        <v>1</v>
      </c>
      <c r="F390" s="210" t="s">
        <v>256</v>
      </c>
      <c r="G390" s="15"/>
      <c r="H390" s="211">
        <v>784.62</v>
      </c>
      <c r="I390" s="212"/>
      <c r="J390" s="15"/>
      <c r="K390" s="15"/>
      <c r="L390" s="208"/>
      <c r="M390" s="213"/>
      <c r="N390" s="214"/>
      <c r="O390" s="214"/>
      <c r="P390" s="214"/>
      <c r="Q390" s="214"/>
      <c r="R390" s="214"/>
      <c r="S390" s="214"/>
      <c r="T390" s="2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T390" s="209" t="s">
        <v>250</v>
      </c>
      <c r="AU390" s="209" t="s">
        <v>86</v>
      </c>
      <c r="AV390" s="15" t="s">
        <v>248</v>
      </c>
      <c r="AW390" s="15" t="s">
        <v>32</v>
      </c>
      <c r="AX390" s="15" t="s">
        <v>84</v>
      </c>
      <c r="AY390" s="209" t="s">
        <v>134</v>
      </c>
    </row>
    <row r="391" s="2" customFormat="1" ht="37.8" customHeight="1">
      <c r="A391" s="38"/>
      <c r="B391" s="171"/>
      <c r="C391" s="172" t="s">
        <v>569</v>
      </c>
      <c r="D391" s="172" t="s">
        <v>137</v>
      </c>
      <c r="E391" s="173" t="s">
        <v>570</v>
      </c>
      <c r="F391" s="174" t="s">
        <v>571</v>
      </c>
      <c r="G391" s="175" t="s">
        <v>247</v>
      </c>
      <c r="H391" s="176">
        <v>12.359999999999999</v>
      </c>
      <c r="I391" s="177"/>
      <c r="J391" s="178">
        <f>ROUND(I391*H391,2)</f>
        <v>0</v>
      </c>
      <c r="K391" s="174" t="s">
        <v>141</v>
      </c>
      <c r="L391" s="39"/>
      <c r="M391" s="179" t="s">
        <v>1</v>
      </c>
      <c r="N391" s="180" t="s">
        <v>41</v>
      </c>
      <c r="O391" s="77"/>
      <c r="P391" s="181">
        <f>O391*H391</f>
        <v>0</v>
      </c>
      <c r="Q391" s="181">
        <v>0.0083499999999999998</v>
      </c>
      <c r="R391" s="181">
        <f>Q391*H391</f>
        <v>0.10320599999999999</v>
      </c>
      <c r="S391" s="181">
        <v>0</v>
      </c>
      <c r="T391" s="182">
        <f>S391*H391</f>
        <v>0</v>
      </c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R391" s="183" t="s">
        <v>248</v>
      </c>
      <c r="AT391" s="183" t="s">
        <v>137</v>
      </c>
      <c r="AU391" s="183" t="s">
        <v>86</v>
      </c>
      <c r="AY391" s="19" t="s">
        <v>134</v>
      </c>
      <c r="BE391" s="184">
        <f>IF(N391="základní",J391,0)</f>
        <v>0</v>
      </c>
      <c r="BF391" s="184">
        <f>IF(N391="snížená",J391,0)</f>
        <v>0</v>
      </c>
      <c r="BG391" s="184">
        <f>IF(N391="zákl. přenesená",J391,0)</f>
        <v>0</v>
      </c>
      <c r="BH391" s="184">
        <f>IF(N391="sníž. přenesená",J391,0)</f>
        <v>0</v>
      </c>
      <c r="BI391" s="184">
        <f>IF(N391="nulová",J391,0)</f>
        <v>0</v>
      </c>
      <c r="BJ391" s="19" t="s">
        <v>84</v>
      </c>
      <c r="BK391" s="184">
        <f>ROUND(I391*H391,2)</f>
        <v>0</v>
      </c>
      <c r="BL391" s="19" t="s">
        <v>248</v>
      </c>
      <c r="BM391" s="183" t="s">
        <v>572</v>
      </c>
    </row>
    <row r="392" s="14" customFormat="1">
      <c r="A392" s="14"/>
      <c r="B392" s="201"/>
      <c r="C392" s="14"/>
      <c r="D392" s="193" t="s">
        <v>250</v>
      </c>
      <c r="E392" s="202" t="s">
        <v>1</v>
      </c>
      <c r="F392" s="203" t="s">
        <v>533</v>
      </c>
      <c r="G392" s="14"/>
      <c r="H392" s="202" t="s">
        <v>1</v>
      </c>
      <c r="I392" s="204"/>
      <c r="J392" s="14"/>
      <c r="K392" s="14"/>
      <c r="L392" s="201"/>
      <c r="M392" s="205"/>
      <c r="N392" s="206"/>
      <c r="O392" s="206"/>
      <c r="P392" s="206"/>
      <c r="Q392" s="206"/>
      <c r="R392" s="206"/>
      <c r="S392" s="206"/>
      <c r="T392" s="207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02" t="s">
        <v>250</v>
      </c>
      <c r="AU392" s="202" t="s">
        <v>86</v>
      </c>
      <c r="AV392" s="14" t="s">
        <v>84</v>
      </c>
      <c r="AW392" s="14" t="s">
        <v>32</v>
      </c>
      <c r="AX392" s="14" t="s">
        <v>76</v>
      </c>
      <c r="AY392" s="202" t="s">
        <v>134</v>
      </c>
    </row>
    <row r="393" s="14" customFormat="1">
      <c r="A393" s="14"/>
      <c r="B393" s="201"/>
      <c r="C393" s="14"/>
      <c r="D393" s="193" t="s">
        <v>250</v>
      </c>
      <c r="E393" s="202" t="s">
        <v>1</v>
      </c>
      <c r="F393" s="203" t="s">
        <v>573</v>
      </c>
      <c r="G393" s="14"/>
      <c r="H393" s="202" t="s">
        <v>1</v>
      </c>
      <c r="I393" s="204"/>
      <c r="J393" s="14"/>
      <c r="K393" s="14"/>
      <c r="L393" s="201"/>
      <c r="M393" s="205"/>
      <c r="N393" s="206"/>
      <c r="O393" s="206"/>
      <c r="P393" s="206"/>
      <c r="Q393" s="206"/>
      <c r="R393" s="206"/>
      <c r="S393" s="206"/>
      <c r="T393" s="207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02" t="s">
        <v>250</v>
      </c>
      <c r="AU393" s="202" t="s">
        <v>86</v>
      </c>
      <c r="AV393" s="14" t="s">
        <v>84</v>
      </c>
      <c r="AW393" s="14" t="s">
        <v>32</v>
      </c>
      <c r="AX393" s="14" t="s">
        <v>76</v>
      </c>
      <c r="AY393" s="202" t="s">
        <v>134</v>
      </c>
    </row>
    <row r="394" s="13" customFormat="1">
      <c r="A394" s="13"/>
      <c r="B394" s="192"/>
      <c r="C394" s="13"/>
      <c r="D394" s="193" t="s">
        <v>250</v>
      </c>
      <c r="E394" s="194" t="s">
        <v>1</v>
      </c>
      <c r="F394" s="195" t="s">
        <v>574</v>
      </c>
      <c r="G394" s="13"/>
      <c r="H394" s="196">
        <v>1.7</v>
      </c>
      <c r="I394" s="197"/>
      <c r="J394" s="13"/>
      <c r="K394" s="13"/>
      <c r="L394" s="192"/>
      <c r="M394" s="198"/>
      <c r="N394" s="199"/>
      <c r="O394" s="199"/>
      <c r="P394" s="199"/>
      <c r="Q394" s="199"/>
      <c r="R394" s="199"/>
      <c r="S394" s="199"/>
      <c r="T394" s="200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194" t="s">
        <v>250</v>
      </c>
      <c r="AU394" s="194" t="s">
        <v>86</v>
      </c>
      <c r="AV394" s="13" t="s">
        <v>86</v>
      </c>
      <c r="AW394" s="13" t="s">
        <v>32</v>
      </c>
      <c r="AX394" s="13" t="s">
        <v>76</v>
      </c>
      <c r="AY394" s="194" t="s">
        <v>134</v>
      </c>
    </row>
    <row r="395" s="16" customFormat="1">
      <c r="A395" s="16"/>
      <c r="B395" s="216"/>
      <c r="C395" s="16"/>
      <c r="D395" s="193" t="s">
        <v>250</v>
      </c>
      <c r="E395" s="217" t="s">
        <v>198</v>
      </c>
      <c r="F395" s="218" t="s">
        <v>281</v>
      </c>
      <c r="G395" s="16"/>
      <c r="H395" s="219">
        <v>1.7</v>
      </c>
      <c r="I395" s="220"/>
      <c r="J395" s="16"/>
      <c r="K395" s="16"/>
      <c r="L395" s="216"/>
      <c r="M395" s="221"/>
      <c r="N395" s="222"/>
      <c r="O395" s="222"/>
      <c r="P395" s="222"/>
      <c r="Q395" s="222"/>
      <c r="R395" s="222"/>
      <c r="S395" s="222"/>
      <c r="T395" s="223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T395" s="217" t="s">
        <v>250</v>
      </c>
      <c r="AU395" s="217" t="s">
        <v>86</v>
      </c>
      <c r="AV395" s="16" t="s">
        <v>150</v>
      </c>
      <c r="AW395" s="16" t="s">
        <v>32</v>
      </c>
      <c r="AX395" s="16" t="s">
        <v>76</v>
      </c>
      <c r="AY395" s="217" t="s">
        <v>134</v>
      </c>
    </row>
    <row r="396" s="14" customFormat="1">
      <c r="A396" s="14"/>
      <c r="B396" s="201"/>
      <c r="C396" s="14"/>
      <c r="D396" s="193" t="s">
        <v>250</v>
      </c>
      <c r="E396" s="202" t="s">
        <v>1</v>
      </c>
      <c r="F396" s="203" t="s">
        <v>575</v>
      </c>
      <c r="G396" s="14"/>
      <c r="H396" s="202" t="s">
        <v>1</v>
      </c>
      <c r="I396" s="204"/>
      <c r="J396" s="14"/>
      <c r="K396" s="14"/>
      <c r="L396" s="201"/>
      <c r="M396" s="205"/>
      <c r="N396" s="206"/>
      <c r="O396" s="206"/>
      <c r="P396" s="206"/>
      <c r="Q396" s="206"/>
      <c r="R396" s="206"/>
      <c r="S396" s="206"/>
      <c r="T396" s="207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02" t="s">
        <v>250</v>
      </c>
      <c r="AU396" s="202" t="s">
        <v>86</v>
      </c>
      <c r="AV396" s="14" t="s">
        <v>84</v>
      </c>
      <c r="AW396" s="14" t="s">
        <v>32</v>
      </c>
      <c r="AX396" s="14" t="s">
        <v>76</v>
      </c>
      <c r="AY396" s="202" t="s">
        <v>134</v>
      </c>
    </row>
    <row r="397" s="13" customFormat="1">
      <c r="A397" s="13"/>
      <c r="B397" s="192"/>
      <c r="C397" s="13"/>
      <c r="D397" s="193" t="s">
        <v>250</v>
      </c>
      <c r="E397" s="194" t="s">
        <v>1</v>
      </c>
      <c r="F397" s="195" t="s">
        <v>576</v>
      </c>
      <c r="G397" s="13"/>
      <c r="H397" s="196">
        <v>6.0999999999999996</v>
      </c>
      <c r="I397" s="197"/>
      <c r="J397" s="13"/>
      <c r="K397" s="13"/>
      <c r="L397" s="192"/>
      <c r="M397" s="198"/>
      <c r="N397" s="199"/>
      <c r="O397" s="199"/>
      <c r="P397" s="199"/>
      <c r="Q397" s="199"/>
      <c r="R397" s="199"/>
      <c r="S397" s="199"/>
      <c r="T397" s="200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194" t="s">
        <v>250</v>
      </c>
      <c r="AU397" s="194" t="s">
        <v>86</v>
      </c>
      <c r="AV397" s="13" t="s">
        <v>86</v>
      </c>
      <c r="AW397" s="13" t="s">
        <v>32</v>
      </c>
      <c r="AX397" s="13" t="s">
        <v>76</v>
      </c>
      <c r="AY397" s="194" t="s">
        <v>134</v>
      </c>
    </row>
    <row r="398" s="13" customFormat="1">
      <c r="A398" s="13"/>
      <c r="B398" s="192"/>
      <c r="C398" s="13"/>
      <c r="D398" s="193" t="s">
        <v>250</v>
      </c>
      <c r="E398" s="194" t="s">
        <v>1</v>
      </c>
      <c r="F398" s="195" t="s">
        <v>577</v>
      </c>
      <c r="G398" s="13"/>
      <c r="H398" s="196">
        <v>4.5599999999999996</v>
      </c>
      <c r="I398" s="197"/>
      <c r="J398" s="13"/>
      <c r="K398" s="13"/>
      <c r="L398" s="192"/>
      <c r="M398" s="198"/>
      <c r="N398" s="199"/>
      <c r="O398" s="199"/>
      <c r="P398" s="199"/>
      <c r="Q398" s="199"/>
      <c r="R398" s="199"/>
      <c r="S398" s="199"/>
      <c r="T398" s="200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194" t="s">
        <v>250</v>
      </c>
      <c r="AU398" s="194" t="s">
        <v>86</v>
      </c>
      <c r="AV398" s="13" t="s">
        <v>86</v>
      </c>
      <c r="AW398" s="13" t="s">
        <v>32</v>
      </c>
      <c r="AX398" s="13" t="s">
        <v>76</v>
      </c>
      <c r="AY398" s="194" t="s">
        <v>134</v>
      </c>
    </row>
    <row r="399" s="16" customFormat="1">
      <c r="A399" s="16"/>
      <c r="B399" s="216"/>
      <c r="C399" s="16"/>
      <c r="D399" s="193" t="s">
        <v>250</v>
      </c>
      <c r="E399" s="217" t="s">
        <v>200</v>
      </c>
      <c r="F399" s="218" t="s">
        <v>281</v>
      </c>
      <c r="G399" s="16"/>
      <c r="H399" s="219">
        <v>10.66</v>
      </c>
      <c r="I399" s="220"/>
      <c r="J399" s="16"/>
      <c r="K399" s="16"/>
      <c r="L399" s="216"/>
      <c r="M399" s="221"/>
      <c r="N399" s="222"/>
      <c r="O399" s="222"/>
      <c r="P399" s="222"/>
      <c r="Q399" s="222"/>
      <c r="R399" s="222"/>
      <c r="S399" s="222"/>
      <c r="T399" s="223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T399" s="217" t="s">
        <v>250</v>
      </c>
      <c r="AU399" s="217" t="s">
        <v>86</v>
      </c>
      <c r="AV399" s="16" t="s">
        <v>150</v>
      </c>
      <c r="AW399" s="16" t="s">
        <v>32</v>
      </c>
      <c r="AX399" s="16" t="s">
        <v>76</v>
      </c>
      <c r="AY399" s="217" t="s">
        <v>134</v>
      </c>
    </row>
    <row r="400" s="15" customFormat="1">
      <c r="A400" s="15"/>
      <c r="B400" s="208"/>
      <c r="C400" s="15"/>
      <c r="D400" s="193" t="s">
        <v>250</v>
      </c>
      <c r="E400" s="209" t="s">
        <v>1</v>
      </c>
      <c r="F400" s="210" t="s">
        <v>256</v>
      </c>
      <c r="G400" s="15"/>
      <c r="H400" s="211">
        <v>12.359999999999999</v>
      </c>
      <c r="I400" s="212"/>
      <c r="J400" s="15"/>
      <c r="K400" s="15"/>
      <c r="L400" s="208"/>
      <c r="M400" s="213"/>
      <c r="N400" s="214"/>
      <c r="O400" s="214"/>
      <c r="P400" s="214"/>
      <c r="Q400" s="214"/>
      <c r="R400" s="214"/>
      <c r="S400" s="214"/>
      <c r="T400" s="2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209" t="s">
        <v>250</v>
      </c>
      <c r="AU400" s="209" t="s">
        <v>86</v>
      </c>
      <c r="AV400" s="15" t="s">
        <v>248</v>
      </c>
      <c r="AW400" s="15" t="s">
        <v>32</v>
      </c>
      <c r="AX400" s="15" t="s">
        <v>84</v>
      </c>
      <c r="AY400" s="209" t="s">
        <v>134</v>
      </c>
    </row>
    <row r="401" s="2" customFormat="1" ht="21.75" customHeight="1">
      <c r="A401" s="38"/>
      <c r="B401" s="171"/>
      <c r="C401" s="224" t="s">
        <v>578</v>
      </c>
      <c r="D401" s="224" t="s">
        <v>318</v>
      </c>
      <c r="E401" s="225" t="s">
        <v>536</v>
      </c>
      <c r="F401" s="226" t="s">
        <v>537</v>
      </c>
      <c r="G401" s="227" t="s">
        <v>247</v>
      </c>
      <c r="H401" s="228">
        <v>11.193</v>
      </c>
      <c r="I401" s="229"/>
      <c r="J401" s="230">
        <f>ROUND(I401*H401,2)</f>
        <v>0</v>
      </c>
      <c r="K401" s="226" t="s">
        <v>141</v>
      </c>
      <c r="L401" s="231"/>
      <c r="M401" s="232" t="s">
        <v>1</v>
      </c>
      <c r="N401" s="233" t="s">
        <v>41</v>
      </c>
      <c r="O401" s="77"/>
      <c r="P401" s="181">
        <f>O401*H401</f>
        <v>0</v>
      </c>
      <c r="Q401" s="181">
        <v>0.00059999999999999995</v>
      </c>
      <c r="R401" s="181">
        <f>Q401*H401</f>
        <v>0.0067157999999999992</v>
      </c>
      <c r="S401" s="181">
        <v>0</v>
      </c>
      <c r="T401" s="182">
        <f>S401*H401</f>
        <v>0</v>
      </c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R401" s="183" t="s">
        <v>205</v>
      </c>
      <c r="AT401" s="183" t="s">
        <v>318</v>
      </c>
      <c r="AU401" s="183" t="s">
        <v>86</v>
      </c>
      <c r="AY401" s="19" t="s">
        <v>134</v>
      </c>
      <c r="BE401" s="184">
        <f>IF(N401="základní",J401,0)</f>
        <v>0</v>
      </c>
      <c r="BF401" s="184">
        <f>IF(N401="snížená",J401,0)</f>
        <v>0</v>
      </c>
      <c r="BG401" s="184">
        <f>IF(N401="zákl. přenesená",J401,0)</f>
        <v>0</v>
      </c>
      <c r="BH401" s="184">
        <f>IF(N401="sníž. přenesená",J401,0)</f>
        <v>0</v>
      </c>
      <c r="BI401" s="184">
        <f>IF(N401="nulová",J401,0)</f>
        <v>0</v>
      </c>
      <c r="BJ401" s="19" t="s">
        <v>84</v>
      </c>
      <c r="BK401" s="184">
        <f>ROUND(I401*H401,2)</f>
        <v>0</v>
      </c>
      <c r="BL401" s="19" t="s">
        <v>248</v>
      </c>
      <c r="BM401" s="183" t="s">
        <v>579</v>
      </c>
    </row>
    <row r="402" s="13" customFormat="1">
      <c r="A402" s="13"/>
      <c r="B402" s="192"/>
      <c r="C402" s="13"/>
      <c r="D402" s="193" t="s">
        <v>250</v>
      </c>
      <c r="E402" s="194" t="s">
        <v>1</v>
      </c>
      <c r="F402" s="195" t="s">
        <v>580</v>
      </c>
      <c r="G402" s="13"/>
      <c r="H402" s="196">
        <v>11.193</v>
      </c>
      <c r="I402" s="197"/>
      <c r="J402" s="13"/>
      <c r="K402" s="13"/>
      <c r="L402" s="192"/>
      <c r="M402" s="198"/>
      <c r="N402" s="199"/>
      <c r="O402" s="199"/>
      <c r="P402" s="199"/>
      <c r="Q402" s="199"/>
      <c r="R402" s="199"/>
      <c r="S402" s="199"/>
      <c r="T402" s="200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194" t="s">
        <v>250</v>
      </c>
      <c r="AU402" s="194" t="s">
        <v>86</v>
      </c>
      <c r="AV402" s="13" t="s">
        <v>86</v>
      </c>
      <c r="AW402" s="13" t="s">
        <v>32</v>
      </c>
      <c r="AX402" s="13" t="s">
        <v>84</v>
      </c>
      <c r="AY402" s="194" t="s">
        <v>134</v>
      </c>
    </row>
    <row r="403" s="2" customFormat="1" ht="24.15" customHeight="1">
      <c r="A403" s="38"/>
      <c r="B403" s="171"/>
      <c r="C403" s="224" t="s">
        <v>581</v>
      </c>
      <c r="D403" s="224" t="s">
        <v>318</v>
      </c>
      <c r="E403" s="225" t="s">
        <v>582</v>
      </c>
      <c r="F403" s="226" t="s">
        <v>583</v>
      </c>
      <c r="G403" s="227" t="s">
        <v>247</v>
      </c>
      <c r="H403" s="228">
        <v>1.7849999999999999</v>
      </c>
      <c r="I403" s="229"/>
      <c r="J403" s="230">
        <f>ROUND(I403*H403,2)</f>
        <v>0</v>
      </c>
      <c r="K403" s="226" t="s">
        <v>141</v>
      </c>
      <c r="L403" s="231"/>
      <c r="M403" s="232" t="s">
        <v>1</v>
      </c>
      <c r="N403" s="233" t="s">
        <v>41</v>
      </c>
      <c r="O403" s="77"/>
      <c r="P403" s="181">
        <f>O403*H403</f>
        <v>0</v>
      </c>
      <c r="Q403" s="181">
        <v>0.0011999999999999999</v>
      </c>
      <c r="R403" s="181">
        <f>Q403*H403</f>
        <v>0.0021419999999999998</v>
      </c>
      <c r="S403" s="181">
        <v>0</v>
      </c>
      <c r="T403" s="182">
        <f>S403*H403</f>
        <v>0</v>
      </c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R403" s="183" t="s">
        <v>205</v>
      </c>
      <c r="AT403" s="183" t="s">
        <v>318</v>
      </c>
      <c r="AU403" s="183" t="s">
        <v>86</v>
      </c>
      <c r="AY403" s="19" t="s">
        <v>134</v>
      </c>
      <c r="BE403" s="184">
        <f>IF(N403="základní",J403,0)</f>
        <v>0</v>
      </c>
      <c r="BF403" s="184">
        <f>IF(N403="snížená",J403,0)</f>
        <v>0</v>
      </c>
      <c r="BG403" s="184">
        <f>IF(N403="zákl. přenesená",J403,0)</f>
        <v>0</v>
      </c>
      <c r="BH403" s="184">
        <f>IF(N403="sníž. přenesená",J403,0)</f>
        <v>0</v>
      </c>
      <c r="BI403" s="184">
        <f>IF(N403="nulová",J403,0)</f>
        <v>0</v>
      </c>
      <c r="BJ403" s="19" t="s">
        <v>84</v>
      </c>
      <c r="BK403" s="184">
        <f>ROUND(I403*H403,2)</f>
        <v>0</v>
      </c>
      <c r="BL403" s="19" t="s">
        <v>248</v>
      </c>
      <c r="BM403" s="183" t="s">
        <v>584</v>
      </c>
    </row>
    <row r="404" s="13" customFormat="1">
      <c r="A404" s="13"/>
      <c r="B404" s="192"/>
      <c r="C404" s="13"/>
      <c r="D404" s="193" t="s">
        <v>250</v>
      </c>
      <c r="E404" s="194" t="s">
        <v>1</v>
      </c>
      <c r="F404" s="195" t="s">
        <v>585</v>
      </c>
      <c r="G404" s="13"/>
      <c r="H404" s="196">
        <v>1.7849999999999999</v>
      </c>
      <c r="I404" s="197"/>
      <c r="J404" s="13"/>
      <c r="K404" s="13"/>
      <c r="L404" s="192"/>
      <c r="M404" s="198"/>
      <c r="N404" s="199"/>
      <c r="O404" s="199"/>
      <c r="P404" s="199"/>
      <c r="Q404" s="199"/>
      <c r="R404" s="199"/>
      <c r="S404" s="199"/>
      <c r="T404" s="200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194" t="s">
        <v>250</v>
      </c>
      <c r="AU404" s="194" t="s">
        <v>86</v>
      </c>
      <c r="AV404" s="13" t="s">
        <v>86</v>
      </c>
      <c r="AW404" s="13" t="s">
        <v>32</v>
      </c>
      <c r="AX404" s="13" t="s">
        <v>84</v>
      </c>
      <c r="AY404" s="194" t="s">
        <v>134</v>
      </c>
    </row>
    <row r="405" s="2" customFormat="1" ht="44.25" customHeight="1">
      <c r="A405" s="38"/>
      <c r="B405" s="171"/>
      <c r="C405" s="172" t="s">
        <v>586</v>
      </c>
      <c r="D405" s="172" t="s">
        <v>137</v>
      </c>
      <c r="E405" s="173" t="s">
        <v>587</v>
      </c>
      <c r="F405" s="174" t="s">
        <v>588</v>
      </c>
      <c r="G405" s="175" t="s">
        <v>247</v>
      </c>
      <c r="H405" s="176">
        <v>67.799999999999997</v>
      </c>
      <c r="I405" s="177"/>
      <c r="J405" s="178">
        <f>ROUND(I405*H405,2)</f>
        <v>0</v>
      </c>
      <c r="K405" s="174" t="s">
        <v>141</v>
      </c>
      <c r="L405" s="39"/>
      <c r="M405" s="179" t="s">
        <v>1</v>
      </c>
      <c r="N405" s="180" t="s">
        <v>41</v>
      </c>
      <c r="O405" s="77"/>
      <c r="P405" s="181">
        <f>O405*H405</f>
        <v>0</v>
      </c>
      <c r="Q405" s="181">
        <v>0.0086</v>
      </c>
      <c r="R405" s="181">
        <f>Q405*H405</f>
        <v>0.58307999999999993</v>
      </c>
      <c r="S405" s="181">
        <v>0</v>
      </c>
      <c r="T405" s="182">
        <f>S405*H405</f>
        <v>0</v>
      </c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R405" s="183" t="s">
        <v>248</v>
      </c>
      <c r="AT405" s="183" t="s">
        <v>137</v>
      </c>
      <c r="AU405" s="183" t="s">
        <v>86</v>
      </c>
      <c r="AY405" s="19" t="s">
        <v>134</v>
      </c>
      <c r="BE405" s="184">
        <f>IF(N405="základní",J405,0)</f>
        <v>0</v>
      </c>
      <c r="BF405" s="184">
        <f>IF(N405="snížená",J405,0)</f>
        <v>0</v>
      </c>
      <c r="BG405" s="184">
        <f>IF(N405="zákl. přenesená",J405,0)</f>
        <v>0</v>
      </c>
      <c r="BH405" s="184">
        <f>IF(N405="sníž. přenesená",J405,0)</f>
        <v>0</v>
      </c>
      <c r="BI405" s="184">
        <f>IF(N405="nulová",J405,0)</f>
        <v>0</v>
      </c>
      <c r="BJ405" s="19" t="s">
        <v>84</v>
      </c>
      <c r="BK405" s="184">
        <f>ROUND(I405*H405,2)</f>
        <v>0</v>
      </c>
      <c r="BL405" s="19" t="s">
        <v>248</v>
      </c>
      <c r="BM405" s="183" t="s">
        <v>589</v>
      </c>
    </row>
    <row r="406" s="14" customFormat="1">
      <c r="A406" s="14"/>
      <c r="B406" s="201"/>
      <c r="C406" s="14"/>
      <c r="D406" s="193" t="s">
        <v>250</v>
      </c>
      <c r="E406" s="202" t="s">
        <v>1</v>
      </c>
      <c r="F406" s="203" t="s">
        <v>590</v>
      </c>
      <c r="G406" s="14"/>
      <c r="H406" s="202" t="s">
        <v>1</v>
      </c>
      <c r="I406" s="204"/>
      <c r="J406" s="14"/>
      <c r="K406" s="14"/>
      <c r="L406" s="201"/>
      <c r="M406" s="205"/>
      <c r="N406" s="206"/>
      <c r="O406" s="206"/>
      <c r="P406" s="206"/>
      <c r="Q406" s="206"/>
      <c r="R406" s="206"/>
      <c r="S406" s="206"/>
      <c r="T406" s="207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02" t="s">
        <v>250</v>
      </c>
      <c r="AU406" s="202" t="s">
        <v>86</v>
      </c>
      <c r="AV406" s="14" t="s">
        <v>84</v>
      </c>
      <c r="AW406" s="14" t="s">
        <v>32</v>
      </c>
      <c r="AX406" s="14" t="s">
        <v>76</v>
      </c>
      <c r="AY406" s="202" t="s">
        <v>134</v>
      </c>
    </row>
    <row r="407" s="14" customFormat="1">
      <c r="A407" s="14"/>
      <c r="B407" s="201"/>
      <c r="C407" s="14"/>
      <c r="D407" s="193" t="s">
        <v>250</v>
      </c>
      <c r="E407" s="202" t="s">
        <v>1</v>
      </c>
      <c r="F407" s="203" t="s">
        <v>591</v>
      </c>
      <c r="G407" s="14"/>
      <c r="H407" s="202" t="s">
        <v>1</v>
      </c>
      <c r="I407" s="204"/>
      <c r="J407" s="14"/>
      <c r="K407" s="14"/>
      <c r="L407" s="201"/>
      <c r="M407" s="205"/>
      <c r="N407" s="206"/>
      <c r="O407" s="206"/>
      <c r="P407" s="206"/>
      <c r="Q407" s="206"/>
      <c r="R407" s="206"/>
      <c r="S407" s="206"/>
      <c r="T407" s="207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02" t="s">
        <v>250</v>
      </c>
      <c r="AU407" s="202" t="s">
        <v>86</v>
      </c>
      <c r="AV407" s="14" t="s">
        <v>84</v>
      </c>
      <c r="AW407" s="14" t="s">
        <v>32</v>
      </c>
      <c r="AX407" s="14" t="s">
        <v>76</v>
      </c>
      <c r="AY407" s="202" t="s">
        <v>134</v>
      </c>
    </row>
    <row r="408" s="13" customFormat="1">
      <c r="A408" s="13"/>
      <c r="B408" s="192"/>
      <c r="C408" s="13"/>
      <c r="D408" s="193" t="s">
        <v>250</v>
      </c>
      <c r="E408" s="194" t="s">
        <v>1</v>
      </c>
      <c r="F408" s="195" t="s">
        <v>592</v>
      </c>
      <c r="G408" s="13"/>
      <c r="H408" s="196">
        <v>2.5</v>
      </c>
      <c r="I408" s="197"/>
      <c r="J408" s="13"/>
      <c r="K408" s="13"/>
      <c r="L408" s="192"/>
      <c r="M408" s="198"/>
      <c r="N408" s="199"/>
      <c r="O408" s="199"/>
      <c r="P408" s="199"/>
      <c r="Q408" s="199"/>
      <c r="R408" s="199"/>
      <c r="S408" s="199"/>
      <c r="T408" s="200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194" t="s">
        <v>250</v>
      </c>
      <c r="AU408" s="194" t="s">
        <v>86</v>
      </c>
      <c r="AV408" s="13" t="s">
        <v>86</v>
      </c>
      <c r="AW408" s="13" t="s">
        <v>32</v>
      </c>
      <c r="AX408" s="13" t="s">
        <v>76</v>
      </c>
      <c r="AY408" s="194" t="s">
        <v>134</v>
      </c>
    </row>
    <row r="409" s="16" customFormat="1">
      <c r="A409" s="16"/>
      <c r="B409" s="216"/>
      <c r="C409" s="16"/>
      <c r="D409" s="193" t="s">
        <v>250</v>
      </c>
      <c r="E409" s="217" t="s">
        <v>194</v>
      </c>
      <c r="F409" s="218" t="s">
        <v>281</v>
      </c>
      <c r="G409" s="16"/>
      <c r="H409" s="219">
        <v>2.5</v>
      </c>
      <c r="I409" s="220"/>
      <c r="J409" s="16"/>
      <c r="K409" s="16"/>
      <c r="L409" s="216"/>
      <c r="M409" s="221"/>
      <c r="N409" s="222"/>
      <c r="O409" s="222"/>
      <c r="P409" s="222"/>
      <c r="Q409" s="222"/>
      <c r="R409" s="222"/>
      <c r="S409" s="222"/>
      <c r="T409" s="223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T409" s="217" t="s">
        <v>250</v>
      </c>
      <c r="AU409" s="217" t="s">
        <v>86</v>
      </c>
      <c r="AV409" s="16" t="s">
        <v>150</v>
      </c>
      <c r="AW409" s="16" t="s">
        <v>32</v>
      </c>
      <c r="AX409" s="16" t="s">
        <v>76</v>
      </c>
      <c r="AY409" s="217" t="s">
        <v>134</v>
      </c>
    </row>
    <row r="410" s="14" customFormat="1">
      <c r="A410" s="14"/>
      <c r="B410" s="201"/>
      <c r="C410" s="14"/>
      <c r="D410" s="193" t="s">
        <v>250</v>
      </c>
      <c r="E410" s="202" t="s">
        <v>1</v>
      </c>
      <c r="F410" s="203" t="s">
        <v>593</v>
      </c>
      <c r="G410" s="14"/>
      <c r="H410" s="202" t="s">
        <v>1</v>
      </c>
      <c r="I410" s="204"/>
      <c r="J410" s="14"/>
      <c r="K410" s="14"/>
      <c r="L410" s="201"/>
      <c r="M410" s="205"/>
      <c r="N410" s="206"/>
      <c r="O410" s="206"/>
      <c r="P410" s="206"/>
      <c r="Q410" s="206"/>
      <c r="R410" s="206"/>
      <c r="S410" s="206"/>
      <c r="T410" s="207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02" t="s">
        <v>250</v>
      </c>
      <c r="AU410" s="202" t="s">
        <v>86</v>
      </c>
      <c r="AV410" s="14" t="s">
        <v>84</v>
      </c>
      <c r="AW410" s="14" t="s">
        <v>32</v>
      </c>
      <c r="AX410" s="14" t="s">
        <v>76</v>
      </c>
      <c r="AY410" s="202" t="s">
        <v>134</v>
      </c>
    </row>
    <row r="411" s="14" customFormat="1">
      <c r="A411" s="14"/>
      <c r="B411" s="201"/>
      <c r="C411" s="14"/>
      <c r="D411" s="193" t="s">
        <v>250</v>
      </c>
      <c r="E411" s="202" t="s">
        <v>1</v>
      </c>
      <c r="F411" s="203" t="s">
        <v>594</v>
      </c>
      <c r="G411" s="14"/>
      <c r="H411" s="202" t="s">
        <v>1</v>
      </c>
      <c r="I411" s="204"/>
      <c r="J411" s="14"/>
      <c r="K411" s="14"/>
      <c r="L411" s="201"/>
      <c r="M411" s="205"/>
      <c r="N411" s="206"/>
      <c r="O411" s="206"/>
      <c r="P411" s="206"/>
      <c r="Q411" s="206"/>
      <c r="R411" s="206"/>
      <c r="S411" s="206"/>
      <c r="T411" s="207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02" t="s">
        <v>250</v>
      </c>
      <c r="AU411" s="202" t="s">
        <v>86</v>
      </c>
      <c r="AV411" s="14" t="s">
        <v>84</v>
      </c>
      <c r="AW411" s="14" t="s">
        <v>32</v>
      </c>
      <c r="AX411" s="14" t="s">
        <v>76</v>
      </c>
      <c r="AY411" s="202" t="s">
        <v>134</v>
      </c>
    </row>
    <row r="412" s="13" customFormat="1">
      <c r="A412" s="13"/>
      <c r="B412" s="192"/>
      <c r="C412" s="13"/>
      <c r="D412" s="193" t="s">
        <v>250</v>
      </c>
      <c r="E412" s="194" t="s">
        <v>1</v>
      </c>
      <c r="F412" s="195" t="s">
        <v>595</v>
      </c>
      <c r="G412" s="13"/>
      <c r="H412" s="196">
        <v>16.300000000000001</v>
      </c>
      <c r="I412" s="197"/>
      <c r="J412" s="13"/>
      <c r="K412" s="13"/>
      <c r="L412" s="192"/>
      <c r="M412" s="198"/>
      <c r="N412" s="199"/>
      <c r="O412" s="199"/>
      <c r="P412" s="199"/>
      <c r="Q412" s="199"/>
      <c r="R412" s="199"/>
      <c r="S412" s="199"/>
      <c r="T412" s="200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194" t="s">
        <v>250</v>
      </c>
      <c r="AU412" s="194" t="s">
        <v>86</v>
      </c>
      <c r="AV412" s="13" t="s">
        <v>86</v>
      </c>
      <c r="AW412" s="13" t="s">
        <v>32</v>
      </c>
      <c r="AX412" s="13" t="s">
        <v>76</v>
      </c>
      <c r="AY412" s="194" t="s">
        <v>134</v>
      </c>
    </row>
    <row r="413" s="14" customFormat="1">
      <c r="A413" s="14"/>
      <c r="B413" s="201"/>
      <c r="C413" s="14"/>
      <c r="D413" s="193" t="s">
        <v>250</v>
      </c>
      <c r="E413" s="202" t="s">
        <v>1</v>
      </c>
      <c r="F413" s="203" t="s">
        <v>596</v>
      </c>
      <c r="G413" s="14"/>
      <c r="H413" s="202" t="s">
        <v>1</v>
      </c>
      <c r="I413" s="204"/>
      <c r="J413" s="14"/>
      <c r="K413" s="14"/>
      <c r="L413" s="201"/>
      <c r="M413" s="205"/>
      <c r="N413" s="206"/>
      <c r="O413" s="206"/>
      <c r="P413" s="206"/>
      <c r="Q413" s="206"/>
      <c r="R413" s="206"/>
      <c r="S413" s="206"/>
      <c r="T413" s="207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02" t="s">
        <v>250</v>
      </c>
      <c r="AU413" s="202" t="s">
        <v>86</v>
      </c>
      <c r="AV413" s="14" t="s">
        <v>84</v>
      </c>
      <c r="AW413" s="14" t="s">
        <v>32</v>
      </c>
      <c r="AX413" s="14" t="s">
        <v>76</v>
      </c>
      <c r="AY413" s="202" t="s">
        <v>134</v>
      </c>
    </row>
    <row r="414" s="13" customFormat="1">
      <c r="A414" s="13"/>
      <c r="B414" s="192"/>
      <c r="C414" s="13"/>
      <c r="D414" s="193" t="s">
        <v>250</v>
      </c>
      <c r="E414" s="194" t="s">
        <v>1</v>
      </c>
      <c r="F414" s="195" t="s">
        <v>597</v>
      </c>
      <c r="G414" s="13"/>
      <c r="H414" s="196">
        <v>6.5999999999999996</v>
      </c>
      <c r="I414" s="197"/>
      <c r="J414" s="13"/>
      <c r="K414" s="13"/>
      <c r="L414" s="192"/>
      <c r="M414" s="198"/>
      <c r="N414" s="199"/>
      <c r="O414" s="199"/>
      <c r="P414" s="199"/>
      <c r="Q414" s="199"/>
      <c r="R414" s="199"/>
      <c r="S414" s="199"/>
      <c r="T414" s="200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194" t="s">
        <v>250</v>
      </c>
      <c r="AU414" s="194" t="s">
        <v>86</v>
      </c>
      <c r="AV414" s="13" t="s">
        <v>86</v>
      </c>
      <c r="AW414" s="13" t="s">
        <v>32</v>
      </c>
      <c r="AX414" s="13" t="s">
        <v>76</v>
      </c>
      <c r="AY414" s="194" t="s">
        <v>134</v>
      </c>
    </row>
    <row r="415" s="14" customFormat="1">
      <c r="A415" s="14"/>
      <c r="B415" s="201"/>
      <c r="C415" s="14"/>
      <c r="D415" s="193" t="s">
        <v>250</v>
      </c>
      <c r="E415" s="202" t="s">
        <v>1</v>
      </c>
      <c r="F415" s="203" t="s">
        <v>598</v>
      </c>
      <c r="G415" s="14"/>
      <c r="H415" s="202" t="s">
        <v>1</v>
      </c>
      <c r="I415" s="204"/>
      <c r="J415" s="14"/>
      <c r="K415" s="14"/>
      <c r="L415" s="201"/>
      <c r="M415" s="205"/>
      <c r="N415" s="206"/>
      <c r="O415" s="206"/>
      <c r="P415" s="206"/>
      <c r="Q415" s="206"/>
      <c r="R415" s="206"/>
      <c r="S415" s="206"/>
      <c r="T415" s="207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02" t="s">
        <v>250</v>
      </c>
      <c r="AU415" s="202" t="s">
        <v>86</v>
      </c>
      <c r="AV415" s="14" t="s">
        <v>84</v>
      </c>
      <c r="AW415" s="14" t="s">
        <v>32</v>
      </c>
      <c r="AX415" s="14" t="s">
        <v>76</v>
      </c>
      <c r="AY415" s="202" t="s">
        <v>134</v>
      </c>
    </row>
    <row r="416" s="13" customFormat="1">
      <c r="A416" s="13"/>
      <c r="B416" s="192"/>
      <c r="C416" s="13"/>
      <c r="D416" s="193" t="s">
        <v>250</v>
      </c>
      <c r="E416" s="194" t="s">
        <v>1</v>
      </c>
      <c r="F416" s="195" t="s">
        <v>599</v>
      </c>
      <c r="G416" s="13"/>
      <c r="H416" s="196">
        <v>14.5</v>
      </c>
      <c r="I416" s="197"/>
      <c r="J416" s="13"/>
      <c r="K416" s="13"/>
      <c r="L416" s="192"/>
      <c r="M416" s="198"/>
      <c r="N416" s="199"/>
      <c r="O416" s="199"/>
      <c r="P416" s="199"/>
      <c r="Q416" s="199"/>
      <c r="R416" s="199"/>
      <c r="S416" s="199"/>
      <c r="T416" s="200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194" t="s">
        <v>250</v>
      </c>
      <c r="AU416" s="194" t="s">
        <v>86</v>
      </c>
      <c r="AV416" s="13" t="s">
        <v>86</v>
      </c>
      <c r="AW416" s="13" t="s">
        <v>32</v>
      </c>
      <c r="AX416" s="13" t="s">
        <v>76</v>
      </c>
      <c r="AY416" s="194" t="s">
        <v>134</v>
      </c>
    </row>
    <row r="417" s="14" customFormat="1">
      <c r="A417" s="14"/>
      <c r="B417" s="201"/>
      <c r="C417" s="14"/>
      <c r="D417" s="193" t="s">
        <v>250</v>
      </c>
      <c r="E417" s="202" t="s">
        <v>1</v>
      </c>
      <c r="F417" s="203" t="s">
        <v>600</v>
      </c>
      <c r="G417" s="14"/>
      <c r="H417" s="202" t="s">
        <v>1</v>
      </c>
      <c r="I417" s="204"/>
      <c r="J417" s="14"/>
      <c r="K417" s="14"/>
      <c r="L417" s="201"/>
      <c r="M417" s="205"/>
      <c r="N417" s="206"/>
      <c r="O417" s="206"/>
      <c r="P417" s="206"/>
      <c r="Q417" s="206"/>
      <c r="R417" s="206"/>
      <c r="S417" s="206"/>
      <c r="T417" s="207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02" t="s">
        <v>250</v>
      </c>
      <c r="AU417" s="202" t="s">
        <v>86</v>
      </c>
      <c r="AV417" s="14" t="s">
        <v>84</v>
      </c>
      <c r="AW417" s="14" t="s">
        <v>32</v>
      </c>
      <c r="AX417" s="14" t="s">
        <v>76</v>
      </c>
      <c r="AY417" s="202" t="s">
        <v>134</v>
      </c>
    </row>
    <row r="418" s="13" customFormat="1">
      <c r="A418" s="13"/>
      <c r="B418" s="192"/>
      <c r="C418" s="13"/>
      <c r="D418" s="193" t="s">
        <v>250</v>
      </c>
      <c r="E418" s="194" t="s">
        <v>1</v>
      </c>
      <c r="F418" s="195" t="s">
        <v>601</v>
      </c>
      <c r="G418" s="13"/>
      <c r="H418" s="196">
        <v>1.8500000000000001</v>
      </c>
      <c r="I418" s="197"/>
      <c r="J418" s="13"/>
      <c r="K418" s="13"/>
      <c r="L418" s="192"/>
      <c r="M418" s="198"/>
      <c r="N418" s="199"/>
      <c r="O418" s="199"/>
      <c r="P418" s="199"/>
      <c r="Q418" s="199"/>
      <c r="R418" s="199"/>
      <c r="S418" s="199"/>
      <c r="T418" s="200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194" t="s">
        <v>250</v>
      </c>
      <c r="AU418" s="194" t="s">
        <v>86</v>
      </c>
      <c r="AV418" s="13" t="s">
        <v>86</v>
      </c>
      <c r="AW418" s="13" t="s">
        <v>32</v>
      </c>
      <c r="AX418" s="13" t="s">
        <v>76</v>
      </c>
      <c r="AY418" s="194" t="s">
        <v>134</v>
      </c>
    </row>
    <row r="419" s="14" customFormat="1">
      <c r="A419" s="14"/>
      <c r="B419" s="201"/>
      <c r="C419" s="14"/>
      <c r="D419" s="193" t="s">
        <v>250</v>
      </c>
      <c r="E419" s="202" t="s">
        <v>1</v>
      </c>
      <c r="F419" s="203" t="s">
        <v>602</v>
      </c>
      <c r="G419" s="14"/>
      <c r="H419" s="202" t="s">
        <v>1</v>
      </c>
      <c r="I419" s="204"/>
      <c r="J419" s="14"/>
      <c r="K419" s="14"/>
      <c r="L419" s="201"/>
      <c r="M419" s="205"/>
      <c r="N419" s="206"/>
      <c r="O419" s="206"/>
      <c r="P419" s="206"/>
      <c r="Q419" s="206"/>
      <c r="R419" s="206"/>
      <c r="S419" s="206"/>
      <c r="T419" s="207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02" t="s">
        <v>250</v>
      </c>
      <c r="AU419" s="202" t="s">
        <v>86</v>
      </c>
      <c r="AV419" s="14" t="s">
        <v>84</v>
      </c>
      <c r="AW419" s="14" t="s">
        <v>32</v>
      </c>
      <c r="AX419" s="14" t="s">
        <v>76</v>
      </c>
      <c r="AY419" s="202" t="s">
        <v>134</v>
      </c>
    </row>
    <row r="420" s="14" customFormat="1">
      <c r="A420" s="14"/>
      <c r="B420" s="201"/>
      <c r="C420" s="14"/>
      <c r="D420" s="193" t="s">
        <v>250</v>
      </c>
      <c r="E420" s="202" t="s">
        <v>1</v>
      </c>
      <c r="F420" s="203" t="s">
        <v>594</v>
      </c>
      <c r="G420" s="14"/>
      <c r="H420" s="202" t="s">
        <v>1</v>
      </c>
      <c r="I420" s="204"/>
      <c r="J420" s="14"/>
      <c r="K420" s="14"/>
      <c r="L420" s="201"/>
      <c r="M420" s="205"/>
      <c r="N420" s="206"/>
      <c r="O420" s="206"/>
      <c r="P420" s="206"/>
      <c r="Q420" s="206"/>
      <c r="R420" s="206"/>
      <c r="S420" s="206"/>
      <c r="T420" s="207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02" t="s">
        <v>250</v>
      </c>
      <c r="AU420" s="202" t="s">
        <v>86</v>
      </c>
      <c r="AV420" s="14" t="s">
        <v>84</v>
      </c>
      <c r="AW420" s="14" t="s">
        <v>32</v>
      </c>
      <c r="AX420" s="14" t="s">
        <v>76</v>
      </c>
      <c r="AY420" s="202" t="s">
        <v>134</v>
      </c>
    </row>
    <row r="421" s="13" customFormat="1">
      <c r="A421" s="13"/>
      <c r="B421" s="192"/>
      <c r="C421" s="13"/>
      <c r="D421" s="193" t="s">
        <v>250</v>
      </c>
      <c r="E421" s="194" t="s">
        <v>1</v>
      </c>
      <c r="F421" s="195" t="s">
        <v>603</v>
      </c>
      <c r="G421" s="13"/>
      <c r="H421" s="196">
        <v>8.5</v>
      </c>
      <c r="I421" s="197"/>
      <c r="J421" s="13"/>
      <c r="K421" s="13"/>
      <c r="L421" s="192"/>
      <c r="M421" s="198"/>
      <c r="N421" s="199"/>
      <c r="O421" s="199"/>
      <c r="P421" s="199"/>
      <c r="Q421" s="199"/>
      <c r="R421" s="199"/>
      <c r="S421" s="199"/>
      <c r="T421" s="200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194" t="s">
        <v>250</v>
      </c>
      <c r="AU421" s="194" t="s">
        <v>86</v>
      </c>
      <c r="AV421" s="13" t="s">
        <v>86</v>
      </c>
      <c r="AW421" s="13" t="s">
        <v>32</v>
      </c>
      <c r="AX421" s="13" t="s">
        <v>76</v>
      </c>
      <c r="AY421" s="194" t="s">
        <v>134</v>
      </c>
    </row>
    <row r="422" s="14" customFormat="1">
      <c r="A422" s="14"/>
      <c r="B422" s="201"/>
      <c r="C422" s="14"/>
      <c r="D422" s="193" t="s">
        <v>250</v>
      </c>
      <c r="E422" s="202" t="s">
        <v>1</v>
      </c>
      <c r="F422" s="203" t="s">
        <v>600</v>
      </c>
      <c r="G422" s="14"/>
      <c r="H422" s="202" t="s">
        <v>1</v>
      </c>
      <c r="I422" s="204"/>
      <c r="J422" s="14"/>
      <c r="K422" s="14"/>
      <c r="L422" s="201"/>
      <c r="M422" s="205"/>
      <c r="N422" s="206"/>
      <c r="O422" s="206"/>
      <c r="P422" s="206"/>
      <c r="Q422" s="206"/>
      <c r="R422" s="206"/>
      <c r="S422" s="206"/>
      <c r="T422" s="207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02" t="s">
        <v>250</v>
      </c>
      <c r="AU422" s="202" t="s">
        <v>86</v>
      </c>
      <c r="AV422" s="14" t="s">
        <v>84</v>
      </c>
      <c r="AW422" s="14" t="s">
        <v>32</v>
      </c>
      <c r="AX422" s="14" t="s">
        <v>76</v>
      </c>
      <c r="AY422" s="202" t="s">
        <v>134</v>
      </c>
    </row>
    <row r="423" s="13" customFormat="1">
      <c r="A423" s="13"/>
      <c r="B423" s="192"/>
      <c r="C423" s="13"/>
      <c r="D423" s="193" t="s">
        <v>250</v>
      </c>
      <c r="E423" s="194" t="s">
        <v>1</v>
      </c>
      <c r="F423" s="195" t="s">
        <v>604</v>
      </c>
      <c r="G423" s="13"/>
      <c r="H423" s="196">
        <v>6.6500000000000004</v>
      </c>
      <c r="I423" s="197"/>
      <c r="J423" s="13"/>
      <c r="K423" s="13"/>
      <c r="L423" s="192"/>
      <c r="M423" s="198"/>
      <c r="N423" s="199"/>
      <c r="O423" s="199"/>
      <c r="P423" s="199"/>
      <c r="Q423" s="199"/>
      <c r="R423" s="199"/>
      <c r="S423" s="199"/>
      <c r="T423" s="200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194" t="s">
        <v>250</v>
      </c>
      <c r="AU423" s="194" t="s">
        <v>86</v>
      </c>
      <c r="AV423" s="13" t="s">
        <v>86</v>
      </c>
      <c r="AW423" s="13" t="s">
        <v>32</v>
      </c>
      <c r="AX423" s="13" t="s">
        <v>76</v>
      </c>
      <c r="AY423" s="194" t="s">
        <v>134</v>
      </c>
    </row>
    <row r="424" s="14" customFormat="1">
      <c r="A424" s="14"/>
      <c r="B424" s="201"/>
      <c r="C424" s="14"/>
      <c r="D424" s="193" t="s">
        <v>250</v>
      </c>
      <c r="E424" s="202" t="s">
        <v>1</v>
      </c>
      <c r="F424" s="203" t="s">
        <v>598</v>
      </c>
      <c r="G424" s="14"/>
      <c r="H424" s="202" t="s">
        <v>1</v>
      </c>
      <c r="I424" s="204"/>
      <c r="J424" s="14"/>
      <c r="K424" s="14"/>
      <c r="L424" s="201"/>
      <c r="M424" s="205"/>
      <c r="N424" s="206"/>
      <c r="O424" s="206"/>
      <c r="P424" s="206"/>
      <c r="Q424" s="206"/>
      <c r="R424" s="206"/>
      <c r="S424" s="206"/>
      <c r="T424" s="207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02" t="s">
        <v>250</v>
      </c>
      <c r="AU424" s="202" t="s">
        <v>86</v>
      </c>
      <c r="AV424" s="14" t="s">
        <v>84</v>
      </c>
      <c r="AW424" s="14" t="s">
        <v>32</v>
      </c>
      <c r="AX424" s="14" t="s">
        <v>76</v>
      </c>
      <c r="AY424" s="202" t="s">
        <v>134</v>
      </c>
    </row>
    <row r="425" s="13" customFormat="1">
      <c r="A425" s="13"/>
      <c r="B425" s="192"/>
      <c r="C425" s="13"/>
      <c r="D425" s="193" t="s">
        <v>250</v>
      </c>
      <c r="E425" s="194" t="s">
        <v>1</v>
      </c>
      <c r="F425" s="195" t="s">
        <v>605</v>
      </c>
      <c r="G425" s="13"/>
      <c r="H425" s="196">
        <v>8.5</v>
      </c>
      <c r="I425" s="197"/>
      <c r="J425" s="13"/>
      <c r="K425" s="13"/>
      <c r="L425" s="192"/>
      <c r="M425" s="198"/>
      <c r="N425" s="199"/>
      <c r="O425" s="199"/>
      <c r="P425" s="199"/>
      <c r="Q425" s="199"/>
      <c r="R425" s="199"/>
      <c r="S425" s="199"/>
      <c r="T425" s="200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194" t="s">
        <v>250</v>
      </c>
      <c r="AU425" s="194" t="s">
        <v>86</v>
      </c>
      <c r="AV425" s="13" t="s">
        <v>86</v>
      </c>
      <c r="AW425" s="13" t="s">
        <v>32</v>
      </c>
      <c r="AX425" s="13" t="s">
        <v>76</v>
      </c>
      <c r="AY425" s="194" t="s">
        <v>134</v>
      </c>
    </row>
    <row r="426" s="14" customFormat="1">
      <c r="A426" s="14"/>
      <c r="B426" s="201"/>
      <c r="C426" s="14"/>
      <c r="D426" s="193" t="s">
        <v>250</v>
      </c>
      <c r="E426" s="202" t="s">
        <v>1</v>
      </c>
      <c r="F426" s="203" t="s">
        <v>596</v>
      </c>
      <c r="G426" s="14"/>
      <c r="H426" s="202" t="s">
        <v>1</v>
      </c>
      <c r="I426" s="204"/>
      <c r="J426" s="14"/>
      <c r="K426" s="14"/>
      <c r="L426" s="201"/>
      <c r="M426" s="205"/>
      <c r="N426" s="206"/>
      <c r="O426" s="206"/>
      <c r="P426" s="206"/>
      <c r="Q426" s="206"/>
      <c r="R426" s="206"/>
      <c r="S426" s="206"/>
      <c r="T426" s="207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02" t="s">
        <v>250</v>
      </c>
      <c r="AU426" s="202" t="s">
        <v>86</v>
      </c>
      <c r="AV426" s="14" t="s">
        <v>84</v>
      </c>
      <c r="AW426" s="14" t="s">
        <v>32</v>
      </c>
      <c r="AX426" s="14" t="s">
        <v>76</v>
      </c>
      <c r="AY426" s="202" t="s">
        <v>134</v>
      </c>
    </row>
    <row r="427" s="13" customFormat="1">
      <c r="A427" s="13"/>
      <c r="B427" s="192"/>
      <c r="C427" s="13"/>
      <c r="D427" s="193" t="s">
        <v>250</v>
      </c>
      <c r="E427" s="194" t="s">
        <v>1</v>
      </c>
      <c r="F427" s="195" t="s">
        <v>606</v>
      </c>
      <c r="G427" s="13"/>
      <c r="H427" s="196">
        <v>2.3999999999999999</v>
      </c>
      <c r="I427" s="197"/>
      <c r="J427" s="13"/>
      <c r="K427" s="13"/>
      <c r="L427" s="192"/>
      <c r="M427" s="198"/>
      <c r="N427" s="199"/>
      <c r="O427" s="199"/>
      <c r="P427" s="199"/>
      <c r="Q427" s="199"/>
      <c r="R427" s="199"/>
      <c r="S427" s="199"/>
      <c r="T427" s="200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194" t="s">
        <v>250</v>
      </c>
      <c r="AU427" s="194" t="s">
        <v>86</v>
      </c>
      <c r="AV427" s="13" t="s">
        <v>86</v>
      </c>
      <c r="AW427" s="13" t="s">
        <v>32</v>
      </c>
      <c r="AX427" s="13" t="s">
        <v>76</v>
      </c>
      <c r="AY427" s="194" t="s">
        <v>134</v>
      </c>
    </row>
    <row r="428" s="16" customFormat="1">
      <c r="A428" s="16"/>
      <c r="B428" s="216"/>
      <c r="C428" s="16"/>
      <c r="D428" s="193" t="s">
        <v>250</v>
      </c>
      <c r="E428" s="217" t="s">
        <v>196</v>
      </c>
      <c r="F428" s="218" t="s">
        <v>281</v>
      </c>
      <c r="G428" s="16"/>
      <c r="H428" s="219">
        <v>65.299999999999997</v>
      </c>
      <c r="I428" s="220"/>
      <c r="J428" s="16"/>
      <c r="K428" s="16"/>
      <c r="L428" s="216"/>
      <c r="M428" s="221"/>
      <c r="N428" s="222"/>
      <c r="O428" s="222"/>
      <c r="P428" s="222"/>
      <c r="Q428" s="222"/>
      <c r="R428" s="222"/>
      <c r="S428" s="222"/>
      <c r="T428" s="223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T428" s="217" t="s">
        <v>250</v>
      </c>
      <c r="AU428" s="217" t="s">
        <v>86</v>
      </c>
      <c r="AV428" s="16" t="s">
        <v>150</v>
      </c>
      <c r="AW428" s="16" t="s">
        <v>32</v>
      </c>
      <c r="AX428" s="16" t="s">
        <v>76</v>
      </c>
      <c r="AY428" s="217" t="s">
        <v>134</v>
      </c>
    </row>
    <row r="429" s="15" customFormat="1">
      <c r="A429" s="15"/>
      <c r="B429" s="208"/>
      <c r="C429" s="15"/>
      <c r="D429" s="193" t="s">
        <v>250</v>
      </c>
      <c r="E429" s="209" t="s">
        <v>1</v>
      </c>
      <c r="F429" s="210" t="s">
        <v>256</v>
      </c>
      <c r="G429" s="15"/>
      <c r="H429" s="211">
        <v>67.799999999999997</v>
      </c>
      <c r="I429" s="212"/>
      <c r="J429" s="15"/>
      <c r="K429" s="15"/>
      <c r="L429" s="208"/>
      <c r="M429" s="213"/>
      <c r="N429" s="214"/>
      <c r="O429" s="214"/>
      <c r="P429" s="214"/>
      <c r="Q429" s="214"/>
      <c r="R429" s="214"/>
      <c r="S429" s="214"/>
      <c r="T429" s="2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T429" s="209" t="s">
        <v>250</v>
      </c>
      <c r="AU429" s="209" t="s">
        <v>86</v>
      </c>
      <c r="AV429" s="15" t="s">
        <v>248</v>
      </c>
      <c r="AW429" s="15" t="s">
        <v>32</v>
      </c>
      <c r="AX429" s="15" t="s">
        <v>84</v>
      </c>
      <c r="AY429" s="209" t="s">
        <v>134</v>
      </c>
    </row>
    <row r="430" s="2" customFormat="1" ht="24.15" customHeight="1">
      <c r="A430" s="38"/>
      <c r="B430" s="171"/>
      <c r="C430" s="224" t="s">
        <v>607</v>
      </c>
      <c r="D430" s="224" t="s">
        <v>318</v>
      </c>
      <c r="E430" s="225" t="s">
        <v>608</v>
      </c>
      <c r="F430" s="226" t="s">
        <v>609</v>
      </c>
      <c r="G430" s="227" t="s">
        <v>247</v>
      </c>
      <c r="H430" s="228">
        <v>71.189999999999998</v>
      </c>
      <c r="I430" s="229"/>
      <c r="J430" s="230">
        <f>ROUND(I430*H430,2)</f>
        <v>0</v>
      </c>
      <c r="K430" s="226" t="s">
        <v>141</v>
      </c>
      <c r="L430" s="231"/>
      <c r="M430" s="232" t="s">
        <v>1</v>
      </c>
      <c r="N430" s="233" t="s">
        <v>41</v>
      </c>
      <c r="O430" s="77"/>
      <c r="P430" s="181">
        <f>O430*H430</f>
        <v>0</v>
      </c>
      <c r="Q430" s="181">
        <v>0.0047999999999999996</v>
      </c>
      <c r="R430" s="181">
        <f>Q430*H430</f>
        <v>0.34171199999999996</v>
      </c>
      <c r="S430" s="181">
        <v>0</v>
      </c>
      <c r="T430" s="182">
        <f>S430*H430</f>
        <v>0</v>
      </c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R430" s="183" t="s">
        <v>205</v>
      </c>
      <c r="AT430" s="183" t="s">
        <v>318</v>
      </c>
      <c r="AU430" s="183" t="s">
        <v>86</v>
      </c>
      <c r="AY430" s="19" t="s">
        <v>134</v>
      </c>
      <c r="BE430" s="184">
        <f>IF(N430="základní",J430,0)</f>
        <v>0</v>
      </c>
      <c r="BF430" s="184">
        <f>IF(N430="snížená",J430,0)</f>
        <v>0</v>
      </c>
      <c r="BG430" s="184">
        <f>IF(N430="zákl. přenesená",J430,0)</f>
        <v>0</v>
      </c>
      <c r="BH430" s="184">
        <f>IF(N430="sníž. přenesená",J430,0)</f>
        <v>0</v>
      </c>
      <c r="BI430" s="184">
        <f>IF(N430="nulová",J430,0)</f>
        <v>0</v>
      </c>
      <c r="BJ430" s="19" t="s">
        <v>84</v>
      </c>
      <c r="BK430" s="184">
        <f>ROUND(I430*H430,2)</f>
        <v>0</v>
      </c>
      <c r="BL430" s="19" t="s">
        <v>248</v>
      </c>
      <c r="BM430" s="183" t="s">
        <v>610</v>
      </c>
    </row>
    <row r="431" s="13" customFormat="1">
      <c r="A431" s="13"/>
      <c r="B431" s="192"/>
      <c r="C431" s="13"/>
      <c r="D431" s="193" t="s">
        <v>250</v>
      </c>
      <c r="E431" s="194" t="s">
        <v>1</v>
      </c>
      <c r="F431" s="195" t="s">
        <v>611</v>
      </c>
      <c r="G431" s="13"/>
      <c r="H431" s="196">
        <v>71.189999999999998</v>
      </c>
      <c r="I431" s="197"/>
      <c r="J431" s="13"/>
      <c r="K431" s="13"/>
      <c r="L431" s="192"/>
      <c r="M431" s="198"/>
      <c r="N431" s="199"/>
      <c r="O431" s="199"/>
      <c r="P431" s="199"/>
      <c r="Q431" s="199"/>
      <c r="R431" s="199"/>
      <c r="S431" s="199"/>
      <c r="T431" s="200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194" t="s">
        <v>250</v>
      </c>
      <c r="AU431" s="194" t="s">
        <v>86</v>
      </c>
      <c r="AV431" s="13" t="s">
        <v>86</v>
      </c>
      <c r="AW431" s="13" t="s">
        <v>32</v>
      </c>
      <c r="AX431" s="13" t="s">
        <v>84</v>
      </c>
      <c r="AY431" s="194" t="s">
        <v>134</v>
      </c>
    </row>
    <row r="432" s="2" customFormat="1" ht="44.25" customHeight="1">
      <c r="A432" s="38"/>
      <c r="B432" s="171"/>
      <c r="C432" s="172" t="s">
        <v>612</v>
      </c>
      <c r="D432" s="172" t="s">
        <v>137</v>
      </c>
      <c r="E432" s="173" t="s">
        <v>613</v>
      </c>
      <c r="F432" s="174" t="s">
        <v>614</v>
      </c>
      <c r="G432" s="175" t="s">
        <v>247</v>
      </c>
      <c r="H432" s="176">
        <v>587.46000000000004</v>
      </c>
      <c r="I432" s="177"/>
      <c r="J432" s="178">
        <f>ROUND(I432*H432,2)</f>
        <v>0</v>
      </c>
      <c r="K432" s="174" t="s">
        <v>141</v>
      </c>
      <c r="L432" s="39"/>
      <c r="M432" s="179" t="s">
        <v>1</v>
      </c>
      <c r="N432" s="180" t="s">
        <v>41</v>
      </c>
      <c r="O432" s="77"/>
      <c r="P432" s="181">
        <f>O432*H432</f>
        <v>0</v>
      </c>
      <c r="Q432" s="181">
        <v>0.0086800000000000002</v>
      </c>
      <c r="R432" s="181">
        <f>Q432*H432</f>
        <v>5.0991528000000006</v>
      </c>
      <c r="S432" s="181">
        <v>0</v>
      </c>
      <c r="T432" s="182">
        <f>S432*H432</f>
        <v>0</v>
      </c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R432" s="183" t="s">
        <v>248</v>
      </c>
      <c r="AT432" s="183" t="s">
        <v>137</v>
      </c>
      <c r="AU432" s="183" t="s">
        <v>86</v>
      </c>
      <c r="AY432" s="19" t="s">
        <v>134</v>
      </c>
      <c r="BE432" s="184">
        <f>IF(N432="základní",J432,0)</f>
        <v>0</v>
      </c>
      <c r="BF432" s="184">
        <f>IF(N432="snížená",J432,0)</f>
        <v>0</v>
      </c>
      <c r="BG432" s="184">
        <f>IF(N432="zákl. přenesená",J432,0)</f>
        <v>0</v>
      </c>
      <c r="BH432" s="184">
        <f>IF(N432="sníž. přenesená",J432,0)</f>
        <v>0</v>
      </c>
      <c r="BI432" s="184">
        <f>IF(N432="nulová",J432,0)</f>
        <v>0</v>
      </c>
      <c r="BJ432" s="19" t="s">
        <v>84</v>
      </c>
      <c r="BK432" s="184">
        <f>ROUND(I432*H432,2)</f>
        <v>0</v>
      </c>
      <c r="BL432" s="19" t="s">
        <v>248</v>
      </c>
      <c r="BM432" s="183" t="s">
        <v>615</v>
      </c>
    </row>
    <row r="433" s="14" customFormat="1">
      <c r="A433" s="14"/>
      <c r="B433" s="201"/>
      <c r="C433" s="14"/>
      <c r="D433" s="193" t="s">
        <v>250</v>
      </c>
      <c r="E433" s="202" t="s">
        <v>1</v>
      </c>
      <c r="F433" s="203" t="s">
        <v>616</v>
      </c>
      <c r="G433" s="14"/>
      <c r="H433" s="202" t="s">
        <v>1</v>
      </c>
      <c r="I433" s="204"/>
      <c r="J433" s="14"/>
      <c r="K433" s="14"/>
      <c r="L433" s="201"/>
      <c r="M433" s="205"/>
      <c r="N433" s="206"/>
      <c r="O433" s="206"/>
      <c r="P433" s="206"/>
      <c r="Q433" s="206"/>
      <c r="R433" s="206"/>
      <c r="S433" s="206"/>
      <c r="T433" s="207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02" t="s">
        <v>250</v>
      </c>
      <c r="AU433" s="202" t="s">
        <v>86</v>
      </c>
      <c r="AV433" s="14" t="s">
        <v>84</v>
      </c>
      <c r="AW433" s="14" t="s">
        <v>32</v>
      </c>
      <c r="AX433" s="14" t="s">
        <v>76</v>
      </c>
      <c r="AY433" s="202" t="s">
        <v>134</v>
      </c>
    </row>
    <row r="434" s="13" customFormat="1">
      <c r="A434" s="13"/>
      <c r="B434" s="192"/>
      <c r="C434" s="13"/>
      <c r="D434" s="193" t="s">
        <v>250</v>
      </c>
      <c r="E434" s="194" t="s">
        <v>1</v>
      </c>
      <c r="F434" s="195" t="s">
        <v>617</v>
      </c>
      <c r="G434" s="13"/>
      <c r="H434" s="196">
        <v>13.5</v>
      </c>
      <c r="I434" s="197"/>
      <c r="J434" s="13"/>
      <c r="K434" s="13"/>
      <c r="L434" s="192"/>
      <c r="M434" s="198"/>
      <c r="N434" s="199"/>
      <c r="O434" s="199"/>
      <c r="P434" s="199"/>
      <c r="Q434" s="199"/>
      <c r="R434" s="199"/>
      <c r="S434" s="199"/>
      <c r="T434" s="200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194" t="s">
        <v>250</v>
      </c>
      <c r="AU434" s="194" t="s">
        <v>86</v>
      </c>
      <c r="AV434" s="13" t="s">
        <v>86</v>
      </c>
      <c r="AW434" s="13" t="s">
        <v>32</v>
      </c>
      <c r="AX434" s="13" t="s">
        <v>76</v>
      </c>
      <c r="AY434" s="194" t="s">
        <v>134</v>
      </c>
    </row>
    <row r="435" s="16" customFormat="1">
      <c r="A435" s="16"/>
      <c r="B435" s="216"/>
      <c r="C435" s="16"/>
      <c r="D435" s="193" t="s">
        <v>250</v>
      </c>
      <c r="E435" s="217" t="s">
        <v>190</v>
      </c>
      <c r="F435" s="218" t="s">
        <v>281</v>
      </c>
      <c r="G435" s="16"/>
      <c r="H435" s="219">
        <v>13.5</v>
      </c>
      <c r="I435" s="220"/>
      <c r="J435" s="16"/>
      <c r="K435" s="16"/>
      <c r="L435" s="216"/>
      <c r="M435" s="221"/>
      <c r="N435" s="222"/>
      <c r="O435" s="222"/>
      <c r="P435" s="222"/>
      <c r="Q435" s="222"/>
      <c r="R435" s="222"/>
      <c r="S435" s="222"/>
      <c r="T435" s="223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T435" s="217" t="s">
        <v>250</v>
      </c>
      <c r="AU435" s="217" t="s">
        <v>86</v>
      </c>
      <c r="AV435" s="16" t="s">
        <v>150</v>
      </c>
      <c r="AW435" s="16" t="s">
        <v>32</v>
      </c>
      <c r="AX435" s="16" t="s">
        <v>76</v>
      </c>
      <c r="AY435" s="217" t="s">
        <v>134</v>
      </c>
    </row>
    <row r="436" s="14" customFormat="1">
      <c r="A436" s="14"/>
      <c r="B436" s="201"/>
      <c r="C436" s="14"/>
      <c r="D436" s="193" t="s">
        <v>250</v>
      </c>
      <c r="E436" s="202" t="s">
        <v>1</v>
      </c>
      <c r="F436" s="203" t="s">
        <v>618</v>
      </c>
      <c r="G436" s="14"/>
      <c r="H436" s="202" t="s">
        <v>1</v>
      </c>
      <c r="I436" s="204"/>
      <c r="J436" s="14"/>
      <c r="K436" s="14"/>
      <c r="L436" s="201"/>
      <c r="M436" s="205"/>
      <c r="N436" s="206"/>
      <c r="O436" s="206"/>
      <c r="P436" s="206"/>
      <c r="Q436" s="206"/>
      <c r="R436" s="206"/>
      <c r="S436" s="206"/>
      <c r="T436" s="207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02" t="s">
        <v>250</v>
      </c>
      <c r="AU436" s="202" t="s">
        <v>86</v>
      </c>
      <c r="AV436" s="14" t="s">
        <v>84</v>
      </c>
      <c r="AW436" s="14" t="s">
        <v>32</v>
      </c>
      <c r="AX436" s="14" t="s">
        <v>76</v>
      </c>
      <c r="AY436" s="202" t="s">
        <v>134</v>
      </c>
    </row>
    <row r="437" s="14" customFormat="1">
      <c r="A437" s="14"/>
      <c r="B437" s="201"/>
      <c r="C437" s="14"/>
      <c r="D437" s="193" t="s">
        <v>250</v>
      </c>
      <c r="E437" s="202" t="s">
        <v>1</v>
      </c>
      <c r="F437" s="203" t="s">
        <v>593</v>
      </c>
      <c r="G437" s="14"/>
      <c r="H437" s="202" t="s">
        <v>1</v>
      </c>
      <c r="I437" s="204"/>
      <c r="J437" s="14"/>
      <c r="K437" s="14"/>
      <c r="L437" s="201"/>
      <c r="M437" s="205"/>
      <c r="N437" s="206"/>
      <c r="O437" s="206"/>
      <c r="P437" s="206"/>
      <c r="Q437" s="206"/>
      <c r="R437" s="206"/>
      <c r="S437" s="206"/>
      <c r="T437" s="207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02" t="s">
        <v>250</v>
      </c>
      <c r="AU437" s="202" t="s">
        <v>86</v>
      </c>
      <c r="AV437" s="14" t="s">
        <v>84</v>
      </c>
      <c r="AW437" s="14" t="s">
        <v>32</v>
      </c>
      <c r="AX437" s="14" t="s">
        <v>76</v>
      </c>
      <c r="AY437" s="202" t="s">
        <v>134</v>
      </c>
    </row>
    <row r="438" s="14" customFormat="1">
      <c r="A438" s="14"/>
      <c r="B438" s="201"/>
      <c r="C438" s="14"/>
      <c r="D438" s="193" t="s">
        <v>250</v>
      </c>
      <c r="E438" s="202" t="s">
        <v>1</v>
      </c>
      <c r="F438" s="203" t="s">
        <v>594</v>
      </c>
      <c r="G438" s="14"/>
      <c r="H438" s="202" t="s">
        <v>1</v>
      </c>
      <c r="I438" s="204"/>
      <c r="J438" s="14"/>
      <c r="K438" s="14"/>
      <c r="L438" s="201"/>
      <c r="M438" s="205"/>
      <c r="N438" s="206"/>
      <c r="O438" s="206"/>
      <c r="P438" s="206"/>
      <c r="Q438" s="206"/>
      <c r="R438" s="206"/>
      <c r="S438" s="206"/>
      <c r="T438" s="207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02" t="s">
        <v>250</v>
      </c>
      <c r="AU438" s="202" t="s">
        <v>86</v>
      </c>
      <c r="AV438" s="14" t="s">
        <v>84</v>
      </c>
      <c r="AW438" s="14" t="s">
        <v>32</v>
      </c>
      <c r="AX438" s="14" t="s">
        <v>76</v>
      </c>
      <c r="AY438" s="202" t="s">
        <v>134</v>
      </c>
    </row>
    <row r="439" s="13" customFormat="1">
      <c r="A439" s="13"/>
      <c r="B439" s="192"/>
      <c r="C439" s="13"/>
      <c r="D439" s="193" t="s">
        <v>250</v>
      </c>
      <c r="E439" s="194" t="s">
        <v>1</v>
      </c>
      <c r="F439" s="195" t="s">
        <v>619</v>
      </c>
      <c r="G439" s="13"/>
      <c r="H439" s="196">
        <v>253.40000000000001</v>
      </c>
      <c r="I439" s="197"/>
      <c r="J439" s="13"/>
      <c r="K439" s="13"/>
      <c r="L439" s="192"/>
      <c r="M439" s="198"/>
      <c r="N439" s="199"/>
      <c r="O439" s="199"/>
      <c r="P439" s="199"/>
      <c r="Q439" s="199"/>
      <c r="R439" s="199"/>
      <c r="S439" s="199"/>
      <c r="T439" s="200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194" t="s">
        <v>250</v>
      </c>
      <c r="AU439" s="194" t="s">
        <v>86</v>
      </c>
      <c r="AV439" s="13" t="s">
        <v>86</v>
      </c>
      <c r="AW439" s="13" t="s">
        <v>32</v>
      </c>
      <c r="AX439" s="13" t="s">
        <v>76</v>
      </c>
      <c r="AY439" s="194" t="s">
        <v>134</v>
      </c>
    </row>
    <row r="440" s="13" customFormat="1">
      <c r="A440" s="13"/>
      <c r="B440" s="192"/>
      <c r="C440" s="13"/>
      <c r="D440" s="193" t="s">
        <v>250</v>
      </c>
      <c r="E440" s="194" t="s">
        <v>1</v>
      </c>
      <c r="F440" s="195" t="s">
        <v>620</v>
      </c>
      <c r="G440" s="13"/>
      <c r="H440" s="196">
        <v>-133.59</v>
      </c>
      <c r="I440" s="197"/>
      <c r="J440" s="13"/>
      <c r="K440" s="13"/>
      <c r="L440" s="192"/>
      <c r="M440" s="198"/>
      <c r="N440" s="199"/>
      <c r="O440" s="199"/>
      <c r="P440" s="199"/>
      <c r="Q440" s="199"/>
      <c r="R440" s="199"/>
      <c r="S440" s="199"/>
      <c r="T440" s="200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194" t="s">
        <v>250</v>
      </c>
      <c r="AU440" s="194" t="s">
        <v>86</v>
      </c>
      <c r="AV440" s="13" t="s">
        <v>86</v>
      </c>
      <c r="AW440" s="13" t="s">
        <v>32</v>
      </c>
      <c r="AX440" s="13" t="s">
        <v>76</v>
      </c>
      <c r="AY440" s="194" t="s">
        <v>134</v>
      </c>
    </row>
    <row r="441" s="14" customFormat="1">
      <c r="A441" s="14"/>
      <c r="B441" s="201"/>
      <c r="C441" s="14"/>
      <c r="D441" s="193" t="s">
        <v>250</v>
      </c>
      <c r="E441" s="202" t="s">
        <v>1</v>
      </c>
      <c r="F441" s="203" t="s">
        <v>596</v>
      </c>
      <c r="G441" s="14"/>
      <c r="H441" s="202" t="s">
        <v>1</v>
      </c>
      <c r="I441" s="204"/>
      <c r="J441" s="14"/>
      <c r="K441" s="14"/>
      <c r="L441" s="201"/>
      <c r="M441" s="205"/>
      <c r="N441" s="206"/>
      <c r="O441" s="206"/>
      <c r="P441" s="206"/>
      <c r="Q441" s="206"/>
      <c r="R441" s="206"/>
      <c r="S441" s="206"/>
      <c r="T441" s="207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02" t="s">
        <v>250</v>
      </c>
      <c r="AU441" s="202" t="s">
        <v>86</v>
      </c>
      <c r="AV441" s="14" t="s">
        <v>84</v>
      </c>
      <c r="AW441" s="14" t="s">
        <v>32</v>
      </c>
      <c r="AX441" s="14" t="s">
        <v>76</v>
      </c>
      <c r="AY441" s="202" t="s">
        <v>134</v>
      </c>
    </row>
    <row r="442" s="13" customFormat="1">
      <c r="A442" s="13"/>
      <c r="B442" s="192"/>
      <c r="C442" s="13"/>
      <c r="D442" s="193" t="s">
        <v>250</v>
      </c>
      <c r="E442" s="194" t="s">
        <v>1</v>
      </c>
      <c r="F442" s="195" t="s">
        <v>621</v>
      </c>
      <c r="G442" s="13"/>
      <c r="H442" s="196">
        <v>92.400000000000006</v>
      </c>
      <c r="I442" s="197"/>
      <c r="J442" s="13"/>
      <c r="K442" s="13"/>
      <c r="L442" s="192"/>
      <c r="M442" s="198"/>
      <c r="N442" s="199"/>
      <c r="O442" s="199"/>
      <c r="P442" s="199"/>
      <c r="Q442" s="199"/>
      <c r="R442" s="199"/>
      <c r="S442" s="199"/>
      <c r="T442" s="200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194" t="s">
        <v>250</v>
      </c>
      <c r="AU442" s="194" t="s">
        <v>86</v>
      </c>
      <c r="AV442" s="13" t="s">
        <v>86</v>
      </c>
      <c r="AW442" s="13" t="s">
        <v>32</v>
      </c>
      <c r="AX442" s="13" t="s">
        <v>76</v>
      </c>
      <c r="AY442" s="194" t="s">
        <v>134</v>
      </c>
    </row>
    <row r="443" s="13" customFormat="1">
      <c r="A443" s="13"/>
      <c r="B443" s="192"/>
      <c r="C443" s="13"/>
      <c r="D443" s="193" t="s">
        <v>250</v>
      </c>
      <c r="E443" s="194" t="s">
        <v>1</v>
      </c>
      <c r="F443" s="195" t="s">
        <v>622</v>
      </c>
      <c r="G443" s="13"/>
      <c r="H443" s="196">
        <v>-15.119999999999999</v>
      </c>
      <c r="I443" s="197"/>
      <c r="J443" s="13"/>
      <c r="K443" s="13"/>
      <c r="L443" s="192"/>
      <c r="M443" s="198"/>
      <c r="N443" s="199"/>
      <c r="O443" s="199"/>
      <c r="P443" s="199"/>
      <c r="Q443" s="199"/>
      <c r="R443" s="199"/>
      <c r="S443" s="199"/>
      <c r="T443" s="200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194" t="s">
        <v>250</v>
      </c>
      <c r="AU443" s="194" t="s">
        <v>86</v>
      </c>
      <c r="AV443" s="13" t="s">
        <v>86</v>
      </c>
      <c r="AW443" s="13" t="s">
        <v>32</v>
      </c>
      <c r="AX443" s="13" t="s">
        <v>76</v>
      </c>
      <c r="AY443" s="194" t="s">
        <v>134</v>
      </c>
    </row>
    <row r="444" s="14" customFormat="1">
      <c r="A444" s="14"/>
      <c r="B444" s="201"/>
      <c r="C444" s="14"/>
      <c r="D444" s="193" t="s">
        <v>250</v>
      </c>
      <c r="E444" s="202" t="s">
        <v>1</v>
      </c>
      <c r="F444" s="203" t="s">
        <v>598</v>
      </c>
      <c r="G444" s="14"/>
      <c r="H444" s="202" t="s">
        <v>1</v>
      </c>
      <c r="I444" s="204"/>
      <c r="J444" s="14"/>
      <c r="K444" s="14"/>
      <c r="L444" s="201"/>
      <c r="M444" s="205"/>
      <c r="N444" s="206"/>
      <c r="O444" s="206"/>
      <c r="P444" s="206"/>
      <c r="Q444" s="206"/>
      <c r="R444" s="206"/>
      <c r="S444" s="206"/>
      <c r="T444" s="207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02" t="s">
        <v>250</v>
      </c>
      <c r="AU444" s="202" t="s">
        <v>86</v>
      </c>
      <c r="AV444" s="14" t="s">
        <v>84</v>
      </c>
      <c r="AW444" s="14" t="s">
        <v>32</v>
      </c>
      <c r="AX444" s="14" t="s">
        <v>76</v>
      </c>
      <c r="AY444" s="202" t="s">
        <v>134</v>
      </c>
    </row>
    <row r="445" s="13" customFormat="1">
      <c r="A445" s="13"/>
      <c r="B445" s="192"/>
      <c r="C445" s="13"/>
      <c r="D445" s="193" t="s">
        <v>250</v>
      </c>
      <c r="E445" s="194" t="s">
        <v>1</v>
      </c>
      <c r="F445" s="195" t="s">
        <v>623</v>
      </c>
      <c r="G445" s="13"/>
      <c r="H445" s="196">
        <v>270.19999999999999</v>
      </c>
      <c r="I445" s="197"/>
      <c r="J445" s="13"/>
      <c r="K445" s="13"/>
      <c r="L445" s="192"/>
      <c r="M445" s="198"/>
      <c r="N445" s="199"/>
      <c r="O445" s="199"/>
      <c r="P445" s="199"/>
      <c r="Q445" s="199"/>
      <c r="R445" s="199"/>
      <c r="S445" s="199"/>
      <c r="T445" s="200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194" t="s">
        <v>250</v>
      </c>
      <c r="AU445" s="194" t="s">
        <v>86</v>
      </c>
      <c r="AV445" s="13" t="s">
        <v>86</v>
      </c>
      <c r="AW445" s="13" t="s">
        <v>32</v>
      </c>
      <c r="AX445" s="13" t="s">
        <v>76</v>
      </c>
      <c r="AY445" s="194" t="s">
        <v>134</v>
      </c>
    </row>
    <row r="446" s="13" customFormat="1">
      <c r="A446" s="13"/>
      <c r="B446" s="192"/>
      <c r="C446" s="13"/>
      <c r="D446" s="193" t="s">
        <v>250</v>
      </c>
      <c r="E446" s="194" t="s">
        <v>1</v>
      </c>
      <c r="F446" s="195" t="s">
        <v>624</v>
      </c>
      <c r="G446" s="13"/>
      <c r="H446" s="196">
        <v>-18.66</v>
      </c>
      <c r="I446" s="197"/>
      <c r="J446" s="13"/>
      <c r="K446" s="13"/>
      <c r="L446" s="192"/>
      <c r="M446" s="198"/>
      <c r="N446" s="199"/>
      <c r="O446" s="199"/>
      <c r="P446" s="199"/>
      <c r="Q446" s="199"/>
      <c r="R446" s="199"/>
      <c r="S446" s="199"/>
      <c r="T446" s="200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194" t="s">
        <v>250</v>
      </c>
      <c r="AU446" s="194" t="s">
        <v>86</v>
      </c>
      <c r="AV446" s="13" t="s">
        <v>86</v>
      </c>
      <c r="AW446" s="13" t="s">
        <v>32</v>
      </c>
      <c r="AX446" s="13" t="s">
        <v>76</v>
      </c>
      <c r="AY446" s="194" t="s">
        <v>134</v>
      </c>
    </row>
    <row r="447" s="13" customFormat="1">
      <c r="A447" s="13"/>
      <c r="B447" s="192"/>
      <c r="C447" s="13"/>
      <c r="D447" s="193" t="s">
        <v>250</v>
      </c>
      <c r="E447" s="194" t="s">
        <v>1</v>
      </c>
      <c r="F447" s="195" t="s">
        <v>625</v>
      </c>
      <c r="G447" s="13"/>
      <c r="H447" s="196">
        <v>-90.719999999999999</v>
      </c>
      <c r="I447" s="197"/>
      <c r="J447" s="13"/>
      <c r="K447" s="13"/>
      <c r="L447" s="192"/>
      <c r="M447" s="198"/>
      <c r="N447" s="199"/>
      <c r="O447" s="199"/>
      <c r="P447" s="199"/>
      <c r="Q447" s="199"/>
      <c r="R447" s="199"/>
      <c r="S447" s="199"/>
      <c r="T447" s="200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194" t="s">
        <v>250</v>
      </c>
      <c r="AU447" s="194" t="s">
        <v>86</v>
      </c>
      <c r="AV447" s="13" t="s">
        <v>86</v>
      </c>
      <c r="AW447" s="13" t="s">
        <v>32</v>
      </c>
      <c r="AX447" s="13" t="s">
        <v>76</v>
      </c>
      <c r="AY447" s="194" t="s">
        <v>134</v>
      </c>
    </row>
    <row r="448" s="14" customFormat="1">
      <c r="A448" s="14"/>
      <c r="B448" s="201"/>
      <c r="C448" s="14"/>
      <c r="D448" s="193" t="s">
        <v>250</v>
      </c>
      <c r="E448" s="202" t="s">
        <v>1</v>
      </c>
      <c r="F448" s="203" t="s">
        <v>600</v>
      </c>
      <c r="G448" s="14"/>
      <c r="H448" s="202" t="s">
        <v>1</v>
      </c>
      <c r="I448" s="204"/>
      <c r="J448" s="14"/>
      <c r="K448" s="14"/>
      <c r="L448" s="201"/>
      <c r="M448" s="205"/>
      <c r="N448" s="206"/>
      <c r="O448" s="206"/>
      <c r="P448" s="206"/>
      <c r="Q448" s="206"/>
      <c r="R448" s="206"/>
      <c r="S448" s="206"/>
      <c r="T448" s="207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02" t="s">
        <v>250</v>
      </c>
      <c r="AU448" s="202" t="s">
        <v>86</v>
      </c>
      <c r="AV448" s="14" t="s">
        <v>84</v>
      </c>
      <c r="AW448" s="14" t="s">
        <v>32</v>
      </c>
      <c r="AX448" s="14" t="s">
        <v>76</v>
      </c>
      <c r="AY448" s="202" t="s">
        <v>134</v>
      </c>
    </row>
    <row r="449" s="13" customFormat="1">
      <c r="A449" s="13"/>
      <c r="B449" s="192"/>
      <c r="C449" s="13"/>
      <c r="D449" s="193" t="s">
        <v>250</v>
      </c>
      <c r="E449" s="194" t="s">
        <v>1</v>
      </c>
      <c r="F449" s="195" t="s">
        <v>626</v>
      </c>
      <c r="G449" s="13"/>
      <c r="H449" s="196">
        <v>57.25</v>
      </c>
      <c r="I449" s="197"/>
      <c r="J449" s="13"/>
      <c r="K449" s="13"/>
      <c r="L449" s="192"/>
      <c r="M449" s="198"/>
      <c r="N449" s="199"/>
      <c r="O449" s="199"/>
      <c r="P449" s="199"/>
      <c r="Q449" s="199"/>
      <c r="R449" s="199"/>
      <c r="S449" s="199"/>
      <c r="T449" s="200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194" t="s">
        <v>250</v>
      </c>
      <c r="AU449" s="194" t="s">
        <v>86</v>
      </c>
      <c r="AV449" s="13" t="s">
        <v>86</v>
      </c>
      <c r="AW449" s="13" t="s">
        <v>32</v>
      </c>
      <c r="AX449" s="13" t="s">
        <v>76</v>
      </c>
      <c r="AY449" s="194" t="s">
        <v>134</v>
      </c>
    </row>
    <row r="450" s="13" customFormat="1">
      <c r="A450" s="13"/>
      <c r="B450" s="192"/>
      <c r="C450" s="13"/>
      <c r="D450" s="193" t="s">
        <v>250</v>
      </c>
      <c r="E450" s="194" t="s">
        <v>1</v>
      </c>
      <c r="F450" s="195" t="s">
        <v>627</v>
      </c>
      <c r="G450" s="13"/>
      <c r="H450" s="196">
        <v>-9.7200000000000006</v>
      </c>
      <c r="I450" s="197"/>
      <c r="J450" s="13"/>
      <c r="K450" s="13"/>
      <c r="L450" s="192"/>
      <c r="M450" s="198"/>
      <c r="N450" s="199"/>
      <c r="O450" s="199"/>
      <c r="P450" s="199"/>
      <c r="Q450" s="199"/>
      <c r="R450" s="199"/>
      <c r="S450" s="199"/>
      <c r="T450" s="200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194" t="s">
        <v>250</v>
      </c>
      <c r="AU450" s="194" t="s">
        <v>86</v>
      </c>
      <c r="AV450" s="13" t="s">
        <v>86</v>
      </c>
      <c r="AW450" s="13" t="s">
        <v>32</v>
      </c>
      <c r="AX450" s="13" t="s">
        <v>76</v>
      </c>
      <c r="AY450" s="194" t="s">
        <v>134</v>
      </c>
    </row>
    <row r="451" s="14" customFormat="1">
      <c r="A451" s="14"/>
      <c r="B451" s="201"/>
      <c r="C451" s="14"/>
      <c r="D451" s="193" t="s">
        <v>250</v>
      </c>
      <c r="E451" s="202" t="s">
        <v>1</v>
      </c>
      <c r="F451" s="203" t="s">
        <v>602</v>
      </c>
      <c r="G451" s="14"/>
      <c r="H451" s="202" t="s">
        <v>1</v>
      </c>
      <c r="I451" s="204"/>
      <c r="J451" s="14"/>
      <c r="K451" s="14"/>
      <c r="L451" s="201"/>
      <c r="M451" s="205"/>
      <c r="N451" s="206"/>
      <c r="O451" s="206"/>
      <c r="P451" s="206"/>
      <c r="Q451" s="206"/>
      <c r="R451" s="206"/>
      <c r="S451" s="206"/>
      <c r="T451" s="207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02" t="s">
        <v>250</v>
      </c>
      <c r="AU451" s="202" t="s">
        <v>86</v>
      </c>
      <c r="AV451" s="14" t="s">
        <v>84</v>
      </c>
      <c r="AW451" s="14" t="s">
        <v>32</v>
      </c>
      <c r="AX451" s="14" t="s">
        <v>76</v>
      </c>
      <c r="AY451" s="202" t="s">
        <v>134</v>
      </c>
    </row>
    <row r="452" s="14" customFormat="1">
      <c r="A452" s="14"/>
      <c r="B452" s="201"/>
      <c r="C452" s="14"/>
      <c r="D452" s="193" t="s">
        <v>250</v>
      </c>
      <c r="E452" s="202" t="s">
        <v>1</v>
      </c>
      <c r="F452" s="203" t="s">
        <v>594</v>
      </c>
      <c r="G452" s="14"/>
      <c r="H452" s="202" t="s">
        <v>1</v>
      </c>
      <c r="I452" s="204"/>
      <c r="J452" s="14"/>
      <c r="K452" s="14"/>
      <c r="L452" s="201"/>
      <c r="M452" s="205"/>
      <c r="N452" s="206"/>
      <c r="O452" s="206"/>
      <c r="P452" s="206"/>
      <c r="Q452" s="206"/>
      <c r="R452" s="206"/>
      <c r="S452" s="206"/>
      <c r="T452" s="207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02" t="s">
        <v>250</v>
      </c>
      <c r="AU452" s="202" t="s">
        <v>86</v>
      </c>
      <c r="AV452" s="14" t="s">
        <v>84</v>
      </c>
      <c r="AW452" s="14" t="s">
        <v>32</v>
      </c>
      <c r="AX452" s="14" t="s">
        <v>76</v>
      </c>
      <c r="AY452" s="202" t="s">
        <v>134</v>
      </c>
    </row>
    <row r="453" s="13" customFormat="1">
      <c r="A453" s="13"/>
      <c r="B453" s="192"/>
      <c r="C453" s="13"/>
      <c r="D453" s="193" t="s">
        <v>250</v>
      </c>
      <c r="E453" s="194" t="s">
        <v>1</v>
      </c>
      <c r="F453" s="195" t="s">
        <v>628</v>
      </c>
      <c r="G453" s="13"/>
      <c r="H453" s="196">
        <v>73.719999999999999</v>
      </c>
      <c r="I453" s="197"/>
      <c r="J453" s="13"/>
      <c r="K453" s="13"/>
      <c r="L453" s="192"/>
      <c r="M453" s="198"/>
      <c r="N453" s="199"/>
      <c r="O453" s="199"/>
      <c r="P453" s="199"/>
      <c r="Q453" s="199"/>
      <c r="R453" s="199"/>
      <c r="S453" s="199"/>
      <c r="T453" s="200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194" t="s">
        <v>250</v>
      </c>
      <c r="AU453" s="194" t="s">
        <v>86</v>
      </c>
      <c r="AV453" s="13" t="s">
        <v>86</v>
      </c>
      <c r="AW453" s="13" t="s">
        <v>32</v>
      </c>
      <c r="AX453" s="13" t="s">
        <v>76</v>
      </c>
      <c r="AY453" s="194" t="s">
        <v>134</v>
      </c>
    </row>
    <row r="454" s="13" customFormat="1">
      <c r="A454" s="13"/>
      <c r="B454" s="192"/>
      <c r="C454" s="13"/>
      <c r="D454" s="193" t="s">
        <v>250</v>
      </c>
      <c r="E454" s="194" t="s">
        <v>1</v>
      </c>
      <c r="F454" s="195" t="s">
        <v>629</v>
      </c>
      <c r="G454" s="13"/>
      <c r="H454" s="196">
        <v>-15.66</v>
      </c>
      <c r="I454" s="197"/>
      <c r="J454" s="13"/>
      <c r="K454" s="13"/>
      <c r="L454" s="192"/>
      <c r="M454" s="198"/>
      <c r="N454" s="199"/>
      <c r="O454" s="199"/>
      <c r="P454" s="199"/>
      <c r="Q454" s="199"/>
      <c r="R454" s="199"/>
      <c r="S454" s="199"/>
      <c r="T454" s="200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194" t="s">
        <v>250</v>
      </c>
      <c r="AU454" s="194" t="s">
        <v>86</v>
      </c>
      <c r="AV454" s="13" t="s">
        <v>86</v>
      </c>
      <c r="AW454" s="13" t="s">
        <v>32</v>
      </c>
      <c r="AX454" s="13" t="s">
        <v>76</v>
      </c>
      <c r="AY454" s="194" t="s">
        <v>134</v>
      </c>
    </row>
    <row r="455" s="13" customFormat="1">
      <c r="A455" s="13"/>
      <c r="B455" s="192"/>
      <c r="C455" s="13"/>
      <c r="D455" s="193" t="s">
        <v>250</v>
      </c>
      <c r="E455" s="194" t="s">
        <v>1</v>
      </c>
      <c r="F455" s="195" t="s">
        <v>630</v>
      </c>
      <c r="G455" s="13"/>
      <c r="H455" s="196">
        <v>-5.1600000000000001</v>
      </c>
      <c r="I455" s="197"/>
      <c r="J455" s="13"/>
      <c r="K455" s="13"/>
      <c r="L455" s="192"/>
      <c r="M455" s="198"/>
      <c r="N455" s="199"/>
      <c r="O455" s="199"/>
      <c r="P455" s="199"/>
      <c r="Q455" s="199"/>
      <c r="R455" s="199"/>
      <c r="S455" s="199"/>
      <c r="T455" s="200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194" t="s">
        <v>250</v>
      </c>
      <c r="AU455" s="194" t="s">
        <v>86</v>
      </c>
      <c r="AV455" s="13" t="s">
        <v>86</v>
      </c>
      <c r="AW455" s="13" t="s">
        <v>32</v>
      </c>
      <c r="AX455" s="13" t="s">
        <v>76</v>
      </c>
      <c r="AY455" s="194" t="s">
        <v>134</v>
      </c>
    </row>
    <row r="456" s="14" customFormat="1">
      <c r="A456" s="14"/>
      <c r="B456" s="201"/>
      <c r="C456" s="14"/>
      <c r="D456" s="193" t="s">
        <v>250</v>
      </c>
      <c r="E456" s="202" t="s">
        <v>1</v>
      </c>
      <c r="F456" s="203" t="s">
        <v>600</v>
      </c>
      <c r="G456" s="14"/>
      <c r="H456" s="202" t="s">
        <v>1</v>
      </c>
      <c r="I456" s="204"/>
      <c r="J456" s="14"/>
      <c r="K456" s="14"/>
      <c r="L456" s="201"/>
      <c r="M456" s="205"/>
      <c r="N456" s="206"/>
      <c r="O456" s="206"/>
      <c r="P456" s="206"/>
      <c r="Q456" s="206"/>
      <c r="R456" s="206"/>
      <c r="S456" s="206"/>
      <c r="T456" s="207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02" t="s">
        <v>250</v>
      </c>
      <c r="AU456" s="202" t="s">
        <v>86</v>
      </c>
      <c r="AV456" s="14" t="s">
        <v>84</v>
      </c>
      <c r="AW456" s="14" t="s">
        <v>32</v>
      </c>
      <c r="AX456" s="14" t="s">
        <v>76</v>
      </c>
      <c r="AY456" s="202" t="s">
        <v>134</v>
      </c>
    </row>
    <row r="457" s="13" customFormat="1">
      <c r="A457" s="13"/>
      <c r="B457" s="192"/>
      <c r="C457" s="13"/>
      <c r="D457" s="193" t="s">
        <v>250</v>
      </c>
      <c r="E457" s="194" t="s">
        <v>1</v>
      </c>
      <c r="F457" s="195" t="s">
        <v>631</v>
      </c>
      <c r="G457" s="13"/>
      <c r="H457" s="196">
        <v>55.100000000000001</v>
      </c>
      <c r="I457" s="197"/>
      <c r="J457" s="13"/>
      <c r="K457" s="13"/>
      <c r="L457" s="192"/>
      <c r="M457" s="198"/>
      <c r="N457" s="199"/>
      <c r="O457" s="199"/>
      <c r="P457" s="199"/>
      <c r="Q457" s="199"/>
      <c r="R457" s="199"/>
      <c r="S457" s="199"/>
      <c r="T457" s="200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194" t="s">
        <v>250</v>
      </c>
      <c r="AU457" s="194" t="s">
        <v>86</v>
      </c>
      <c r="AV457" s="13" t="s">
        <v>86</v>
      </c>
      <c r="AW457" s="13" t="s">
        <v>32</v>
      </c>
      <c r="AX457" s="13" t="s">
        <v>76</v>
      </c>
      <c r="AY457" s="194" t="s">
        <v>134</v>
      </c>
    </row>
    <row r="458" s="13" customFormat="1">
      <c r="A458" s="13"/>
      <c r="B458" s="192"/>
      <c r="C458" s="13"/>
      <c r="D458" s="193" t="s">
        <v>250</v>
      </c>
      <c r="E458" s="194" t="s">
        <v>1</v>
      </c>
      <c r="F458" s="195" t="s">
        <v>632</v>
      </c>
      <c r="G458" s="13"/>
      <c r="H458" s="196">
        <v>-4.0199999999999996</v>
      </c>
      <c r="I458" s="197"/>
      <c r="J458" s="13"/>
      <c r="K458" s="13"/>
      <c r="L458" s="192"/>
      <c r="M458" s="198"/>
      <c r="N458" s="199"/>
      <c r="O458" s="199"/>
      <c r="P458" s="199"/>
      <c r="Q458" s="199"/>
      <c r="R458" s="199"/>
      <c r="S458" s="199"/>
      <c r="T458" s="200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194" t="s">
        <v>250</v>
      </c>
      <c r="AU458" s="194" t="s">
        <v>86</v>
      </c>
      <c r="AV458" s="13" t="s">
        <v>86</v>
      </c>
      <c r="AW458" s="13" t="s">
        <v>32</v>
      </c>
      <c r="AX458" s="13" t="s">
        <v>76</v>
      </c>
      <c r="AY458" s="194" t="s">
        <v>134</v>
      </c>
    </row>
    <row r="459" s="14" customFormat="1">
      <c r="A459" s="14"/>
      <c r="B459" s="201"/>
      <c r="C459" s="14"/>
      <c r="D459" s="193" t="s">
        <v>250</v>
      </c>
      <c r="E459" s="202" t="s">
        <v>1</v>
      </c>
      <c r="F459" s="203" t="s">
        <v>598</v>
      </c>
      <c r="G459" s="14"/>
      <c r="H459" s="202" t="s">
        <v>1</v>
      </c>
      <c r="I459" s="204"/>
      <c r="J459" s="14"/>
      <c r="K459" s="14"/>
      <c r="L459" s="201"/>
      <c r="M459" s="205"/>
      <c r="N459" s="206"/>
      <c r="O459" s="206"/>
      <c r="P459" s="206"/>
      <c r="Q459" s="206"/>
      <c r="R459" s="206"/>
      <c r="S459" s="206"/>
      <c r="T459" s="207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02" t="s">
        <v>250</v>
      </c>
      <c r="AU459" s="202" t="s">
        <v>86</v>
      </c>
      <c r="AV459" s="14" t="s">
        <v>84</v>
      </c>
      <c r="AW459" s="14" t="s">
        <v>32</v>
      </c>
      <c r="AX459" s="14" t="s">
        <v>76</v>
      </c>
      <c r="AY459" s="202" t="s">
        <v>134</v>
      </c>
    </row>
    <row r="460" s="13" customFormat="1">
      <c r="A460" s="13"/>
      <c r="B460" s="192"/>
      <c r="C460" s="13"/>
      <c r="D460" s="193" t="s">
        <v>250</v>
      </c>
      <c r="E460" s="194" t="s">
        <v>1</v>
      </c>
      <c r="F460" s="195" t="s">
        <v>633</v>
      </c>
      <c r="G460" s="13"/>
      <c r="H460" s="196">
        <v>72.200000000000003</v>
      </c>
      <c r="I460" s="197"/>
      <c r="J460" s="13"/>
      <c r="K460" s="13"/>
      <c r="L460" s="192"/>
      <c r="M460" s="198"/>
      <c r="N460" s="199"/>
      <c r="O460" s="199"/>
      <c r="P460" s="199"/>
      <c r="Q460" s="199"/>
      <c r="R460" s="199"/>
      <c r="S460" s="199"/>
      <c r="T460" s="200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194" t="s">
        <v>250</v>
      </c>
      <c r="AU460" s="194" t="s">
        <v>86</v>
      </c>
      <c r="AV460" s="13" t="s">
        <v>86</v>
      </c>
      <c r="AW460" s="13" t="s">
        <v>32</v>
      </c>
      <c r="AX460" s="13" t="s">
        <v>76</v>
      </c>
      <c r="AY460" s="194" t="s">
        <v>134</v>
      </c>
    </row>
    <row r="461" s="13" customFormat="1">
      <c r="A461" s="13"/>
      <c r="B461" s="192"/>
      <c r="C461" s="13"/>
      <c r="D461" s="193" t="s">
        <v>250</v>
      </c>
      <c r="E461" s="194" t="s">
        <v>1</v>
      </c>
      <c r="F461" s="195" t="s">
        <v>634</v>
      </c>
      <c r="G461" s="13"/>
      <c r="H461" s="196">
        <v>-21.600000000000001</v>
      </c>
      <c r="I461" s="197"/>
      <c r="J461" s="13"/>
      <c r="K461" s="13"/>
      <c r="L461" s="192"/>
      <c r="M461" s="198"/>
      <c r="N461" s="199"/>
      <c r="O461" s="199"/>
      <c r="P461" s="199"/>
      <c r="Q461" s="199"/>
      <c r="R461" s="199"/>
      <c r="S461" s="199"/>
      <c r="T461" s="200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194" t="s">
        <v>250</v>
      </c>
      <c r="AU461" s="194" t="s">
        <v>86</v>
      </c>
      <c r="AV461" s="13" t="s">
        <v>86</v>
      </c>
      <c r="AW461" s="13" t="s">
        <v>32</v>
      </c>
      <c r="AX461" s="13" t="s">
        <v>76</v>
      </c>
      <c r="AY461" s="194" t="s">
        <v>134</v>
      </c>
    </row>
    <row r="462" s="13" customFormat="1">
      <c r="A462" s="13"/>
      <c r="B462" s="192"/>
      <c r="C462" s="13"/>
      <c r="D462" s="193" t="s">
        <v>250</v>
      </c>
      <c r="E462" s="194" t="s">
        <v>1</v>
      </c>
      <c r="F462" s="195" t="s">
        <v>635</v>
      </c>
      <c r="G462" s="13"/>
      <c r="H462" s="196">
        <v>-4.2999999999999998</v>
      </c>
      <c r="I462" s="197"/>
      <c r="J462" s="13"/>
      <c r="K462" s="13"/>
      <c r="L462" s="192"/>
      <c r="M462" s="198"/>
      <c r="N462" s="199"/>
      <c r="O462" s="199"/>
      <c r="P462" s="199"/>
      <c r="Q462" s="199"/>
      <c r="R462" s="199"/>
      <c r="S462" s="199"/>
      <c r="T462" s="200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194" t="s">
        <v>250</v>
      </c>
      <c r="AU462" s="194" t="s">
        <v>86</v>
      </c>
      <c r="AV462" s="13" t="s">
        <v>86</v>
      </c>
      <c r="AW462" s="13" t="s">
        <v>32</v>
      </c>
      <c r="AX462" s="13" t="s">
        <v>76</v>
      </c>
      <c r="AY462" s="194" t="s">
        <v>134</v>
      </c>
    </row>
    <row r="463" s="14" customFormat="1">
      <c r="A463" s="14"/>
      <c r="B463" s="201"/>
      <c r="C463" s="14"/>
      <c r="D463" s="193" t="s">
        <v>250</v>
      </c>
      <c r="E463" s="202" t="s">
        <v>1</v>
      </c>
      <c r="F463" s="203" t="s">
        <v>596</v>
      </c>
      <c r="G463" s="14"/>
      <c r="H463" s="202" t="s">
        <v>1</v>
      </c>
      <c r="I463" s="204"/>
      <c r="J463" s="14"/>
      <c r="K463" s="14"/>
      <c r="L463" s="201"/>
      <c r="M463" s="205"/>
      <c r="N463" s="206"/>
      <c r="O463" s="206"/>
      <c r="P463" s="206"/>
      <c r="Q463" s="206"/>
      <c r="R463" s="206"/>
      <c r="S463" s="206"/>
      <c r="T463" s="207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02" t="s">
        <v>250</v>
      </c>
      <c r="AU463" s="202" t="s">
        <v>86</v>
      </c>
      <c r="AV463" s="14" t="s">
        <v>84</v>
      </c>
      <c r="AW463" s="14" t="s">
        <v>32</v>
      </c>
      <c r="AX463" s="14" t="s">
        <v>76</v>
      </c>
      <c r="AY463" s="202" t="s">
        <v>134</v>
      </c>
    </row>
    <row r="464" s="13" customFormat="1">
      <c r="A464" s="13"/>
      <c r="B464" s="192"/>
      <c r="C464" s="13"/>
      <c r="D464" s="193" t="s">
        <v>250</v>
      </c>
      <c r="E464" s="194" t="s">
        <v>1</v>
      </c>
      <c r="F464" s="195" t="s">
        <v>636</v>
      </c>
      <c r="G464" s="13"/>
      <c r="H464" s="196">
        <v>18.239999999999998</v>
      </c>
      <c r="I464" s="197"/>
      <c r="J464" s="13"/>
      <c r="K464" s="13"/>
      <c r="L464" s="192"/>
      <c r="M464" s="198"/>
      <c r="N464" s="199"/>
      <c r="O464" s="199"/>
      <c r="P464" s="199"/>
      <c r="Q464" s="199"/>
      <c r="R464" s="199"/>
      <c r="S464" s="199"/>
      <c r="T464" s="200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194" t="s">
        <v>250</v>
      </c>
      <c r="AU464" s="194" t="s">
        <v>86</v>
      </c>
      <c r="AV464" s="13" t="s">
        <v>86</v>
      </c>
      <c r="AW464" s="13" t="s">
        <v>32</v>
      </c>
      <c r="AX464" s="13" t="s">
        <v>76</v>
      </c>
      <c r="AY464" s="194" t="s">
        <v>134</v>
      </c>
    </row>
    <row r="465" s="16" customFormat="1">
      <c r="A465" s="16"/>
      <c r="B465" s="216"/>
      <c r="C465" s="16"/>
      <c r="D465" s="193" t="s">
        <v>250</v>
      </c>
      <c r="E465" s="217" t="s">
        <v>192</v>
      </c>
      <c r="F465" s="218" t="s">
        <v>281</v>
      </c>
      <c r="G465" s="16"/>
      <c r="H465" s="219">
        <v>573.96000000000004</v>
      </c>
      <c r="I465" s="220"/>
      <c r="J465" s="16"/>
      <c r="K465" s="16"/>
      <c r="L465" s="216"/>
      <c r="M465" s="221"/>
      <c r="N465" s="222"/>
      <c r="O465" s="222"/>
      <c r="P465" s="222"/>
      <c r="Q465" s="222"/>
      <c r="R465" s="222"/>
      <c r="S465" s="222"/>
      <c r="T465" s="223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T465" s="217" t="s">
        <v>250</v>
      </c>
      <c r="AU465" s="217" t="s">
        <v>86</v>
      </c>
      <c r="AV465" s="16" t="s">
        <v>150</v>
      </c>
      <c r="AW465" s="16" t="s">
        <v>32</v>
      </c>
      <c r="AX465" s="16" t="s">
        <v>76</v>
      </c>
      <c r="AY465" s="217" t="s">
        <v>134</v>
      </c>
    </row>
    <row r="466" s="15" customFormat="1">
      <c r="A466" s="15"/>
      <c r="B466" s="208"/>
      <c r="C466" s="15"/>
      <c r="D466" s="193" t="s">
        <v>250</v>
      </c>
      <c r="E466" s="209" t="s">
        <v>1</v>
      </c>
      <c r="F466" s="210" t="s">
        <v>256</v>
      </c>
      <c r="G466" s="15"/>
      <c r="H466" s="211">
        <v>587.46000000000004</v>
      </c>
      <c r="I466" s="212"/>
      <c r="J466" s="15"/>
      <c r="K466" s="15"/>
      <c r="L466" s="208"/>
      <c r="M466" s="213"/>
      <c r="N466" s="214"/>
      <c r="O466" s="214"/>
      <c r="P466" s="214"/>
      <c r="Q466" s="214"/>
      <c r="R466" s="214"/>
      <c r="S466" s="214"/>
      <c r="T466" s="2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T466" s="209" t="s">
        <v>250</v>
      </c>
      <c r="AU466" s="209" t="s">
        <v>86</v>
      </c>
      <c r="AV466" s="15" t="s">
        <v>248</v>
      </c>
      <c r="AW466" s="15" t="s">
        <v>32</v>
      </c>
      <c r="AX466" s="15" t="s">
        <v>84</v>
      </c>
      <c r="AY466" s="209" t="s">
        <v>134</v>
      </c>
    </row>
    <row r="467" s="2" customFormat="1" ht="21.75" customHeight="1">
      <c r="A467" s="38"/>
      <c r="B467" s="171"/>
      <c r="C467" s="224" t="s">
        <v>637</v>
      </c>
      <c r="D467" s="224" t="s">
        <v>318</v>
      </c>
      <c r="E467" s="225" t="s">
        <v>638</v>
      </c>
      <c r="F467" s="226" t="s">
        <v>639</v>
      </c>
      <c r="G467" s="227" t="s">
        <v>247</v>
      </c>
      <c r="H467" s="228">
        <v>616.83299999999997</v>
      </c>
      <c r="I467" s="229"/>
      <c r="J467" s="230">
        <f>ROUND(I467*H467,2)</f>
        <v>0</v>
      </c>
      <c r="K467" s="226" t="s">
        <v>141</v>
      </c>
      <c r="L467" s="231"/>
      <c r="M467" s="232" t="s">
        <v>1</v>
      </c>
      <c r="N467" s="233" t="s">
        <v>41</v>
      </c>
      <c r="O467" s="77"/>
      <c r="P467" s="181">
        <f>O467*H467</f>
        <v>0</v>
      </c>
      <c r="Q467" s="181">
        <v>0.0027000000000000001</v>
      </c>
      <c r="R467" s="181">
        <f>Q467*H467</f>
        <v>1.6654491</v>
      </c>
      <c r="S467" s="181">
        <v>0</v>
      </c>
      <c r="T467" s="182">
        <f>S467*H467</f>
        <v>0</v>
      </c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R467" s="183" t="s">
        <v>205</v>
      </c>
      <c r="AT467" s="183" t="s">
        <v>318</v>
      </c>
      <c r="AU467" s="183" t="s">
        <v>86</v>
      </c>
      <c r="AY467" s="19" t="s">
        <v>134</v>
      </c>
      <c r="BE467" s="184">
        <f>IF(N467="základní",J467,0)</f>
        <v>0</v>
      </c>
      <c r="BF467" s="184">
        <f>IF(N467="snížená",J467,0)</f>
        <v>0</v>
      </c>
      <c r="BG467" s="184">
        <f>IF(N467="zákl. přenesená",J467,0)</f>
        <v>0</v>
      </c>
      <c r="BH467" s="184">
        <f>IF(N467="sníž. přenesená",J467,0)</f>
        <v>0</v>
      </c>
      <c r="BI467" s="184">
        <f>IF(N467="nulová",J467,0)</f>
        <v>0</v>
      </c>
      <c r="BJ467" s="19" t="s">
        <v>84</v>
      </c>
      <c r="BK467" s="184">
        <f>ROUND(I467*H467,2)</f>
        <v>0</v>
      </c>
      <c r="BL467" s="19" t="s">
        <v>248</v>
      </c>
      <c r="BM467" s="183" t="s">
        <v>640</v>
      </c>
    </row>
    <row r="468" s="13" customFormat="1">
      <c r="A468" s="13"/>
      <c r="B468" s="192"/>
      <c r="C468" s="13"/>
      <c r="D468" s="193" t="s">
        <v>250</v>
      </c>
      <c r="E468" s="194" t="s">
        <v>1</v>
      </c>
      <c r="F468" s="195" t="s">
        <v>641</v>
      </c>
      <c r="G468" s="13"/>
      <c r="H468" s="196">
        <v>616.83299999999997</v>
      </c>
      <c r="I468" s="197"/>
      <c r="J468" s="13"/>
      <c r="K468" s="13"/>
      <c r="L468" s="192"/>
      <c r="M468" s="198"/>
      <c r="N468" s="199"/>
      <c r="O468" s="199"/>
      <c r="P468" s="199"/>
      <c r="Q468" s="199"/>
      <c r="R468" s="199"/>
      <c r="S468" s="199"/>
      <c r="T468" s="200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194" t="s">
        <v>250</v>
      </c>
      <c r="AU468" s="194" t="s">
        <v>86</v>
      </c>
      <c r="AV468" s="13" t="s">
        <v>86</v>
      </c>
      <c r="AW468" s="13" t="s">
        <v>32</v>
      </c>
      <c r="AX468" s="13" t="s">
        <v>84</v>
      </c>
      <c r="AY468" s="194" t="s">
        <v>134</v>
      </c>
    </row>
    <row r="469" s="2" customFormat="1" ht="37.8" customHeight="1">
      <c r="A469" s="38"/>
      <c r="B469" s="171"/>
      <c r="C469" s="172" t="s">
        <v>642</v>
      </c>
      <c r="D469" s="172" t="s">
        <v>137</v>
      </c>
      <c r="E469" s="173" t="s">
        <v>643</v>
      </c>
      <c r="F469" s="174" t="s">
        <v>644</v>
      </c>
      <c r="G469" s="175" t="s">
        <v>397</v>
      </c>
      <c r="H469" s="176">
        <v>623.89999999999998</v>
      </c>
      <c r="I469" s="177"/>
      <c r="J469" s="178">
        <f>ROUND(I469*H469,2)</f>
        <v>0</v>
      </c>
      <c r="K469" s="174" t="s">
        <v>141</v>
      </c>
      <c r="L469" s="39"/>
      <c r="M469" s="179" t="s">
        <v>1</v>
      </c>
      <c r="N469" s="180" t="s">
        <v>41</v>
      </c>
      <c r="O469" s="77"/>
      <c r="P469" s="181">
        <f>O469*H469</f>
        <v>0</v>
      </c>
      <c r="Q469" s="181">
        <v>0.0053899999999999998</v>
      </c>
      <c r="R469" s="181">
        <f>Q469*H469</f>
        <v>3.3628209999999998</v>
      </c>
      <c r="S469" s="181">
        <v>0</v>
      </c>
      <c r="T469" s="182">
        <f>S469*H469</f>
        <v>0</v>
      </c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R469" s="183" t="s">
        <v>248</v>
      </c>
      <c r="AT469" s="183" t="s">
        <v>137</v>
      </c>
      <c r="AU469" s="183" t="s">
        <v>86</v>
      </c>
      <c r="AY469" s="19" t="s">
        <v>134</v>
      </c>
      <c r="BE469" s="184">
        <f>IF(N469="základní",J469,0)</f>
        <v>0</v>
      </c>
      <c r="BF469" s="184">
        <f>IF(N469="snížená",J469,0)</f>
        <v>0</v>
      </c>
      <c r="BG469" s="184">
        <f>IF(N469="zákl. přenesená",J469,0)</f>
        <v>0</v>
      </c>
      <c r="BH469" s="184">
        <f>IF(N469="sníž. přenesená",J469,0)</f>
        <v>0</v>
      </c>
      <c r="BI469" s="184">
        <f>IF(N469="nulová",J469,0)</f>
        <v>0</v>
      </c>
      <c r="BJ469" s="19" t="s">
        <v>84</v>
      </c>
      <c r="BK469" s="184">
        <f>ROUND(I469*H469,2)</f>
        <v>0</v>
      </c>
      <c r="BL469" s="19" t="s">
        <v>248</v>
      </c>
      <c r="BM469" s="183" t="s">
        <v>645</v>
      </c>
    </row>
    <row r="470" s="14" customFormat="1">
      <c r="A470" s="14"/>
      <c r="B470" s="201"/>
      <c r="C470" s="14"/>
      <c r="D470" s="193" t="s">
        <v>250</v>
      </c>
      <c r="E470" s="202" t="s">
        <v>1</v>
      </c>
      <c r="F470" s="203" t="s">
        <v>646</v>
      </c>
      <c r="G470" s="14"/>
      <c r="H470" s="202" t="s">
        <v>1</v>
      </c>
      <c r="I470" s="204"/>
      <c r="J470" s="14"/>
      <c r="K470" s="14"/>
      <c r="L470" s="201"/>
      <c r="M470" s="205"/>
      <c r="N470" s="206"/>
      <c r="O470" s="206"/>
      <c r="P470" s="206"/>
      <c r="Q470" s="206"/>
      <c r="R470" s="206"/>
      <c r="S470" s="206"/>
      <c r="T470" s="207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02" t="s">
        <v>250</v>
      </c>
      <c r="AU470" s="202" t="s">
        <v>86</v>
      </c>
      <c r="AV470" s="14" t="s">
        <v>84</v>
      </c>
      <c r="AW470" s="14" t="s">
        <v>32</v>
      </c>
      <c r="AX470" s="14" t="s">
        <v>76</v>
      </c>
      <c r="AY470" s="202" t="s">
        <v>134</v>
      </c>
    </row>
    <row r="471" s="14" customFormat="1">
      <c r="A471" s="14"/>
      <c r="B471" s="201"/>
      <c r="C471" s="14"/>
      <c r="D471" s="193" t="s">
        <v>250</v>
      </c>
      <c r="E471" s="202" t="s">
        <v>1</v>
      </c>
      <c r="F471" s="203" t="s">
        <v>573</v>
      </c>
      <c r="G471" s="14"/>
      <c r="H471" s="202" t="s">
        <v>1</v>
      </c>
      <c r="I471" s="204"/>
      <c r="J471" s="14"/>
      <c r="K471" s="14"/>
      <c r="L471" s="201"/>
      <c r="M471" s="205"/>
      <c r="N471" s="206"/>
      <c r="O471" s="206"/>
      <c r="P471" s="206"/>
      <c r="Q471" s="206"/>
      <c r="R471" s="206"/>
      <c r="S471" s="206"/>
      <c r="T471" s="207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02" t="s">
        <v>250</v>
      </c>
      <c r="AU471" s="202" t="s">
        <v>86</v>
      </c>
      <c r="AV471" s="14" t="s">
        <v>84</v>
      </c>
      <c r="AW471" s="14" t="s">
        <v>32</v>
      </c>
      <c r="AX471" s="14" t="s">
        <v>76</v>
      </c>
      <c r="AY471" s="202" t="s">
        <v>134</v>
      </c>
    </row>
    <row r="472" s="13" customFormat="1">
      <c r="A472" s="13"/>
      <c r="B472" s="192"/>
      <c r="C472" s="13"/>
      <c r="D472" s="193" t="s">
        <v>250</v>
      </c>
      <c r="E472" s="194" t="s">
        <v>1</v>
      </c>
      <c r="F472" s="195" t="s">
        <v>647</v>
      </c>
      <c r="G472" s="13"/>
      <c r="H472" s="196">
        <v>8</v>
      </c>
      <c r="I472" s="197"/>
      <c r="J472" s="13"/>
      <c r="K472" s="13"/>
      <c r="L472" s="192"/>
      <c r="M472" s="198"/>
      <c r="N472" s="199"/>
      <c r="O472" s="199"/>
      <c r="P472" s="199"/>
      <c r="Q472" s="199"/>
      <c r="R472" s="199"/>
      <c r="S472" s="199"/>
      <c r="T472" s="200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194" t="s">
        <v>250</v>
      </c>
      <c r="AU472" s="194" t="s">
        <v>86</v>
      </c>
      <c r="AV472" s="13" t="s">
        <v>86</v>
      </c>
      <c r="AW472" s="13" t="s">
        <v>32</v>
      </c>
      <c r="AX472" s="13" t="s">
        <v>76</v>
      </c>
      <c r="AY472" s="194" t="s">
        <v>134</v>
      </c>
    </row>
    <row r="473" s="16" customFormat="1">
      <c r="A473" s="16"/>
      <c r="B473" s="216"/>
      <c r="C473" s="16"/>
      <c r="D473" s="193" t="s">
        <v>250</v>
      </c>
      <c r="E473" s="217" t="s">
        <v>204</v>
      </c>
      <c r="F473" s="218" t="s">
        <v>281</v>
      </c>
      <c r="G473" s="16"/>
      <c r="H473" s="219">
        <v>8</v>
      </c>
      <c r="I473" s="220"/>
      <c r="J473" s="16"/>
      <c r="K473" s="16"/>
      <c r="L473" s="216"/>
      <c r="M473" s="221"/>
      <c r="N473" s="222"/>
      <c r="O473" s="222"/>
      <c r="P473" s="222"/>
      <c r="Q473" s="222"/>
      <c r="R473" s="222"/>
      <c r="S473" s="222"/>
      <c r="T473" s="223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T473" s="217" t="s">
        <v>250</v>
      </c>
      <c r="AU473" s="217" t="s">
        <v>86</v>
      </c>
      <c r="AV473" s="16" t="s">
        <v>150</v>
      </c>
      <c r="AW473" s="16" t="s">
        <v>32</v>
      </c>
      <c r="AX473" s="16" t="s">
        <v>76</v>
      </c>
      <c r="AY473" s="217" t="s">
        <v>134</v>
      </c>
    </row>
    <row r="474" s="13" customFormat="1">
      <c r="A474" s="13"/>
      <c r="B474" s="192"/>
      <c r="C474" s="13"/>
      <c r="D474" s="193" t="s">
        <v>250</v>
      </c>
      <c r="E474" s="194" t="s">
        <v>1</v>
      </c>
      <c r="F474" s="195" t="s">
        <v>648</v>
      </c>
      <c r="G474" s="13"/>
      <c r="H474" s="196">
        <v>143.09999999999999</v>
      </c>
      <c r="I474" s="197"/>
      <c r="J474" s="13"/>
      <c r="K474" s="13"/>
      <c r="L474" s="192"/>
      <c r="M474" s="198"/>
      <c r="N474" s="199"/>
      <c r="O474" s="199"/>
      <c r="P474" s="199"/>
      <c r="Q474" s="199"/>
      <c r="R474" s="199"/>
      <c r="S474" s="199"/>
      <c r="T474" s="200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194" t="s">
        <v>250</v>
      </c>
      <c r="AU474" s="194" t="s">
        <v>86</v>
      </c>
      <c r="AV474" s="13" t="s">
        <v>86</v>
      </c>
      <c r="AW474" s="13" t="s">
        <v>32</v>
      </c>
      <c r="AX474" s="13" t="s">
        <v>76</v>
      </c>
      <c r="AY474" s="194" t="s">
        <v>134</v>
      </c>
    </row>
    <row r="475" s="13" customFormat="1">
      <c r="A475" s="13"/>
      <c r="B475" s="192"/>
      <c r="C475" s="13"/>
      <c r="D475" s="193" t="s">
        <v>250</v>
      </c>
      <c r="E475" s="194" t="s">
        <v>1</v>
      </c>
      <c r="F475" s="195" t="s">
        <v>649</v>
      </c>
      <c r="G475" s="13"/>
      <c r="H475" s="196">
        <v>44.399999999999999</v>
      </c>
      <c r="I475" s="197"/>
      <c r="J475" s="13"/>
      <c r="K475" s="13"/>
      <c r="L475" s="192"/>
      <c r="M475" s="198"/>
      <c r="N475" s="199"/>
      <c r="O475" s="199"/>
      <c r="P475" s="199"/>
      <c r="Q475" s="199"/>
      <c r="R475" s="199"/>
      <c r="S475" s="199"/>
      <c r="T475" s="200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194" t="s">
        <v>250</v>
      </c>
      <c r="AU475" s="194" t="s">
        <v>86</v>
      </c>
      <c r="AV475" s="13" t="s">
        <v>86</v>
      </c>
      <c r="AW475" s="13" t="s">
        <v>32</v>
      </c>
      <c r="AX475" s="13" t="s">
        <v>76</v>
      </c>
      <c r="AY475" s="194" t="s">
        <v>134</v>
      </c>
    </row>
    <row r="476" s="13" customFormat="1">
      <c r="A476" s="13"/>
      <c r="B476" s="192"/>
      <c r="C476" s="13"/>
      <c r="D476" s="193" t="s">
        <v>250</v>
      </c>
      <c r="E476" s="194" t="s">
        <v>1</v>
      </c>
      <c r="F476" s="195" t="s">
        <v>650</v>
      </c>
      <c r="G476" s="13"/>
      <c r="H476" s="196">
        <v>12</v>
      </c>
      <c r="I476" s="197"/>
      <c r="J476" s="13"/>
      <c r="K476" s="13"/>
      <c r="L476" s="192"/>
      <c r="M476" s="198"/>
      <c r="N476" s="199"/>
      <c r="O476" s="199"/>
      <c r="P476" s="199"/>
      <c r="Q476" s="199"/>
      <c r="R476" s="199"/>
      <c r="S476" s="199"/>
      <c r="T476" s="200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194" t="s">
        <v>250</v>
      </c>
      <c r="AU476" s="194" t="s">
        <v>86</v>
      </c>
      <c r="AV476" s="13" t="s">
        <v>86</v>
      </c>
      <c r="AW476" s="13" t="s">
        <v>32</v>
      </c>
      <c r="AX476" s="13" t="s">
        <v>76</v>
      </c>
      <c r="AY476" s="194" t="s">
        <v>134</v>
      </c>
    </row>
    <row r="477" s="13" customFormat="1">
      <c r="A477" s="13"/>
      <c r="B477" s="192"/>
      <c r="C477" s="13"/>
      <c r="D477" s="193" t="s">
        <v>250</v>
      </c>
      <c r="E477" s="194" t="s">
        <v>1</v>
      </c>
      <c r="F477" s="195" t="s">
        <v>651</v>
      </c>
      <c r="G477" s="13"/>
      <c r="H477" s="196">
        <v>36</v>
      </c>
      <c r="I477" s="197"/>
      <c r="J477" s="13"/>
      <c r="K477" s="13"/>
      <c r="L477" s="192"/>
      <c r="M477" s="198"/>
      <c r="N477" s="199"/>
      <c r="O477" s="199"/>
      <c r="P477" s="199"/>
      <c r="Q477" s="199"/>
      <c r="R477" s="199"/>
      <c r="S477" s="199"/>
      <c r="T477" s="200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194" t="s">
        <v>250</v>
      </c>
      <c r="AU477" s="194" t="s">
        <v>86</v>
      </c>
      <c r="AV477" s="13" t="s">
        <v>86</v>
      </c>
      <c r="AW477" s="13" t="s">
        <v>32</v>
      </c>
      <c r="AX477" s="13" t="s">
        <v>76</v>
      </c>
      <c r="AY477" s="194" t="s">
        <v>134</v>
      </c>
    </row>
    <row r="478" s="13" customFormat="1">
      <c r="A478" s="13"/>
      <c r="B478" s="192"/>
      <c r="C478" s="13"/>
      <c r="D478" s="193" t="s">
        <v>250</v>
      </c>
      <c r="E478" s="194" t="s">
        <v>1</v>
      </c>
      <c r="F478" s="195" t="s">
        <v>652</v>
      </c>
      <c r="G478" s="13"/>
      <c r="H478" s="196">
        <v>14.199999999999999</v>
      </c>
      <c r="I478" s="197"/>
      <c r="J478" s="13"/>
      <c r="K478" s="13"/>
      <c r="L478" s="192"/>
      <c r="M478" s="198"/>
      <c r="N478" s="199"/>
      <c r="O478" s="199"/>
      <c r="P478" s="199"/>
      <c r="Q478" s="199"/>
      <c r="R478" s="199"/>
      <c r="S478" s="199"/>
      <c r="T478" s="200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194" t="s">
        <v>250</v>
      </c>
      <c r="AU478" s="194" t="s">
        <v>86</v>
      </c>
      <c r="AV478" s="13" t="s">
        <v>86</v>
      </c>
      <c r="AW478" s="13" t="s">
        <v>32</v>
      </c>
      <c r="AX478" s="13" t="s">
        <v>76</v>
      </c>
      <c r="AY478" s="194" t="s">
        <v>134</v>
      </c>
    </row>
    <row r="479" s="13" customFormat="1">
      <c r="A479" s="13"/>
      <c r="B479" s="192"/>
      <c r="C479" s="13"/>
      <c r="D479" s="193" t="s">
        <v>250</v>
      </c>
      <c r="E479" s="194" t="s">
        <v>1</v>
      </c>
      <c r="F479" s="195" t="s">
        <v>653</v>
      </c>
      <c r="G479" s="13"/>
      <c r="H479" s="196">
        <v>6.5</v>
      </c>
      <c r="I479" s="197"/>
      <c r="J479" s="13"/>
      <c r="K479" s="13"/>
      <c r="L479" s="192"/>
      <c r="M479" s="198"/>
      <c r="N479" s="199"/>
      <c r="O479" s="199"/>
      <c r="P479" s="199"/>
      <c r="Q479" s="199"/>
      <c r="R479" s="199"/>
      <c r="S479" s="199"/>
      <c r="T479" s="200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194" t="s">
        <v>250</v>
      </c>
      <c r="AU479" s="194" t="s">
        <v>86</v>
      </c>
      <c r="AV479" s="13" t="s">
        <v>86</v>
      </c>
      <c r="AW479" s="13" t="s">
        <v>32</v>
      </c>
      <c r="AX479" s="13" t="s">
        <v>76</v>
      </c>
      <c r="AY479" s="194" t="s">
        <v>134</v>
      </c>
    </row>
    <row r="480" s="13" customFormat="1">
      <c r="A480" s="13"/>
      <c r="B480" s="192"/>
      <c r="C480" s="13"/>
      <c r="D480" s="193" t="s">
        <v>250</v>
      </c>
      <c r="E480" s="194" t="s">
        <v>1</v>
      </c>
      <c r="F480" s="195" t="s">
        <v>654</v>
      </c>
      <c r="G480" s="13"/>
      <c r="H480" s="196">
        <v>144</v>
      </c>
      <c r="I480" s="197"/>
      <c r="J480" s="13"/>
      <c r="K480" s="13"/>
      <c r="L480" s="192"/>
      <c r="M480" s="198"/>
      <c r="N480" s="199"/>
      <c r="O480" s="199"/>
      <c r="P480" s="199"/>
      <c r="Q480" s="199"/>
      <c r="R480" s="199"/>
      <c r="S480" s="199"/>
      <c r="T480" s="200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194" t="s">
        <v>250</v>
      </c>
      <c r="AU480" s="194" t="s">
        <v>86</v>
      </c>
      <c r="AV480" s="13" t="s">
        <v>86</v>
      </c>
      <c r="AW480" s="13" t="s">
        <v>32</v>
      </c>
      <c r="AX480" s="13" t="s">
        <v>76</v>
      </c>
      <c r="AY480" s="194" t="s">
        <v>134</v>
      </c>
    </row>
    <row r="481" s="13" customFormat="1">
      <c r="A481" s="13"/>
      <c r="B481" s="192"/>
      <c r="C481" s="13"/>
      <c r="D481" s="193" t="s">
        <v>250</v>
      </c>
      <c r="E481" s="194" t="s">
        <v>1</v>
      </c>
      <c r="F481" s="195" t="s">
        <v>655</v>
      </c>
      <c r="G481" s="13"/>
      <c r="H481" s="196">
        <v>75.599999999999994</v>
      </c>
      <c r="I481" s="197"/>
      <c r="J481" s="13"/>
      <c r="K481" s="13"/>
      <c r="L481" s="192"/>
      <c r="M481" s="198"/>
      <c r="N481" s="199"/>
      <c r="O481" s="199"/>
      <c r="P481" s="199"/>
      <c r="Q481" s="199"/>
      <c r="R481" s="199"/>
      <c r="S481" s="199"/>
      <c r="T481" s="200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194" t="s">
        <v>250</v>
      </c>
      <c r="AU481" s="194" t="s">
        <v>86</v>
      </c>
      <c r="AV481" s="13" t="s">
        <v>86</v>
      </c>
      <c r="AW481" s="13" t="s">
        <v>32</v>
      </c>
      <c r="AX481" s="13" t="s">
        <v>76</v>
      </c>
      <c r="AY481" s="194" t="s">
        <v>134</v>
      </c>
    </row>
    <row r="482" s="13" customFormat="1">
      <c r="A482" s="13"/>
      <c r="B482" s="192"/>
      <c r="C482" s="13"/>
      <c r="D482" s="193" t="s">
        <v>250</v>
      </c>
      <c r="E482" s="194" t="s">
        <v>1</v>
      </c>
      <c r="F482" s="195" t="s">
        <v>656</v>
      </c>
      <c r="G482" s="13"/>
      <c r="H482" s="196">
        <v>16.800000000000001</v>
      </c>
      <c r="I482" s="197"/>
      <c r="J482" s="13"/>
      <c r="K482" s="13"/>
      <c r="L482" s="192"/>
      <c r="M482" s="198"/>
      <c r="N482" s="199"/>
      <c r="O482" s="199"/>
      <c r="P482" s="199"/>
      <c r="Q482" s="199"/>
      <c r="R482" s="199"/>
      <c r="S482" s="199"/>
      <c r="T482" s="200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194" t="s">
        <v>250</v>
      </c>
      <c r="AU482" s="194" t="s">
        <v>86</v>
      </c>
      <c r="AV482" s="13" t="s">
        <v>86</v>
      </c>
      <c r="AW482" s="13" t="s">
        <v>32</v>
      </c>
      <c r="AX482" s="13" t="s">
        <v>76</v>
      </c>
      <c r="AY482" s="194" t="s">
        <v>134</v>
      </c>
    </row>
    <row r="483" s="13" customFormat="1">
      <c r="A483" s="13"/>
      <c r="B483" s="192"/>
      <c r="C483" s="13"/>
      <c r="D483" s="193" t="s">
        <v>250</v>
      </c>
      <c r="E483" s="194" t="s">
        <v>1</v>
      </c>
      <c r="F483" s="195" t="s">
        <v>657</v>
      </c>
      <c r="G483" s="13"/>
      <c r="H483" s="196">
        <v>6</v>
      </c>
      <c r="I483" s="197"/>
      <c r="J483" s="13"/>
      <c r="K483" s="13"/>
      <c r="L483" s="192"/>
      <c r="M483" s="198"/>
      <c r="N483" s="199"/>
      <c r="O483" s="199"/>
      <c r="P483" s="199"/>
      <c r="Q483" s="199"/>
      <c r="R483" s="199"/>
      <c r="S483" s="199"/>
      <c r="T483" s="200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194" t="s">
        <v>250</v>
      </c>
      <c r="AU483" s="194" t="s">
        <v>86</v>
      </c>
      <c r="AV483" s="13" t="s">
        <v>86</v>
      </c>
      <c r="AW483" s="13" t="s">
        <v>32</v>
      </c>
      <c r="AX483" s="13" t="s">
        <v>76</v>
      </c>
      <c r="AY483" s="194" t="s">
        <v>134</v>
      </c>
    </row>
    <row r="484" s="13" customFormat="1">
      <c r="A484" s="13"/>
      <c r="B484" s="192"/>
      <c r="C484" s="13"/>
      <c r="D484" s="193" t="s">
        <v>250</v>
      </c>
      <c r="E484" s="194" t="s">
        <v>1</v>
      </c>
      <c r="F484" s="195" t="s">
        <v>658</v>
      </c>
      <c r="G484" s="13"/>
      <c r="H484" s="196">
        <v>12</v>
      </c>
      <c r="I484" s="197"/>
      <c r="J484" s="13"/>
      <c r="K484" s="13"/>
      <c r="L484" s="192"/>
      <c r="M484" s="198"/>
      <c r="N484" s="199"/>
      <c r="O484" s="199"/>
      <c r="P484" s="199"/>
      <c r="Q484" s="199"/>
      <c r="R484" s="199"/>
      <c r="S484" s="199"/>
      <c r="T484" s="200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194" t="s">
        <v>250</v>
      </c>
      <c r="AU484" s="194" t="s">
        <v>86</v>
      </c>
      <c r="AV484" s="13" t="s">
        <v>86</v>
      </c>
      <c r="AW484" s="13" t="s">
        <v>32</v>
      </c>
      <c r="AX484" s="13" t="s">
        <v>76</v>
      </c>
      <c r="AY484" s="194" t="s">
        <v>134</v>
      </c>
    </row>
    <row r="485" s="13" customFormat="1">
      <c r="A485" s="13"/>
      <c r="B485" s="192"/>
      <c r="C485" s="13"/>
      <c r="D485" s="193" t="s">
        <v>250</v>
      </c>
      <c r="E485" s="194" t="s">
        <v>1</v>
      </c>
      <c r="F485" s="195" t="s">
        <v>659</v>
      </c>
      <c r="G485" s="13"/>
      <c r="H485" s="196">
        <v>25.800000000000001</v>
      </c>
      <c r="I485" s="197"/>
      <c r="J485" s="13"/>
      <c r="K485" s="13"/>
      <c r="L485" s="192"/>
      <c r="M485" s="198"/>
      <c r="N485" s="199"/>
      <c r="O485" s="199"/>
      <c r="P485" s="199"/>
      <c r="Q485" s="199"/>
      <c r="R485" s="199"/>
      <c r="S485" s="199"/>
      <c r="T485" s="200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194" t="s">
        <v>250</v>
      </c>
      <c r="AU485" s="194" t="s">
        <v>86</v>
      </c>
      <c r="AV485" s="13" t="s">
        <v>86</v>
      </c>
      <c r="AW485" s="13" t="s">
        <v>32</v>
      </c>
      <c r="AX485" s="13" t="s">
        <v>76</v>
      </c>
      <c r="AY485" s="194" t="s">
        <v>134</v>
      </c>
    </row>
    <row r="486" s="13" customFormat="1">
      <c r="A486" s="13"/>
      <c r="B486" s="192"/>
      <c r="C486" s="13"/>
      <c r="D486" s="193" t="s">
        <v>250</v>
      </c>
      <c r="E486" s="194" t="s">
        <v>1</v>
      </c>
      <c r="F486" s="195" t="s">
        <v>660</v>
      </c>
      <c r="G486" s="13"/>
      <c r="H486" s="196">
        <v>11</v>
      </c>
      <c r="I486" s="197"/>
      <c r="J486" s="13"/>
      <c r="K486" s="13"/>
      <c r="L486" s="192"/>
      <c r="M486" s="198"/>
      <c r="N486" s="199"/>
      <c r="O486" s="199"/>
      <c r="P486" s="199"/>
      <c r="Q486" s="199"/>
      <c r="R486" s="199"/>
      <c r="S486" s="199"/>
      <c r="T486" s="200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194" t="s">
        <v>250</v>
      </c>
      <c r="AU486" s="194" t="s">
        <v>86</v>
      </c>
      <c r="AV486" s="13" t="s">
        <v>86</v>
      </c>
      <c r="AW486" s="13" t="s">
        <v>32</v>
      </c>
      <c r="AX486" s="13" t="s">
        <v>76</v>
      </c>
      <c r="AY486" s="194" t="s">
        <v>134</v>
      </c>
    </row>
    <row r="487" s="13" customFormat="1">
      <c r="A487" s="13"/>
      <c r="B487" s="192"/>
      <c r="C487" s="13"/>
      <c r="D487" s="193" t="s">
        <v>250</v>
      </c>
      <c r="E487" s="194" t="s">
        <v>1</v>
      </c>
      <c r="F487" s="195" t="s">
        <v>661</v>
      </c>
      <c r="G487" s="13"/>
      <c r="H487" s="196">
        <v>10.4</v>
      </c>
      <c r="I487" s="197"/>
      <c r="J487" s="13"/>
      <c r="K487" s="13"/>
      <c r="L487" s="192"/>
      <c r="M487" s="198"/>
      <c r="N487" s="199"/>
      <c r="O487" s="199"/>
      <c r="P487" s="199"/>
      <c r="Q487" s="199"/>
      <c r="R487" s="199"/>
      <c r="S487" s="199"/>
      <c r="T487" s="200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194" t="s">
        <v>250</v>
      </c>
      <c r="AU487" s="194" t="s">
        <v>86</v>
      </c>
      <c r="AV487" s="13" t="s">
        <v>86</v>
      </c>
      <c r="AW487" s="13" t="s">
        <v>32</v>
      </c>
      <c r="AX487" s="13" t="s">
        <v>76</v>
      </c>
      <c r="AY487" s="194" t="s">
        <v>134</v>
      </c>
    </row>
    <row r="488" s="13" customFormat="1">
      <c r="A488" s="13"/>
      <c r="B488" s="192"/>
      <c r="C488" s="13"/>
      <c r="D488" s="193" t="s">
        <v>250</v>
      </c>
      <c r="E488" s="194" t="s">
        <v>1</v>
      </c>
      <c r="F488" s="195" t="s">
        <v>662</v>
      </c>
      <c r="G488" s="13"/>
      <c r="H488" s="196">
        <v>5.5</v>
      </c>
      <c r="I488" s="197"/>
      <c r="J488" s="13"/>
      <c r="K488" s="13"/>
      <c r="L488" s="192"/>
      <c r="M488" s="198"/>
      <c r="N488" s="199"/>
      <c r="O488" s="199"/>
      <c r="P488" s="199"/>
      <c r="Q488" s="199"/>
      <c r="R488" s="199"/>
      <c r="S488" s="199"/>
      <c r="T488" s="200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194" t="s">
        <v>250</v>
      </c>
      <c r="AU488" s="194" t="s">
        <v>86</v>
      </c>
      <c r="AV488" s="13" t="s">
        <v>86</v>
      </c>
      <c r="AW488" s="13" t="s">
        <v>32</v>
      </c>
      <c r="AX488" s="13" t="s">
        <v>76</v>
      </c>
      <c r="AY488" s="194" t="s">
        <v>134</v>
      </c>
    </row>
    <row r="489" s="13" customFormat="1">
      <c r="A489" s="13"/>
      <c r="B489" s="192"/>
      <c r="C489" s="13"/>
      <c r="D489" s="193" t="s">
        <v>250</v>
      </c>
      <c r="E489" s="194" t="s">
        <v>1</v>
      </c>
      <c r="F489" s="195" t="s">
        <v>663</v>
      </c>
      <c r="G489" s="13"/>
      <c r="H489" s="196">
        <v>42</v>
      </c>
      <c r="I489" s="197"/>
      <c r="J489" s="13"/>
      <c r="K489" s="13"/>
      <c r="L489" s="192"/>
      <c r="M489" s="198"/>
      <c r="N489" s="199"/>
      <c r="O489" s="199"/>
      <c r="P489" s="199"/>
      <c r="Q489" s="199"/>
      <c r="R489" s="199"/>
      <c r="S489" s="199"/>
      <c r="T489" s="200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194" t="s">
        <v>250</v>
      </c>
      <c r="AU489" s="194" t="s">
        <v>86</v>
      </c>
      <c r="AV489" s="13" t="s">
        <v>86</v>
      </c>
      <c r="AW489" s="13" t="s">
        <v>32</v>
      </c>
      <c r="AX489" s="13" t="s">
        <v>76</v>
      </c>
      <c r="AY489" s="194" t="s">
        <v>134</v>
      </c>
    </row>
    <row r="490" s="13" customFormat="1">
      <c r="A490" s="13"/>
      <c r="B490" s="192"/>
      <c r="C490" s="13"/>
      <c r="D490" s="193" t="s">
        <v>250</v>
      </c>
      <c r="E490" s="194" t="s">
        <v>1</v>
      </c>
      <c r="F490" s="195" t="s">
        <v>664</v>
      </c>
      <c r="G490" s="13"/>
      <c r="H490" s="196">
        <v>10.6</v>
      </c>
      <c r="I490" s="197"/>
      <c r="J490" s="13"/>
      <c r="K490" s="13"/>
      <c r="L490" s="192"/>
      <c r="M490" s="198"/>
      <c r="N490" s="199"/>
      <c r="O490" s="199"/>
      <c r="P490" s="199"/>
      <c r="Q490" s="199"/>
      <c r="R490" s="199"/>
      <c r="S490" s="199"/>
      <c r="T490" s="200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194" t="s">
        <v>250</v>
      </c>
      <c r="AU490" s="194" t="s">
        <v>86</v>
      </c>
      <c r="AV490" s="13" t="s">
        <v>86</v>
      </c>
      <c r="AW490" s="13" t="s">
        <v>32</v>
      </c>
      <c r="AX490" s="13" t="s">
        <v>76</v>
      </c>
      <c r="AY490" s="194" t="s">
        <v>134</v>
      </c>
    </row>
    <row r="491" s="16" customFormat="1">
      <c r="A491" s="16"/>
      <c r="B491" s="216"/>
      <c r="C491" s="16"/>
      <c r="D491" s="193" t="s">
        <v>250</v>
      </c>
      <c r="E491" s="217" t="s">
        <v>206</v>
      </c>
      <c r="F491" s="218" t="s">
        <v>281</v>
      </c>
      <c r="G491" s="16"/>
      <c r="H491" s="219">
        <v>615.89999999999998</v>
      </c>
      <c r="I491" s="220"/>
      <c r="J491" s="16"/>
      <c r="K491" s="16"/>
      <c r="L491" s="216"/>
      <c r="M491" s="221"/>
      <c r="N491" s="222"/>
      <c r="O491" s="222"/>
      <c r="P491" s="222"/>
      <c r="Q491" s="222"/>
      <c r="R491" s="222"/>
      <c r="S491" s="222"/>
      <c r="T491" s="223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T491" s="217" t="s">
        <v>250</v>
      </c>
      <c r="AU491" s="217" t="s">
        <v>86</v>
      </c>
      <c r="AV491" s="16" t="s">
        <v>150</v>
      </c>
      <c r="AW491" s="16" t="s">
        <v>32</v>
      </c>
      <c r="AX491" s="16" t="s">
        <v>76</v>
      </c>
      <c r="AY491" s="217" t="s">
        <v>134</v>
      </c>
    </row>
    <row r="492" s="15" customFormat="1">
      <c r="A492" s="15"/>
      <c r="B492" s="208"/>
      <c r="C492" s="15"/>
      <c r="D492" s="193" t="s">
        <v>250</v>
      </c>
      <c r="E492" s="209" t="s">
        <v>1</v>
      </c>
      <c r="F492" s="210" t="s">
        <v>256</v>
      </c>
      <c r="G492" s="15"/>
      <c r="H492" s="211">
        <v>623.89999999999998</v>
      </c>
      <c r="I492" s="212"/>
      <c r="J492" s="15"/>
      <c r="K492" s="15"/>
      <c r="L492" s="208"/>
      <c r="M492" s="213"/>
      <c r="N492" s="214"/>
      <c r="O492" s="214"/>
      <c r="P492" s="214"/>
      <c r="Q492" s="214"/>
      <c r="R492" s="214"/>
      <c r="S492" s="214"/>
      <c r="T492" s="2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T492" s="209" t="s">
        <v>250</v>
      </c>
      <c r="AU492" s="209" t="s">
        <v>86</v>
      </c>
      <c r="AV492" s="15" t="s">
        <v>248</v>
      </c>
      <c r="AW492" s="15" t="s">
        <v>32</v>
      </c>
      <c r="AX492" s="15" t="s">
        <v>84</v>
      </c>
      <c r="AY492" s="209" t="s">
        <v>134</v>
      </c>
    </row>
    <row r="493" s="2" customFormat="1" ht="16.5" customHeight="1">
      <c r="A493" s="38"/>
      <c r="B493" s="171"/>
      <c r="C493" s="224" t="s">
        <v>665</v>
      </c>
      <c r="D493" s="224" t="s">
        <v>318</v>
      </c>
      <c r="E493" s="225" t="s">
        <v>666</v>
      </c>
      <c r="F493" s="226" t="s">
        <v>667</v>
      </c>
      <c r="G493" s="227" t="s">
        <v>247</v>
      </c>
      <c r="H493" s="228">
        <v>161.67400000000001</v>
      </c>
      <c r="I493" s="229"/>
      <c r="J493" s="230">
        <f>ROUND(I493*H493,2)</f>
        <v>0</v>
      </c>
      <c r="K493" s="226" t="s">
        <v>1</v>
      </c>
      <c r="L493" s="231"/>
      <c r="M493" s="232" t="s">
        <v>1</v>
      </c>
      <c r="N493" s="233" t="s">
        <v>41</v>
      </c>
      <c r="O493" s="77"/>
      <c r="P493" s="181">
        <f>O493*H493</f>
        <v>0</v>
      </c>
      <c r="Q493" s="181">
        <v>0.0028999999999999998</v>
      </c>
      <c r="R493" s="181">
        <f>Q493*H493</f>
        <v>0.46885460000000001</v>
      </c>
      <c r="S493" s="181">
        <v>0</v>
      </c>
      <c r="T493" s="182">
        <f>S493*H493</f>
        <v>0</v>
      </c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R493" s="183" t="s">
        <v>205</v>
      </c>
      <c r="AT493" s="183" t="s">
        <v>318</v>
      </c>
      <c r="AU493" s="183" t="s">
        <v>86</v>
      </c>
      <c r="AY493" s="19" t="s">
        <v>134</v>
      </c>
      <c r="BE493" s="184">
        <f>IF(N493="základní",J493,0)</f>
        <v>0</v>
      </c>
      <c r="BF493" s="184">
        <f>IF(N493="snížená",J493,0)</f>
        <v>0</v>
      </c>
      <c r="BG493" s="184">
        <f>IF(N493="zákl. přenesená",J493,0)</f>
        <v>0</v>
      </c>
      <c r="BH493" s="184">
        <f>IF(N493="sníž. přenesená",J493,0)</f>
        <v>0</v>
      </c>
      <c r="BI493" s="184">
        <f>IF(N493="nulová",J493,0)</f>
        <v>0</v>
      </c>
      <c r="BJ493" s="19" t="s">
        <v>84</v>
      </c>
      <c r="BK493" s="184">
        <f>ROUND(I493*H493,2)</f>
        <v>0</v>
      </c>
      <c r="BL493" s="19" t="s">
        <v>248</v>
      </c>
      <c r="BM493" s="183" t="s">
        <v>668</v>
      </c>
    </row>
    <row r="494" s="13" customFormat="1">
      <c r="A494" s="13"/>
      <c r="B494" s="192"/>
      <c r="C494" s="13"/>
      <c r="D494" s="193" t="s">
        <v>250</v>
      </c>
      <c r="E494" s="194" t="s">
        <v>1</v>
      </c>
      <c r="F494" s="195" t="s">
        <v>669</v>
      </c>
      <c r="G494" s="13"/>
      <c r="H494" s="196">
        <v>161.67400000000001</v>
      </c>
      <c r="I494" s="197"/>
      <c r="J494" s="13"/>
      <c r="K494" s="13"/>
      <c r="L494" s="192"/>
      <c r="M494" s="198"/>
      <c r="N494" s="199"/>
      <c r="O494" s="199"/>
      <c r="P494" s="199"/>
      <c r="Q494" s="199"/>
      <c r="R494" s="199"/>
      <c r="S494" s="199"/>
      <c r="T494" s="200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194" t="s">
        <v>250</v>
      </c>
      <c r="AU494" s="194" t="s">
        <v>86</v>
      </c>
      <c r="AV494" s="13" t="s">
        <v>86</v>
      </c>
      <c r="AW494" s="13" t="s">
        <v>32</v>
      </c>
      <c r="AX494" s="13" t="s">
        <v>84</v>
      </c>
      <c r="AY494" s="194" t="s">
        <v>134</v>
      </c>
    </row>
    <row r="495" s="2" customFormat="1" ht="24.15" customHeight="1">
      <c r="A495" s="38"/>
      <c r="B495" s="171"/>
      <c r="C495" s="224" t="s">
        <v>670</v>
      </c>
      <c r="D495" s="224" t="s">
        <v>318</v>
      </c>
      <c r="E495" s="225" t="s">
        <v>582</v>
      </c>
      <c r="F495" s="226" t="s">
        <v>583</v>
      </c>
      <c r="G495" s="227" t="s">
        <v>247</v>
      </c>
      <c r="H495" s="228">
        <v>2.2000000000000002</v>
      </c>
      <c r="I495" s="229"/>
      <c r="J495" s="230">
        <f>ROUND(I495*H495,2)</f>
        <v>0</v>
      </c>
      <c r="K495" s="226" t="s">
        <v>141</v>
      </c>
      <c r="L495" s="231"/>
      <c r="M495" s="232" t="s">
        <v>1</v>
      </c>
      <c r="N495" s="233" t="s">
        <v>41</v>
      </c>
      <c r="O495" s="77"/>
      <c r="P495" s="181">
        <f>O495*H495</f>
        <v>0</v>
      </c>
      <c r="Q495" s="181">
        <v>0.0011999999999999999</v>
      </c>
      <c r="R495" s="181">
        <f>Q495*H495</f>
        <v>0.00264</v>
      </c>
      <c r="S495" s="181">
        <v>0</v>
      </c>
      <c r="T495" s="182">
        <f>S495*H495</f>
        <v>0</v>
      </c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R495" s="183" t="s">
        <v>205</v>
      </c>
      <c r="AT495" s="183" t="s">
        <v>318</v>
      </c>
      <c r="AU495" s="183" t="s">
        <v>86</v>
      </c>
      <c r="AY495" s="19" t="s">
        <v>134</v>
      </c>
      <c r="BE495" s="184">
        <f>IF(N495="základní",J495,0)</f>
        <v>0</v>
      </c>
      <c r="BF495" s="184">
        <f>IF(N495="snížená",J495,0)</f>
        <v>0</v>
      </c>
      <c r="BG495" s="184">
        <f>IF(N495="zákl. přenesená",J495,0)</f>
        <v>0</v>
      </c>
      <c r="BH495" s="184">
        <f>IF(N495="sníž. přenesená",J495,0)</f>
        <v>0</v>
      </c>
      <c r="BI495" s="184">
        <f>IF(N495="nulová",J495,0)</f>
        <v>0</v>
      </c>
      <c r="BJ495" s="19" t="s">
        <v>84</v>
      </c>
      <c r="BK495" s="184">
        <f>ROUND(I495*H495,2)</f>
        <v>0</v>
      </c>
      <c r="BL495" s="19" t="s">
        <v>248</v>
      </c>
      <c r="BM495" s="183" t="s">
        <v>671</v>
      </c>
    </row>
    <row r="496" s="13" customFormat="1">
      <c r="A496" s="13"/>
      <c r="B496" s="192"/>
      <c r="C496" s="13"/>
      <c r="D496" s="193" t="s">
        <v>250</v>
      </c>
      <c r="E496" s="194" t="s">
        <v>1</v>
      </c>
      <c r="F496" s="195" t="s">
        <v>672</v>
      </c>
      <c r="G496" s="13"/>
      <c r="H496" s="196">
        <v>2.2000000000000002</v>
      </c>
      <c r="I496" s="197"/>
      <c r="J496" s="13"/>
      <c r="K496" s="13"/>
      <c r="L496" s="192"/>
      <c r="M496" s="198"/>
      <c r="N496" s="199"/>
      <c r="O496" s="199"/>
      <c r="P496" s="199"/>
      <c r="Q496" s="199"/>
      <c r="R496" s="199"/>
      <c r="S496" s="199"/>
      <c r="T496" s="200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194" t="s">
        <v>250</v>
      </c>
      <c r="AU496" s="194" t="s">
        <v>86</v>
      </c>
      <c r="AV496" s="13" t="s">
        <v>86</v>
      </c>
      <c r="AW496" s="13" t="s">
        <v>32</v>
      </c>
      <c r="AX496" s="13" t="s">
        <v>84</v>
      </c>
      <c r="AY496" s="194" t="s">
        <v>134</v>
      </c>
    </row>
    <row r="497" s="2" customFormat="1" ht="24.15" customHeight="1">
      <c r="A497" s="38"/>
      <c r="B497" s="171"/>
      <c r="C497" s="172" t="s">
        <v>673</v>
      </c>
      <c r="D497" s="172" t="s">
        <v>137</v>
      </c>
      <c r="E497" s="173" t="s">
        <v>674</v>
      </c>
      <c r="F497" s="174" t="s">
        <v>675</v>
      </c>
      <c r="G497" s="175" t="s">
        <v>397</v>
      </c>
      <c r="H497" s="176">
        <v>135.59999999999999</v>
      </c>
      <c r="I497" s="177"/>
      <c r="J497" s="178">
        <f>ROUND(I497*H497,2)</f>
        <v>0</v>
      </c>
      <c r="K497" s="174" t="s">
        <v>141</v>
      </c>
      <c r="L497" s="39"/>
      <c r="M497" s="179" t="s">
        <v>1</v>
      </c>
      <c r="N497" s="180" t="s">
        <v>41</v>
      </c>
      <c r="O497" s="77"/>
      <c r="P497" s="181">
        <f>O497*H497</f>
        <v>0</v>
      </c>
      <c r="Q497" s="181">
        <v>3.0000000000000001E-05</v>
      </c>
      <c r="R497" s="181">
        <f>Q497*H497</f>
        <v>0.0040679999999999996</v>
      </c>
      <c r="S497" s="181">
        <v>0</v>
      </c>
      <c r="T497" s="182">
        <f>S497*H497</f>
        <v>0</v>
      </c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R497" s="183" t="s">
        <v>248</v>
      </c>
      <c r="AT497" s="183" t="s">
        <v>137</v>
      </c>
      <c r="AU497" s="183" t="s">
        <v>86</v>
      </c>
      <c r="AY497" s="19" t="s">
        <v>134</v>
      </c>
      <c r="BE497" s="184">
        <f>IF(N497="základní",J497,0)</f>
        <v>0</v>
      </c>
      <c r="BF497" s="184">
        <f>IF(N497="snížená",J497,0)</f>
        <v>0</v>
      </c>
      <c r="BG497" s="184">
        <f>IF(N497="zákl. přenesená",J497,0)</f>
        <v>0</v>
      </c>
      <c r="BH497" s="184">
        <f>IF(N497="sníž. přenesená",J497,0)</f>
        <v>0</v>
      </c>
      <c r="BI497" s="184">
        <f>IF(N497="nulová",J497,0)</f>
        <v>0</v>
      </c>
      <c r="BJ497" s="19" t="s">
        <v>84</v>
      </c>
      <c r="BK497" s="184">
        <f>ROUND(I497*H497,2)</f>
        <v>0</v>
      </c>
      <c r="BL497" s="19" t="s">
        <v>248</v>
      </c>
      <c r="BM497" s="183" t="s">
        <v>676</v>
      </c>
    </row>
    <row r="498" s="13" customFormat="1">
      <c r="A498" s="13"/>
      <c r="B498" s="192"/>
      <c r="C498" s="13"/>
      <c r="D498" s="193" t="s">
        <v>250</v>
      </c>
      <c r="E498" s="194" t="s">
        <v>1</v>
      </c>
      <c r="F498" s="195" t="s">
        <v>677</v>
      </c>
      <c r="G498" s="13"/>
      <c r="H498" s="196">
        <v>32.600000000000001</v>
      </c>
      <c r="I498" s="197"/>
      <c r="J498" s="13"/>
      <c r="K498" s="13"/>
      <c r="L498" s="192"/>
      <c r="M498" s="198"/>
      <c r="N498" s="199"/>
      <c r="O498" s="199"/>
      <c r="P498" s="199"/>
      <c r="Q498" s="199"/>
      <c r="R498" s="199"/>
      <c r="S498" s="199"/>
      <c r="T498" s="200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194" t="s">
        <v>250</v>
      </c>
      <c r="AU498" s="194" t="s">
        <v>86</v>
      </c>
      <c r="AV498" s="13" t="s">
        <v>86</v>
      </c>
      <c r="AW498" s="13" t="s">
        <v>32</v>
      </c>
      <c r="AX498" s="13" t="s">
        <v>76</v>
      </c>
      <c r="AY498" s="194" t="s">
        <v>134</v>
      </c>
    </row>
    <row r="499" s="13" customFormat="1">
      <c r="A499" s="13"/>
      <c r="B499" s="192"/>
      <c r="C499" s="13"/>
      <c r="D499" s="193" t="s">
        <v>250</v>
      </c>
      <c r="E499" s="194" t="s">
        <v>1</v>
      </c>
      <c r="F499" s="195" t="s">
        <v>678</v>
      </c>
      <c r="G499" s="13"/>
      <c r="H499" s="196">
        <v>5</v>
      </c>
      <c r="I499" s="197"/>
      <c r="J499" s="13"/>
      <c r="K499" s="13"/>
      <c r="L499" s="192"/>
      <c r="M499" s="198"/>
      <c r="N499" s="199"/>
      <c r="O499" s="199"/>
      <c r="P499" s="199"/>
      <c r="Q499" s="199"/>
      <c r="R499" s="199"/>
      <c r="S499" s="199"/>
      <c r="T499" s="200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194" t="s">
        <v>250</v>
      </c>
      <c r="AU499" s="194" t="s">
        <v>86</v>
      </c>
      <c r="AV499" s="13" t="s">
        <v>86</v>
      </c>
      <c r="AW499" s="13" t="s">
        <v>32</v>
      </c>
      <c r="AX499" s="13" t="s">
        <v>76</v>
      </c>
      <c r="AY499" s="194" t="s">
        <v>134</v>
      </c>
    </row>
    <row r="500" s="13" customFormat="1">
      <c r="A500" s="13"/>
      <c r="B500" s="192"/>
      <c r="C500" s="13"/>
      <c r="D500" s="193" t="s">
        <v>250</v>
      </c>
      <c r="E500" s="194" t="s">
        <v>1</v>
      </c>
      <c r="F500" s="195" t="s">
        <v>679</v>
      </c>
      <c r="G500" s="13"/>
      <c r="H500" s="196">
        <v>13.199999999999999</v>
      </c>
      <c r="I500" s="197"/>
      <c r="J500" s="13"/>
      <c r="K500" s="13"/>
      <c r="L500" s="192"/>
      <c r="M500" s="198"/>
      <c r="N500" s="199"/>
      <c r="O500" s="199"/>
      <c r="P500" s="199"/>
      <c r="Q500" s="199"/>
      <c r="R500" s="199"/>
      <c r="S500" s="199"/>
      <c r="T500" s="200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194" t="s">
        <v>250</v>
      </c>
      <c r="AU500" s="194" t="s">
        <v>86</v>
      </c>
      <c r="AV500" s="13" t="s">
        <v>86</v>
      </c>
      <c r="AW500" s="13" t="s">
        <v>32</v>
      </c>
      <c r="AX500" s="13" t="s">
        <v>76</v>
      </c>
      <c r="AY500" s="194" t="s">
        <v>134</v>
      </c>
    </row>
    <row r="501" s="13" customFormat="1">
      <c r="A501" s="13"/>
      <c r="B501" s="192"/>
      <c r="C501" s="13"/>
      <c r="D501" s="193" t="s">
        <v>250</v>
      </c>
      <c r="E501" s="194" t="s">
        <v>1</v>
      </c>
      <c r="F501" s="195" t="s">
        <v>680</v>
      </c>
      <c r="G501" s="13"/>
      <c r="H501" s="196">
        <v>29</v>
      </c>
      <c r="I501" s="197"/>
      <c r="J501" s="13"/>
      <c r="K501" s="13"/>
      <c r="L501" s="192"/>
      <c r="M501" s="198"/>
      <c r="N501" s="199"/>
      <c r="O501" s="199"/>
      <c r="P501" s="199"/>
      <c r="Q501" s="199"/>
      <c r="R501" s="199"/>
      <c r="S501" s="199"/>
      <c r="T501" s="200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194" t="s">
        <v>250</v>
      </c>
      <c r="AU501" s="194" t="s">
        <v>86</v>
      </c>
      <c r="AV501" s="13" t="s">
        <v>86</v>
      </c>
      <c r="AW501" s="13" t="s">
        <v>32</v>
      </c>
      <c r="AX501" s="13" t="s">
        <v>76</v>
      </c>
      <c r="AY501" s="194" t="s">
        <v>134</v>
      </c>
    </row>
    <row r="502" s="13" customFormat="1">
      <c r="A502" s="13"/>
      <c r="B502" s="192"/>
      <c r="C502" s="13"/>
      <c r="D502" s="193" t="s">
        <v>250</v>
      </c>
      <c r="E502" s="194" t="s">
        <v>1</v>
      </c>
      <c r="F502" s="195" t="s">
        <v>681</v>
      </c>
      <c r="G502" s="13"/>
      <c r="H502" s="196">
        <v>3.7000000000000002</v>
      </c>
      <c r="I502" s="197"/>
      <c r="J502" s="13"/>
      <c r="K502" s="13"/>
      <c r="L502" s="192"/>
      <c r="M502" s="198"/>
      <c r="N502" s="199"/>
      <c r="O502" s="199"/>
      <c r="P502" s="199"/>
      <c r="Q502" s="199"/>
      <c r="R502" s="199"/>
      <c r="S502" s="199"/>
      <c r="T502" s="200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194" t="s">
        <v>250</v>
      </c>
      <c r="AU502" s="194" t="s">
        <v>86</v>
      </c>
      <c r="AV502" s="13" t="s">
        <v>86</v>
      </c>
      <c r="AW502" s="13" t="s">
        <v>32</v>
      </c>
      <c r="AX502" s="13" t="s">
        <v>76</v>
      </c>
      <c r="AY502" s="194" t="s">
        <v>134</v>
      </c>
    </row>
    <row r="503" s="13" customFormat="1">
      <c r="A503" s="13"/>
      <c r="B503" s="192"/>
      <c r="C503" s="13"/>
      <c r="D503" s="193" t="s">
        <v>250</v>
      </c>
      <c r="E503" s="194" t="s">
        <v>1</v>
      </c>
      <c r="F503" s="195" t="s">
        <v>682</v>
      </c>
      <c r="G503" s="13"/>
      <c r="H503" s="196">
        <v>17</v>
      </c>
      <c r="I503" s="197"/>
      <c r="J503" s="13"/>
      <c r="K503" s="13"/>
      <c r="L503" s="192"/>
      <c r="M503" s="198"/>
      <c r="N503" s="199"/>
      <c r="O503" s="199"/>
      <c r="P503" s="199"/>
      <c r="Q503" s="199"/>
      <c r="R503" s="199"/>
      <c r="S503" s="199"/>
      <c r="T503" s="200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194" t="s">
        <v>250</v>
      </c>
      <c r="AU503" s="194" t="s">
        <v>86</v>
      </c>
      <c r="AV503" s="13" t="s">
        <v>86</v>
      </c>
      <c r="AW503" s="13" t="s">
        <v>32</v>
      </c>
      <c r="AX503" s="13" t="s">
        <v>76</v>
      </c>
      <c r="AY503" s="194" t="s">
        <v>134</v>
      </c>
    </row>
    <row r="504" s="13" customFormat="1">
      <c r="A504" s="13"/>
      <c r="B504" s="192"/>
      <c r="C504" s="13"/>
      <c r="D504" s="193" t="s">
        <v>250</v>
      </c>
      <c r="E504" s="194" t="s">
        <v>1</v>
      </c>
      <c r="F504" s="195" t="s">
        <v>683</v>
      </c>
      <c r="G504" s="13"/>
      <c r="H504" s="196">
        <v>13.300000000000001</v>
      </c>
      <c r="I504" s="197"/>
      <c r="J504" s="13"/>
      <c r="K504" s="13"/>
      <c r="L504" s="192"/>
      <c r="M504" s="198"/>
      <c r="N504" s="199"/>
      <c r="O504" s="199"/>
      <c r="P504" s="199"/>
      <c r="Q504" s="199"/>
      <c r="R504" s="199"/>
      <c r="S504" s="199"/>
      <c r="T504" s="200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194" t="s">
        <v>250</v>
      </c>
      <c r="AU504" s="194" t="s">
        <v>86</v>
      </c>
      <c r="AV504" s="13" t="s">
        <v>86</v>
      </c>
      <c r="AW504" s="13" t="s">
        <v>32</v>
      </c>
      <c r="AX504" s="13" t="s">
        <v>76</v>
      </c>
      <c r="AY504" s="194" t="s">
        <v>134</v>
      </c>
    </row>
    <row r="505" s="13" customFormat="1">
      <c r="A505" s="13"/>
      <c r="B505" s="192"/>
      <c r="C505" s="13"/>
      <c r="D505" s="193" t="s">
        <v>250</v>
      </c>
      <c r="E505" s="194" t="s">
        <v>1</v>
      </c>
      <c r="F505" s="195" t="s">
        <v>684</v>
      </c>
      <c r="G505" s="13"/>
      <c r="H505" s="196">
        <v>17</v>
      </c>
      <c r="I505" s="197"/>
      <c r="J505" s="13"/>
      <c r="K505" s="13"/>
      <c r="L505" s="192"/>
      <c r="M505" s="198"/>
      <c r="N505" s="199"/>
      <c r="O505" s="199"/>
      <c r="P505" s="199"/>
      <c r="Q505" s="199"/>
      <c r="R505" s="199"/>
      <c r="S505" s="199"/>
      <c r="T505" s="200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194" t="s">
        <v>250</v>
      </c>
      <c r="AU505" s="194" t="s">
        <v>86</v>
      </c>
      <c r="AV505" s="13" t="s">
        <v>86</v>
      </c>
      <c r="AW505" s="13" t="s">
        <v>32</v>
      </c>
      <c r="AX505" s="13" t="s">
        <v>76</v>
      </c>
      <c r="AY505" s="194" t="s">
        <v>134</v>
      </c>
    </row>
    <row r="506" s="13" customFormat="1">
      <c r="A506" s="13"/>
      <c r="B506" s="192"/>
      <c r="C506" s="13"/>
      <c r="D506" s="193" t="s">
        <v>250</v>
      </c>
      <c r="E506" s="194" t="s">
        <v>1</v>
      </c>
      <c r="F506" s="195" t="s">
        <v>685</v>
      </c>
      <c r="G506" s="13"/>
      <c r="H506" s="196">
        <v>4.7999999999999998</v>
      </c>
      <c r="I506" s="197"/>
      <c r="J506" s="13"/>
      <c r="K506" s="13"/>
      <c r="L506" s="192"/>
      <c r="M506" s="198"/>
      <c r="N506" s="199"/>
      <c r="O506" s="199"/>
      <c r="P506" s="199"/>
      <c r="Q506" s="199"/>
      <c r="R506" s="199"/>
      <c r="S506" s="199"/>
      <c r="T506" s="200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194" t="s">
        <v>250</v>
      </c>
      <c r="AU506" s="194" t="s">
        <v>86</v>
      </c>
      <c r="AV506" s="13" t="s">
        <v>86</v>
      </c>
      <c r="AW506" s="13" t="s">
        <v>32</v>
      </c>
      <c r="AX506" s="13" t="s">
        <v>76</v>
      </c>
      <c r="AY506" s="194" t="s">
        <v>134</v>
      </c>
    </row>
    <row r="507" s="15" customFormat="1">
      <c r="A507" s="15"/>
      <c r="B507" s="208"/>
      <c r="C507" s="15"/>
      <c r="D507" s="193" t="s">
        <v>250</v>
      </c>
      <c r="E507" s="209" t="s">
        <v>1</v>
      </c>
      <c r="F507" s="210" t="s">
        <v>256</v>
      </c>
      <c r="G507" s="15"/>
      <c r="H507" s="211">
        <v>135.59999999999999</v>
      </c>
      <c r="I507" s="212"/>
      <c r="J507" s="15"/>
      <c r="K507" s="15"/>
      <c r="L507" s="208"/>
      <c r="M507" s="213"/>
      <c r="N507" s="214"/>
      <c r="O507" s="214"/>
      <c r="P507" s="214"/>
      <c r="Q507" s="214"/>
      <c r="R507" s="214"/>
      <c r="S507" s="214"/>
      <c r="T507" s="2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T507" s="209" t="s">
        <v>250</v>
      </c>
      <c r="AU507" s="209" t="s">
        <v>86</v>
      </c>
      <c r="AV507" s="15" t="s">
        <v>248</v>
      </c>
      <c r="AW507" s="15" t="s">
        <v>32</v>
      </c>
      <c r="AX507" s="15" t="s">
        <v>84</v>
      </c>
      <c r="AY507" s="209" t="s">
        <v>134</v>
      </c>
    </row>
    <row r="508" s="2" customFormat="1" ht="24.15" customHeight="1">
      <c r="A508" s="38"/>
      <c r="B508" s="171"/>
      <c r="C508" s="224" t="s">
        <v>686</v>
      </c>
      <c r="D508" s="224" t="s">
        <v>318</v>
      </c>
      <c r="E508" s="225" t="s">
        <v>687</v>
      </c>
      <c r="F508" s="226" t="s">
        <v>688</v>
      </c>
      <c r="G508" s="227" t="s">
        <v>397</v>
      </c>
      <c r="H508" s="228">
        <v>142.38</v>
      </c>
      <c r="I508" s="229"/>
      <c r="J508" s="230">
        <f>ROUND(I508*H508,2)</f>
        <v>0</v>
      </c>
      <c r="K508" s="226" t="s">
        <v>141</v>
      </c>
      <c r="L508" s="231"/>
      <c r="M508" s="232" t="s">
        <v>1</v>
      </c>
      <c r="N508" s="233" t="s">
        <v>41</v>
      </c>
      <c r="O508" s="77"/>
      <c r="P508" s="181">
        <f>O508*H508</f>
        <v>0</v>
      </c>
      <c r="Q508" s="181">
        <v>0.00068000000000000005</v>
      </c>
      <c r="R508" s="181">
        <f>Q508*H508</f>
        <v>0.096818399999999999</v>
      </c>
      <c r="S508" s="181">
        <v>0</v>
      </c>
      <c r="T508" s="182">
        <f>S508*H508</f>
        <v>0</v>
      </c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R508" s="183" t="s">
        <v>205</v>
      </c>
      <c r="AT508" s="183" t="s">
        <v>318</v>
      </c>
      <c r="AU508" s="183" t="s">
        <v>86</v>
      </c>
      <c r="AY508" s="19" t="s">
        <v>134</v>
      </c>
      <c r="BE508" s="184">
        <f>IF(N508="základní",J508,0)</f>
        <v>0</v>
      </c>
      <c r="BF508" s="184">
        <f>IF(N508="snížená",J508,0)</f>
        <v>0</v>
      </c>
      <c r="BG508" s="184">
        <f>IF(N508="zákl. přenesená",J508,0)</f>
        <v>0</v>
      </c>
      <c r="BH508" s="184">
        <f>IF(N508="sníž. přenesená",J508,0)</f>
        <v>0</v>
      </c>
      <c r="BI508" s="184">
        <f>IF(N508="nulová",J508,0)</f>
        <v>0</v>
      </c>
      <c r="BJ508" s="19" t="s">
        <v>84</v>
      </c>
      <c r="BK508" s="184">
        <f>ROUND(I508*H508,2)</f>
        <v>0</v>
      </c>
      <c r="BL508" s="19" t="s">
        <v>248</v>
      </c>
      <c r="BM508" s="183" t="s">
        <v>689</v>
      </c>
    </row>
    <row r="509" s="13" customFormat="1">
      <c r="A509" s="13"/>
      <c r="B509" s="192"/>
      <c r="C509" s="13"/>
      <c r="D509" s="193" t="s">
        <v>250</v>
      </c>
      <c r="E509" s="194" t="s">
        <v>1</v>
      </c>
      <c r="F509" s="195" t="s">
        <v>690</v>
      </c>
      <c r="G509" s="13"/>
      <c r="H509" s="196">
        <v>142.38</v>
      </c>
      <c r="I509" s="197"/>
      <c r="J509" s="13"/>
      <c r="K509" s="13"/>
      <c r="L509" s="192"/>
      <c r="M509" s="198"/>
      <c r="N509" s="199"/>
      <c r="O509" s="199"/>
      <c r="P509" s="199"/>
      <c r="Q509" s="199"/>
      <c r="R509" s="199"/>
      <c r="S509" s="199"/>
      <c r="T509" s="200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194" t="s">
        <v>250</v>
      </c>
      <c r="AU509" s="194" t="s">
        <v>86</v>
      </c>
      <c r="AV509" s="13" t="s">
        <v>86</v>
      </c>
      <c r="AW509" s="13" t="s">
        <v>32</v>
      </c>
      <c r="AX509" s="13" t="s">
        <v>84</v>
      </c>
      <c r="AY509" s="194" t="s">
        <v>134</v>
      </c>
    </row>
    <row r="510" s="2" customFormat="1" ht="16.5" customHeight="1">
      <c r="A510" s="38"/>
      <c r="B510" s="171"/>
      <c r="C510" s="172" t="s">
        <v>691</v>
      </c>
      <c r="D510" s="172" t="s">
        <v>137</v>
      </c>
      <c r="E510" s="173" t="s">
        <v>692</v>
      </c>
      <c r="F510" s="174" t="s">
        <v>693</v>
      </c>
      <c r="G510" s="175" t="s">
        <v>397</v>
      </c>
      <c r="H510" s="176">
        <v>527.70000000000005</v>
      </c>
      <c r="I510" s="177"/>
      <c r="J510" s="178">
        <f>ROUND(I510*H510,2)</f>
        <v>0</v>
      </c>
      <c r="K510" s="174" t="s">
        <v>141</v>
      </c>
      <c r="L510" s="39"/>
      <c r="M510" s="179" t="s">
        <v>1</v>
      </c>
      <c r="N510" s="180" t="s">
        <v>41</v>
      </c>
      <c r="O510" s="77"/>
      <c r="P510" s="181">
        <f>O510*H510</f>
        <v>0</v>
      </c>
      <c r="Q510" s="181">
        <v>0</v>
      </c>
      <c r="R510" s="181">
        <f>Q510*H510</f>
        <v>0</v>
      </c>
      <c r="S510" s="181">
        <v>0</v>
      </c>
      <c r="T510" s="182">
        <f>S510*H510</f>
        <v>0</v>
      </c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R510" s="183" t="s">
        <v>248</v>
      </c>
      <c r="AT510" s="183" t="s">
        <v>137</v>
      </c>
      <c r="AU510" s="183" t="s">
        <v>86</v>
      </c>
      <c r="AY510" s="19" t="s">
        <v>134</v>
      </c>
      <c r="BE510" s="184">
        <f>IF(N510="základní",J510,0)</f>
        <v>0</v>
      </c>
      <c r="BF510" s="184">
        <f>IF(N510="snížená",J510,0)</f>
        <v>0</v>
      </c>
      <c r="BG510" s="184">
        <f>IF(N510="zákl. přenesená",J510,0)</f>
        <v>0</v>
      </c>
      <c r="BH510" s="184">
        <f>IF(N510="sníž. přenesená",J510,0)</f>
        <v>0</v>
      </c>
      <c r="BI510" s="184">
        <f>IF(N510="nulová",J510,0)</f>
        <v>0</v>
      </c>
      <c r="BJ510" s="19" t="s">
        <v>84</v>
      </c>
      <c r="BK510" s="184">
        <f>ROUND(I510*H510,2)</f>
        <v>0</v>
      </c>
      <c r="BL510" s="19" t="s">
        <v>248</v>
      </c>
      <c r="BM510" s="183" t="s">
        <v>694</v>
      </c>
    </row>
    <row r="511" s="14" customFormat="1">
      <c r="A511" s="14"/>
      <c r="B511" s="201"/>
      <c r="C511" s="14"/>
      <c r="D511" s="193" t="s">
        <v>250</v>
      </c>
      <c r="E511" s="202" t="s">
        <v>1</v>
      </c>
      <c r="F511" s="203" t="s">
        <v>695</v>
      </c>
      <c r="G511" s="14"/>
      <c r="H511" s="202" t="s">
        <v>1</v>
      </c>
      <c r="I511" s="204"/>
      <c r="J511" s="14"/>
      <c r="K511" s="14"/>
      <c r="L511" s="201"/>
      <c r="M511" s="205"/>
      <c r="N511" s="206"/>
      <c r="O511" s="206"/>
      <c r="P511" s="206"/>
      <c r="Q511" s="206"/>
      <c r="R511" s="206"/>
      <c r="S511" s="206"/>
      <c r="T511" s="207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02" t="s">
        <v>250</v>
      </c>
      <c r="AU511" s="202" t="s">
        <v>86</v>
      </c>
      <c r="AV511" s="14" t="s">
        <v>84</v>
      </c>
      <c r="AW511" s="14" t="s">
        <v>32</v>
      </c>
      <c r="AX511" s="14" t="s">
        <v>76</v>
      </c>
      <c r="AY511" s="202" t="s">
        <v>134</v>
      </c>
    </row>
    <row r="512" s="14" customFormat="1">
      <c r="A512" s="14"/>
      <c r="B512" s="201"/>
      <c r="C512" s="14"/>
      <c r="D512" s="193" t="s">
        <v>250</v>
      </c>
      <c r="E512" s="202" t="s">
        <v>1</v>
      </c>
      <c r="F512" s="203" t="s">
        <v>696</v>
      </c>
      <c r="G512" s="14"/>
      <c r="H512" s="202" t="s">
        <v>1</v>
      </c>
      <c r="I512" s="204"/>
      <c r="J512" s="14"/>
      <c r="K512" s="14"/>
      <c r="L512" s="201"/>
      <c r="M512" s="205"/>
      <c r="N512" s="206"/>
      <c r="O512" s="206"/>
      <c r="P512" s="206"/>
      <c r="Q512" s="206"/>
      <c r="R512" s="206"/>
      <c r="S512" s="206"/>
      <c r="T512" s="207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02" t="s">
        <v>250</v>
      </c>
      <c r="AU512" s="202" t="s">
        <v>86</v>
      </c>
      <c r="AV512" s="14" t="s">
        <v>84</v>
      </c>
      <c r="AW512" s="14" t="s">
        <v>32</v>
      </c>
      <c r="AX512" s="14" t="s">
        <v>76</v>
      </c>
      <c r="AY512" s="202" t="s">
        <v>134</v>
      </c>
    </row>
    <row r="513" s="13" customFormat="1">
      <c r="A513" s="13"/>
      <c r="B513" s="192"/>
      <c r="C513" s="13"/>
      <c r="D513" s="193" t="s">
        <v>250</v>
      </c>
      <c r="E513" s="194" t="s">
        <v>1</v>
      </c>
      <c r="F513" s="195" t="s">
        <v>697</v>
      </c>
      <c r="G513" s="13"/>
      <c r="H513" s="196">
        <v>92.700000000000003</v>
      </c>
      <c r="I513" s="197"/>
      <c r="J513" s="13"/>
      <c r="K513" s="13"/>
      <c r="L513" s="192"/>
      <c r="M513" s="198"/>
      <c r="N513" s="199"/>
      <c r="O513" s="199"/>
      <c r="P513" s="199"/>
      <c r="Q513" s="199"/>
      <c r="R513" s="199"/>
      <c r="S513" s="199"/>
      <c r="T513" s="200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194" t="s">
        <v>250</v>
      </c>
      <c r="AU513" s="194" t="s">
        <v>86</v>
      </c>
      <c r="AV513" s="13" t="s">
        <v>86</v>
      </c>
      <c r="AW513" s="13" t="s">
        <v>32</v>
      </c>
      <c r="AX513" s="13" t="s">
        <v>76</v>
      </c>
      <c r="AY513" s="194" t="s">
        <v>134</v>
      </c>
    </row>
    <row r="514" s="13" customFormat="1">
      <c r="A514" s="13"/>
      <c r="B514" s="192"/>
      <c r="C514" s="13"/>
      <c r="D514" s="193" t="s">
        <v>250</v>
      </c>
      <c r="E514" s="194" t="s">
        <v>1</v>
      </c>
      <c r="F514" s="195" t="s">
        <v>698</v>
      </c>
      <c r="G514" s="13"/>
      <c r="H514" s="196">
        <v>31.600000000000001</v>
      </c>
      <c r="I514" s="197"/>
      <c r="J514" s="13"/>
      <c r="K514" s="13"/>
      <c r="L514" s="192"/>
      <c r="M514" s="198"/>
      <c r="N514" s="199"/>
      <c r="O514" s="199"/>
      <c r="P514" s="199"/>
      <c r="Q514" s="199"/>
      <c r="R514" s="199"/>
      <c r="S514" s="199"/>
      <c r="T514" s="200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194" t="s">
        <v>250</v>
      </c>
      <c r="AU514" s="194" t="s">
        <v>86</v>
      </c>
      <c r="AV514" s="13" t="s">
        <v>86</v>
      </c>
      <c r="AW514" s="13" t="s">
        <v>32</v>
      </c>
      <c r="AX514" s="13" t="s">
        <v>76</v>
      </c>
      <c r="AY514" s="194" t="s">
        <v>134</v>
      </c>
    </row>
    <row r="515" s="13" customFormat="1">
      <c r="A515" s="13"/>
      <c r="B515" s="192"/>
      <c r="C515" s="13"/>
      <c r="D515" s="193" t="s">
        <v>250</v>
      </c>
      <c r="E515" s="194" t="s">
        <v>1</v>
      </c>
      <c r="F515" s="195" t="s">
        <v>699</v>
      </c>
      <c r="G515" s="13"/>
      <c r="H515" s="196">
        <v>9.5999999999999996</v>
      </c>
      <c r="I515" s="197"/>
      <c r="J515" s="13"/>
      <c r="K515" s="13"/>
      <c r="L515" s="192"/>
      <c r="M515" s="198"/>
      <c r="N515" s="199"/>
      <c r="O515" s="199"/>
      <c r="P515" s="199"/>
      <c r="Q515" s="199"/>
      <c r="R515" s="199"/>
      <c r="S515" s="199"/>
      <c r="T515" s="200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194" t="s">
        <v>250</v>
      </c>
      <c r="AU515" s="194" t="s">
        <v>86</v>
      </c>
      <c r="AV515" s="13" t="s">
        <v>86</v>
      </c>
      <c r="AW515" s="13" t="s">
        <v>32</v>
      </c>
      <c r="AX515" s="13" t="s">
        <v>76</v>
      </c>
      <c r="AY515" s="194" t="s">
        <v>134</v>
      </c>
    </row>
    <row r="516" s="13" customFormat="1">
      <c r="A516" s="13"/>
      <c r="B516" s="192"/>
      <c r="C516" s="13"/>
      <c r="D516" s="193" t="s">
        <v>250</v>
      </c>
      <c r="E516" s="194" t="s">
        <v>1</v>
      </c>
      <c r="F516" s="195" t="s">
        <v>700</v>
      </c>
      <c r="G516" s="13"/>
      <c r="H516" s="196">
        <v>28.800000000000001</v>
      </c>
      <c r="I516" s="197"/>
      <c r="J516" s="13"/>
      <c r="K516" s="13"/>
      <c r="L516" s="192"/>
      <c r="M516" s="198"/>
      <c r="N516" s="199"/>
      <c r="O516" s="199"/>
      <c r="P516" s="199"/>
      <c r="Q516" s="199"/>
      <c r="R516" s="199"/>
      <c r="S516" s="199"/>
      <c r="T516" s="200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194" t="s">
        <v>250</v>
      </c>
      <c r="AU516" s="194" t="s">
        <v>86</v>
      </c>
      <c r="AV516" s="13" t="s">
        <v>86</v>
      </c>
      <c r="AW516" s="13" t="s">
        <v>32</v>
      </c>
      <c r="AX516" s="13" t="s">
        <v>76</v>
      </c>
      <c r="AY516" s="194" t="s">
        <v>134</v>
      </c>
    </row>
    <row r="517" s="13" customFormat="1">
      <c r="A517" s="13"/>
      <c r="B517" s="192"/>
      <c r="C517" s="13"/>
      <c r="D517" s="193" t="s">
        <v>250</v>
      </c>
      <c r="E517" s="194" t="s">
        <v>1</v>
      </c>
      <c r="F517" s="195" t="s">
        <v>701</v>
      </c>
      <c r="G517" s="13"/>
      <c r="H517" s="196">
        <v>16.600000000000001</v>
      </c>
      <c r="I517" s="197"/>
      <c r="J517" s="13"/>
      <c r="K517" s="13"/>
      <c r="L517" s="192"/>
      <c r="M517" s="198"/>
      <c r="N517" s="199"/>
      <c r="O517" s="199"/>
      <c r="P517" s="199"/>
      <c r="Q517" s="199"/>
      <c r="R517" s="199"/>
      <c r="S517" s="199"/>
      <c r="T517" s="200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194" t="s">
        <v>250</v>
      </c>
      <c r="AU517" s="194" t="s">
        <v>86</v>
      </c>
      <c r="AV517" s="13" t="s">
        <v>86</v>
      </c>
      <c r="AW517" s="13" t="s">
        <v>32</v>
      </c>
      <c r="AX517" s="13" t="s">
        <v>76</v>
      </c>
      <c r="AY517" s="194" t="s">
        <v>134</v>
      </c>
    </row>
    <row r="518" s="13" customFormat="1">
      <c r="A518" s="13"/>
      <c r="B518" s="192"/>
      <c r="C518" s="13"/>
      <c r="D518" s="193" t="s">
        <v>250</v>
      </c>
      <c r="E518" s="194" t="s">
        <v>1</v>
      </c>
      <c r="F518" s="195" t="s">
        <v>702</v>
      </c>
      <c r="G518" s="13"/>
      <c r="H518" s="196">
        <v>7.7000000000000002</v>
      </c>
      <c r="I518" s="197"/>
      <c r="J518" s="13"/>
      <c r="K518" s="13"/>
      <c r="L518" s="192"/>
      <c r="M518" s="198"/>
      <c r="N518" s="199"/>
      <c r="O518" s="199"/>
      <c r="P518" s="199"/>
      <c r="Q518" s="199"/>
      <c r="R518" s="199"/>
      <c r="S518" s="199"/>
      <c r="T518" s="200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194" t="s">
        <v>250</v>
      </c>
      <c r="AU518" s="194" t="s">
        <v>86</v>
      </c>
      <c r="AV518" s="13" t="s">
        <v>86</v>
      </c>
      <c r="AW518" s="13" t="s">
        <v>32</v>
      </c>
      <c r="AX518" s="13" t="s">
        <v>76</v>
      </c>
      <c r="AY518" s="194" t="s">
        <v>134</v>
      </c>
    </row>
    <row r="519" s="13" customFormat="1">
      <c r="A519" s="13"/>
      <c r="B519" s="192"/>
      <c r="C519" s="13"/>
      <c r="D519" s="193" t="s">
        <v>250</v>
      </c>
      <c r="E519" s="194" t="s">
        <v>1</v>
      </c>
      <c r="F519" s="195" t="s">
        <v>703</v>
      </c>
      <c r="G519" s="13"/>
      <c r="H519" s="196">
        <v>115.2</v>
      </c>
      <c r="I519" s="197"/>
      <c r="J519" s="13"/>
      <c r="K519" s="13"/>
      <c r="L519" s="192"/>
      <c r="M519" s="198"/>
      <c r="N519" s="199"/>
      <c r="O519" s="199"/>
      <c r="P519" s="199"/>
      <c r="Q519" s="199"/>
      <c r="R519" s="199"/>
      <c r="S519" s="199"/>
      <c r="T519" s="200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194" t="s">
        <v>250</v>
      </c>
      <c r="AU519" s="194" t="s">
        <v>86</v>
      </c>
      <c r="AV519" s="13" t="s">
        <v>86</v>
      </c>
      <c r="AW519" s="13" t="s">
        <v>32</v>
      </c>
      <c r="AX519" s="13" t="s">
        <v>76</v>
      </c>
      <c r="AY519" s="194" t="s">
        <v>134</v>
      </c>
    </row>
    <row r="520" s="13" customFormat="1">
      <c r="A520" s="13"/>
      <c r="B520" s="192"/>
      <c r="C520" s="13"/>
      <c r="D520" s="193" t="s">
        <v>250</v>
      </c>
      <c r="E520" s="194" t="s">
        <v>1</v>
      </c>
      <c r="F520" s="195" t="s">
        <v>704</v>
      </c>
      <c r="G520" s="13"/>
      <c r="H520" s="196">
        <v>54</v>
      </c>
      <c r="I520" s="197"/>
      <c r="J520" s="13"/>
      <c r="K520" s="13"/>
      <c r="L520" s="192"/>
      <c r="M520" s="198"/>
      <c r="N520" s="199"/>
      <c r="O520" s="199"/>
      <c r="P520" s="199"/>
      <c r="Q520" s="199"/>
      <c r="R520" s="199"/>
      <c r="S520" s="199"/>
      <c r="T520" s="200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194" t="s">
        <v>250</v>
      </c>
      <c r="AU520" s="194" t="s">
        <v>86</v>
      </c>
      <c r="AV520" s="13" t="s">
        <v>86</v>
      </c>
      <c r="AW520" s="13" t="s">
        <v>32</v>
      </c>
      <c r="AX520" s="13" t="s">
        <v>76</v>
      </c>
      <c r="AY520" s="194" t="s">
        <v>134</v>
      </c>
    </row>
    <row r="521" s="13" customFormat="1">
      <c r="A521" s="13"/>
      <c r="B521" s="192"/>
      <c r="C521" s="13"/>
      <c r="D521" s="193" t="s">
        <v>250</v>
      </c>
      <c r="E521" s="194" t="s">
        <v>1</v>
      </c>
      <c r="F521" s="195" t="s">
        <v>705</v>
      </c>
      <c r="G521" s="13"/>
      <c r="H521" s="196">
        <v>12</v>
      </c>
      <c r="I521" s="197"/>
      <c r="J521" s="13"/>
      <c r="K521" s="13"/>
      <c r="L521" s="192"/>
      <c r="M521" s="198"/>
      <c r="N521" s="199"/>
      <c r="O521" s="199"/>
      <c r="P521" s="199"/>
      <c r="Q521" s="199"/>
      <c r="R521" s="199"/>
      <c r="S521" s="199"/>
      <c r="T521" s="200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194" t="s">
        <v>250</v>
      </c>
      <c r="AU521" s="194" t="s">
        <v>86</v>
      </c>
      <c r="AV521" s="13" t="s">
        <v>86</v>
      </c>
      <c r="AW521" s="13" t="s">
        <v>32</v>
      </c>
      <c r="AX521" s="13" t="s">
        <v>76</v>
      </c>
      <c r="AY521" s="194" t="s">
        <v>134</v>
      </c>
    </row>
    <row r="522" s="13" customFormat="1">
      <c r="A522" s="13"/>
      <c r="B522" s="192"/>
      <c r="C522" s="13"/>
      <c r="D522" s="193" t="s">
        <v>250</v>
      </c>
      <c r="E522" s="194" t="s">
        <v>1</v>
      </c>
      <c r="F522" s="195" t="s">
        <v>706</v>
      </c>
      <c r="G522" s="13"/>
      <c r="H522" s="196">
        <v>4.7999999999999998</v>
      </c>
      <c r="I522" s="197"/>
      <c r="J522" s="13"/>
      <c r="K522" s="13"/>
      <c r="L522" s="192"/>
      <c r="M522" s="198"/>
      <c r="N522" s="199"/>
      <c r="O522" s="199"/>
      <c r="P522" s="199"/>
      <c r="Q522" s="199"/>
      <c r="R522" s="199"/>
      <c r="S522" s="199"/>
      <c r="T522" s="200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194" t="s">
        <v>250</v>
      </c>
      <c r="AU522" s="194" t="s">
        <v>86</v>
      </c>
      <c r="AV522" s="13" t="s">
        <v>86</v>
      </c>
      <c r="AW522" s="13" t="s">
        <v>32</v>
      </c>
      <c r="AX522" s="13" t="s">
        <v>76</v>
      </c>
      <c r="AY522" s="194" t="s">
        <v>134</v>
      </c>
    </row>
    <row r="523" s="13" customFormat="1">
      <c r="A523" s="13"/>
      <c r="B523" s="192"/>
      <c r="C523" s="13"/>
      <c r="D523" s="193" t="s">
        <v>250</v>
      </c>
      <c r="E523" s="194" t="s">
        <v>1</v>
      </c>
      <c r="F523" s="195" t="s">
        <v>707</v>
      </c>
      <c r="G523" s="13"/>
      <c r="H523" s="196">
        <v>8.4000000000000004</v>
      </c>
      <c r="I523" s="197"/>
      <c r="J523" s="13"/>
      <c r="K523" s="13"/>
      <c r="L523" s="192"/>
      <c r="M523" s="198"/>
      <c r="N523" s="199"/>
      <c r="O523" s="199"/>
      <c r="P523" s="199"/>
      <c r="Q523" s="199"/>
      <c r="R523" s="199"/>
      <c r="S523" s="199"/>
      <c r="T523" s="200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194" t="s">
        <v>250</v>
      </c>
      <c r="AU523" s="194" t="s">
        <v>86</v>
      </c>
      <c r="AV523" s="13" t="s">
        <v>86</v>
      </c>
      <c r="AW523" s="13" t="s">
        <v>32</v>
      </c>
      <c r="AX523" s="13" t="s">
        <v>76</v>
      </c>
      <c r="AY523" s="194" t="s">
        <v>134</v>
      </c>
    </row>
    <row r="524" s="13" customFormat="1">
      <c r="A524" s="13"/>
      <c r="B524" s="192"/>
      <c r="C524" s="13"/>
      <c r="D524" s="193" t="s">
        <v>250</v>
      </c>
      <c r="E524" s="194" t="s">
        <v>1</v>
      </c>
      <c r="F524" s="195" t="s">
        <v>708</v>
      </c>
      <c r="G524" s="13"/>
      <c r="H524" s="196">
        <v>18.300000000000001</v>
      </c>
      <c r="I524" s="197"/>
      <c r="J524" s="13"/>
      <c r="K524" s="13"/>
      <c r="L524" s="192"/>
      <c r="M524" s="198"/>
      <c r="N524" s="199"/>
      <c r="O524" s="199"/>
      <c r="P524" s="199"/>
      <c r="Q524" s="199"/>
      <c r="R524" s="199"/>
      <c r="S524" s="199"/>
      <c r="T524" s="200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194" t="s">
        <v>250</v>
      </c>
      <c r="AU524" s="194" t="s">
        <v>86</v>
      </c>
      <c r="AV524" s="13" t="s">
        <v>86</v>
      </c>
      <c r="AW524" s="13" t="s">
        <v>32</v>
      </c>
      <c r="AX524" s="13" t="s">
        <v>76</v>
      </c>
      <c r="AY524" s="194" t="s">
        <v>134</v>
      </c>
    </row>
    <row r="525" s="13" customFormat="1">
      <c r="A525" s="13"/>
      <c r="B525" s="192"/>
      <c r="C525" s="13"/>
      <c r="D525" s="193" t="s">
        <v>250</v>
      </c>
      <c r="E525" s="194" t="s">
        <v>1</v>
      </c>
      <c r="F525" s="195" t="s">
        <v>709</v>
      </c>
      <c r="G525" s="13"/>
      <c r="H525" s="196">
        <v>13</v>
      </c>
      <c r="I525" s="197"/>
      <c r="J525" s="13"/>
      <c r="K525" s="13"/>
      <c r="L525" s="192"/>
      <c r="M525" s="198"/>
      <c r="N525" s="199"/>
      <c r="O525" s="199"/>
      <c r="P525" s="199"/>
      <c r="Q525" s="199"/>
      <c r="R525" s="199"/>
      <c r="S525" s="199"/>
      <c r="T525" s="200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194" t="s">
        <v>250</v>
      </c>
      <c r="AU525" s="194" t="s">
        <v>86</v>
      </c>
      <c r="AV525" s="13" t="s">
        <v>86</v>
      </c>
      <c r="AW525" s="13" t="s">
        <v>32</v>
      </c>
      <c r="AX525" s="13" t="s">
        <v>76</v>
      </c>
      <c r="AY525" s="194" t="s">
        <v>134</v>
      </c>
    </row>
    <row r="526" s="13" customFormat="1">
      <c r="A526" s="13"/>
      <c r="B526" s="192"/>
      <c r="C526" s="13"/>
      <c r="D526" s="193" t="s">
        <v>250</v>
      </c>
      <c r="E526" s="194" t="s">
        <v>1</v>
      </c>
      <c r="F526" s="195" t="s">
        <v>710</v>
      </c>
      <c r="G526" s="13"/>
      <c r="H526" s="196">
        <v>6.7999999999999998</v>
      </c>
      <c r="I526" s="197"/>
      <c r="J526" s="13"/>
      <c r="K526" s="13"/>
      <c r="L526" s="192"/>
      <c r="M526" s="198"/>
      <c r="N526" s="199"/>
      <c r="O526" s="199"/>
      <c r="P526" s="199"/>
      <c r="Q526" s="199"/>
      <c r="R526" s="199"/>
      <c r="S526" s="199"/>
      <c r="T526" s="200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194" t="s">
        <v>250</v>
      </c>
      <c r="AU526" s="194" t="s">
        <v>86</v>
      </c>
      <c r="AV526" s="13" t="s">
        <v>86</v>
      </c>
      <c r="AW526" s="13" t="s">
        <v>32</v>
      </c>
      <c r="AX526" s="13" t="s">
        <v>76</v>
      </c>
      <c r="AY526" s="194" t="s">
        <v>134</v>
      </c>
    </row>
    <row r="527" s="13" customFormat="1">
      <c r="A527" s="13"/>
      <c r="B527" s="192"/>
      <c r="C527" s="13"/>
      <c r="D527" s="193" t="s">
        <v>250</v>
      </c>
      <c r="E527" s="194" t="s">
        <v>1</v>
      </c>
      <c r="F527" s="195" t="s">
        <v>711</v>
      </c>
      <c r="G527" s="13"/>
      <c r="H527" s="196">
        <v>5.5</v>
      </c>
      <c r="I527" s="197"/>
      <c r="J527" s="13"/>
      <c r="K527" s="13"/>
      <c r="L527" s="192"/>
      <c r="M527" s="198"/>
      <c r="N527" s="199"/>
      <c r="O527" s="199"/>
      <c r="P527" s="199"/>
      <c r="Q527" s="199"/>
      <c r="R527" s="199"/>
      <c r="S527" s="199"/>
      <c r="T527" s="200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194" t="s">
        <v>250</v>
      </c>
      <c r="AU527" s="194" t="s">
        <v>86</v>
      </c>
      <c r="AV527" s="13" t="s">
        <v>86</v>
      </c>
      <c r="AW527" s="13" t="s">
        <v>32</v>
      </c>
      <c r="AX527" s="13" t="s">
        <v>76</v>
      </c>
      <c r="AY527" s="194" t="s">
        <v>134</v>
      </c>
    </row>
    <row r="528" s="13" customFormat="1">
      <c r="A528" s="13"/>
      <c r="B528" s="192"/>
      <c r="C528" s="13"/>
      <c r="D528" s="193" t="s">
        <v>250</v>
      </c>
      <c r="E528" s="194" t="s">
        <v>1</v>
      </c>
      <c r="F528" s="195" t="s">
        <v>712</v>
      </c>
      <c r="G528" s="13"/>
      <c r="H528" s="196">
        <v>30</v>
      </c>
      <c r="I528" s="197"/>
      <c r="J528" s="13"/>
      <c r="K528" s="13"/>
      <c r="L528" s="192"/>
      <c r="M528" s="198"/>
      <c r="N528" s="199"/>
      <c r="O528" s="199"/>
      <c r="P528" s="199"/>
      <c r="Q528" s="199"/>
      <c r="R528" s="199"/>
      <c r="S528" s="199"/>
      <c r="T528" s="200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194" t="s">
        <v>250</v>
      </c>
      <c r="AU528" s="194" t="s">
        <v>86</v>
      </c>
      <c r="AV528" s="13" t="s">
        <v>86</v>
      </c>
      <c r="AW528" s="13" t="s">
        <v>32</v>
      </c>
      <c r="AX528" s="13" t="s">
        <v>76</v>
      </c>
      <c r="AY528" s="194" t="s">
        <v>134</v>
      </c>
    </row>
    <row r="529" s="13" customFormat="1">
      <c r="A529" s="13"/>
      <c r="B529" s="192"/>
      <c r="C529" s="13"/>
      <c r="D529" s="193" t="s">
        <v>250</v>
      </c>
      <c r="E529" s="194" t="s">
        <v>1</v>
      </c>
      <c r="F529" s="195" t="s">
        <v>713</v>
      </c>
      <c r="G529" s="13"/>
      <c r="H529" s="196">
        <v>12.6</v>
      </c>
      <c r="I529" s="197"/>
      <c r="J529" s="13"/>
      <c r="K529" s="13"/>
      <c r="L529" s="192"/>
      <c r="M529" s="198"/>
      <c r="N529" s="199"/>
      <c r="O529" s="199"/>
      <c r="P529" s="199"/>
      <c r="Q529" s="199"/>
      <c r="R529" s="199"/>
      <c r="S529" s="199"/>
      <c r="T529" s="200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194" t="s">
        <v>250</v>
      </c>
      <c r="AU529" s="194" t="s">
        <v>86</v>
      </c>
      <c r="AV529" s="13" t="s">
        <v>86</v>
      </c>
      <c r="AW529" s="13" t="s">
        <v>32</v>
      </c>
      <c r="AX529" s="13" t="s">
        <v>76</v>
      </c>
      <c r="AY529" s="194" t="s">
        <v>134</v>
      </c>
    </row>
    <row r="530" s="16" customFormat="1">
      <c r="A530" s="16"/>
      <c r="B530" s="216"/>
      <c r="C530" s="16"/>
      <c r="D530" s="193" t="s">
        <v>250</v>
      </c>
      <c r="E530" s="217" t="s">
        <v>1</v>
      </c>
      <c r="F530" s="218" t="s">
        <v>281</v>
      </c>
      <c r="G530" s="16"/>
      <c r="H530" s="219">
        <v>467.60000000000002</v>
      </c>
      <c r="I530" s="220"/>
      <c r="J530" s="16"/>
      <c r="K530" s="16"/>
      <c r="L530" s="216"/>
      <c r="M530" s="221"/>
      <c r="N530" s="222"/>
      <c r="O530" s="222"/>
      <c r="P530" s="222"/>
      <c r="Q530" s="222"/>
      <c r="R530" s="222"/>
      <c r="S530" s="222"/>
      <c r="T530" s="223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T530" s="217" t="s">
        <v>250</v>
      </c>
      <c r="AU530" s="217" t="s">
        <v>86</v>
      </c>
      <c r="AV530" s="16" t="s">
        <v>150</v>
      </c>
      <c r="AW530" s="16" t="s">
        <v>32</v>
      </c>
      <c r="AX530" s="16" t="s">
        <v>76</v>
      </c>
      <c r="AY530" s="217" t="s">
        <v>134</v>
      </c>
    </row>
    <row r="531" s="14" customFormat="1">
      <c r="A531" s="14"/>
      <c r="B531" s="201"/>
      <c r="C531" s="14"/>
      <c r="D531" s="193" t="s">
        <v>250</v>
      </c>
      <c r="E531" s="202" t="s">
        <v>1</v>
      </c>
      <c r="F531" s="203" t="s">
        <v>714</v>
      </c>
      <c r="G531" s="14"/>
      <c r="H531" s="202" t="s">
        <v>1</v>
      </c>
      <c r="I531" s="204"/>
      <c r="J531" s="14"/>
      <c r="K531" s="14"/>
      <c r="L531" s="201"/>
      <c r="M531" s="205"/>
      <c r="N531" s="206"/>
      <c r="O531" s="206"/>
      <c r="P531" s="206"/>
      <c r="Q531" s="206"/>
      <c r="R531" s="206"/>
      <c r="S531" s="206"/>
      <c r="T531" s="207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02" t="s">
        <v>250</v>
      </c>
      <c r="AU531" s="202" t="s">
        <v>86</v>
      </c>
      <c r="AV531" s="14" t="s">
        <v>84</v>
      </c>
      <c r="AW531" s="14" t="s">
        <v>32</v>
      </c>
      <c r="AX531" s="14" t="s">
        <v>76</v>
      </c>
      <c r="AY531" s="202" t="s">
        <v>134</v>
      </c>
    </row>
    <row r="532" s="13" customFormat="1">
      <c r="A532" s="13"/>
      <c r="B532" s="192"/>
      <c r="C532" s="13"/>
      <c r="D532" s="193" t="s">
        <v>250</v>
      </c>
      <c r="E532" s="194" t="s">
        <v>1</v>
      </c>
      <c r="F532" s="195" t="s">
        <v>715</v>
      </c>
      <c r="G532" s="13"/>
      <c r="H532" s="196">
        <v>14.699999999999999</v>
      </c>
      <c r="I532" s="197"/>
      <c r="J532" s="13"/>
      <c r="K532" s="13"/>
      <c r="L532" s="192"/>
      <c r="M532" s="198"/>
      <c r="N532" s="199"/>
      <c r="O532" s="199"/>
      <c r="P532" s="199"/>
      <c r="Q532" s="199"/>
      <c r="R532" s="199"/>
      <c r="S532" s="199"/>
      <c r="T532" s="200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194" t="s">
        <v>250</v>
      </c>
      <c r="AU532" s="194" t="s">
        <v>86</v>
      </c>
      <c r="AV532" s="13" t="s">
        <v>86</v>
      </c>
      <c r="AW532" s="13" t="s">
        <v>32</v>
      </c>
      <c r="AX532" s="13" t="s">
        <v>76</v>
      </c>
      <c r="AY532" s="194" t="s">
        <v>134</v>
      </c>
    </row>
    <row r="533" s="13" customFormat="1">
      <c r="A533" s="13"/>
      <c r="B533" s="192"/>
      <c r="C533" s="13"/>
      <c r="D533" s="193" t="s">
        <v>250</v>
      </c>
      <c r="E533" s="194" t="s">
        <v>1</v>
      </c>
      <c r="F533" s="195" t="s">
        <v>716</v>
      </c>
      <c r="G533" s="13"/>
      <c r="H533" s="196">
        <v>35.399999999999999</v>
      </c>
      <c r="I533" s="197"/>
      <c r="J533" s="13"/>
      <c r="K533" s="13"/>
      <c r="L533" s="192"/>
      <c r="M533" s="198"/>
      <c r="N533" s="199"/>
      <c r="O533" s="199"/>
      <c r="P533" s="199"/>
      <c r="Q533" s="199"/>
      <c r="R533" s="199"/>
      <c r="S533" s="199"/>
      <c r="T533" s="200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194" t="s">
        <v>250</v>
      </c>
      <c r="AU533" s="194" t="s">
        <v>86</v>
      </c>
      <c r="AV533" s="13" t="s">
        <v>86</v>
      </c>
      <c r="AW533" s="13" t="s">
        <v>32</v>
      </c>
      <c r="AX533" s="13" t="s">
        <v>76</v>
      </c>
      <c r="AY533" s="194" t="s">
        <v>134</v>
      </c>
    </row>
    <row r="534" s="13" customFormat="1">
      <c r="A534" s="13"/>
      <c r="B534" s="192"/>
      <c r="C534" s="13"/>
      <c r="D534" s="193" t="s">
        <v>250</v>
      </c>
      <c r="E534" s="194" t="s">
        <v>1</v>
      </c>
      <c r="F534" s="195" t="s">
        <v>308</v>
      </c>
      <c r="G534" s="13"/>
      <c r="H534" s="196">
        <v>10</v>
      </c>
      <c r="I534" s="197"/>
      <c r="J534" s="13"/>
      <c r="K534" s="13"/>
      <c r="L534" s="192"/>
      <c r="M534" s="198"/>
      <c r="N534" s="199"/>
      <c r="O534" s="199"/>
      <c r="P534" s="199"/>
      <c r="Q534" s="199"/>
      <c r="R534" s="199"/>
      <c r="S534" s="199"/>
      <c r="T534" s="200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194" t="s">
        <v>250</v>
      </c>
      <c r="AU534" s="194" t="s">
        <v>86</v>
      </c>
      <c r="AV534" s="13" t="s">
        <v>86</v>
      </c>
      <c r="AW534" s="13" t="s">
        <v>32</v>
      </c>
      <c r="AX534" s="13" t="s">
        <v>76</v>
      </c>
      <c r="AY534" s="194" t="s">
        <v>134</v>
      </c>
    </row>
    <row r="535" s="16" customFormat="1">
      <c r="A535" s="16"/>
      <c r="B535" s="216"/>
      <c r="C535" s="16"/>
      <c r="D535" s="193" t="s">
        <v>250</v>
      </c>
      <c r="E535" s="217" t="s">
        <v>1</v>
      </c>
      <c r="F535" s="218" t="s">
        <v>281</v>
      </c>
      <c r="G535" s="16"/>
      <c r="H535" s="219">
        <v>60.100000000000001</v>
      </c>
      <c r="I535" s="220"/>
      <c r="J535" s="16"/>
      <c r="K535" s="16"/>
      <c r="L535" s="216"/>
      <c r="M535" s="221"/>
      <c r="N535" s="222"/>
      <c r="O535" s="222"/>
      <c r="P535" s="222"/>
      <c r="Q535" s="222"/>
      <c r="R535" s="222"/>
      <c r="S535" s="222"/>
      <c r="T535" s="223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T535" s="217" t="s">
        <v>250</v>
      </c>
      <c r="AU535" s="217" t="s">
        <v>86</v>
      </c>
      <c r="AV535" s="16" t="s">
        <v>150</v>
      </c>
      <c r="AW535" s="16" t="s">
        <v>32</v>
      </c>
      <c r="AX535" s="16" t="s">
        <v>76</v>
      </c>
      <c r="AY535" s="217" t="s">
        <v>134</v>
      </c>
    </row>
    <row r="536" s="15" customFormat="1">
      <c r="A536" s="15"/>
      <c r="B536" s="208"/>
      <c r="C536" s="15"/>
      <c r="D536" s="193" t="s">
        <v>250</v>
      </c>
      <c r="E536" s="209" t="s">
        <v>1</v>
      </c>
      <c r="F536" s="210" t="s">
        <v>256</v>
      </c>
      <c r="G536" s="15"/>
      <c r="H536" s="211">
        <v>527.70000000000005</v>
      </c>
      <c r="I536" s="212"/>
      <c r="J536" s="15"/>
      <c r="K536" s="15"/>
      <c r="L536" s="208"/>
      <c r="M536" s="213"/>
      <c r="N536" s="214"/>
      <c r="O536" s="214"/>
      <c r="P536" s="214"/>
      <c r="Q536" s="214"/>
      <c r="R536" s="214"/>
      <c r="S536" s="214"/>
      <c r="T536" s="2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T536" s="209" t="s">
        <v>250</v>
      </c>
      <c r="AU536" s="209" t="s">
        <v>86</v>
      </c>
      <c r="AV536" s="15" t="s">
        <v>248</v>
      </c>
      <c r="AW536" s="15" t="s">
        <v>32</v>
      </c>
      <c r="AX536" s="15" t="s">
        <v>84</v>
      </c>
      <c r="AY536" s="209" t="s">
        <v>134</v>
      </c>
    </row>
    <row r="537" s="2" customFormat="1" ht="24.15" customHeight="1">
      <c r="A537" s="38"/>
      <c r="B537" s="171"/>
      <c r="C537" s="224" t="s">
        <v>717</v>
      </c>
      <c r="D537" s="224" t="s">
        <v>318</v>
      </c>
      <c r="E537" s="225" t="s">
        <v>718</v>
      </c>
      <c r="F537" s="226" t="s">
        <v>719</v>
      </c>
      <c r="G537" s="227" t="s">
        <v>397</v>
      </c>
      <c r="H537" s="228">
        <v>63.104999999999997</v>
      </c>
      <c r="I537" s="229"/>
      <c r="J537" s="230">
        <f>ROUND(I537*H537,2)</f>
        <v>0</v>
      </c>
      <c r="K537" s="226" t="s">
        <v>141</v>
      </c>
      <c r="L537" s="231"/>
      <c r="M537" s="232" t="s">
        <v>1</v>
      </c>
      <c r="N537" s="233" t="s">
        <v>41</v>
      </c>
      <c r="O537" s="77"/>
      <c r="P537" s="181">
        <f>O537*H537</f>
        <v>0</v>
      </c>
      <c r="Q537" s="181">
        <v>0.00010000000000000001</v>
      </c>
      <c r="R537" s="181">
        <f>Q537*H537</f>
        <v>0.0063105000000000001</v>
      </c>
      <c r="S537" s="181">
        <v>0</v>
      </c>
      <c r="T537" s="182">
        <f>S537*H537</f>
        <v>0</v>
      </c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R537" s="183" t="s">
        <v>205</v>
      </c>
      <c r="AT537" s="183" t="s">
        <v>318</v>
      </c>
      <c r="AU537" s="183" t="s">
        <v>86</v>
      </c>
      <c r="AY537" s="19" t="s">
        <v>134</v>
      </c>
      <c r="BE537" s="184">
        <f>IF(N537="základní",J537,0)</f>
        <v>0</v>
      </c>
      <c r="BF537" s="184">
        <f>IF(N537="snížená",J537,0)</f>
        <v>0</v>
      </c>
      <c r="BG537" s="184">
        <f>IF(N537="zákl. přenesená",J537,0)</f>
        <v>0</v>
      </c>
      <c r="BH537" s="184">
        <f>IF(N537="sníž. přenesená",J537,0)</f>
        <v>0</v>
      </c>
      <c r="BI537" s="184">
        <f>IF(N537="nulová",J537,0)</f>
        <v>0</v>
      </c>
      <c r="BJ537" s="19" t="s">
        <v>84</v>
      </c>
      <c r="BK537" s="184">
        <f>ROUND(I537*H537,2)</f>
        <v>0</v>
      </c>
      <c r="BL537" s="19" t="s">
        <v>248</v>
      </c>
      <c r="BM537" s="183" t="s">
        <v>720</v>
      </c>
    </row>
    <row r="538" s="13" customFormat="1">
      <c r="A538" s="13"/>
      <c r="B538" s="192"/>
      <c r="C538" s="13"/>
      <c r="D538" s="193" t="s">
        <v>250</v>
      </c>
      <c r="E538" s="194" t="s">
        <v>1</v>
      </c>
      <c r="F538" s="195" t="s">
        <v>721</v>
      </c>
      <c r="G538" s="13"/>
      <c r="H538" s="196">
        <v>63.104999999999997</v>
      </c>
      <c r="I538" s="197"/>
      <c r="J538" s="13"/>
      <c r="K538" s="13"/>
      <c r="L538" s="192"/>
      <c r="M538" s="198"/>
      <c r="N538" s="199"/>
      <c r="O538" s="199"/>
      <c r="P538" s="199"/>
      <c r="Q538" s="199"/>
      <c r="R538" s="199"/>
      <c r="S538" s="199"/>
      <c r="T538" s="200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194" t="s">
        <v>250</v>
      </c>
      <c r="AU538" s="194" t="s">
        <v>86</v>
      </c>
      <c r="AV538" s="13" t="s">
        <v>86</v>
      </c>
      <c r="AW538" s="13" t="s">
        <v>32</v>
      </c>
      <c r="AX538" s="13" t="s">
        <v>84</v>
      </c>
      <c r="AY538" s="194" t="s">
        <v>134</v>
      </c>
    </row>
    <row r="539" s="2" customFormat="1" ht="24.15" customHeight="1">
      <c r="A539" s="38"/>
      <c r="B539" s="171"/>
      <c r="C539" s="224" t="s">
        <v>722</v>
      </c>
      <c r="D539" s="224" t="s">
        <v>318</v>
      </c>
      <c r="E539" s="225" t="s">
        <v>723</v>
      </c>
      <c r="F539" s="226" t="s">
        <v>724</v>
      </c>
      <c r="G539" s="227" t="s">
        <v>397</v>
      </c>
      <c r="H539" s="228">
        <v>490.98000000000002</v>
      </c>
      <c r="I539" s="229"/>
      <c r="J539" s="230">
        <f>ROUND(I539*H539,2)</f>
        <v>0</v>
      </c>
      <c r="K539" s="226" t="s">
        <v>141</v>
      </c>
      <c r="L539" s="231"/>
      <c r="M539" s="232" t="s">
        <v>1</v>
      </c>
      <c r="N539" s="233" t="s">
        <v>41</v>
      </c>
      <c r="O539" s="77"/>
      <c r="P539" s="181">
        <f>O539*H539</f>
        <v>0</v>
      </c>
      <c r="Q539" s="181">
        <v>4.0000000000000003E-05</v>
      </c>
      <c r="R539" s="181">
        <f>Q539*H539</f>
        <v>0.019639200000000002</v>
      </c>
      <c r="S539" s="181">
        <v>0</v>
      </c>
      <c r="T539" s="182">
        <f>S539*H539</f>
        <v>0</v>
      </c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R539" s="183" t="s">
        <v>205</v>
      </c>
      <c r="AT539" s="183" t="s">
        <v>318</v>
      </c>
      <c r="AU539" s="183" t="s">
        <v>86</v>
      </c>
      <c r="AY539" s="19" t="s">
        <v>134</v>
      </c>
      <c r="BE539" s="184">
        <f>IF(N539="základní",J539,0)</f>
        <v>0</v>
      </c>
      <c r="BF539" s="184">
        <f>IF(N539="snížená",J539,0)</f>
        <v>0</v>
      </c>
      <c r="BG539" s="184">
        <f>IF(N539="zákl. přenesená",J539,0)</f>
        <v>0</v>
      </c>
      <c r="BH539" s="184">
        <f>IF(N539="sníž. přenesená",J539,0)</f>
        <v>0</v>
      </c>
      <c r="BI539" s="184">
        <f>IF(N539="nulová",J539,0)</f>
        <v>0</v>
      </c>
      <c r="BJ539" s="19" t="s">
        <v>84</v>
      </c>
      <c r="BK539" s="184">
        <f>ROUND(I539*H539,2)</f>
        <v>0</v>
      </c>
      <c r="BL539" s="19" t="s">
        <v>248</v>
      </c>
      <c r="BM539" s="183" t="s">
        <v>725</v>
      </c>
    </row>
    <row r="540" s="13" customFormat="1">
      <c r="A540" s="13"/>
      <c r="B540" s="192"/>
      <c r="C540" s="13"/>
      <c r="D540" s="193" t="s">
        <v>250</v>
      </c>
      <c r="E540" s="194" t="s">
        <v>1</v>
      </c>
      <c r="F540" s="195" t="s">
        <v>726</v>
      </c>
      <c r="G540" s="13"/>
      <c r="H540" s="196">
        <v>490.98000000000002</v>
      </c>
      <c r="I540" s="197"/>
      <c r="J540" s="13"/>
      <c r="K540" s="13"/>
      <c r="L540" s="192"/>
      <c r="M540" s="198"/>
      <c r="N540" s="199"/>
      <c r="O540" s="199"/>
      <c r="P540" s="199"/>
      <c r="Q540" s="199"/>
      <c r="R540" s="199"/>
      <c r="S540" s="199"/>
      <c r="T540" s="200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194" t="s">
        <v>250</v>
      </c>
      <c r="AU540" s="194" t="s">
        <v>86</v>
      </c>
      <c r="AV540" s="13" t="s">
        <v>86</v>
      </c>
      <c r="AW540" s="13" t="s">
        <v>32</v>
      </c>
      <c r="AX540" s="13" t="s">
        <v>84</v>
      </c>
      <c r="AY540" s="194" t="s">
        <v>134</v>
      </c>
    </row>
    <row r="541" s="2" customFormat="1" ht="24.15" customHeight="1">
      <c r="A541" s="38"/>
      <c r="B541" s="171"/>
      <c r="C541" s="172" t="s">
        <v>727</v>
      </c>
      <c r="D541" s="172" t="s">
        <v>137</v>
      </c>
      <c r="E541" s="173" t="s">
        <v>728</v>
      </c>
      <c r="F541" s="174" t="s">
        <v>729</v>
      </c>
      <c r="G541" s="175" t="s">
        <v>247</v>
      </c>
      <c r="H541" s="176">
        <v>72.299999999999997</v>
      </c>
      <c r="I541" s="177"/>
      <c r="J541" s="178">
        <f>ROUND(I541*H541,2)</f>
        <v>0</v>
      </c>
      <c r="K541" s="174" t="s">
        <v>141</v>
      </c>
      <c r="L541" s="39"/>
      <c r="M541" s="179" t="s">
        <v>1</v>
      </c>
      <c r="N541" s="180" t="s">
        <v>41</v>
      </c>
      <c r="O541" s="77"/>
      <c r="P541" s="181">
        <f>O541*H541</f>
        <v>0</v>
      </c>
      <c r="Q541" s="181">
        <v>0.023099999999999999</v>
      </c>
      <c r="R541" s="181">
        <f>Q541*H541</f>
        <v>1.6701299999999999</v>
      </c>
      <c r="S541" s="181">
        <v>0</v>
      </c>
      <c r="T541" s="182">
        <f>S541*H541</f>
        <v>0</v>
      </c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R541" s="183" t="s">
        <v>248</v>
      </c>
      <c r="AT541" s="183" t="s">
        <v>137</v>
      </c>
      <c r="AU541" s="183" t="s">
        <v>86</v>
      </c>
      <c r="AY541" s="19" t="s">
        <v>134</v>
      </c>
      <c r="BE541" s="184">
        <f>IF(N541="základní",J541,0)</f>
        <v>0</v>
      </c>
      <c r="BF541" s="184">
        <f>IF(N541="snížená",J541,0)</f>
        <v>0</v>
      </c>
      <c r="BG541" s="184">
        <f>IF(N541="zákl. přenesená",J541,0)</f>
        <v>0</v>
      </c>
      <c r="BH541" s="184">
        <f>IF(N541="sníž. přenesená",J541,0)</f>
        <v>0</v>
      </c>
      <c r="BI541" s="184">
        <f>IF(N541="nulová",J541,0)</f>
        <v>0</v>
      </c>
      <c r="BJ541" s="19" t="s">
        <v>84</v>
      </c>
      <c r="BK541" s="184">
        <f>ROUND(I541*H541,2)</f>
        <v>0</v>
      </c>
      <c r="BL541" s="19" t="s">
        <v>248</v>
      </c>
      <c r="BM541" s="183" t="s">
        <v>730</v>
      </c>
    </row>
    <row r="542" s="14" customFormat="1">
      <c r="A542" s="14"/>
      <c r="B542" s="201"/>
      <c r="C542" s="14"/>
      <c r="D542" s="193" t="s">
        <v>250</v>
      </c>
      <c r="E542" s="202" t="s">
        <v>1</v>
      </c>
      <c r="F542" s="203" t="s">
        <v>731</v>
      </c>
      <c r="G542" s="14"/>
      <c r="H542" s="202" t="s">
        <v>1</v>
      </c>
      <c r="I542" s="204"/>
      <c r="J542" s="14"/>
      <c r="K542" s="14"/>
      <c r="L542" s="201"/>
      <c r="M542" s="205"/>
      <c r="N542" s="206"/>
      <c r="O542" s="206"/>
      <c r="P542" s="206"/>
      <c r="Q542" s="206"/>
      <c r="R542" s="206"/>
      <c r="S542" s="206"/>
      <c r="T542" s="207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02" t="s">
        <v>250</v>
      </c>
      <c r="AU542" s="202" t="s">
        <v>86</v>
      </c>
      <c r="AV542" s="14" t="s">
        <v>84</v>
      </c>
      <c r="AW542" s="14" t="s">
        <v>32</v>
      </c>
      <c r="AX542" s="14" t="s">
        <v>76</v>
      </c>
      <c r="AY542" s="202" t="s">
        <v>134</v>
      </c>
    </row>
    <row r="543" s="13" customFormat="1">
      <c r="A543" s="13"/>
      <c r="B543" s="192"/>
      <c r="C543" s="13"/>
      <c r="D543" s="193" t="s">
        <v>250</v>
      </c>
      <c r="E543" s="194" t="s">
        <v>1</v>
      </c>
      <c r="F543" s="195" t="s">
        <v>196</v>
      </c>
      <c r="G543" s="13"/>
      <c r="H543" s="196">
        <v>65.299999999999997</v>
      </c>
      <c r="I543" s="197"/>
      <c r="J543" s="13"/>
      <c r="K543" s="13"/>
      <c r="L543" s="192"/>
      <c r="M543" s="198"/>
      <c r="N543" s="199"/>
      <c r="O543" s="199"/>
      <c r="P543" s="199"/>
      <c r="Q543" s="199"/>
      <c r="R543" s="199"/>
      <c r="S543" s="199"/>
      <c r="T543" s="200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194" t="s">
        <v>250</v>
      </c>
      <c r="AU543" s="194" t="s">
        <v>86</v>
      </c>
      <c r="AV543" s="13" t="s">
        <v>86</v>
      </c>
      <c r="AW543" s="13" t="s">
        <v>32</v>
      </c>
      <c r="AX543" s="13" t="s">
        <v>76</v>
      </c>
      <c r="AY543" s="194" t="s">
        <v>134</v>
      </c>
    </row>
    <row r="544" s="13" customFormat="1">
      <c r="A544" s="13"/>
      <c r="B544" s="192"/>
      <c r="C544" s="13"/>
      <c r="D544" s="193" t="s">
        <v>250</v>
      </c>
      <c r="E544" s="194" t="s">
        <v>1</v>
      </c>
      <c r="F544" s="195" t="s">
        <v>732</v>
      </c>
      <c r="G544" s="13"/>
      <c r="H544" s="196">
        <v>7</v>
      </c>
      <c r="I544" s="197"/>
      <c r="J544" s="13"/>
      <c r="K544" s="13"/>
      <c r="L544" s="192"/>
      <c r="M544" s="198"/>
      <c r="N544" s="199"/>
      <c r="O544" s="199"/>
      <c r="P544" s="199"/>
      <c r="Q544" s="199"/>
      <c r="R544" s="199"/>
      <c r="S544" s="199"/>
      <c r="T544" s="200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194" t="s">
        <v>250</v>
      </c>
      <c r="AU544" s="194" t="s">
        <v>86</v>
      </c>
      <c r="AV544" s="13" t="s">
        <v>86</v>
      </c>
      <c r="AW544" s="13" t="s">
        <v>32</v>
      </c>
      <c r="AX544" s="13" t="s">
        <v>76</v>
      </c>
      <c r="AY544" s="194" t="s">
        <v>134</v>
      </c>
    </row>
    <row r="545" s="15" customFormat="1">
      <c r="A545" s="15"/>
      <c r="B545" s="208"/>
      <c r="C545" s="15"/>
      <c r="D545" s="193" t="s">
        <v>250</v>
      </c>
      <c r="E545" s="209" t="s">
        <v>1</v>
      </c>
      <c r="F545" s="210" t="s">
        <v>256</v>
      </c>
      <c r="G545" s="15"/>
      <c r="H545" s="211">
        <v>72.299999999999997</v>
      </c>
      <c r="I545" s="212"/>
      <c r="J545" s="15"/>
      <c r="K545" s="15"/>
      <c r="L545" s="208"/>
      <c r="M545" s="213"/>
      <c r="N545" s="214"/>
      <c r="O545" s="214"/>
      <c r="P545" s="214"/>
      <c r="Q545" s="214"/>
      <c r="R545" s="214"/>
      <c r="S545" s="214"/>
      <c r="T545" s="2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T545" s="209" t="s">
        <v>250</v>
      </c>
      <c r="AU545" s="209" t="s">
        <v>86</v>
      </c>
      <c r="AV545" s="15" t="s">
        <v>248</v>
      </c>
      <c r="AW545" s="15" t="s">
        <v>32</v>
      </c>
      <c r="AX545" s="15" t="s">
        <v>84</v>
      </c>
      <c r="AY545" s="209" t="s">
        <v>134</v>
      </c>
    </row>
    <row r="546" s="2" customFormat="1" ht="24.15" customHeight="1">
      <c r="A546" s="38"/>
      <c r="B546" s="171"/>
      <c r="C546" s="172" t="s">
        <v>733</v>
      </c>
      <c r="D546" s="172" t="s">
        <v>137</v>
      </c>
      <c r="E546" s="173" t="s">
        <v>734</v>
      </c>
      <c r="F546" s="174" t="s">
        <v>735</v>
      </c>
      <c r="G546" s="175" t="s">
        <v>247</v>
      </c>
      <c r="H546" s="176">
        <v>573.96000000000004</v>
      </c>
      <c r="I546" s="177"/>
      <c r="J546" s="178">
        <f>ROUND(I546*H546,2)</f>
        <v>0</v>
      </c>
      <c r="K546" s="174" t="s">
        <v>141</v>
      </c>
      <c r="L546" s="39"/>
      <c r="M546" s="179" t="s">
        <v>1</v>
      </c>
      <c r="N546" s="180" t="s">
        <v>41</v>
      </c>
      <c r="O546" s="77"/>
      <c r="P546" s="181">
        <f>O546*H546</f>
        <v>0</v>
      </c>
      <c r="Q546" s="181">
        <v>0.00382</v>
      </c>
      <c r="R546" s="181">
        <f>Q546*H546</f>
        <v>2.1925272000000002</v>
      </c>
      <c r="S546" s="181">
        <v>0</v>
      </c>
      <c r="T546" s="182">
        <f>S546*H546</f>
        <v>0</v>
      </c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R546" s="183" t="s">
        <v>248</v>
      </c>
      <c r="AT546" s="183" t="s">
        <v>137</v>
      </c>
      <c r="AU546" s="183" t="s">
        <v>86</v>
      </c>
      <c r="AY546" s="19" t="s">
        <v>134</v>
      </c>
      <c r="BE546" s="184">
        <f>IF(N546="základní",J546,0)</f>
        <v>0</v>
      </c>
      <c r="BF546" s="184">
        <f>IF(N546="snížená",J546,0)</f>
        <v>0</v>
      </c>
      <c r="BG546" s="184">
        <f>IF(N546="zákl. přenesená",J546,0)</f>
        <v>0</v>
      </c>
      <c r="BH546" s="184">
        <f>IF(N546="sníž. přenesená",J546,0)</f>
        <v>0</v>
      </c>
      <c r="BI546" s="184">
        <f>IF(N546="nulová",J546,0)</f>
        <v>0</v>
      </c>
      <c r="BJ546" s="19" t="s">
        <v>84</v>
      </c>
      <c r="BK546" s="184">
        <f>ROUND(I546*H546,2)</f>
        <v>0</v>
      </c>
      <c r="BL546" s="19" t="s">
        <v>248</v>
      </c>
      <c r="BM546" s="183" t="s">
        <v>736</v>
      </c>
    </row>
    <row r="547" s="14" customFormat="1">
      <c r="A547" s="14"/>
      <c r="B547" s="201"/>
      <c r="C547" s="14"/>
      <c r="D547" s="193" t="s">
        <v>250</v>
      </c>
      <c r="E547" s="202" t="s">
        <v>1</v>
      </c>
      <c r="F547" s="203" t="s">
        <v>737</v>
      </c>
      <c r="G547" s="14"/>
      <c r="H547" s="202" t="s">
        <v>1</v>
      </c>
      <c r="I547" s="204"/>
      <c r="J547" s="14"/>
      <c r="K547" s="14"/>
      <c r="L547" s="201"/>
      <c r="M547" s="205"/>
      <c r="N547" s="206"/>
      <c r="O547" s="206"/>
      <c r="P547" s="206"/>
      <c r="Q547" s="206"/>
      <c r="R547" s="206"/>
      <c r="S547" s="206"/>
      <c r="T547" s="207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02" t="s">
        <v>250</v>
      </c>
      <c r="AU547" s="202" t="s">
        <v>86</v>
      </c>
      <c r="AV547" s="14" t="s">
        <v>84</v>
      </c>
      <c r="AW547" s="14" t="s">
        <v>32</v>
      </c>
      <c r="AX547" s="14" t="s">
        <v>76</v>
      </c>
      <c r="AY547" s="202" t="s">
        <v>134</v>
      </c>
    </row>
    <row r="548" s="13" customFormat="1">
      <c r="A548" s="13"/>
      <c r="B548" s="192"/>
      <c r="C548" s="13"/>
      <c r="D548" s="193" t="s">
        <v>250</v>
      </c>
      <c r="E548" s="194" t="s">
        <v>1</v>
      </c>
      <c r="F548" s="195" t="s">
        <v>192</v>
      </c>
      <c r="G548" s="13"/>
      <c r="H548" s="196">
        <v>573.96000000000004</v>
      </c>
      <c r="I548" s="197"/>
      <c r="J548" s="13"/>
      <c r="K548" s="13"/>
      <c r="L548" s="192"/>
      <c r="M548" s="198"/>
      <c r="N548" s="199"/>
      <c r="O548" s="199"/>
      <c r="P548" s="199"/>
      <c r="Q548" s="199"/>
      <c r="R548" s="199"/>
      <c r="S548" s="199"/>
      <c r="T548" s="200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194" t="s">
        <v>250</v>
      </c>
      <c r="AU548" s="194" t="s">
        <v>86</v>
      </c>
      <c r="AV548" s="13" t="s">
        <v>86</v>
      </c>
      <c r="AW548" s="13" t="s">
        <v>32</v>
      </c>
      <c r="AX548" s="13" t="s">
        <v>84</v>
      </c>
      <c r="AY548" s="194" t="s">
        <v>134</v>
      </c>
    </row>
    <row r="549" s="2" customFormat="1" ht="24.15" customHeight="1">
      <c r="A549" s="38"/>
      <c r="B549" s="171"/>
      <c r="C549" s="172" t="s">
        <v>738</v>
      </c>
      <c r="D549" s="172" t="s">
        <v>137</v>
      </c>
      <c r="E549" s="173" t="s">
        <v>739</v>
      </c>
      <c r="F549" s="174" t="s">
        <v>740</v>
      </c>
      <c r="G549" s="175" t="s">
        <v>247</v>
      </c>
      <c r="H549" s="176">
        <v>71.5</v>
      </c>
      <c r="I549" s="177"/>
      <c r="J549" s="178">
        <f>ROUND(I549*H549,2)</f>
        <v>0</v>
      </c>
      <c r="K549" s="174" t="s">
        <v>141</v>
      </c>
      <c r="L549" s="39"/>
      <c r="M549" s="179" t="s">
        <v>1</v>
      </c>
      <c r="N549" s="180" t="s">
        <v>41</v>
      </c>
      <c r="O549" s="77"/>
      <c r="P549" s="181">
        <f>O549*H549</f>
        <v>0</v>
      </c>
      <c r="Q549" s="181">
        <v>0.0057000000000000002</v>
      </c>
      <c r="R549" s="181">
        <f>Q549*H549</f>
        <v>0.40755000000000002</v>
      </c>
      <c r="S549" s="181">
        <v>0</v>
      </c>
      <c r="T549" s="182">
        <f>S549*H549</f>
        <v>0</v>
      </c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R549" s="183" t="s">
        <v>248</v>
      </c>
      <c r="AT549" s="183" t="s">
        <v>137</v>
      </c>
      <c r="AU549" s="183" t="s">
        <v>86</v>
      </c>
      <c r="AY549" s="19" t="s">
        <v>134</v>
      </c>
      <c r="BE549" s="184">
        <f>IF(N549="základní",J549,0)</f>
        <v>0</v>
      </c>
      <c r="BF549" s="184">
        <f>IF(N549="snížená",J549,0)</f>
        <v>0</v>
      </c>
      <c r="BG549" s="184">
        <f>IF(N549="zákl. přenesená",J549,0)</f>
        <v>0</v>
      </c>
      <c r="BH549" s="184">
        <f>IF(N549="sníž. přenesená",J549,0)</f>
        <v>0</v>
      </c>
      <c r="BI549" s="184">
        <f>IF(N549="nulová",J549,0)</f>
        <v>0</v>
      </c>
      <c r="BJ549" s="19" t="s">
        <v>84</v>
      </c>
      <c r="BK549" s="184">
        <f>ROUND(I549*H549,2)</f>
        <v>0</v>
      </c>
      <c r="BL549" s="19" t="s">
        <v>248</v>
      </c>
      <c r="BM549" s="183" t="s">
        <v>741</v>
      </c>
    </row>
    <row r="550" s="13" customFormat="1">
      <c r="A550" s="13"/>
      <c r="B550" s="192"/>
      <c r="C550" s="13"/>
      <c r="D550" s="193" t="s">
        <v>250</v>
      </c>
      <c r="E550" s="194" t="s">
        <v>1</v>
      </c>
      <c r="F550" s="195" t="s">
        <v>567</v>
      </c>
      <c r="G550" s="13"/>
      <c r="H550" s="196">
        <v>69.5</v>
      </c>
      <c r="I550" s="197"/>
      <c r="J550" s="13"/>
      <c r="K550" s="13"/>
      <c r="L550" s="192"/>
      <c r="M550" s="198"/>
      <c r="N550" s="199"/>
      <c r="O550" s="199"/>
      <c r="P550" s="199"/>
      <c r="Q550" s="199"/>
      <c r="R550" s="199"/>
      <c r="S550" s="199"/>
      <c r="T550" s="200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194" t="s">
        <v>250</v>
      </c>
      <c r="AU550" s="194" t="s">
        <v>86</v>
      </c>
      <c r="AV550" s="13" t="s">
        <v>86</v>
      </c>
      <c r="AW550" s="13" t="s">
        <v>32</v>
      </c>
      <c r="AX550" s="13" t="s">
        <v>76</v>
      </c>
      <c r="AY550" s="194" t="s">
        <v>134</v>
      </c>
    </row>
    <row r="551" s="13" customFormat="1">
      <c r="A551" s="13"/>
      <c r="B551" s="192"/>
      <c r="C551" s="13"/>
      <c r="D551" s="193" t="s">
        <v>250</v>
      </c>
      <c r="E551" s="194" t="s">
        <v>1</v>
      </c>
      <c r="F551" s="195" t="s">
        <v>568</v>
      </c>
      <c r="G551" s="13"/>
      <c r="H551" s="196">
        <v>2</v>
      </c>
      <c r="I551" s="197"/>
      <c r="J551" s="13"/>
      <c r="K551" s="13"/>
      <c r="L551" s="192"/>
      <c r="M551" s="198"/>
      <c r="N551" s="199"/>
      <c r="O551" s="199"/>
      <c r="P551" s="199"/>
      <c r="Q551" s="199"/>
      <c r="R551" s="199"/>
      <c r="S551" s="199"/>
      <c r="T551" s="200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194" t="s">
        <v>250</v>
      </c>
      <c r="AU551" s="194" t="s">
        <v>86</v>
      </c>
      <c r="AV551" s="13" t="s">
        <v>86</v>
      </c>
      <c r="AW551" s="13" t="s">
        <v>32</v>
      </c>
      <c r="AX551" s="13" t="s">
        <v>76</v>
      </c>
      <c r="AY551" s="194" t="s">
        <v>134</v>
      </c>
    </row>
    <row r="552" s="15" customFormat="1">
      <c r="A552" s="15"/>
      <c r="B552" s="208"/>
      <c r="C552" s="15"/>
      <c r="D552" s="193" t="s">
        <v>250</v>
      </c>
      <c r="E552" s="209" t="s">
        <v>1</v>
      </c>
      <c r="F552" s="210" t="s">
        <v>256</v>
      </c>
      <c r="G552" s="15"/>
      <c r="H552" s="211">
        <v>71.5</v>
      </c>
      <c r="I552" s="212"/>
      <c r="J552" s="15"/>
      <c r="K552" s="15"/>
      <c r="L552" s="208"/>
      <c r="M552" s="213"/>
      <c r="N552" s="214"/>
      <c r="O552" s="214"/>
      <c r="P552" s="214"/>
      <c r="Q552" s="214"/>
      <c r="R552" s="214"/>
      <c r="S552" s="214"/>
      <c r="T552" s="2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T552" s="209" t="s">
        <v>250</v>
      </c>
      <c r="AU552" s="209" t="s">
        <v>86</v>
      </c>
      <c r="AV552" s="15" t="s">
        <v>248</v>
      </c>
      <c r="AW552" s="15" t="s">
        <v>32</v>
      </c>
      <c r="AX552" s="15" t="s">
        <v>84</v>
      </c>
      <c r="AY552" s="209" t="s">
        <v>134</v>
      </c>
    </row>
    <row r="553" s="2" customFormat="1" ht="24.15" customHeight="1">
      <c r="A553" s="38"/>
      <c r="B553" s="171"/>
      <c r="C553" s="172" t="s">
        <v>742</v>
      </c>
      <c r="D553" s="172" t="s">
        <v>137</v>
      </c>
      <c r="E553" s="173" t="s">
        <v>743</v>
      </c>
      <c r="F553" s="174" t="s">
        <v>744</v>
      </c>
      <c r="G553" s="175" t="s">
        <v>247</v>
      </c>
      <c r="H553" s="176">
        <v>713.12</v>
      </c>
      <c r="I553" s="177"/>
      <c r="J553" s="178">
        <f>ROUND(I553*H553,2)</f>
        <v>0</v>
      </c>
      <c r="K553" s="174" t="s">
        <v>141</v>
      </c>
      <c r="L553" s="39"/>
      <c r="M553" s="179" t="s">
        <v>1</v>
      </c>
      <c r="N553" s="180" t="s">
        <v>41</v>
      </c>
      <c r="O553" s="77"/>
      <c r="P553" s="181">
        <f>O553*H553</f>
        <v>0</v>
      </c>
      <c r="Q553" s="181">
        <v>0.0027000000000000001</v>
      </c>
      <c r="R553" s="181">
        <f>Q553*H553</f>
        <v>1.925424</v>
      </c>
      <c r="S553" s="181">
        <v>0</v>
      </c>
      <c r="T553" s="182">
        <f>S553*H553</f>
        <v>0</v>
      </c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R553" s="183" t="s">
        <v>248</v>
      </c>
      <c r="AT553" s="183" t="s">
        <v>137</v>
      </c>
      <c r="AU553" s="183" t="s">
        <v>86</v>
      </c>
      <c r="AY553" s="19" t="s">
        <v>134</v>
      </c>
      <c r="BE553" s="184">
        <f>IF(N553="základní",J553,0)</f>
        <v>0</v>
      </c>
      <c r="BF553" s="184">
        <f>IF(N553="snížená",J553,0)</f>
        <v>0</v>
      </c>
      <c r="BG553" s="184">
        <f>IF(N553="zákl. přenesená",J553,0)</f>
        <v>0</v>
      </c>
      <c r="BH553" s="184">
        <f>IF(N553="sníž. přenesená",J553,0)</f>
        <v>0</v>
      </c>
      <c r="BI553" s="184">
        <f>IF(N553="nulová",J553,0)</f>
        <v>0</v>
      </c>
      <c r="BJ553" s="19" t="s">
        <v>84</v>
      </c>
      <c r="BK553" s="184">
        <f>ROUND(I553*H553,2)</f>
        <v>0</v>
      </c>
      <c r="BL553" s="19" t="s">
        <v>248</v>
      </c>
      <c r="BM553" s="183" t="s">
        <v>745</v>
      </c>
    </row>
    <row r="554" s="13" customFormat="1">
      <c r="A554" s="13"/>
      <c r="B554" s="192"/>
      <c r="C554" s="13"/>
      <c r="D554" s="193" t="s">
        <v>250</v>
      </c>
      <c r="E554" s="194" t="s">
        <v>1</v>
      </c>
      <c r="F554" s="195" t="s">
        <v>548</v>
      </c>
      <c r="G554" s="13"/>
      <c r="H554" s="196">
        <v>598.12</v>
      </c>
      <c r="I554" s="197"/>
      <c r="J554" s="13"/>
      <c r="K554" s="13"/>
      <c r="L554" s="192"/>
      <c r="M554" s="198"/>
      <c r="N554" s="199"/>
      <c r="O554" s="199"/>
      <c r="P554" s="199"/>
      <c r="Q554" s="199"/>
      <c r="R554" s="199"/>
      <c r="S554" s="199"/>
      <c r="T554" s="200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194" t="s">
        <v>250</v>
      </c>
      <c r="AU554" s="194" t="s">
        <v>86</v>
      </c>
      <c r="AV554" s="13" t="s">
        <v>86</v>
      </c>
      <c r="AW554" s="13" t="s">
        <v>32</v>
      </c>
      <c r="AX554" s="13" t="s">
        <v>76</v>
      </c>
      <c r="AY554" s="194" t="s">
        <v>134</v>
      </c>
    </row>
    <row r="555" s="14" customFormat="1">
      <c r="A555" s="14"/>
      <c r="B555" s="201"/>
      <c r="C555" s="14"/>
      <c r="D555" s="193" t="s">
        <v>250</v>
      </c>
      <c r="E555" s="202" t="s">
        <v>1</v>
      </c>
      <c r="F555" s="203" t="s">
        <v>549</v>
      </c>
      <c r="G555" s="14"/>
      <c r="H555" s="202" t="s">
        <v>1</v>
      </c>
      <c r="I555" s="204"/>
      <c r="J555" s="14"/>
      <c r="K555" s="14"/>
      <c r="L555" s="201"/>
      <c r="M555" s="205"/>
      <c r="N555" s="206"/>
      <c r="O555" s="206"/>
      <c r="P555" s="206"/>
      <c r="Q555" s="206"/>
      <c r="R555" s="206"/>
      <c r="S555" s="206"/>
      <c r="T555" s="207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02" t="s">
        <v>250</v>
      </c>
      <c r="AU555" s="202" t="s">
        <v>86</v>
      </c>
      <c r="AV555" s="14" t="s">
        <v>84</v>
      </c>
      <c r="AW555" s="14" t="s">
        <v>32</v>
      </c>
      <c r="AX555" s="14" t="s">
        <v>76</v>
      </c>
      <c r="AY555" s="202" t="s">
        <v>134</v>
      </c>
    </row>
    <row r="556" s="13" customFormat="1">
      <c r="A556" s="13"/>
      <c r="B556" s="192"/>
      <c r="C556" s="13"/>
      <c r="D556" s="193" t="s">
        <v>250</v>
      </c>
      <c r="E556" s="194" t="s">
        <v>1</v>
      </c>
      <c r="F556" s="195" t="s">
        <v>550</v>
      </c>
      <c r="G556" s="13"/>
      <c r="H556" s="196">
        <v>23.175000000000001</v>
      </c>
      <c r="I556" s="197"/>
      <c r="J556" s="13"/>
      <c r="K556" s="13"/>
      <c r="L556" s="192"/>
      <c r="M556" s="198"/>
      <c r="N556" s="199"/>
      <c r="O556" s="199"/>
      <c r="P556" s="199"/>
      <c r="Q556" s="199"/>
      <c r="R556" s="199"/>
      <c r="S556" s="199"/>
      <c r="T556" s="200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194" t="s">
        <v>250</v>
      </c>
      <c r="AU556" s="194" t="s">
        <v>86</v>
      </c>
      <c r="AV556" s="13" t="s">
        <v>86</v>
      </c>
      <c r="AW556" s="13" t="s">
        <v>32</v>
      </c>
      <c r="AX556" s="13" t="s">
        <v>76</v>
      </c>
      <c r="AY556" s="194" t="s">
        <v>134</v>
      </c>
    </row>
    <row r="557" s="13" customFormat="1">
      <c r="A557" s="13"/>
      <c r="B557" s="192"/>
      <c r="C557" s="13"/>
      <c r="D557" s="193" t="s">
        <v>250</v>
      </c>
      <c r="E557" s="194" t="s">
        <v>1</v>
      </c>
      <c r="F557" s="195" t="s">
        <v>551</v>
      </c>
      <c r="G557" s="13"/>
      <c r="H557" s="196">
        <v>7.9000000000000004</v>
      </c>
      <c r="I557" s="197"/>
      <c r="J557" s="13"/>
      <c r="K557" s="13"/>
      <c r="L557" s="192"/>
      <c r="M557" s="198"/>
      <c r="N557" s="199"/>
      <c r="O557" s="199"/>
      <c r="P557" s="199"/>
      <c r="Q557" s="199"/>
      <c r="R557" s="199"/>
      <c r="S557" s="199"/>
      <c r="T557" s="200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194" t="s">
        <v>250</v>
      </c>
      <c r="AU557" s="194" t="s">
        <v>86</v>
      </c>
      <c r="AV557" s="13" t="s">
        <v>86</v>
      </c>
      <c r="AW557" s="13" t="s">
        <v>32</v>
      </c>
      <c r="AX557" s="13" t="s">
        <v>76</v>
      </c>
      <c r="AY557" s="194" t="s">
        <v>134</v>
      </c>
    </row>
    <row r="558" s="13" customFormat="1">
      <c r="A558" s="13"/>
      <c r="B558" s="192"/>
      <c r="C558" s="13"/>
      <c r="D558" s="193" t="s">
        <v>250</v>
      </c>
      <c r="E558" s="194" t="s">
        <v>1</v>
      </c>
      <c r="F558" s="195" t="s">
        <v>552</v>
      </c>
      <c r="G558" s="13"/>
      <c r="H558" s="196">
        <v>2.3999999999999999</v>
      </c>
      <c r="I558" s="197"/>
      <c r="J558" s="13"/>
      <c r="K558" s="13"/>
      <c r="L558" s="192"/>
      <c r="M558" s="198"/>
      <c r="N558" s="199"/>
      <c r="O558" s="199"/>
      <c r="P558" s="199"/>
      <c r="Q558" s="199"/>
      <c r="R558" s="199"/>
      <c r="S558" s="199"/>
      <c r="T558" s="200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194" t="s">
        <v>250</v>
      </c>
      <c r="AU558" s="194" t="s">
        <v>86</v>
      </c>
      <c r="AV558" s="13" t="s">
        <v>86</v>
      </c>
      <c r="AW558" s="13" t="s">
        <v>32</v>
      </c>
      <c r="AX558" s="13" t="s">
        <v>76</v>
      </c>
      <c r="AY558" s="194" t="s">
        <v>134</v>
      </c>
    </row>
    <row r="559" s="13" customFormat="1">
      <c r="A559" s="13"/>
      <c r="B559" s="192"/>
      <c r="C559" s="13"/>
      <c r="D559" s="193" t="s">
        <v>250</v>
      </c>
      <c r="E559" s="194" t="s">
        <v>1</v>
      </c>
      <c r="F559" s="195" t="s">
        <v>553</v>
      </c>
      <c r="G559" s="13"/>
      <c r="H559" s="196">
        <v>7.2000000000000002</v>
      </c>
      <c r="I559" s="197"/>
      <c r="J559" s="13"/>
      <c r="K559" s="13"/>
      <c r="L559" s="192"/>
      <c r="M559" s="198"/>
      <c r="N559" s="199"/>
      <c r="O559" s="199"/>
      <c r="P559" s="199"/>
      <c r="Q559" s="199"/>
      <c r="R559" s="199"/>
      <c r="S559" s="199"/>
      <c r="T559" s="200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194" t="s">
        <v>250</v>
      </c>
      <c r="AU559" s="194" t="s">
        <v>86</v>
      </c>
      <c r="AV559" s="13" t="s">
        <v>86</v>
      </c>
      <c r="AW559" s="13" t="s">
        <v>32</v>
      </c>
      <c r="AX559" s="13" t="s">
        <v>76</v>
      </c>
      <c r="AY559" s="194" t="s">
        <v>134</v>
      </c>
    </row>
    <row r="560" s="13" customFormat="1">
      <c r="A560" s="13"/>
      <c r="B560" s="192"/>
      <c r="C560" s="13"/>
      <c r="D560" s="193" t="s">
        <v>250</v>
      </c>
      <c r="E560" s="194" t="s">
        <v>1</v>
      </c>
      <c r="F560" s="195" t="s">
        <v>554</v>
      </c>
      <c r="G560" s="13"/>
      <c r="H560" s="196">
        <v>3.5499999999999998</v>
      </c>
      <c r="I560" s="197"/>
      <c r="J560" s="13"/>
      <c r="K560" s="13"/>
      <c r="L560" s="192"/>
      <c r="M560" s="198"/>
      <c r="N560" s="199"/>
      <c r="O560" s="199"/>
      <c r="P560" s="199"/>
      <c r="Q560" s="199"/>
      <c r="R560" s="199"/>
      <c r="S560" s="199"/>
      <c r="T560" s="200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194" t="s">
        <v>250</v>
      </c>
      <c r="AU560" s="194" t="s">
        <v>86</v>
      </c>
      <c r="AV560" s="13" t="s">
        <v>86</v>
      </c>
      <c r="AW560" s="13" t="s">
        <v>32</v>
      </c>
      <c r="AX560" s="13" t="s">
        <v>76</v>
      </c>
      <c r="AY560" s="194" t="s">
        <v>134</v>
      </c>
    </row>
    <row r="561" s="13" customFormat="1">
      <c r="A561" s="13"/>
      <c r="B561" s="192"/>
      <c r="C561" s="13"/>
      <c r="D561" s="193" t="s">
        <v>250</v>
      </c>
      <c r="E561" s="194" t="s">
        <v>1</v>
      </c>
      <c r="F561" s="195" t="s">
        <v>555</v>
      </c>
      <c r="G561" s="13"/>
      <c r="H561" s="196">
        <v>1.625</v>
      </c>
      <c r="I561" s="197"/>
      <c r="J561" s="13"/>
      <c r="K561" s="13"/>
      <c r="L561" s="192"/>
      <c r="M561" s="198"/>
      <c r="N561" s="199"/>
      <c r="O561" s="199"/>
      <c r="P561" s="199"/>
      <c r="Q561" s="199"/>
      <c r="R561" s="199"/>
      <c r="S561" s="199"/>
      <c r="T561" s="200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194" t="s">
        <v>250</v>
      </c>
      <c r="AU561" s="194" t="s">
        <v>86</v>
      </c>
      <c r="AV561" s="13" t="s">
        <v>86</v>
      </c>
      <c r="AW561" s="13" t="s">
        <v>32</v>
      </c>
      <c r="AX561" s="13" t="s">
        <v>76</v>
      </c>
      <c r="AY561" s="194" t="s">
        <v>134</v>
      </c>
    </row>
    <row r="562" s="13" customFormat="1">
      <c r="A562" s="13"/>
      <c r="B562" s="192"/>
      <c r="C562" s="13"/>
      <c r="D562" s="193" t="s">
        <v>250</v>
      </c>
      <c r="E562" s="194" t="s">
        <v>1</v>
      </c>
      <c r="F562" s="195" t="s">
        <v>556</v>
      </c>
      <c r="G562" s="13"/>
      <c r="H562" s="196">
        <v>28.800000000000001</v>
      </c>
      <c r="I562" s="197"/>
      <c r="J562" s="13"/>
      <c r="K562" s="13"/>
      <c r="L562" s="192"/>
      <c r="M562" s="198"/>
      <c r="N562" s="199"/>
      <c r="O562" s="199"/>
      <c r="P562" s="199"/>
      <c r="Q562" s="199"/>
      <c r="R562" s="199"/>
      <c r="S562" s="199"/>
      <c r="T562" s="200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194" t="s">
        <v>250</v>
      </c>
      <c r="AU562" s="194" t="s">
        <v>86</v>
      </c>
      <c r="AV562" s="13" t="s">
        <v>86</v>
      </c>
      <c r="AW562" s="13" t="s">
        <v>32</v>
      </c>
      <c r="AX562" s="13" t="s">
        <v>76</v>
      </c>
      <c r="AY562" s="194" t="s">
        <v>134</v>
      </c>
    </row>
    <row r="563" s="13" customFormat="1">
      <c r="A563" s="13"/>
      <c r="B563" s="192"/>
      <c r="C563" s="13"/>
      <c r="D563" s="193" t="s">
        <v>250</v>
      </c>
      <c r="E563" s="194" t="s">
        <v>1</v>
      </c>
      <c r="F563" s="195" t="s">
        <v>557</v>
      </c>
      <c r="G563" s="13"/>
      <c r="H563" s="196">
        <v>13.5</v>
      </c>
      <c r="I563" s="197"/>
      <c r="J563" s="13"/>
      <c r="K563" s="13"/>
      <c r="L563" s="192"/>
      <c r="M563" s="198"/>
      <c r="N563" s="199"/>
      <c r="O563" s="199"/>
      <c r="P563" s="199"/>
      <c r="Q563" s="199"/>
      <c r="R563" s="199"/>
      <c r="S563" s="199"/>
      <c r="T563" s="200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194" t="s">
        <v>250</v>
      </c>
      <c r="AU563" s="194" t="s">
        <v>86</v>
      </c>
      <c r="AV563" s="13" t="s">
        <v>86</v>
      </c>
      <c r="AW563" s="13" t="s">
        <v>32</v>
      </c>
      <c r="AX563" s="13" t="s">
        <v>76</v>
      </c>
      <c r="AY563" s="194" t="s">
        <v>134</v>
      </c>
    </row>
    <row r="564" s="13" customFormat="1">
      <c r="A564" s="13"/>
      <c r="B564" s="192"/>
      <c r="C564" s="13"/>
      <c r="D564" s="193" t="s">
        <v>250</v>
      </c>
      <c r="E564" s="194" t="s">
        <v>1</v>
      </c>
      <c r="F564" s="195" t="s">
        <v>558</v>
      </c>
      <c r="G564" s="13"/>
      <c r="H564" s="196">
        <v>3</v>
      </c>
      <c r="I564" s="197"/>
      <c r="J564" s="13"/>
      <c r="K564" s="13"/>
      <c r="L564" s="192"/>
      <c r="M564" s="198"/>
      <c r="N564" s="199"/>
      <c r="O564" s="199"/>
      <c r="P564" s="199"/>
      <c r="Q564" s="199"/>
      <c r="R564" s="199"/>
      <c r="S564" s="199"/>
      <c r="T564" s="200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194" t="s">
        <v>250</v>
      </c>
      <c r="AU564" s="194" t="s">
        <v>86</v>
      </c>
      <c r="AV564" s="13" t="s">
        <v>86</v>
      </c>
      <c r="AW564" s="13" t="s">
        <v>32</v>
      </c>
      <c r="AX564" s="13" t="s">
        <v>76</v>
      </c>
      <c r="AY564" s="194" t="s">
        <v>134</v>
      </c>
    </row>
    <row r="565" s="13" customFormat="1">
      <c r="A565" s="13"/>
      <c r="B565" s="192"/>
      <c r="C565" s="13"/>
      <c r="D565" s="193" t="s">
        <v>250</v>
      </c>
      <c r="E565" s="194" t="s">
        <v>1</v>
      </c>
      <c r="F565" s="195" t="s">
        <v>559</v>
      </c>
      <c r="G565" s="13"/>
      <c r="H565" s="196">
        <v>1.2</v>
      </c>
      <c r="I565" s="197"/>
      <c r="J565" s="13"/>
      <c r="K565" s="13"/>
      <c r="L565" s="192"/>
      <c r="M565" s="198"/>
      <c r="N565" s="199"/>
      <c r="O565" s="199"/>
      <c r="P565" s="199"/>
      <c r="Q565" s="199"/>
      <c r="R565" s="199"/>
      <c r="S565" s="199"/>
      <c r="T565" s="200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194" t="s">
        <v>250</v>
      </c>
      <c r="AU565" s="194" t="s">
        <v>86</v>
      </c>
      <c r="AV565" s="13" t="s">
        <v>86</v>
      </c>
      <c r="AW565" s="13" t="s">
        <v>32</v>
      </c>
      <c r="AX565" s="13" t="s">
        <v>76</v>
      </c>
      <c r="AY565" s="194" t="s">
        <v>134</v>
      </c>
    </row>
    <row r="566" s="13" customFormat="1">
      <c r="A566" s="13"/>
      <c r="B566" s="192"/>
      <c r="C566" s="13"/>
      <c r="D566" s="193" t="s">
        <v>250</v>
      </c>
      <c r="E566" s="194" t="s">
        <v>1</v>
      </c>
      <c r="F566" s="195" t="s">
        <v>560</v>
      </c>
      <c r="G566" s="13"/>
      <c r="H566" s="196">
        <v>2.1000000000000001</v>
      </c>
      <c r="I566" s="197"/>
      <c r="J566" s="13"/>
      <c r="K566" s="13"/>
      <c r="L566" s="192"/>
      <c r="M566" s="198"/>
      <c r="N566" s="199"/>
      <c r="O566" s="199"/>
      <c r="P566" s="199"/>
      <c r="Q566" s="199"/>
      <c r="R566" s="199"/>
      <c r="S566" s="199"/>
      <c r="T566" s="200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194" t="s">
        <v>250</v>
      </c>
      <c r="AU566" s="194" t="s">
        <v>86</v>
      </c>
      <c r="AV566" s="13" t="s">
        <v>86</v>
      </c>
      <c r="AW566" s="13" t="s">
        <v>32</v>
      </c>
      <c r="AX566" s="13" t="s">
        <v>76</v>
      </c>
      <c r="AY566" s="194" t="s">
        <v>134</v>
      </c>
    </row>
    <row r="567" s="13" customFormat="1">
      <c r="A567" s="13"/>
      <c r="B567" s="192"/>
      <c r="C567" s="13"/>
      <c r="D567" s="193" t="s">
        <v>250</v>
      </c>
      <c r="E567" s="194" t="s">
        <v>1</v>
      </c>
      <c r="F567" s="195" t="s">
        <v>561</v>
      </c>
      <c r="G567" s="13"/>
      <c r="H567" s="196">
        <v>4.5750000000000002</v>
      </c>
      <c r="I567" s="197"/>
      <c r="J567" s="13"/>
      <c r="K567" s="13"/>
      <c r="L567" s="192"/>
      <c r="M567" s="198"/>
      <c r="N567" s="199"/>
      <c r="O567" s="199"/>
      <c r="P567" s="199"/>
      <c r="Q567" s="199"/>
      <c r="R567" s="199"/>
      <c r="S567" s="199"/>
      <c r="T567" s="200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194" t="s">
        <v>250</v>
      </c>
      <c r="AU567" s="194" t="s">
        <v>86</v>
      </c>
      <c r="AV567" s="13" t="s">
        <v>86</v>
      </c>
      <c r="AW567" s="13" t="s">
        <v>32</v>
      </c>
      <c r="AX567" s="13" t="s">
        <v>76</v>
      </c>
      <c r="AY567" s="194" t="s">
        <v>134</v>
      </c>
    </row>
    <row r="568" s="13" customFormat="1">
      <c r="A568" s="13"/>
      <c r="B568" s="192"/>
      <c r="C568" s="13"/>
      <c r="D568" s="193" t="s">
        <v>250</v>
      </c>
      <c r="E568" s="194" t="s">
        <v>1</v>
      </c>
      <c r="F568" s="195" t="s">
        <v>562</v>
      </c>
      <c r="G568" s="13"/>
      <c r="H568" s="196">
        <v>2.75</v>
      </c>
      <c r="I568" s="197"/>
      <c r="J568" s="13"/>
      <c r="K568" s="13"/>
      <c r="L568" s="192"/>
      <c r="M568" s="198"/>
      <c r="N568" s="199"/>
      <c r="O568" s="199"/>
      <c r="P568" s="199"/>
      <c r="Q568" s="199"/>
      <c r="R568" s="199"/>
      <c r="S568" s="199"/>
      <c r="T568" s="200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194" t="s">
        <v>250</v>
      </c>
      <c r="AU568" s="194" t="s">
        <v>86</v>
      </c>
      <c r="AV568" s="13" t="s">
        <v>86</v>
      </c>
      <c r="AW568" s="13" t="s">
        <v>32</v>
      </c>
      <c r="AX568" s="13" t="s">
        <v>76</v>
      </c>
      <c r="AY568" s="194" t="s">
        <v>134</v>
      </c>
    </row>
    <row r="569" s="13" customFormat="1">
      <c r="A569" s="13"/>
      <c r="B569" s="192"/>
      <c r="C569" s="13"/>
      <c r="D569" s="193" t="s">
        <v>250</v>
      </c>
      <c r="E569" s="194" t="s">
        <v>1</v>
      </c>
      <c r="F569" s="195" t="s">
        <v>563</v>
      </c>
      <c r="G569" s="13"/>
      <c r="H569" s="196">
        <v>1.7</v>
      </c>
      <c r="I569" s="197"/>
      <c r="J569" s="13"/>
      <c r="K569" s="13"/>
      <c r="L569" s="192"/>
      <c r="M569" s="198"/>
      <c r="N569" s="199"/>
      <c r="O569" s="199"/>
      <c r="P569" s="199"/>
      <c r="Q569" s="199"/>
      <c r="R569" s="199"/>
      <c r="S569" s="199"/>
      <c r="T569" s="200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194" t="s">
        <v>250</v>
      </c>
      <c r="AU569" s="194" t="s">
        <v>86</v>
      </c>
      <c r="AV569" s="13" t="s">
        <v>86</v>
      </c>
      <c r="AW569" s="13" t="s">
        <v>32</v>
      </c>
      <c r="AX569" s="13" t="s">
        <v>76</v>
      </c>
      <c r="AY569" s="194" t="s">
        <v>134</v>
      </c>
    </row>
    <row r="570" s="13" customFormat="1">
      <c r="A570" s="13"/>
      <c r="B570" s="192"/>
      <c r="C570" s="13"/>
      <c r="D570" s="193" t="s">
        <v>250</v>
      </c>
      <c r="E570" s="194" t="s">
        <v>1</v>
      </c>
      <c r="F570" s="195" t="s">
        <v>564</v>
      </c>
      <c r="G570" s="13"/>
      <c r="H570" s="196">
        <v>1.375</v>
      </c>
      <c r="I570" s="197"/>
      <c r="J570" s="13"/>
      <c r="K570" s="13"/>
      <c r="L570" s="192"/>
      <c r="M570" s="198"/>
      <c r="N570" s="199"/>
      <c r="O570" s="199"/>
      <c r="P570" s="199"/>
      <c r="Q570" s="199"/>
      <c r="R570" s="199"/>
      <c r="S570" s="199"/>
      <c r="T570" s="200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194" t="s">
        <v>250</v>
      </c>
      <c r="AU570" s="194" t="s">
        <v>86</v>
      </c>
      <c r="AV570" s="13" t="s">
        <v>86</v>
      </c>
      <c r="AW570" s="13" t="s">
        <v>32</v>
      </c>
      <c r="AX570" s="13" t="s">
        <v>76</v>
      </c>
      <c r="AY570" s="194" t="s">
        <v>134</v>
      </c>
    </row>
    <row r="571" s="13" customFormat="1">
      <c r="A571" s="13"/>
      <c r="B571" s="192"/>
      <c r="C571" s="13"/>
      <c r="D571" s="193" t="s">
        <v>250</v>
      </c>
      <c r="E571" s="194" t="s">
        <v>1</v>
      </c>
      <c r="F571" s="195" t="s">
        <v>565</v>
      </c>
      <c r="G571" s="13"/>
      <c r="H571" s="196">
        <v>7.5</v>
      </c>
      <c r="I571" s="197"/>
      <c r="J571" s="13"/>
      <c r="K571" s="13"/>
      <c r="L571" s="192"/>
      <c r="M571" s="198"/>
      <c r="N571" s="199"/>
      <c r="O571" s="199"/>
      <c r="P571" s="199"/>
      <c r="Q571" s="199"/>
      <c r="R571" s="199"/>
      <c r="S571" s="199"/>
      <c r="T571" s="200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194" t="s">
        <v>250</v>
      </c>
      <c r="AU571" s="194" t="s">
        <v>86</v>
      </c>
      <c r="AV571" s="13" t="s">
        <v>86</v>
      </c>
      <c r="AW571" s="13" t="s">
        <v>32</v>
      </c>
      <c r="AX571" s="13" t="s">
        <v>76</v>
      </c>
      <c r="AY571" s="194" t="s">
        <v>134</v>
      </c>
    </row>
    <row r="572" s="13" customFormat="1">
      <c r="A572" s="13"/>
      <c r="B572" s="192"/>
      <c r="C572" s="13"/>
      <c r="D572" s="193" t="s">
        <v>250</v>
      </c>
      <c r="E572" s="194" t="s">
        <v>1</v>
      </c>
      <c r="F572" s="195" t="s">
        <v>566</v>
      </c>
      <c r="G572" s="13"/>
      <c r="H572" s="196">
        <v>2.6499999999999999</v>
      </c>
      <c r="I572" s="197"/>
      <c r="J572" s="13"/>
      <c r="K572" s="13"/>
      <c r="L572" s="192"/>
      <c r="M572" s="198"/>
      <c r="N572" s="199"/>
      <c r="O572" s="199"/>
      <c r="P572" s="199"/>
      <c r="Q572" s="199"/>
      <c r="R572" s="199"/>
      <c r="S572" s="199"/>
      <c r="T572" s="200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194" t="s">
        <v>250</v>
      </c>
      <c r="AU572" s="194" t="s">
        <v>86</v>
      </c>
      <c r="AV572" s="13" t="s">
        <v>86</v>
      </c>
      <c r="AW572" s="13" t="s">
        <v>32</v>
      </c>
      <c r="AX572" s="13" t="s">
        <v>76</v>
      </c>
      <c r="AY572" s="194" t="s">
        <v>134</v>
      </c>
    </row>
    <row r="573" s="15" customFormat="1">
      <c r="A573" s="15"/>
      <c r="B573" s="208"/>
      <c r="C573" s="15"/>
      <c r="D573" s="193" t="s">
        <v>250</v>
      </c>
      <c r="E573" s="209" t="s">
        <v>1</v>
      </c>
      <c r="F573" s="210" t="s">
        <v>256</v>
      </c>
      <c r="G573" s="15"/>
      <c r="H573" s="211">
        <v>713.12</v>
      </c>
      <c r="I573" s="212"/>
      <c r="J573" s="15"/>
      <c r="K573" s="15"/>
      <c r="L573" s="208"/>
      <c r="M573" s="213"/>
      <c r="N573" s="214"/>
      <c r="O573" s="214"/>
      <c r="P573" s="214"/>
      <c r="Q573" s="214"/>
      <c r="R573" s="214"/>
      <c r="S573" s="214"/>
      <c r="T573" s="2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T573" s="209" t="s">
        <v>250</v>
      </c>
      <c r="AU573" s="209" t="s">
        <v>86</v>
      </c>
      <c r="AV573" s="15" t="s">
        <v>248</v>
      </c>
      <c r="AW573" s="15" t="s">
        <v>32</v>
      </c>
      <c r="AX573" s="15" t="s">
        <v>84</v>
      </c>
      <c r="AY573" s="209" t="s">
        <v>134</v>
      </c>
    </row>
    <row r="574" s="2" customFormat="1" ht="24.15" customHeight="1">
      <c r="A574" s="38"/>
      <c r="B574" s="171"/>
      <c r="C574" s="172" t="s">
        <v>746</v>
      </c>
      <c r="D574" s="172" t="s">
        <v>137</v>
      </c>
      <c r="E574" s="173" t="s">
        <v>747</v>
      </c>
      <c r="F574" s="174" t="s">
        <v>748</v>
      </c>
      <c r="G574" s="175" t="s">
        <v>247</v>
      </c>
      <c r="H574" s="176">
        <v>339.88</v>
      </c>
      <c r="I574" s="177"/>
      <c r="J574" s="178">
        <f>ROUND(I574*H574,2)</f>
        <v>0</v>
      </c>
      <c r="K574" s="174" t="s">
        <v>141</v>
      </c>
      <c r="L574" s="39"/>
      <c r="M574" s="179" t="s">
        <v>1</v>
      </c>
      <c r="N574" s="180" t="s">
        <v>41</v>
      </c>
      <c r="O574" s="77"/>
      <c r="P574" s="181">
        <f>O574*H574</f>
        <v>0</v>
      </c>
      <c r="Q574" s="181">
        <v>0</v>
      </c>
      <c r="R574" s="181">
        <f>Q574*H574</f>
        <v>0</v>
      </c>
      <c r="S574" s="181">
        <v>1.0000000000000001E-05</v>
      </c>
      <c r="T574" s="182">
        <f>S574*H574</f>
        <v>0.0033988000000000004</v>
      </c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R574" s="183" t="s">
        <v>248</v>
      </c>
      <c r="AT574" s="183" t="s">
        <v>137</v>
      </c>
      <c r="AU574" s="183" t="s">
        <v>86</v>
      </c>
      <c r="AY574" s="19" t="s">
        <v>134</v>
      </c>
      <c r="BE574" s="184">
        <f>IF(N574="základní",J574,0)</f>
        <v>0</v>
      </c>
      <c r="BF574" s="184">
        <f>IF(N574="snížená",J574,0)</f>
        <v>0</v>
      </c>
      <c r="BG574" s="184">
        <f>IF(N574="zákl. přenesená",J574,0)</f>
        <v>0</v>
      </c>
      <c r="BH574" s="184">
        <f>IF(N574="sníž. přenesená",J574,0)</f>
        <v>0</v>
      </c>
      <c r="BI574" s="184">
        <f>IF(N574="nulová",J574,0)</f>
        <v>0</v>
      </c>
      <c r="BJ574" s="19" t="s">
        <v>84</v>
      </c>
      <c r="BK574" s="184">
        <f>ROUND(I574*H574,2)</f>
        <v>0</v>
      </c>
      <c r="BL574" s="19" t="s">
        <v>248</v>
      </c>
      <c r="BM574" s="183" t="s">
        <v>749</v>
      </c>
    </row>
    <row r="575" s="13" customFormat="1">
      <c r="A575" s="13"/>
      <c r="B575" s="192"/>
      <c r="C575" s="13"/>
      <c r="D575" s="193" t="s">
        <v>250</v>
      </c>
      <c r="E575" s="194" t="s">
        <v>1</v>
      </c>
      <c r="F575" s="195" t="s">
        <v>750</v>
      </c>
      <c r="G575" s="13"/>
      <c r="H575" s="196">
        <v>163.63999999999999</v>
      </c>
      <c r="I575" s="197"/>
      <c r="J575" s="13"/>
      <c r="K575" s="13"/>
      <c r="L575" s="192"/>
      <c r="M575" s="198"/>
      <c r="N575" s="199"/>
      <c r="O575" s="199"/>
      <c r="P575" s="199"/>
      <c r="Q575" s="199"/>
      <c r="R575" s="199"/>
      <c r="S575" s="199"/>
      <c r="T575" s="200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194" t="s">
        <v>250</v>
      </c>
      <c r="AU575" s="194" t="s">
        <v>86</v>
      </c>
      <c r="AV575" s="13" t="s">
        <v>86</v>
      </c>
      <c r="AW575" s="13" t="s">
        <v>32</v>
      </c>
      <c r="AX575" s="13" t="s">
        <v>76</v>
      </c>
      <c r="AY575" s="194" t="s">
        <v>134</v>
      </c>
    </row>
    <row r="576" s="13" customFormat="1">
      <c r="A576" s="13"/>
      <c r="B576" s="192"/>
      <c r="C576" s="13"/>
      <c r="D576" s="193" t="s">
        <v>250</v>
      </c>
      <c r="E576" s="194" t="s">
        <v>1</v>
      </c>
      <c r="F576" s="195" t="s">
        <v>751</v>
      </c>
      <c r="G576" s="13"/>
      <c r="H576" s="196">
        <v>22.260000000000002</v>
      </c>
      <c r="I576" s="197"/>
      <c r="J576" s="13"/>
      <c r="K576" s="13"/>
      <c r="L576" s="192"/>
      <c r="M576" s="198"/>
      <c r="N576" s="199"/>
      <c r="O576" s="199"/>
      <c r="P576" s="199"/>
      <c r="Q576" s="199"/>
      <c r="R576" s="199"/>
      <c r="S576" s="199"/>
      <c r="T576" s="200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194" t="s">
        <v>250</v>
      </c>
      <c r="AU576" s="194" t="s">
        <v>86</v>
      </c>
      <c r="AV576" s="13" t="s">
        <v>86</v>
      </c>
      <c r="AW576" s="13" t="s">
        <v>32</v>
      </c>
      <c r="AX576" s="13" t="s">
        <v>76</v>
      </c>
      <c r="AY576" s="194" t="s">
        <v>134</v>
      </c>
    </row>
    <row r="577" s="13" customFormat="1">
      <c r="A577" s="13"/>
      <c r="B577" s="192"/>
      <c r="C577" s="13"/>
      <c r="D577" s="193" t="s">
        <v>250</v>
      </c>
      <c r="E577" s="194" t="s">
        <v>1</v>
      </c>
      <c r="F577" s="195" t="s">
        <v>752</v>
      </c>
      <c r="G577" s="13"/>
      <c r="H577" s="196">
        <v>90.719999999999999</v>
      </c>
      <c r="I577" s="197"/>
      <c r="J577" s="13"/>
      <c r="K577" s="13"/>
      <c r="L577" s="192"/>
      <c r="M577" s="198"/>
      <c r="N577" s="199"/>
      <c r="O577" s="199"/>
      <c r="P577" s="199"/>
      <c r="Q577" s="199"/>
      <c r="R577" s="199"/>
      <c r="S577" s="199"/>
      <c r="T577" s="200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194" t="s">
        <v>250</v>
      </c>
      <c r="AU577" s="194" t="s">
        <v>86</v>
      </c>
      <c r="AV577" s="13" t="s">
        <v>86</v>
      </c>
      <c r="AW577" s="13" t="s">
        <v>32</v>
      </c>
      <c r="AX577" s="13" t="s">
        <v>76</v>
      </c>
      <c r="AY577" s="194" t="s">
        <v>134</v>
      </c>
    </row>
    <row r="578" s="13" customFormat="1">
      <c r="A578" s="13"/>
      <c r="B578" s="192"/>
      <c r="C578" s="13"/>
      <c r="D578" s="193" t="s">
        <v>250</v>
      </c>
      <c r="E578" s="194" t="s">
        <v>1</v>
      </c>
      <c r="F578" s="195" t="s">
        <v>753</v>
      </c>
      <c r="G578" s="13"/>
      <c r="H578" s="196">
        <v>9.7200000000000006</v>
      </c>
      <c r="I578" s="197"/>
      <c r="J578" s="13"/>
      <c r="K578" s="13"/>
      <c r="L578" s="192"/>
      <c r="M578" s="198"/>
      <c r="N578" s="199"/>
      <c r="O578" s="199"/>
      <c r="P578" s="199"/>
      <c r="Q578" s="199"/>
      <c r="R578" s="199"/>
      <c r="S578" s="199"/>
      <c r="T578" s="200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194" t="s">
        <v>250</v>
      </c>
      <c r="AU578" s="194" t="s">
        <v>86</v>
      </c>
      <c r="AV578" s="13" t="s">
        <v>86</v>
      </c>
      <c r="AW578" s="13" t="s">
        <v>32</v>
      </c>
      <c r="AX578" s="13" t="s">
        <v>76</v>
      </c>
      <c r="AY578" s="194" t="s">
        <v>134</v>
      </c>
    </row>
    <row r="579" s="13" customFormat="1">
      <c r="A579" s="13"/>
      <c r="B579" s="192"/>
      <c r="C579" s="13"/>
      <c r="D579" s="193" t="s">
        <v>250</v>
      </c>
      <c r="E579" s="194" t="s">
        <v>1</v>
      </c>
      <c r="F579" s="195" t="s">
        <v>754</v>
      </c>
      <c r="G579" s="13"/>
      <c r="H579" s="196">
        <v>22.02</v>
      </c>
      <c r="I579" s="197"/>
      <c r="J579" s="13"/>
      <c r="K579" s="13"/>
      <c r="L579" s="192"/>
      <c r="M579" s="198"/>
      <c r="N579" s="199"/>
      <c r="O579" s="199"/>
      <c r="P579" s="199"/>
      <c r="Q579" s="199"/>
      <c r="R579" s="199"/>
      <c r="S579" s="199"/>
      <c r="T579" s="200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194" t="s">
        <v>250</v>
      </c>
      <c r="AU579" s="194" t="s">
        <v>86</v>
      </c>
      <c r="AV579" s="13" t="s">
        <v>86</v>
      </c>
      <c r="AW579" s="13" t="s">
        <v>32</v>
      </c>
      <c r="AX579" s="13" t="s">
        <v>76</v>
      </c>
      <c r="AY579" s="194" t="s">
        <v>134</v>
      </c>
    </row>
    <row r="580" s="13" customFormat="1">
      <c r="A580" s="13"/>
      <c r="B580" s="192"/>
      <c r="C580" s="13"/>
      <c r="D580" s="193" t="s">
        <v>250</v>
      </c>
      <c r="E580" s="194" t="s">
        <v>1</v>
      </c>
      <c r="F580" s="195" t="s">
        <v>755</v>
      </c>
      <c r="G580" s="13"/>
      <c r="H580" s="196">
        <v>4.6200000000000001</v>
      </c>
      <c r="I580" s="197"/>
      <c r="J580" s="13"/>
      <c r="K580" s="13"/>
      <c r="L580" s="192"/>
      <c r="M580" s="198"/>
      <c r="N580" s="199"/>
      <c r="O580" s="199"/>
      <c r="P580" s="199"/>
      <c r="Q580" s="199"/>
      <c r="R580" s="199"/>
      <c r="S580" s="199"/>
      <c r="T580" s="200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194" t="s">
        <v>250</v>
      </c>
      <c r="AU580" s="194" t="s">
        <v>86</v>
      </c>
      <c r="AV580" s="13" t="s">
        <v>86</v>
      </c>
      <c r="AW580" s="13" t="s">
        <v>32</v>
      </c>
      <c r="AX580" s="13" t="s">
        <v>76</v>
      </c>
      <c r="AY580" s="194" t="s">
        <v>134</v>
      </c>
    </row>
    <row r="581" s="13" customFormat="1">
      <c r="A581" s="13"/>
      <c r="B581" s="192"/>
      <c r="C581" s="13"/>
      <c r="D581" s="193" t="s">
        <v>250</v>
      </c>
      <c r="E581" s="194" t="s">
        <v>1</v>
      </c>
      <c r="F581" s="195" t="s">
        <v>756</v>
      </c>
      <c r="G581" s="13"/>
      <c r="H581" s="196">
        <v>26.899999999999999</v>
      </c>
      <c r="I581" s="197"/>
      <c r="J581" s="13"/>
      <c r="K581" s="13"/>
      <c r="L581" s="192"/>
      <c r="M581" s="198"/>
      <c r="N581" s="199"/>
      <c r="O581" s="199"/>
      <c r="P581" s="199"/>
      <c r="Q581" s="199"/>
      <c r="R581" s="199"/>
      <c r="S581" s="199"/>
      <c r="T581" s="200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194" t="s">
        <v>250</v>
      </c>
      <c r="AU581" s="194" t="s">
        <v>86</v>
      </c>
      <c r="AV581" s="13" t="s">
        <v>86</v>
      </c>
      <c r="AW581" s="13" t="s">
        <v>32</v>
      </c>
      <c r="AX581" s="13" t="s">
        <v>76</v>
      </c>
      <c r="AY581" s="194" t="s">
        <v>134</v>
      </c>
    </row>
    <row r="582" s="15" customFormat="1">
      <c r="A582" s="15"/>
      <c r="B582" s="208"/>
      <c r="C582" s="15"/>
      <c r="D582" s="193" t="s">
        <v>250</v>
      </c>
      <c r="E582" s="209" t="s">
        <v>1</v>
      </c>
      <c r="F582" s="210" t="s">
        <v>256</v>
      </c>
      <c r="G582" s="15"/>
      <c r="H582" s="211">
        <v>339.88</v>
      </c>
      <c r="I582" s="212"/>
      <c r="J582" s="15"/>
      <c r="K582" s="15"/>
      <c r="L582" s="208"/>
      <c r="M582" s="213"/>
      <c r="N582" s="214"/>
      <c r="O582" s="214"/>
      <c r="P582" s="214"/>
      <c r="Q582" s="214"/>
      <c r="R582" s="214"/>
      <c r="S582" s="214"/>
      <c r="T582" s="2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T582" s="209" t="s">
        <v>250</v>
      </c>
      <c r="AU582" s="209" t="s">
        <v>86</v>
      </c>
      <c r="AV582" s="15" t="s">
        <v>248</v>
      </c>
      <c r="AW582" s="15" t="s">
        <v>32</v>
      </c>
      <c r="AX582" s="15" t="s">
        <v>84</v>
      </c>
      <c r="AY582" s="209" t="s">
        <v>134</v>
      </c>
    </row>
    <row r="583" s="2" customFormat="1" ht="33" customHeight="1">
      <c r="A583" s="38"/>
      <c r="B583" s="171"/>
      <c r="C583" s="172" t="s">
        <v>757</v>
      </c>
      <c r="D583" s="172" t="s">
        <v>137</v>
      </c>
      <c r="E583" s="173" t="s">
        <v>758</v>
      </c>
      <c r="F583" s="174" t="s">
        <v>759</v>
      </c>
      <c r="G583" s="175" t="s">
        <v>264</v>
      </c>
      <c r="H583" s="176">
        <v>6.5209999999999999</v>
      </c>
      <c r="I583" s="177"/>
      <c r="J583" s="178">
        <f>ROUND(I583*H583,2)</f>
        <v>0</v>
      </c>
      <c r="K583" s="174" t="s">
        <v>141</v>
      </c>
      <c r="L583" s="39"/>
      <c r="M583" s="179" t="s">
        <v>1</v>
      </c>
      <c r="N583" s="180" t="s">
        <v>41</v>
      </c>
      <c r="O583" s="77"/>
      <c r="P583" s="181">
        <f>O583*H583</f>
        <v>0</v>
      </c>
      <c r="Q583" s="181">
        <v>2.5018699999999998</v>
      </c>
      <c r="R583" s="181">
        <f>Q583*H583</f>
        <v>16.314694269999997</v>
      </c>
      <c r="S583" s="181">
        <v>0</v>
      </c>
      <c r="T583" s="182">
        <f>S583*H583</f>
        <v>0</v>
      </c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R583" s="183" t="s">
        <v>248</v>
      </c>
      <c r="AT583" s="183" t="s">
        <v>137</v>
      </c>
      <c r="AU583" s="183" t="s">
        <v>86</v>
      </c>
      <c r="AY583" s="19" t="s">
        <v>134</v>
      </c>
      <c r="BE583" s="184">
        <f>IF(N583="základní",J583,0)</f>
        <v>0</v>
      </c>
      <c r="BF583" s="184">
        <f>IF(N583="snížená",J583,0)</f>
        <v>0</v>
      </c>
      <c r="BG583" s="184">
        <f>IF(N583="zákl. přenesená",J583,0)</f>
        <v>0</v>
      </c>
      <c r="BH583" s="184">
        <f>IF(N583="sníž. přenesená",J583,0)</f>
        <v>0</v>
      </c>
      <c r="BI583" s="184">
        <f>IF(N583="nulová",J583,0)</f>
        <v>0</v>
      </c>
      <c r="BJ583" s="19" t="s">
        <v>84</v>
      </c>
      <c r="BK583" s="184">
        <f>ROUND(I583*H583,2)</f>
        <v>0</v>
      </c>
      <c r="BL583" s="19" t="s">
        <v>248</v>
      </c>
      <c r="BM583" s="183" t="s">
        <v>760</v>
      </c>
    </row>
    <row r="584" s="13" customFormat="1">
      <c r="A584" s="13"/>
      <c r="B584" s="192"/>
      <c r="C584" s="13"/>
      <c r="D584" s="193" t="s">
        <v>250</v>
      </c>
      <c r="E584" s="194" t="s">
        <v>1</v>
      </c>
      <c r="F584" s="195" t="s">
        <v>761</v>
      </c>
      <c r="G584" s="13"/>
      <c r="H584" s="196">
        <v>3.371</v>
      </c>
      <c r="I584" s="197"/>
      <c r="J584" s="13"/>
      <c r="K584" s="13"/>
      <c r="L584" s="192"/>
      <c r="M584" s="198"/>
      <c r="N584" s="199"/>
      <c r="O584" s="199"/>
      <c r="P584" s="199"/>
      <c r="Q584" s="199"/>
      <c r="R584" s="199"/>
      <c r="S584" s="199"/>
      <c r="T584" s="200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194" t="s">
        <v>250</v>
      </c>
      <c r="AU584" s="194" t="s">
        <v>86</v>
      </c>
      <c r="AV584" s="13" t="s">
        <v>86</v>
      </c>
      <c r="AW584" s="13" t="s">
        <v>32</v>
      </c>
      <c r="AX584" s="13" t="s">
        <v>76</v>
      </c>
      <c r="AY584" s="194" t="s">
        <v>134</v>
      </c>
    </row>
    <row r="585" s="13" customFormat="1">
      <c r="A585" s="13"/>
      <c r="B585" s="192"/>
      <c r="C585" s="13"/>
      <c r="D585" s="193" t="s">
        <v>250</v>
      </c>
      <c r="E585" s="194" t="s">
        <v>1</v>
      </c>
      <c r="F585" s="195" t="s">
        <v>762</v>
      </c>
      <c r="G585" s="13"/>
      <c r="H585" s="196">
        <v>3.1499999999999999</v>
      </c>
      <c r="I585" s="197"/>
      <c r="J585" s="13"/>
      <c r="K585" s="13"/>
      <c r="L585" s="192"/>
      <c r="M585" s="198"/>
      <c r="N585" s="199"/>
      <c r="O585" s="199"/>
      <c r="P585" s="199"/>
      <c r="Q585" s="199"/>
      <c r="R585" s="199"/>
      <c r="S585" s="199"/>
      <c r="T585" s="200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194" t="s">
        <v>250</v>
      </c>
      <c r="AU585" s="194" t="s">
        <v>86</v>
      </c>
      <c r="AV585" s="13" t="s">
        <v>86</v>
      </c>
      <c r="AW585" s="13" t="s">
        <v>32</v>
      </c>
      <c r="AX585" s="13" t="s">
        <v>76</v>
      </c>
      <c r="AY585" s="194" t="s">
        <v>134</v>
      </c>
    </row>
    <row r="586" s="15" customFormat="1">
      <c r="A586" s="15"/>
      <c r="B586" s="208"/>
      <c r="C586" s="15"/>
      <c r="D586" s="193" t="s">
        <v>250</v>
      </c>
      <c r="E586" s="209" t="s">
        <v>1</v>
      </c>
      <c r="F586" s="210" t="s">
        <v>256</v>
      </c>
      <c r="G586" s="15"/>
      <c r="H586" s="211">
        <v>6.5209999999999999</v>
      </c>
      <c r="I586" s="212"/>
      <c r="J586" s="15"/>
      <c r="K586" s="15"/>
      <c r="L586" s="208"/>
      <c r="M586" s="213"/>
      <c r="N586" s="214"/>
      <c r="O586" s="214"/>
      <c r="P586" s="214"/>
      <c r="Q586" s="214"/>
      <c r="R586" s="214"/>
      <c r="S586" s="214"/>
      <c r="T586" s="2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T586" s="209" t="s">
        <v>250</v>
      </c>
      <c r="AU586" s="209" t="s">
        <v>86</v>
      </c>
      <c r="AV586" s="15" t="s">
        <v>248</v>
      </c>
      <c r="AW586" s="15" t="s">
        <v>32</v>
      </c>
      <c r="AX586" s="15" t="s">
        <v>84</v>
      </c>
      <c r="AY586" s="209" t="s">
        <v>134</v>
      </c>
    </row>
    <row r="587" s="2" customFormat="1" ht="33" customHeight="1">
      <c r="A587" s="38"/>
      <c r="B587" s="171"/>
      <c r="C587" s="172" t="s">
        <v>763</v>
      </c>
      <c r="D587" s="172" t="s">
        <v>137</v>
      </c>
      <c r="E587" s="173" t="s">
        <v>764</v>
      </c>
      <c r="F587" s="174" t="s">
        <v>765</v>
      </c>
      <c r="G587" s="175" t="s">
        <v>264</v>
      </c>
      <c r="H587" s="176">
        <v>6.5209999999999999</v>
      </c>
      <c r="I587" s="177"/>
      <c r="J587" s="178">
        <f>ROUND(I587*H587,2)</f>
        <v>0</v>
      </c>
      <c r="K587" s="174" t="s">
        <v>141</v>
      </c>
      <c r="L587" s="39"/>
      <c r="M587" s="179" t="s">
        <v>1</v>
      </c>
      <c r="N587" s="180" t="s">
        <v>41</v>
      </c>
      <c r="O587" s="77"/>
      <c r="P587" s="181">
        <f>O587*H587</f>
        <v>0</v>
      </c>
      <c r="Q587" s="181">
        <v>0</v>
      </c>
      <c r="R587" s="181">
        <f>Q587*H587</f>
        <v>0</v>
      </c>
      <c r="S587" s="181">
        <v>0</v>
      </c>
      <c r="T587" s="182">
        <f>S587*H587</f>
        <v>0</v>
      </c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  <c r="AR587" s="183" t="s">
        <v>248</v>
      </c>
      <c r="AT587" s="183" t="s">
        <v>137</v>
      </c>
      <c r="AU587" s="183" t="s">
        <v>86</v>
      </c>
      <c r="AY587" s="19" t="s">
        <v>134</v>
      </c>
      <c r="BE587" s="184">
        <f>IF(N587="základní",J587,0)</f>
        <v>0</v>
      </c>
      <c r="BF587" s="184">
        <f>IF(N587="snížená",J587,0)</f>
        <v>0</v>
      </c>
      <c r="BG587" s="184">
        <f>IF(N587="zákl. přenesená",J587,0)</f>
        <v>0</v>
      </c>
      <c r="BH587" s="184">
        <f>IF(N587="sníž. přenesená",J587,0)</f>
        <v>0</v>
      </c>
      <c r="BI587" s="184">
        <f>IF(N587="nulová",J587,0)</f>
        <v>0</v>
      </c>
      <c r="BJ587" s="19" t="s">
        <v>84</v>
      </c>
      <c r="BK587" s="184">
        <f>ROUND(I587*H587,2)</f>
        <v>0</v>
      </c>
      <c r="BL587" s="19" t="s">
        <v>248</v>
      </c>
      <c r="BM587" s="183" t="s">
        <v>766</v>
      </c>
    </row>
    <row r="588" s="13" customFormat="1">
      <c r="A588" s="13"/>
      <c r="B588" s="192"/>
      <c r="C588" s="13"/>
      <c r="D588" s="193" t="s">
        <v>250</v>
      </c>
      <c r="E588" s="194" t="s">
        <v>1</v>
      </c>
      <c r="F588" s="195" t="s">
        <v>761</v>
      </c>
      <c r="G588" s="13"/>
      <c r="H588" s="196">
        <v>3.371</v>
      </c>
      <c r="I588" s="197"/>
      <c r="J588" s="13"/>
      <c r="K588" s="13"/>
      <c r="L588" s="192"/>
      <c r="M588" s="198"/>
      <c r="N588" s="199"/>
      <c r="O588" s="199"/>
      <c r="P588" s="199"/>
      <c r="Q588" s="199"/>
      <c r="R588" s="199"/>
      <c r="S588" s="199"/>
      <c r="T588" s="200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194" t="s">
        <v>250</v>
      </c>
      <c r="AU588" s="194" t="s">
        <v>86</v>
      </c>
      <c r="AV588" s="13" t="s">
        <v>86</v>
      </c>
      <c r="AW588" s="13" t="s">
        <v>32</v>
      </c>
      <c r="AX588" s="13" t="s">
        <v>76</v>
      </c>
      <c r="AY588" s="194" t="s">
        <v>134</v>
      </c>
    </row>
    <row r="589" s="13" customFormat="1">
      <c r="A589" s="13"/>
      <c r="B589" s="192"/>
      <c r="C589" s="13"/>
      <c r="D589" s="193" t="s">
        <v>250</v>
      </c>
      <c r="E589" s="194" t="s">
        <v>1</v>
      </c>
      <c r="F589" s="195" t="s">
        <v>762</v>
      </c>
      <c r="G589" s="13"/>
      <c r="H589" s="196">
        <v>3.1499999999999999</v>
      </c>
      <c r="I589" s="197"/>
      <c r="J589" s="13"/>
      <c r="K589" s="13"/>
      <c r="L589" s="192"/>
      <c r="M589" s="198"/>
      <c r="N589" s="199"/>
      <c r="O589" s="199"/>
      <c r="P589" s="199"/>
      <c r="Q589" s="199"/>
      <c r="R589" s="199"/>
      <c r="S589" s="199"/>
      <c r="T589" s="200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194" t="s">
        <v>250</v>
      </c>
      <c r="AU589" s="194" t="s">
        <v>86</v>
      </c>
      <c r="AV589" s="13" t="s">
        <v>86</v>
      </c>
      <c r="AW589" s="13" t="s">
        <v>32</v>
      </c>
      <c r="AX589" s="13" t="s">
        <v>76</v>
      </c>
      <c r="AY589" s="194" t="s">
        <v>134</v>
      </c>
    </row>
    <row r="590" s="15" customFormat="1">
      <c r="A590" s="15"/>
      <c r="B590" s="208"/>
      <c r="C590" s="15"/>
      <c r="D590" s="193" t="s">
        <v>250</v>
      </c>
      <c r="E590" s="209" t="s">
        <v>1</v>
      </c>
      <c r="F590" s="210" t="s">
        <v>256</v>
      </c>
      <c r="G590" s="15"/>
      <c r="H590" s="211">
        <v>6.5209999999999999</v>
      </c>
      <c r="I590" s="212"/>
      <c r="J590" s="15"/>
      <c r="K590" s="15"/>
      <c r="L590" s="208"/>
      <c r="M590" s="213"/>
      <c r="N590" s="214"/>
      <c r="O590" s="214"/>
      <c r="P590" s="214"/>
      <c r="Q590" s="214"/>
      <c r="R590" s="214"/>
      <c r="S590" s="214"/>
      <c r="T590" s="2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T590" s="209" t="s">
        <v>250</v>
      </c>
      <c r="AU590" s="209" t="s">
        <v>86</v>
      </c>
      <c r="AV590" s="15" t="s">
        <v>248</v>
      </c>
      <c r="AW590" s="15" t="s">
        <v>32</v>
      </c>
      <c r="AX590" s="15" t="s">
        <v>84</v>
      </c>
      <c r="AY590" s="209" t="s">
        <v>134</v>
      </c>
    </row>
    <row r="591" s="2" customFormat="1" ht="16.5" customHeight="1">
      <c r="A591" s="38"/>
      <c r="B591" s="171"/>
      <c r="C591" s="172" t="s">
        <v>767</v>
      </c>
      <c r="D591" s="172" t="s">
        <v>137</v>
      </c>
      <c r="E591" s="173" t="s">
        <v>768</v>
      </c>
      <c r="F591" s="174" t="s">
        <v>769</v>
      </c>
      <c r="G591" s="175" t="s">
        <v>264</v>
      </c>
      <c r="H591" s="176">
        <v>0.84499999999999997</v>
      </c>
      <c r="I591" s="177"/>
      <c r="J591" s="178">
        <f>ROUND(I591*H591,2)</f>
        <v>0</v>
      </c>
      <c r="K591" s="174" t="s">
        <v>1</v>
      </c>
      <c r="L591" s="39"/>
      <c r="M591" s="179" t="s">
        <v>1</v>
      </c>
      <c r="N591" s="180" t="s">
        <v>41</v>
      </c>
      <c r="O591" s="77"/>
      <c r="P591" s="181">
        <f>O591*H591</f>
        <v>0</v>
      </c>
      <c r="Q591" s="181">
        <v>1.442</v>
      </c>
      <c r="R591" s="181">
        <f>Q591*H591</f>
        <v>1.2184899999999999</v>
      </c>
      <c r="S591" s="181">
        <v>0</v>
      </c>
      <c r="T591" s="182">
        <f>S591*H591</f>
        <v>0</v>
      </c>
      <c r="U591" s="38"/>
      <c r="V591" s="38"/>
      <c r="W591" s="38"/>
      <c r="X591" s="38"/>
      <c r="Y591" s="38"/>
      <c r="Z591" s="38"/>
      <c r="AA591" s="38"/>
      <c r="AB591" s="38"/>
      <c r="AC591" s="38"/>
      <c r="AD591" s="38"/>
      <c r="AE591" s="38"/>
      <c r="AR591" s="183" t="s">
        <v>248</v>
      </c>
      <c r="AT591" s="183" t="s">
        <v>137</v>
      </c>
      <c r="AU591" s="183" t="s">
        <v>86</v>
      </c>
      <c r="AY591" s="19" t="s">
        <v>134</v>
      </c>
      <c r="BE591" s="184">
        <f>IF(N591="základní",J591,0)</f>
        <v>0</v>
      </c>
      <c r="BF591" s="184">
        <f>IF(N591="snížená",J591,0)</f>
        <v>0</v>
      </c>
      <c r="BG591" s="184">
        <f>IF(N591="zákl. přenesená",J591,0)</f>
        <v>0</v>
      </c>
      <c r="BH591" s="184">
        <f>IF(N591="sníž. přenesená",J591,0)</f>
        <v>0</v>
      </c>
      <c r="BI591" s="184">
        <f>IF(N591="nulová",J591,0)</f>
        <v>0</v>
      </c>
      <c r="BJ591" s="19" t="s">
        <v>84</v>
      </c>
      <c r="BK591" s="184">
        <f>ROUND(I591*H591,2)</f>
        <v>0</v>
      </c>
      <c r="BL591" s="19" t="s">
        <v>248</v>
      </c>
      <c r="BM591" s="183" t="s">
        <v>770</v>
      </c>
    </row>
    <row r="592" s="13" customFormat="1">
      <c r="A592" s="13"/>
      <c r="B592" s="192"/>
      <c r="C592" s="13"/>
      <c r="D592" s="193" t="s">
        <v>250</v>
      </c>
      <c r="E592" s="194" t="s">
        <v>1</v>
      </c>
      <c r="F592" s="195" t="s">
        <v>771</v>
      </c>
      <c r="G592" s="13"/>
      <c r="H592" s="196">
        <v>0.84499999999999997</v>
      </c>
      <c r="I592" s="197"/>
      <c r="J592" s="13"/>
      <c r="K592" s="13"/>
      <c r="L592" s="192"/>
      <c r="M592" s="198"/>
      <c r="N592" s="199"/>
      <c r="O592" s="199"/>
      <c r="P592" s="199"/>
      <c r="Q592" s="199"/>
      <c r="R592" s="199"/>
      <c r="S592" s="199"/>
      <c r="T592" s="200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194" t="s">
        <v>250</v>
      </c>
      <c r="AU592" s="194" t="s">
        <v>86</v>
      </c>
      <c r="AV592" s="13" t="s">
        <v>86</v>
      </c>
      <c r="AW592" s="13" t="s">
        <v>32</v>
      </c>
      <c r="AX592" s="13" t="s">
        <v>84</v>
      </c>
      <c r="AY592" s="194" t="s">
        <v>134</v>
      </c>
    </row>
    <row r="593" s="2" customFormat="1" ht="16.5" customHeight="1">
      <c r="A593" s="38"/>
      <c r="B593" s="171"/>
      <c r="C593" s="172" t="s">
        <v>772</v>
      </c>
      <c r="D593" s="172" t="s">
        <v>137</v>
      </c>
      <c r="E593" s="173" t="s">
        <v>773</v>
      </c>
      <c r="F593" s="174" t="s">
        <v>774</v>
      </c>
      <c r="G593" s="175" t="s">
        <v>293</v>
      </c>
      <c r="H593" s="176">
        <v>0.41999999999999998</v>
      </c>
      <c r="I593" s="177"/>
      <c r="J593" s="178">
        <f>ROUND(I593*H593,2)</f>
        <v>0</v>
      </c>
      <c r="K593" s="174" t="s">
        <v>141</v>
      </c>
      <c r="L593" s="39"/>
      <c r="M593" s="179" t="s">
        <v>1</v>
      </c>
      <c r="N593" s="180" t="s">
        <v>41</v>
      </c>
      <c r="O593" s="77"/>
      <c r="P593" s="181">
        <f>O593*H593</f>
        <v>0</v>
      </c>
      <c r="Q593" s="181">
        <v>1.06277</v>
      </c>
      <c r="R593" s="181">
        <f>Q593*H593</f>
        <v>0.44636339999999997</v>
      </c>
      <c r="S593" s="181">
        <v>0</v>
      </c>
      <c r="T593" s="182">
        <f>S593*H593</f>
        <v>0</v>
      </c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R593" s="183" t="s">
        <v>248</v>
      </c>
      <c r="AT593" s="183" t="s">
        <v>137</v>
      </c>
      <c r="AU593" s="183" t="s">
        <v>86</v>
      </c>
      <c r="AY593" s="19" t="s">
        <v>134</v>
      </c>
      <c r="BE593" s="184">
        <f>IF(N593="základní",J593,0)</f>
        <v>0</v>
      </c>
      <c r="BF593" s="184">
        <f>IF(N593="snížená",J593,0)</f>
        <v>0</v>
      </c>
      <c r="BG593" s="184">
        <f>IF(N593="zákl. přenesená",J593,0)</f>
        <v>0</v>
      </c>
      <c r="BH593" s="184">
        <f>IF(N593="sníž. přenesená",J593,0)</f>
        <v>0</v>
      </c>
      <c r="BI593" s="184">
        <f>IF(N593="nulová",J593,0)</f>
        <v>0</v>
      </c>
      <c r="BJ593" s="19" t="s">
        <v>84</v>
      </c>
      <c r="BK593" s="184">
        <f>ROUND(I593*H593,2)</f>
        <v>0</v>
      </c>
      <c r="BL593" s="19" t="s">
        <v>248</v>
      </c>
      <c r="BM593" s="183" t="s">
        <v>775</v>
      </c>
    </row>
    <row r="594" s="14" customFormat="1">
      <c r="A594" s="14"/>
      <c r="B594" s="201"/>
      <c r="C594" s="14"/>
      <c r="D594" s="193" t="s">
        <v>250</v>
      </c>
      <c r="E594" s="202" t="s">
        <v>1</v>
      </c>
      <c r="F594" s="203" t="s">
        <v>776</v>
      </c>
      <c r="G594" s="14"/>
      <c r="H594" s="202" t="s">
        <v>1</v>
      </c>
      <c r="I594" s="204"/>
      <c r="J594" s="14"/>
      <c r="K594" s="14"/>
      <c r="L594" s="201"/>
      <c r="M594" s="205"/>
      <c r="N594" s="206"/>
      <c r="O594" s="206"/>
      <c r="P594" s="206"/>
      <c r="Q594" s="206"/>
      <c r="R594" s="206"/>
      <c r="S594" s="206"/>
      <c r="T594" s="207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T594" s="202" t="s">
        <v>250</v>
      </c>
      <c r="AU594" s="202" t="s">
        <v>86</v>
      </c>
      <c r="AV594" s="14" t="s">
        <v>84</v>
      </c>
      <c r="AW594" s="14" t="s">
        <v>32</v>
      </c>
      <c r="AX594" s="14" t="s">
        <v>76</v>
      </c>
      <c r="AY594" s="202" t="s">
        <v>134</v>
      </c>
    </row>
    <row r="595" s="13" customFormat="1">
      <c r="A595" s="13"/>
      <c r="B595" s="192"/>
      <c r="C595" s="13"/>
      <c r="D595" s="193" t="s">
        <v>250</v>
      </c>
      <c r="E595" s="194" t="s">
        <v>1</v>
      </c>
      <c r="F595" s="195" t="s">
        <v>777</v>
      </c>
      <c r="G595" s="13"/>
      <c r="H595" s="196">
        <v>0.41999999999999998</v>
      </c>
      <c r="I595" s="197"/>
      <c r="J595" s="13"/>
      <c r="K595" s="13"/>
      <c r="L595" s="192"/>
      <c r="M595" s="198"/>
      <c r="N595" s="199"/>
      <c r="O595" s="199"/>
      <c r="P595" s="199"/>
      <c r="Q595" s="199"/>
      <c r="R595" s="199"/>
      <c r="S595" s="199"/>
      <c r="T595" s="200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194" t="s">
        <v>250</v>
      </c>
      <c r="AU595" s="194" t="s">
        <v>86</v>
      </c>
      <c r="AV595" s="13" t="s">
        <v>86</v>
      </c>
      <c r="AW595" s="13" t="s">
        <v>32</v>
      </c>
      <c r="AX595" s="13" t="s">
        <v>84</v>
      </c>
      <c r="AY595" s="194" t="s">
        <v>134</v>
      </c>
    </row>
    <row r="596" s="2" customFormat="1" ht="24.15" customHeight="1">
      <c r="A596" s="38"/>
      <c r="B596" s="171"/>
      <c r="C596" s="172" t="s">
        <v>778</v>
      </c>
      <c r="D596" s="172" t="s">
        <v>137</v>
      </c>
      <c r="E596" s="173" t="s">
        <v>779</v>
      </c>
      <c r="F596" s="174" t="s">
        <v>780</v>
      </c>
      <c r="G596" s="175" t="s">
        <v>247</v>
      </c>
      <c r="H596" s="176">
        <v>12.640000000000001</v>
      </c>
      <c r="I596" s="177"/>
      <c r="J596" s="178">
        <f>ROUND(I596*H596,2)</f>
        <v>0</v>
      </c>
      <c r="K596" s="174" t="s">
        <v>141</v>
      </c>
      <c r="L596" s="39"/>
      <c r="M596" s="179" t="s">
        <v>1</v>
      </c>
      <c r="N596" s="180" t="s">
        <v>41</v>
      </c>
      <c r="O596" s="77"/>
      <c r="P596" s="181">
        <f>O596*H596</f>
        <v>0</v>
      </c>
      <c r="Q596" s="181">
        <v>0.074260000000000007</v>
      </c>
      <c r="R596" s="181">
        <f>Q596*H596</f>
        <v>0.9386464000000001</v>
      </c>
      <c r="S596" s="181">
        <v>0</v>
      </c>
      <c r="T596" s="182">
        <f>S596*H596</f>
        <v>0</v>
      </c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R596" s="183" t="s">
        <v>248</v>
      </c>
      <c r="AT596" s="183" t="s">
        <v>137</v>
      </c>
      <c r="AU596" s="183" t="s">
        <v>86</v>
      </c>
      <c r="AY596" s="19" t="s">
        <v>134</v>
      </c>
      <c r="BE596" s="184">
        <f>IF(N596="základní",J596,0)</f>
        <v>0</v>
      </c>
      <c r="BF596" s="184">
        <f>IF(N596="snížená",J596,0)</f>
        <v>0</v>
      </c>
      <c r="BG596" s="184">
        <f>IF(N596="zákl. přenesená",J596,0)</f>
        <v>0</v>
      </c>
      <c r="BH596" s="184">
        <f>IF(N596="sníž. přenesená",J596,0)</f>
        <v>0</v>
      </c>
      <c r="BI596" s="184">
        <f>IF(N596="nulová",J596,0)</f>
        <v>0</v>
      </c>
      <c r="BJ596" s="19" t="s">
        <v>84</v>
      </c>
      <c r="BK596" s="184">
        <f>ROUND(I596*H596,2)</f>
        <v>0</v>
      </c>
      <c r="BL596" s="19" t="s">
        <v>248</v>
      </c>
      <c r="BM596" s="183" t="s">
        <v>781</v>
      </c>
    </row>
    <row r="597" s="13" customFormat="1">
      <c r="A597" s="13"/>
      <c r="B597" s="192"/>
      <c r="C597" s="13"/>
      <c r="D597" s="193" t="s">
        <v>250</v>
      </c>
      <c r="E597" s="194" t="s">
        <v>1</v>
      </c>
      <c r="F597" s="195" t="s">
        <v>782</v>
      </c>
      <c r="G597" s="13"/>
      <c r="H597" s="196">
        <v>12.640000000000001</v>
      </c>
      <c r="I597" s="197"/>
      <c r="J597" s="13"/>
      <c r="K597" s="13"/>
      <c r="L597" s="192"/>
      <c r="M597" s="198"/>
      <c r="N597" s="199"/>
      <c r="O597" s="199"/>
      <c r="P597" s="199"/>
      <c r="Q597" s="199"/>
      <c r="R597" s="199"/>
      <c r="S597" s="199"/>
      <c r="T597" s="200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194" t="s">
        <v>250</v>
      </c>
      <c r="AU597" s="194" t="s">
        <v>86</v>
      </c>
      <c r="AV597" s="13" t="s">
        <v>86</v>
      </c>
      <c r="AW597" s="13" t="s">
        <v>32</v>
      </c>
      <c r="AX597" s="13" t="s">
        <v>84</v>
      </c>
      <c r="AY597" s="194" t="s">
        <v>134</v>
      </c>
    </row>
    <row r="598" s="2" customFormat="1" ht="24.15" customHeight="1">
      <c r="A598" s="38"/>
      <c r="B598" s="171"/>
      <c r="C598" s="172" t="s">
        <v>783</v>
      </c>
      <c r="D598" s="172" t="s">
        <v>137</v>
      </c>
      <c r="E598" s="173" t="s">
        <v>784</v>
      </c>
      <c r="F598" s="174" t="s">
        <v>785</v>
      </c>
      <c r="G598" s="175" t="s">
        <v>247</v>
      </c>
      <c r="H598" s="176">
        <v>57.280000000000001</v>
      </c>
      <c r="I598" s="177"/>
      <c r="J598" s="178">
        <f>ROUND(I598*H598,2)</f>
        <v>0</v>
      </c>
      <c r="K598" s="174" t="s">
        <v>141</v>
      </c>
      <c r="L598" s="39"/>
      <c r="M598" s="179" t="s">
        <v>1</v>
      </c>
      <c r="N598" s="180" t="s">
        <v>41</v>
      </c>
      <c r="O598" s="77"/>
      <c r="P598" s="181">
        <f>O598*H598</f>
        <v>0</v>
      </c>
      <c r="Q598" s="181">
        <v>0.049840000000000002</v>
      </c>
      <c r="R598" s="181">
        <f>Q598*H598</f>
        <v>2.8548352000000001</v>
      </c>
      <c r="S598" s="181">
        <v>0</v>
      </c>
      <c r="T598" s="182">
        <f>S598*H598</f>
        <v>0</v>
      </c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R598" s="183" t="s">
        <v>248</v>
      </c>
      <c r="AT598" s="183" t="s">
        <v>137</v>
      </c>
      <c r="AU598" s="183" t="s">
        <v>86</v>
      </c>
      <c r="AY598" s="19" t="s">
        <v>134</v>
      </c>
      <c r="BE598" s="184">
        <f>IF(N598="základní",J598,0)</f>
        <v>0</v>
      </c>
      <c r="BF598" s="184">
        <f>IF(N598="snížená",J598,0)</f>
        <v>0</v>
      </c>
      <c r="BG598" s="184">
        <f>IF(N598="zákl. přenesená",J598,0)</f>
        <v>0</v>
      </c>
      <c r="BH598" s="184">
        <f>IF(N598="sníž. přenesená",J598,0)</f>
        <v>0</v>
      </c>
      <c r="BI598" s="184">
        <f>IF(N598="nulová",J598,0)</f>
        <v>0</v>
      </c>
      <c r="BJ598" s="19" t="s">
        <v>84</v>
      </c>
      <c r="BK598" s="184">
        <f>ROUND(I598*H598,2)</f>
        <v>0</v>
      </c>
      <c r="BL598" s="19" t="s">
        <v>248</v>
      </c>
      <c r="BM598" s="183" t="s">
        <v>786</v>
      </c>
    </row>
    <row r="599" s="13" customFormat="1">
      <c r="A599" s="13"/>
      <c r="B599" s="192"/>
      <c r="C599" s="13"/>
      <c r="D599" s="193" t="s">
        <v>250</v>
      </c>
      <c r="E599" s="194" t="s">
        <v>1</v>
      </c>
      <c r="F599" s="195" t="s">
        <v>157</v>
      </c>
      <c r="G599" s="13"/>
      <c r="H599" s="196">
        <v>57.280000000000001</v>
      </c>
      <c r="I599" s="197"/>
      <c r="J599" s="13"/>
      <c r="K599" s="13"/>
      <c r="L599" s="192"/>
      <c r="M599" s="198"/>
      <c r="N599" s="199"/>
      <c r="O599" s="199"/>
      <c r="P599" s="199"/>
      <c r="Q599" s="199"/>
      <c r="R599" s="199"/>
      <c r="S599" s="199"/>
      <c r="T599" s="200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194" t="s">
        <v>250</v>
      </c>
      <c r="AU599" s="194" t="s">
        <v>86</v>
      </c>
      <c r="AV599" s="13" t="s">
        <v>86</v>
      </c>
      <c r="AW599" s="13" t="s">
        <v>32</v>
      </c>
      <c r="AX599" s="13" t="s">
        <v>84</v>
      </c>
      <c r="AY599" s="194" t="s">
        <v>134</v>
      </c>
    </row>
    <row r="600" s="2" customFormat="1" ht="16.5" customHeight="1">
      <c r="A600" s="38"/>
      <c r="B600" s="171"/>
      <c r="C600" s="172" t="s">
        <v>787</v>
      </c>
      <c r="D600" s="172" t="s">
        <v>137</v>
      </c>
      <c r="E600" s="173" t="s">
        <v>788</v>
      </c>
      <c r="F600" s="174" t="s">
        <v>789</v>
      </c>
      <c r="G600" s="175" t="s">
        <v>247</v>
      </c>
      <c r="H600" s="176">
        <v>118.56999999999999</v>
      </c>
      <c r="I600" s="177"/>
      <c r="J600" s="178">
        <f>ROUND(I600*H600,2)</f>
        <v>0</v>
      </c>
      <c r="K600" s="174" t="s">
        <v>141</v>
      </c>
      <c r="L600" s="39"/>
      <c r="M600" s="179" t="s">
        <v>1</v>
      </c>
      <c r="N600" s="180" t="s">
        <v>41</v>
      </c>
      <c r="O600" s="77"/>
      <c r="P600" s="181">
        <f>O600*H600</f>
        <v>0</v>
      </c>
      <c r="Q600" s="181">
        <v>0.00012999999999999999</v>
      </c>
      <c r="R600" s="181">
        <f>Q600*H600</f>
        <v>0.015414099999999998</v>
      </c>
      <c r="S600" s="181">
        <v>0</v>
      </c>
      <c r="T600" s="182">
        <f>S600*H600</f>
        <v>0</v>
      </c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R600" s="183" t="s">
        <v>248</v>
      </c>
      <c r="AT600" s="183" t="s">
        <v>137</v>
      </c>
      <c r="AU600" s="183" t="s">
        <v>86</v>
      </c>
      <c r="AY600" s="19" t="s">
        <v>134</v>
      </c>
      <c r="BE600" s="184">
        <f>IF(N600="základní",J600,0)</f>
        <v>0</v>
      </c>
      <c r="BF600" s="184">
        <f>IF(N600="snížená",J600,0)</f>
        <v>0</v>
      </c>
      <c r="BG600" s="184">
        <f>IF(N600="zákl. přenesená",J600,0)</f>
        <v>0</v>
      </c>
      <c r="BH600" s="184">
        <f>IF(N600="sníž. přenesená",J600,0)</f>
        <v>0</v>
      </c>
      <c r="BI600" s="184">
        <f>IF(N600="nulová",J600,0)</f>
        <v>0</v>
      </c>
      <c r="BJ600" s="19" t="s">
        <v>84</v>
      </c>
      <c r="BK600" s="184">
        <f>ROUND(I600*H600,2)</f>
        <v>0</v>
      </c>
      <c r="BL600" s="19" t="s">
        <v>248</v>
      </c>
      <c r="BM600" s="183" t="s">
        <v>790</v>
      </c>
    </row>
    <row r="601" s="13" customFormat="1">
      <c r="A601" s="13"/>
      <c r="B601" s="192"/>
      <c r="C601" s="13"/>
      <c r="D601" s="193" t="s">
        <v>250</v>
      </c>
      <c r="E601" s="194" t="s">
        <v>1</v>
      </c>
      <c r="F601" s="195" t="s">
        <v>791</v>
      </c>
      <c r="G601" s="13"/>
      <c r="H601" s="196">
        <v>118.56999999999999</v>
      </c>
      <c r="I601" s="197"/>
      <c r="J601" s="13"/>
      <c r="K601" s="13"/>
      <c r="L601" s="192"/>
      <c r="M601" s="198"/>
      <c r="N601" s="199"/>
      <c r="O601" s="199"/>
      <c r="P601" s="199"/>
      <c r="Q601" s="199"/>
      <c r="R601" s="199"/>
      <c r="S601" s="199"/>
      <c r="T601" s="200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194" t="s">
        <v>250</v>
      </c>
      <c r="AU601" s="194" t="s">
        <v>86</v>
      </c>
      <c r="AV601" s="13" t="s">
        <v>86</v>
      </c>
      <c r="AW601" s="13" t="s">
        <v>32</v>
      </c>
      <c r="AX601" s="13" t="s">
        <v>84</v>
      </c>
      <c r="AY601" s="194" t="s">
        <v>134</v>
      </c>
    </row>
    <row r="602" s="2" customFormat="1" ht="24.15" customHeight="1">
      <c r="A602" s="38"/>
      <c r="B602" s="171"/>
      <c r="C602" s="172" t="s">
        <v>792</v>
      </c>
      <c r="D602" s="172" t="s">
        <v>137</v>
      </c>
      <c r="E602" s="173" t="s">
        <v>793</v>
      </c>
      <c r="F602" s="174" t="s">
        <v>794</v>
      </c>
      <c r="G602" s="175" t="s">
        <v>247</v>
      </c>
      <c r="H602" s="176">
        <v>54.649999999999999</v>
      </c>
      <c r="I602" s="177"/>
      <c r="J602" s="178">
        <f>ROUND(I602*H602,2)</f>
        <v>0</v>
      </c>
      <c r="K602" s="174" t="s">
        <v>141</v>
      </c>
      <c r="L602" s="39"/>
      <c r="M602" s="179" t="s">
        <v>1</v>
      </c>
      <c r="N602" s="180" t="s">
        <v>41</v>
      </c>
      <c r="O602" s="77"/>
      <c r="P602" s="181">
        <f>O602*H602</f>
        <v>0</v>
      </c>
      <c r="Q602" s="181">
        <v>0.23973</v>
      </c>
      <c r="R602" s="181">
        <f>Q602*H602</f>
        <v>13.1012445</v>
      </c>
      <c r="S602" s="181">
        <v>0</v>
      </c>
      <c r="T602" s="182">
        <f>S602*H602</f>
        <v>0</v>
      </c>
      <c r="U602" s="38"/>
      <c r="V602" s="38"/>
      <c r="W602" s="38"/>
      <c r="X602" s="38"/>
      <c r="Y602" s="38"/>
      <c r="Z602" s="38"/>
      <c r="AA602" s="38"/>
      <c r="AB602" s="38"/>
      <c r="AC602" s="38"/>
      <c r="AD602" s="38"/>
      <c r="AE602" s="38"/>
      <c r="AR602" s="183" t="s">
        <v>248</v>
      </c>
      <c r="AT602" s="183" t="s">
        <v>137</v>
      </c>
      <c r="AU602" s="183" t="s">
        <v>86</v>
      </c>
      <c r="AY602" s="19" t="s">
        <v>134</v>
      </c>
      <c r="BE602" s="184">
        <f>IF(N602="základní",J602,0)</f>
        <v>0</v>
      </c>
      <c r="BF602" s="184">
        <f>IF(N602="snížená",J602,0)</f>
        <v>0</v>
      </c>
      <c r="BG602" s="184">
        <f>IF(N602="zákl. přenesená",J602,0)</f>
        <v>0</v>
      </c>
      <c r="BH602" s="184">
        <f>IF(N602="sníž. přenesená",J602,0)</f>
        <v>0</v>
      </c>
      <c r="BI602" s="184">
        <f>IF(N602="nulová",J602,0)</f>
        <v>0</v>
      </c>
      <c r="BJ602" s="19" t="s">
        <v>84</v>
      </c>
      <c r="BK602" s="184">
        <f>ROUND(I602*H602,2)</f>
        <v>0</v>
      </c>
      <c r="BL602" s="19" t="s">
        <v>248</v>
      </c>
      <c r="BM602" s="183" t="s">
        <v>795</v>
      </c>
    </row>
    <row r="603" s="13" customFormat="1">
      <c r="A603" s="13"/>
      <c r="B603" s="192"/>
      <c r="C603" s="13"/>
      <c r="D603" s="193" t="s">
        <v>250</v>
      </c>
      <c r="E603" s="194" t="s">
        <v>1</v>
      </c>
      <c r="F603" s="195" t="s">
        <v>796</v>
      </c>
      <c r="G603" s="13"/>
      <c r="H603" s="196">
        <v>17.399999999999999</v>
      </c>
      <c r="I603" s="197"/>
      <c r="J603" s="13"/>
      <c r="K603" s="13"/>
      <c r="L603" s="192"/>
      <c r="M603" s="198"/>
      <c r="N603" s="199"/>
      <c r="O603" s="199"/>
      <c r="P603" s="199"/>
      <c r="Q603" s="199"/>
      <c r="R603" s="199"/>
      <c r="S603" s="199"/>
      <c r="T603" s="200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194" t="s">
        <v>250</v>
      </c>
      <c r="AU603" s="194" t="s">
        <v>86</v>
      </c>
      <c r="AV603" s="13" t="s">
        <v>86</v>
      </c>
      <c r="AW603" s="13" t="s">
        <v>32</v>
      </c>
      <c r="AX603" s="13" t="s">
        <v>76</v>
      </c>
      <c r="AY603" s="194" t="s">
        <v>134</v>
      </c>
    </row>
    <row r="604" s="13" customFormat="1">
      <c r="A604" s="13"/>
      <c r="B604" s="192"/>
      <c r="C604" s="13"/>
      <c r="D604" s="193" t="s">
        <v>250</v>
      </c>
      <c r="E604" s="194" t="s">
        <v>1</v>
      </c>
      <c r="F604" s="195" t="s">
        <v>797</v>
      </c>
      <c r="G604" s="13"/>
      <c r="H604" s="196">
        <v>18.25</v>
      </c>
      <c r="I604" s="197"/>
      <c r="J604" s="13"/>
      <c r="K604" s="13"/>
      <c r="L604" s="192"/>
      <c r="M604" s="198"/>
      <c r="N604" s="199"/>
      <c r="O604" s="199"/>
      <c r="P604" s="199"/>
      <c r="Q604" s="199"/>
      <c r="R604" s="199"/>
      <c r="S604" s="199"/>
      <c r="T604" s="200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194" t="s">
        <v>250</v>
      </c>
      <c r="AU604" s="194" t="s">
        <v>86</v>
      </c>
      <c r="AV604" s="13" t="s">
        <v>86</v>
      </c>
      <c r="AW604" s="13" t="s">
        <v>32</v>
      </c>
      <c r="AX604" s="13" t="s">
        <v>76</v>
      </c>
      <c r="AY604" s="194" t="s">
        <v>134</v>
      </c>
    </row>
    <row r="605" s="13" customFormat="1">
      <c r="A605" s="13"/>
      <c r="B605" s="192"/>
      <c r="C605" s="13"/>
      <c r="D605" s="193" t="s">
        <v>250</v>
      </c>
      <c r="E605" s="194" t="s">
        <v>1</v>
      </c>
      <c r="F605" s="195" t="s">
        <v>798</v>
      </c>
      <c r="G605" s="13"/>
      <c r="H605" s="196">
        <v>7.75</v>
      </c>
      <c r="I605" s="197"/>
      <c r="J605" s="13"/>
      <c r="K605" s="13"/>
      <c r="L605" s="192"/>
      <c r="M605" s="198"/>
      <c r="N605" s="199"/>
      <c r="O605" s="199"/>
      <c r="P605" s="199"/>
      <c r="Q605" s="199"/>
      <c r="R605" s="199"/>
      <c r="S605" s="199"/>
      <c r="T605" s="200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194" t="s">
        <v>250</v>
      </c>
      <c r="AU605" s="194" t="s">
        <v>86</v>
      </c>
      <c r="AV605" s="13" t="s">
        <v>86</v>
      </c>
      <c r="AW605" s="13" t="s">
        <v>32</v>
      </c>
      <c r="AX605" s="13" t="s">
        <v>76</v>
      </c>
      <c r="AY605" s="194" t="s">
        <v>134</v>
      </c>
    </row>
    <row r="606" s="13" customFormat="1">
      <c r="A606" s="13"/>
      <c r="B606" s="192"/>
      <c r="C606" s="13"/>
      <c r="D606" s="193" t="s">
        <v>250</v>
      </c>
      <c r="E606" s="194" t="s">
        <v>1</v>
      </c>
      <c r="F606" s="195" t="s">
        <v>799</v>
      </c>
      <c r="G606" s="13"/>
      <c r="H606" s="196">
        <v>11.25</v>
      </c>
      <c r="I606" s="197"/>
      <c r="J606" s="13"/>
      <c r="K606" s="13"/>
      <c r="L606" s="192"/>
      <c r="M606" s="198"/>
      <c r="N606" s="199"/>
      <c r="O606" s="199"/>
      <c r="P606" s="199"/>
      <c r="Q606" s="199"/>
      <c r="R606" s="199"/>
      <c r="S606" s="199"/>
      <c r="T606" s="200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194" t="s">
        <v>250</v>
      </c>
      <c r="AU606" s="194" t="s">
        <v>86</v>
      </c>
      <c r="AV606" s="13" t="s">
        <v>86</v>
      </c>
      <c r="AW606" s="13" t="s">
        <v>32</v>
      </c>
      <c r="AX606" s="13" t="s">
        <v>76</v>
      </c>
      <c r="AY606" s="194" t="s">
        <v>134</v>
      </c>
    </row>
    <row r="607" s="15" customFormat="1">
      <c r="A607" s="15"/>
      <c r="B607" s="208"/>
      <c r="C607" s="15"/>
      <c r="D607" s="193" t="s">
        <v>250</v>
      </c>
      <c r="E607" s="209" t="s">
        <v>1</v>
      </c>
      <c r="F607" s="210" t="s">
        <v>256</v>
      </c>
      <c r="G607" s="15"/>
      <c r="H607" s="211">
        <v>54.649999999999999</v>
      </c>
      <c r="I607" s="212"/>
      <c r="J607" s="15"/>
      <c r="K607" s="15"/>
      <c r="L607" s="208"/>
      <c r="M607" s="213"/>
      <c r="N607" s="214"/>
      <c r="O607" s="214"/>
      <c r="P607" s="214"/>
      <c r="Q607" s="214"/>
      <c r="R607" s="214"/>
      <c r="S607" s="214"/>
      <c r="T607" s="2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T607" s="209" t="s">
        <v>250</v>
      </c>
      <c r="AU607" s="209" t="s">
        <v>86</v>
      </c>
      <c r="AV607" s="15" t="s">
        <v>248</v>
      </c>
      <c r="AW607" s="15" t="s">
        <v>32</v>
      </c>
      <c r="AX607" s="15" t="s">
        <v>84</v>
      </c>
      <c r="AY607" s="209" t="s">
        <v>134</v>
      </c>
    </row>
    <row r="608" s="2" customFormat="1" ht="24.15" customHeight="1">
      <c r="A608" s="38"/>
      <c r="B608" s="171"/>
      <c r="C608" s="172" t="s">
        <v>800</v>
      </c>
      <c r="D608" s="172" t="s">
        <v>137</v>
      </c>
      <c r="E608" s="173" t="s">
        <v>801</v>
      </c>
      <c r="F608" s="174" t="s">
        <v>802</v>
      </c>
      <c r="G608" s="175" t="s">
        <v>397</v>
      </c>
      <c r="H608" s="176">
        <v>111.8</v>
      </c>
      <c r="I608" s="177"/>
      <c r="J608" s="178">
        <f>ROUND(I608*H608,2)</f>
        <v>0</v>
      </c>
      <c r="K608" s="174" t="s">
        <v>141</v>
      </c>
      <c r="L608" s="39"/>
      <c r="M608" s="179" t="s">
        <v>1</v>
      </c>
      <c r="N608" s="180" t="s">
        <v>41</v>
      </c>
      <c r="O608" s="77"/>
      <c r="P608" s="181">
        <f>O608*H608</f>
        <v>0</v>
      </c>
      <c r="Q608" s="181">
        <v>0.12895000000000001</v>
      </c>
      <c r="R608" s="181">
        <f>Q608*H608</f>
        <v>14.41661</v>
      </c>
      <c r="S608" s="181">
        <v>0</v>
      </c>
      <c r="T608" s="182">
        <f>S608*H608</f>
        <v>0</v>
      </c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R608" s="183" t="s">
        <v>248</v>
      </c>
      <c r="AT608" s="183" t="s">
        <v>137</v>
      </c>
      <c r="AU608" s="183" t="s">
        <v>86</v>
      </c>
      <c r="AY608" s="19" t="s">
        <v>134</v>
      </c>
      <c r="BE608" s="184">
        <f>IF(N608="základní",J608,0)</f>
        <v>0</v>
      </c>
      <c r="BF608" s="184">
        <f>IF(N608="snížená",J608,0)</f>
        <v>0</v>
      </c>
      <c r="BG608" s="184">
        <f>IF(N608="zákl. přenesená",J608,0)</f>
        <v>0</v>
      </c>
      <c r="BH608" s="184">
        <f>IF(N608="sníž. přenesená",J608,0)</f>
        <v>0</v>
      </c>
      <c r="BI608" s="184">
        <f>IF(N608="nulová",J608,0)</f>
        <v>0</v>
      </c>
      <c r="BJ608" s="19" t="s">
        <v>84</v>
      </c>
      <c r="BK608" s="184">
        <f>ROUND(I608*H608,2)</f>
        <v>0</v>
      </c>
      <c r="BL608" s="19" t="s">
        <v>248</v>
      </c>
      <c r="BM608" s="183" t="s">
        <v>803</v>
      </c>
    </row>
    <row r="609" s="13" customFormat="1">
      <c r="A609" s="13"/>
      <c r="B609" s="192"/>
      <c r="C609" s="13"/>
      <c r="D609" s="193" t="s">
        <v>250</v>
      </c>
      <c r="E609" s="194" t="s">
        <v>1</v>
      </c>
      <c r="F609" s="195" t="s">
        <v>804</v>
      </c>
      <c r="G609" s="13"/>
      <c r="H609" s="196">
        <v>36.299999999999997</v>
      </c>
      <c r="I609" s="197"/>
      <c r="J609" s="13"/>
      <c r="K609" s="13"/>
      <c r="L609" s="192"/>
      <c r="M609" s="198"/>
      <c r="N609" s="199"/>
      <c r="O609" s="199"/>
      <c r="P609" s="199"/>
      <c r="Q609" s="199"/>
      <c r="R609" s="199"/>
      <c r="S609" s="199"/>
      <c r="T609" s="200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194" t="s">
        <v>250</v>
      </c>
      <c r="AU609" s="194" t="s">
        <v>86</v>
      </c>
      <c r="AV609" s="13" t="s">
        <v>86</v>
      </c>
      <c r="AW609" s="13" t="s">
        <v>32</v>
      </c>
      <c r="AX609" s="13" t="s">
        <v>76</v>
      </c>
      <c r="AY609" s="194" t="s">
        <v>134</v>
      </c>
    </row>
    <row r="610" s="13" customFormat="1">
      <c r="A610" s="13"/>
      <c r="B610" s="192"/>
      <c r="C610" s="13"/>
      <c r="D610" s="193" t="s">
        <v>250</v>
      </c>
      <c r="E610" s="194" t="s">
        <v>1</v>
      </c>
      <c r="F610" s="195" t="s">
        <v>805</v>
      </c>
      <c r="G610" s="13"/>
      <c r="H610" s="196">
        <v>37.5</v>
      </c>
      <c r="I610" s="197"/>
      <c r="J610" s="13"/>
      <c r="K610" s="13"/>
      <c r="L610" s="192"/>
      <c r="M610" s="198"/>
      <c r="N610" s="199"/>
      <c r="O610" s="199"/>
      <c r="P610" s="199"/>
      <c r="Q610" s="199"/>
      <c r="R610" s="199"/>
      <c r="S610" s="199"/>
      <c r="T610" s="200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194" t="s">
        <v>250</v>
      </c>
      <c r="AU610" s="194" t="s">
        <v>86</v>
      </c>
      <c r="AV610" s="13" t="s">
        <v>86</v>
      </c>
      <c r="AW610" s="13" t="s">
        <v>32</v>
      </c>
      <c r="AX610" s="13" t="s">
        <v>76</v>
      </c>
      <c r="AY610" s="194" t="s">
        <v>134</v>
      </c>
    </row>
    <row r="611" s="13" customFormat="1">
      <c r="A611" s="13"/>
      <c r="B611" s="192"/>
      <c r="C611" s="13"/>
      <c r="D611" s="193" t="s">
        <v>250</v>
      </c>
      <c r="E611" s="194" t="s">
        <v>1</v>
      </c>
      <c r="F611" s="195" t="s">
        <v>806</v>
      </c>
      <c r="G611" s="13"/>
      <c r="H611" s="196">
        <v>38</v>
      </c>
      <c r="I611" s="197"/>
      <c r="J611" s="13"/>
      <c r="K611" s="13"/>
      <c r="L611" s="192"/>
      <c r="M611" s="198"/>
      <c r="N611" s="199"/>
      <c r="O611" s="199"/>
      <c r="P611" s="199"/>
      <c r="Q611" s="199"/>
      <c r="R611" s="199"/>
      <c r="S611" s="199"/>
      <c r="T611" s="200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194" t="s">
        <v>250</v>
      </c>
      <c r="AU611" s="194" t="s">
        <v>86</v>
      </c>
      <c r="AV611" s="13" t="s">
        <v>86</v>
      </c>
      <c r="AW611" s="13" t="s">
        <v>32</v>
      </c>
      <c r="AX611" s="13" t="s">
        <v>76</v>
      </c>
      <c r="AY611" s="194" t="s">
        <v>134</v>
      </c>
    </row>
    <row r="612" s="15" customFormat="1">
      <c r="A612" s="15"/>
      <c r="B612" s="208"/>
      <c r="C612" s="15"/>
      <c r="D612" s="193" t="s">
        <v>250</v>
      </c>
      <c r="E612" s="209" t="s">
        <v>1</v>
      </c>
      <c r="F612" s="210" t="s">
        <v>256</v>
      </c>
      <c r="G612" s="15"/>
      <c r="H612" s="211">
        <v>111.8</v>
      </c>
      <c r="I612" s="212"/>
      <c r="J612" s="15"/>
      <c r="K612" s="15"/>
      <c r="L612" s="208"/>
      <c r="M612" s="213"/>
      <c r="N612" s="214"/>
      <c r="O612" s="214"/>
      <c r="P612" s="214"/>
      <c r="Q612" s="214"/>
      <c r="R612" s="214"/>
      <c r="S612" s="214"/>
      <c r="T612" s="2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T612" s="209" t="s">
        <v>250</v>
      </c>
      <c r="AU612" s="209" t="s">
        <v>86</v>
      </c>
      <c r="AV612" s="15" t="s">
        <v>248</v>
      </c>
      <c r="AW612" s="15" t="s">
        <v>32</v>
      </c>
      <c r="AX612" s="15" t="s">
        <v>84</v>
      </c>
      <c r="AY612" s="209" t="s">
        <v>134</v>
      </c>
    </row>
    <row r="613" s="12" customFormat="1" ht="22.8" customHeight="1">
      <c r="A613" s="12"/>
      <c r="B613" s="158"/>
      <c r="C613" s="12"/>
      <c r="D613" s="159" t="s">
        <v>75</v>
      </c>
      <c r="E613" s="169" t="s">
        <v>304</v>
      </c>
      <c r="F613" s="169" t="s">
        <v>807</v>
      </c>
      <c r="G613" s="12"/>
      <c r="H613" s="12"/>
      <c r="I613" s="161"/>
      <c r="J613" s="170">
        <f>BK613</f>
        <v>0</v>
      </c>
      <c r="K613" s="12"/>
      <c r="L613" s="158"/>
      <c r="M613" s="163"/>
      <c r="N613" s="164"/>
      <c r="O613" s="164"/>
      <c r="P613" s="165">
        <f>SUM(P614:P693)</f>
        <v>0</v>
      </c>
      <c r="Q613" s="164"/>
      <c r="R613" s="165">
        <f>SUM(R614:R693)</f>
        <v>4.0178468000000001</v>
      </c>
      <c r="S613" s="164"/>
      <c r="T613" s="166">
        <f>SUM(T614:T693)</f>
        <v>57.613183999999997</v>
      </c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R613" s="159" t="s">
        <v>84</v>
      </c>
      <c r="AT613" s="167" t="s">
        <v>75</v>
      </c>
      <c r="AU613" s="167" t="s">
        <v>84</v>
      </c>
      <c r="AY613" s="159" t="s">
        <v>134</v>
      </c>
      <c r="BK613" s="168">
        <f>SUM(BK614:BK693)</f>
        <v>0</v>
      </c>
    </row>
    <row r="614" s="2" customFormat="1" ht="33" customHeight="1">
      <c r="A614" s="38"/>
      <c r="B614" s="171"/>
      <c r="C614" s="172" t="s">
        <v>808</v>
      </c>
      <c r="D614" s="172" t="s">
        <v>137</v>
      </c>
      <c r="E614" s="173" t="s">
        <v>809</v>
      </c>
      <c r="F614" s="174" t="s">
        <v>810</v>
      </c>
      <c r="G614" s="175" t="s">
        <v>397</v>
      </c>
      <c r="H614" s="176">
        <v>15</v>
      </c>
      <c r="I614" s="177"/>
      <c r="J614" s="178">
        <f>ROUND(I614*H614,2)</f>
        <v>0</v>
      </c>
      <c r="K614" s="174" t="s">
        <v>141</v>
      </c>
      <c r="L614" s="39"/>
      <c r="M614" s="179" t="s">
        <v>1</v>
      </c>
      <c r="N614" s="180" t="s">
        <v>41</v>
      </c>
      <c r="O614" s="77"/>
      <c r="P614" s="181">
        <f>O614*H614</f>
        <v>0</v>
      </c>
      <c r="Q614" s="181">
        <v>0.1295</v>
      </c>
      <c r="R614" s="181">
        <f>Q614*H614</f>
        <v>1.9425000000000001</v>
      </c>
      <c r="S614" s="181">
        <v>0</v>
      </c>
      <c r="T614" s="182">
        <f>S614*H614</f>
        <v>0</v>
      </c>
      <c r="U614" s="38"/>
      <c r="V614" s="38"/>
      <c r="W614" s="38"/>
      <c r="X614" s="38"/>
      <c r="Y614" s="38"/>
      <c r="Z614" s="38"/>
      <c r="AA614" s="38"/>
      <c r="AB614" s="38"/>
      <c r="AC614" s="38"/>
      <c r="AD614" s="38"/>
      <c r="AE614" s="38"/>
      <c r="AR614" s="183" t="s">
        <v>248</v>
      </c>
      <c r="AT614" s="183" t="s">
        <v>137</v>
      </c>
      <c r="AU614" s="183" t="s">
        <v>86</v>
      </c>
      <c r="AY614" s="19" t="s">
        <v>134</v>
      </c>
      <c r="BE614" s="184">
        <f>IF(N614="základní",J614,0)</f>
        <v>0</v>
      </c>
      <c r="BF614" s="184">
        <f>IF(N614="snížená",J614,0)</f>
        <v>0</v>
      </c>
      <c r="BG614" s="184">
        <f>IF(N614="zákl. přenesená",J614,0)</f>
        <v>0</v>
      </c>
      <c r="BH614" s="184">
        <f>IF(N614="sníž. přenesená",J614,0)</f>
        <v>0</v>
      </c>
      <c r="BI614" s="184">
        <f>IF(N614="nulová",J614,0)</f>
        <v>0</v>
      </c>
      <c r="BJ614" s="19" t="s">
        <v>84</v>
      </c>
      <c r="BK614" s="184">
        <f>ROUND(I614*H614,2)</f>
        <v>0</v>
      </c>
      <c r="BL614" s="19" t="s">
        <v>248</v>
      </c>
      <c r="BM614" s="183" t="s">
        <v>811</v>
      </c>
    </row>
    <row r="615" s="14" customFormat="1">
      <c r="A615" s="14"/>
      <c r="B615" s="201"/>
      <c r="C615" s="14"/>
      <c r="D615" s="193" t="s">
        <v>250</v>
      </c>
      <c r="E615" s="202" t="s">
        <v>1</v>
      </c>
      <c r="F615" s="203" t="s">
        <v>476</v>
      </c>
      <c r="G615" s="14"/>
      <c r="H615" s="202" t="s">
        <v>1</v>
      </c>
      <c r="I615" s="204"/>
      <c r="J615" s="14"/>
      <c r="K615" s="14"/>
      <c r="L615" s="201"/>
      <c r="M615" s="205"/>
      <c r="N615" s="206"/>
      <c r="O615" s="206"/>
      <c r="P615" s="206"/>
      <c r="Q615" s="206"/>
      <c r="R615" s="206"/>
      <c r="S615" s="206"/>
      <c r="T615" s="207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02" t="s">
        <v>250</v>
      </c>
      <c r="AU615" s="202" t="s">
        <v>86</v>
      </c>
      <c r="AV615" s="14" t="s">
        <v>84</v>
      </c>
      <c r="AW615" s="14" t="s">
        <v>32</v>
      </c>
      <c r="AX615" s="14" t="s">
        <v>76</v>
      </c>
      <c r="AY615" s="202" t="s">
        <v>134</v>
      </c>
    </row>
    <row r="616" s="13" customFormat="1">
      <c r="A616" s="13"/>
      <c r="B616" s="192"/>
      <c r="C616" s="13"/>
      <c r="D616" s="193" t="s">
        <v>250</v>
      </c>
      <c r="E616" s="194" t="s">
        <v>1</v>
      </c>
      <c r="F616" s="195" t="s">
        <v>812</v>
      </c>
      <c r="G616" s="13"/>
      <c r="H616" s="196">
        <v>15</v>
      </c>
      <c r="I616" s="197"/>
      <c r="J616" s="13"/>
      <c r="K616" s="13"/>
      <c r="L616" s="192"/>
      <c r="M616" s="198"/>
      <c r="N616" s="199"/>
      <c r="O616" s="199"/>
      <c r="P616" s="199"/>
      <c r="Q616" s="199"/>
      <c r="R616" s="199"/>
      <c r="S616" s="199"/>
      <c r="T616" s="200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194" t="s">
        <v>250</v>
      </c>
      <c r="AU616" s="194" t="s">
        <v>86</v>
      </c>
      <c r="AV616" s="13" t="s">
        <v>86</v>
      </c>
      <c r="AW616" s="13" t="s">
        <v>32</v>
      </c>
      <c r="AX616" s="13" t="s">
        <v>84</v>
      </c>
      <c r="AY616" s="194" t="s">
        <v>134</v>
      </c>
    </row>
    <row r="617" s="2" customFormat="1" ht="16.5" customHeight="1">
      <c r="A617" s="38"/>
      <c r="B617" s="171"/>
      <c r="C617" s="224" t="s">
        <v>215</v>
      </c>
      <c r="D617" s="224" t="s">
        <v>318</v>
      </c>
      <c r="E617" s="225" t="s">
        <v>813</v>
      </c>
      <c r="F617" s="226" t="s">
        <v>814</v>
      </c>
      <c r="G617" s="227" t="s">
        <v>397</v>
      </c>
      <c r="H617" s="228">
        <v>15.300000000000001</v>
      </c>
      <c r="I617" s="229"/>
      <c r="J617" s="230">
        <f>ROUND(I617*H617,2)</f>
        <v>0</v>
      </c>
      <c r="K617" s="226" t="s">
        <v>141</v>
      </c>
      <c r="L617" s="231"/>
      <c r="M617" s="232" t="s">
        <v>1</v>
      </c>
      <c r="N617" s="233" t="s">
        <v>41</v>
      </c>
      <c r="O617" s="77"/>
      <c r="P617" s="181">
        <f>O617*H617</f>
        <v>0</v>
      </c>
      <c r="Q617" s="181">
        <v>0.045999999999999999</v>
      </c>
      <c r="R617" s="181">
        <f>Q617*H617</f>
        <v>0.70379999999999998</v>
      </c>
      <c r="S617" s="181">
        <v>0</v>
      </c>
      <c r="T617" s="182">
        <f>S617*H617</f>
        <v>0</v>
      </c>
      <c r="U617" s="38"/>
      <c r="V617" s="38"/>
      <c r="W617" s="38"/>
      <c r="X617" s="38"/>
      <c r="Y617" s="38"/>
      <c r="Z617" s="38"/>
      <c r="AA617" s="38"/>
      <c r="AB617" s="38"/>
      <c r="AC617" s="38"/>
      <c r="AD617" s="38"/>
      <c r="AE617" s="38"/>
      <c r="AR617" s="183" t="s">
        <v>205</v>
      </c>
      <c r="AT617" s="183" t="s">
        <v>318</v>
      </c>
      <c r="AU617" s="183" t="s">
        <v>86</v>
      </c>
      <c r="AY617" s="19" t="s">
        <v>134</v>
      </c>
      <c r="BE617" s="184">
        <f>IF(N617="základní",J617,0)</f>
        <v>0</v>
      </c>
      <c r="BF617" s="184">
        <f>IF(N617="snížená",J617,0)</f>
        <v>0</v>
      </c>
      <c r="BG617" s="184">
        <f>IF(N617="zákl. přenesená",J617,0)</f>
        <v>0</v>
      </c>
      <c r="BH617" s="184">
        <f>IF(N617="sníž. přenesená",J617,0)</f>
        <v>0</v>
      </c>
      <c r="BI617" s="184">
        <f>IF(N617="nulová",J617,0)</f>
        <v>0</v>
      </c>
      <c r="BJ617" s="19" t="s">
        <v>84</v>
      </c>
      <c r="BK617" s="184">
        <f>ROUND(I617*H617,2)</f>
        <v>0</v>
      </c>
      <c r="BL617" s="19" t="s">
        <v>248</v>
      </c>
      <c r="BM617" s="183" t="s">
        <v>815</v>
      </c>
    </row>
    <row r="618" s="13" customFormat="1">
      <c r="A618" s="13"/>
      <c r="B618" s="192"/>
      <c r="C618" s="13"/>
      <c r="D618" s="193" t="s">
        <v>250</v>
      </c>
      <c r="E618" s="13"/>
      <c r="F618" s="195" t="s">
        <v>816</v>
      </c>
      <c r="G618" s="13"/>
      <c r="H618" s="196">
        <v>15.300000000000001</v>
      </c>
      <c r="I618" s="197"/>
      <c r="J618" s="13"/>
      <c r="K618" s="13"/>
      <c r="L618" s="192"/>
      <c r="M618" s="198"/>
      <c r="N618" s="199"/>
      <c r="O618" s="199"/>
      <c r="P618" s="199"/>
      <c r="Q618" s="199"/>
      <c r="R618" s="199"/>
      <c r="S618" s="199"/>
      <c r="T618" s="200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194" t="s">
        <v>250</v>
      </c>
      <c r="AU618" s="194" t="s">
        <v>86</v>
      </c>
      <c r="AV618" s="13" t="s">
        <v>86</v>
      </c>
      <c r="AW618" s="13" t="s">
        <v>3</v>
      </c>
      <c r="AX618" s="13" t="s">
        <v>84</v>
      </c>
      <c r="AY618" s="194" t="s">
        <v>134</v>
      </c>
    </row>
    <row r="619" s="2" customFormat="1" ht="24.15" customHeight="1">
      <c r="A619" s="38"/>
      <c r="B619" s="171"/>
      <c r="C619" s="172" t="s">
        <v>817</v>
      </c>
      <c r="D619" s="172" t="s">
        <v>137</v>
      </c>
      <c r="E619" s="173" t="s">
        <v>818</v>
      </c>
      <c r="F619" s="174" t="s">
        <v>819</v>
      </c>
      <c r="G619" s="175" t="s">
        <v>264</v>
      </c>
      <c r="H619" s="176">
        <v>0.59999999999999998</v>
      </c>
      <c r="I619" s="177"/>
      <c r="J619" s="178">
        <f>ROUND(I619*H619,2)</f>
        <v>0</v>
      </c>
      <c r="K619" s="174" t="s">
        <v>141</v>
      </c>
      <c r="L619" s="39"/>
      <c r="M619" s="179" t="s">
        <v>1</v>
      </c>
      <c r="N619" s="180" t="s">
        <v>41</v>
      </c>
      <c r="O619" s="77"/>
      <c r="P619" s="181">
        <f>O619*H619</f>
        <v>0</v>
      </c>
      <c r="Q619" s="181">
        <v>2.2563399999999998</v>
      </c>
      <c r="R619" s="181">
        <f>Q619*H619</f>
        <v>1.3538039999999998</v>
      </c>
      <c r="S619" s="181">
        <v>0</v>
      </c>
      <c r="T619" s="182">
        <f>S619*H619</f>
        <v>0</v>
      </c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R619" s="183" t="s">
        <v>248</v>
      </c>
      <c r="AT619" s="183" t="s">
        <v>137</v>
      </c>
      <c r="AU619" s="183" t="s">
        <v>86</v>
      </c>
      <c r="AY619" s="19" t="s">
        <v>134</v>
      </c>
      <c r="BE619" s="184">
        <f>IF(N619="základní",J619,0)</f>
        <v>0</v>
      </c>
      <c r="BF619" s="184">
        <f>IF(N619="snížená",J619,0)</f>
        <v>0</v>
      </c>
      <c r="BG619" s="184">
        <f>IF(N619="zákl. přenesená",J619,0)</f>
        <v>0</v>
      </c>
      <c r="BH619" s="184">
        <f>IF(N619="sníž. přenesená",J619,0)</f>
        <v>0</v>
      </c>
      <c r="BI619" s="184">
        <f>IF(N619="nulová",J619,0)</f>
        <v>0</v>
      </c>
      <c r="BJ619" s="19" t="s">
        <v>84</v>
      </c>
      <c r="BK619" s="184">
        <f>ROUND(I619*H619,2)</f>
        <v>0</v>
      </c>
      <c r="BL619" s="19" t="s">
        <v>248</v>
      </c>
      <c r="BM619" s="183" t="s">
        <v>820</v>
      </c>
    </row>
    <row r="620" s="13" customFormat="1">
      <c r="A620" s="13"/>
      <c r="B620" s="192"/>
      <c r="C620" s="13"/>
      <c r="D620" s="193" t="s">
        <v>250</v>
      </c>
      <c r="E620" s="194" t="s">
        <v>1</v>
      </c>
      <c r="F620" s="195" t="s">
        <v>821</v>
      </c>
      <c r="G620" s="13"/>
      <c r="H620" s="196">
        <v>0.59999999999999998</v>
      </c>
      <c r="I620" s="197"/>
      <c r="J620" s="13"/>
      <c r="K620" s="13"/>
      <c r="L620" s="192"/>
      <c r="M620" s="198"/>
      <c r="N620" s="199"/>
      <c r="O620" s="199"/>
      <c r="P620" s="199"/>
      <c r="Q620" s="199"/>
      <c r="R620" s="199"/>
      <c r="S620" s="199"/>
      <c r="T620" s="200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194" t="s">
        <v>250</v>
      </c>
      <c r="AU620" s="194" t="s">
        <v>86</v>
      </c>
      <c r="AV620" s="13" t="s">
        <v>86</v>
      </c>
      <c r="AW620" s="13" t="s">
        <v>32</v>
      </c>
      <c r="AX620" s="13" t="s">
        <v>84</v>
      </c>
      <c r="AY620" s="194" t="s">
        <v>134</v>
      </c>
    </row>
    <row r="621" s="2" customFormat="1" ht="37.8" customHeight="1">
      <c r="A621" s="38"/>
      <c r="B621" s="171"/>
      <c r="C621" s="172" t="s">
        <v>822</v>
      </c>
      <c r="D621" s="172" t="s">
        <v>137</v>
      </c>
      <c r="E621" s="173" t="s">
        <v>823</v>
      </c>
      <c r="F621" s="174" t="s">
        <v>824</v>
      </c>
      <c r="G621" s="175" t="s">
        <v>247</v>
      </c>
      <c r="H621" s="176">
        <v>1082.1400000000001</v>
      </c>
      <c r="I621" s="177"/>
      <c r="J621" s="178">
        <f>ROUND(I621*H621,2)</f>
        <v>0</v>
      </c>
      <c r="K621" s="174" t="s">
        <v>141</v>
      </c>
      <c r="L621" s="39"/>
      <c r="M621" s="179" t="s">
        <v>1</v>
      </c>
      <c r="N621" s="180" t="s">
        <v>41</v>
      </c>
      <c r="O621" s="77"/>
      <c r="P621" s="181">
        <f>O621*H621</f>
        <v>0</v>
      </c>
      <c r="Q621" s="181">
        <v>0</v>
      </c>
      <c r="R621" s="181">
        <f>Q621*H621</f>
        <v>0</v>
      </c>
      <c r="S621" s="181">
        <v>0</v>
      </c>
      <c r="T621" s="182">
        <f>S621*H621</f>
        <v>0</v>
      </c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  <c r="AR621" s="183" t="s">
        <v>248</v>
      </c>
      <c r="AT621" s="183" t="s">
        <v>137</v>
      </c>
      <c r="AU621" s="183" t="s">
        <v>86</v>
      </c>
      <c r="AY621" s="19" t="s">
        <v>134</v>
      </c>
      <c r="BE621" s="184">
        <f>IF(N621="základní",J621,0)</f>
        <v>0</v>
      </c>
      <c r="BF621" s="184">
        <f>IF(N621="snížená",J621,0)</f>
        <v>0</v>
      </c>
      <c r="BG621" s="184">
        <f>IF(N621="zákl. přenesená",J621,0)</f>
        <v>0</v>
      </c>
      <c r="BH621" s="184">
        <f>IF(N621="sníž. přenesená",J621,0)</f>
        <v>0</v>
      </c>
      <c r="BI621" s="184">
        <f>IF(N621="nulová",J621,0)</f>
        <v>0</v>
      </c>
      <c r="BJ621" s="19" t="s">
        <v>84</v>
      </c>
      <c r="BK621" s="184">
        <f>ROUND(I621*H621,2)</f>
        <v>0</v>
      </c>
      <c r="BL621" s="19" t="s">
        <v>248</v>
      </c>
      <c r="BM621" s="183" t="s">
        <v>825</v>
      </c>
    </row>
    <row r="622" s="13" customFormat="1">
      <c r="A622" s="13"/>
      <c r="B622" s="192"/>
      <c r="C622" s="13"/>
      <c r="D622" s="193" t="s">
        <v>250</v>
      </c>
      <c r="E622" s="194" t="s">
        <v>1</v>
      </c>
      <c r="F622" s="195" t="s">
        <v>826</v>
      </c>
      <c r="G622" s="13"/>
      <c r="H622" s="196">
        <v>622.5</v>
      </c>
      <c r="I622" s="197"/>
      <c r="J622" s="13"/>
      <c r="K622" s="13"/>
      <c r="L622" s="192"/>
      <c r="M622" s="198"/>
      <c r="N622" s="199"/>
      <c r="O622" s="199"/>
      <c r="P622" s="199"/>
      <c r="Q622" s="199"/>
      <c r="R622" s="199"/>
      <c r="S622" s="199"/>
      <c r="T622" s="200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194" t="s">
        <v>250</v>
      </c>
      <c r="AU622" s="194" t="s">
        <v>86</v>
      </c>
      <c r="AV622" s="13" t="s">
        <v>86</v>
      </c>
      <c r="AW622" s="13" t="s">
        <v>32</v>
      </c>
      <c r="AX622" s="13" t="s">
        <v>76</v>
      </c>
      <c r="AY622" s="194" t="s">
        <v>134</v>
      </c>
    </row>
    <row r="623" s="13" customFormat="1">
      <c r="A623" s="13"/>
      <c r="B623" s="192"/>
      <c r="C623" s="13"/>
      <c r="D623" s="193" t="s">
        <v>250</v>
      </c>
      <c r="E623" s="194" t="s">
        <v>1</v>
      </c>
      <c r="F623" s="195" t="s">
        <v>827</v>
      </c>
      <c r="G623" s="13"/>
      <c r="H623" s="196">
        <v>243</v>
      </c>
      <c r="I623" s="197"/>
      <c r="J623" s="13"/>
      <c r="K623" s="13"/>
      <c r="L623" s="192"/>
      <c r="M623" s="198"/>
      <c r="N623" s="199"/>
      <c r="O623" s="199"/>
      <c r="P623" s="199"/>
      <c r="Q623" s="199"/>
      <c r="R623" s="199"/>
      <c r="S623" s="199"/>
      <c r="T623" s="200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194" t="s">
        <v>250</v>
      </c>
      <c r="AU623" s="194" t="s">
        <v>86</v>
      </c>
      <c r="AV623" s="13" t="s">
        <v>86</v>
      </c>
      <c r="AW623" s="13" t="s">
        <v>32</v>
      </c>
      <c r="AX623" s="13" t="s">
        <v>76</v>
      </c>
      <c r="AY623" s="194" t="s">
        <v>134</v>
      </c>
    </row>
    <row r="624" s="13" customFormat="1">
      <c r="A624" s="13"/>
      <c r="B624" s="192"/>
      <c r="C624" s="13"/>
      <c r="D624" s="193" t="s">
        <v>250</v>
      </c>
      <c r="E624" s="194" t="s">
        <v>1</v>
      </c>
      <c r="F624" s="195" t="s">
        <v>828</v>
      </c>
      <c r="G624" s="13"/>
      <c r="H624" s="196">
        <v>192.63999999999999</v>
      </c>
      <c r="I624" s="197"/>
      <c r="J624" s="13"/>
      <c r="K624" s="13"/>
      <c r="L624" s="192"/>
      <c r="M624" s="198"/>
      <c r="N624" s="199"/>
      <c r="O624" s="199"/>
      <c r="P624" s="199"/>
      <c r="Q624" s="199"/>
      <c r="R624" s="199"/>
      <c r="S624" s="199"/>
      <c r="T624" s="200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194" t="s">
        <v>250</v>
      </c>
      <c r="AU624" s="194" t="s">
        <v>86</v>
      </c>
      <c r="AV624" s="13" t="s">
        <v>86</v>
      </c>
      <c r="AW624" s="13" t="s">
        <v>32</v>
      </c>
      <c r="AX624" s="13" t="s">
        <v>76</v>
      </c>
      <c r="AY624" s="194" t="s">
        <v>134</v>
      </c>
    </row>
    <row r="625" s="13" customFormat="1">
      <c r="A625" s="13"/>
      <c r="B625" s="192"/>
      <c r="C625" s="13"/>
      <c r="D625" s="193" t="s">
        <v>250</v>
      </c>
      <c r="E625" s="194" t="s">
        <v>1</v>
      </c>
      <c r="F625" s="195" t="s">
        <v>829</v>
      </c>
      <c r="G625" s="13"/>
      <c r="H625" s="196">
        <v>24</v>
      </c>
      <c r="I625" s="197"/>
      <c r="J625" s="13"/>
      <c r="K625" s="13"/>
      <c r="L625" s="192"/>
      <c r="M625" s="198"/>
      <c r="N625" s="199"/>
      <c r="O625" s="199"/>
      <c r="P625" s="199"/>
      <c r="Q625" s="199"/>
      <c r="R625" s="199"/>
      <c r="S625" s="199"/>
      <c r="T625" s="200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194" t="s">
        <v>250</v>
      </c>
      <c r="AU625" s="194" t="s">
        <v>86</v>
      </c>
      <c r="AV625" s="13" t="s">
        <v>86</v>
      </c>
      <c r="AW625" s="13" t="s">
        <v>32</v>
      </c>
      <c r="AX625" s="13" t="s">
        <v>76</v>
      </c>
      <c r="AY625" s="194" t="s">
        <v>134</v>
      </c>
    </row>
    <row r="626" s="15" customFormat="1">
      <c r="A626" s="15"/>
      <c r="B626" s="208"/>
      <c r="C626" s="15"/>
      <c r="D626" s="193" t="s">
        <v>250</v>
      </c>
      <c r="E626" s="209" t="s">
        <v>188</v>
      </c>
      <c r="F626" s="210" t="s">
        <v>256</v>
      </c>
      <c r="G626" s="15"/>
      <c r="H626" s="211">
        <v>1082.1400000000001</v>
      </c>
      <c r="I626" s="212"/>
      <c r="J626" s="15"/>
      <c r="K626" s="15"/>
      <c r="L626" s="208"/>
      <c r="M626" s="213"/>
      <c r="N626" s="214"/>
      <c r="O626" s="214"/>
      <c r="P626" s="214"/>
      <c r="Q626" s="214"/>
      <c r="R626" s="214"/>
      <c r="S626" s="214"/>
      <c r="T626" s="2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T626" s="209" t="s">
        <v>250</v>
      </c>
      <c r="AU626" s="209" t="s">
        <v>86</v>
      </c>
      <c r="AV626" s="15" t="s">
        <v>248</v>
      </c>
      <c r="AW626" s="15" t="s">
        <v>32</v>
      </c>
      <c r="AX626" s="15" t="s">
        <v>84</v>
      </c>
      <c r="AY626" s="209" t="s">
        <v>134</v>
      </c>
    </row>
    <row r="627" s="2" customFormat="1" ht="37.8" customHeight="1">
      <c r="A627" s="38"/>
      <c r="B627" s="171"/>
      <c r="C627" s="172" t="s">
        <v>830</v>
      </c>
      <c r="D627" s="172" t="s">
        <v>137</v>
      </c>
      <c r="E627" s="173" t="s">
        <v>831</v>
      </c>
      <c r="F627" s="174" t="s">
        <v>832</v>
      </c>
      <c r="G627" s="175" t="s">
        <v>247</v>
      </c>
      <c r="H627" s="176">
        <v>97392.600000000006</v>
      </c>
      <c r="I627" s="177"/>
      <c r="J627" s="178">
        <f>ROUND(I627*H627,2)</f>
        <v>0</v>
      </c>
      <c r="K627" s="174" t="s">
        <v>141</v>
      </c>
      <c r="L627" s="39"/>
      <c r="M627" s="179" t="s">
        <v>1</v>
      </c>
      <c r="N627" s="180" t="s">
        <v>41</v>
      </c>
      <c r="O627" s="77"/>
      <c r="P627" s="181">
        <f>O627*H627</f>
        <v>0</v>
      </c>
      <c r="Q627" s="181">
        <v>0</v>
      </c>
      <c r="R627" s="181">
        <f>Q627*H627</f>
        <v>0</v>
      </c>
      <c r="S627" s="181">
        <v>0</v>
      </c>
      <c r="T627" s="182">
        <f>S627*H627</f>
        <v>0</v>
      </c>
      <c r="U627" s="38"/>
      <c r="V627" s="38"/>
      <c r="W627" s="38"/>
      <c r="X627" s="38"/>
      <c r="Y627" s="38"/>
      <c r="Z627" s="38"/>
      <c r="AA627" s="38"/>
      <c r="AB627" s="38"/>
      <c r="AC627" s="38"/>
      <c r="AD627" s="38"/>
      <c r="AE627" s="38"/>
      <c r="AR627" s="183" t="s">
        <v>248</v>
      </c>
      <c r="AT627" s="183" t="s">
        <v>137</v>
      </c>
      <c r="AU627" s="183" t="s">
        <v>86</v>
      </c>
      <c r="AY627" s="19" t="s">
        <v>134</v>
      </c>
      <c r="BE627" s="184">
        <f>IF(N627="základní",J627,0)</f>
        <v>0</v>
      </c>
      <c r="BF627" s="184">
        <f>IF(N627="snížená",J627,0)</f>
        <v>0</v>
      </c>
      <c r="BG627" s="184">
        <f>IF(N627="zákl. přenesená",J627,0)</f>
        <v>0</v>
      </c>
      <c r="BH627" s="184">
        <f>IF(N627="sníž. přenesená",J627,0)</f>
        <v>0</v>
      </c>
      <c r="BI627" s="184">
        <f>IF(N627="nulová",J627,0)</f>
        <v>0</v>
      </c>
      <c r="BJ627" s="19" t="s">
        <v>84</v>
      </c>
      <c r="BK627" s="184">
        <f>ROUND(I627*H627,2)</f>
        <v>0</v>
      </c>
      <c r="BL627" s="19" t="s">
        <v>248</v>
      </c>
      <c r="BM627" s="183" t="s">
        <v>833</v>
      </c>
    </row>
    <row r="628" s="13" customFormat="1">
      <c r="A628" s="13"/>
      <c r="B628" s="192"/>
      <c r="C628" s="13"/>
      <c r="D628" s="193" t="s">
        <v>250</v>
      </c>
      <c r="E628" s="194" t="s">
        <v>1</v>
      </c>
      <c r="F628" s="195" t="s">
        <v>834</v>
      </c>
      <c r="G628" s="13"/>
      <c r="H628" s="196">
        <v>97392.600000000006</v>
      </c>
      <c r="I628" s="197"/>
      <c r="J628" s="13"/>
      <c r="K628" s="13"/>
      <c r="L628" s="192"/>
      <c r="M628" s="198"/>
      <c r="N628" s="199"/>
      <c r="O628" s="199"/>
      <c r="P628" s="199"/>
      <c r="Q628" s="199"/>
      <c r="R628" s="199"/>
      <c r="S628" s="199"/>
      <c r="T628" s="200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194" t="s">
        <v>250</v>
      </c>
      <c r="AU628" s="194" t="s">
        <v>86</v>
      </c>
      <c r="AV628" s="13" t="s">
        <v>86</v>
      </c>
      <c r="AW628" s="13" t="s">
        <v>32</v>
      </c>
      <c r="AX628" s="13" t="s">
        <v>84</v>
      </c>
      <c r="AY628" s="194" t="s">
        <v>134</v>
      </c>
    </row>
    <row r="629" s="2" customFormat="1" ht="37.8" customHeight="1">
      <c r="A629" s="38"/>
      <c r="B629" s="171"/>
      <c r="C629" s="172" t="s">
        <v>835</v>
      </c>
      <c r="D629" s="172" t="s">
        <v>137</v>
      </c>
      <c r="E629" s="173" t="s">
        <v>836</v>
      </c>
      <c r="F629" s="174" t="s">
        <v>837</v>
      </c>
      <c r="G629" s="175" t="s">
        <v>247</v>
      </c>
      <c r="H629" s="176">
        <v>1082.1400000000001</v>
      </c>
      <c r="I629" s="177"/>
      <c r="J629" s="178">
        <f>ROUND(I629*H629,2)</f>
        <v>0</v>
      </c>
      <c r="K629" s="174" t="s">
        <v>141</v>
      </c>
      <c r="L629" s="39"/>
      <c r="M629" s="179" t="s">
        <v>1</v>
      </c>
      <c r="N629" s="180" t="s">
        <v>41</v>
      </c>
      <c r="O629" s="77"/>
      <c r="P629" s="181">
        <f>O629*H629</f>
        <v>0</v>
      </c>
      <c r="Q629" s="181">
        <v>0</v>
      </c>
      <c r="R629" s="181">
        <f>Q629*H629</f>
        <v>0</v>
      </c>
      <c r="S629" s="181">
        <v>0</v>
      </c>
      <c r="T629" s="182">
        <f>S629*H629</f>
        <v>0</v>
      </c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R629" s="183" t="s">
        <v>248</v>
      </c>
      <c r="AT629" s="183" t="s">
        <v>137</v>
      </c>
      <c r="AU629" s="183" t="s">
        <v>86</v>
      </c>
      <c r="AY629" s="19" t="s">
        <v>134</v>
      </c>
      <c r="BE629" s="184">
        <f>IF(N629="základní",J629,0)</f>
        <v>0</v>
      </c>
      <c r="BF629" s="184">
        <f>IF(N629="snížená",J629,0)</f>
        <v>0</v>
      </c>
      <c r="BG629" s="184">
        <f>IF(N629="zákl. přenesená",J629,0)</f>
        <v>0</v>
      </c>
      <c r="BH629" s="184">
        <f>IF(N629="sníž. přenesená",J629,0)</f>
        <v>0</v>
      </c>
      <c r="BI629" s="184">
        <f>IF(N629="nulová",J629,0)</f>
        <v>0</v>
      </c>
      <c r="BJ629" s="19" t="s">
        <v>84</v>
      </c>
      <c r="BK629" s="184">
        <f>ROUND(I629*H629,2)</f>
        <v>0</v>
      </c>
      <c r="BL629" s="19" t="s">
        <v>248</v>
      </c>
      <c r="BM629" s="183" t="s">
        <v>838</v>
      </c>
    </row>
    <row r="630" s="13" customFormat="1">
      <c r="A630" s="13"/>
      <c r="B630" s="192"/>
      <c r="C630" s="13"/>
      <c r="D630" s="193" t="s">
        <v>250</v>
      </c>
      <c r="E630" s="194" t="s">
        <v>1</v>
      </c>
      <c r="F630" s="195" t="s">
        <v>188</v>
      </c>
      <c r="G630" s="13"/>
      <c r="H630" s="196">
        <v>1082.1400000000001</v>
      </c>
      <c r="I630" s="197"/>
      <c r="J630" s="13"/>
      <c r="K630" s="13"/>
      <c r="L630" s="192"/>
      <c r="M630" s="198"/>
      <c r="N630" s="199"/>
      <c r="O630" s="199"/>
      <c r="P630" s="199"/>
      <c r="Q630" s="199"/>
      <c r="R630" s="199"/>
      <c r="S630" s="199"/>
      <c r="T630" s="200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194" t="s">
        <v>250</v>
      </c>
      <c r="AU630" s="194" t="s">
        <v>86</v>
      </c>
      <c r="AV630" s="13" t="s">
        <v>86</v>
      </c>
      <c r="AW630" s="13" t="s">
        <v>32</v>
      </c>
      <c r="AX630" s="13" t="s">
        <v>84</v>
      </c>
      <c r="AY630" s="194" t="s">
        <v>134</v>
      </c>
    </row>
    <row r="631" s="2" customFormat="1" ht="33" customHeight="1">
      <c r="A631" s="38"/>
      <c r="B631" s="171"/>
      <c r="C631" s="172" t="s">
        <v>839</v>
      </c>
      <c r="D631" s="172" t="s">
        <v>137</v>
      </c>
      <c r="E631" s="173" t="s">
        <v>840</v>
      </c>
      <c r="F631" s="174" t="s">
        <v>841</v>
      </c>
      <c r="G631" s="175" t="s">
        <v>247</v>
      </c>
      <c r="H631" s="176">
        <v>100</v>
      </c>
      <c r="I631" s="177"/>
      <c r="J631" s="178">
        <f>ROUND(I631*H631,2)</f>
        <v>0</v>
      </c>
      <c r="K631" s="174" t="s">
        <v>141</v>
      </c>
      <c r="L631" s="39"/>
      <c r="M631" s="179" t="s">
        <v>1</v>
      </c>
      <c r="N631" s="180" t="s">
        <v>41</v>
      </c>
      <c r="O631" s="77"/>
      <c r="P631" s="181">
        <f>O631*H631</f>
        <v>0</v>
      </c>
      <c r="Q631" s="181">
        <v>0.00012999999999999999</v>
      </c>
      <c r="R631" s="181">
        <f>Q631*H631</f>
        <v>0.012999999999999999</v>
      </c>
      <c r="S631" s="181">
        <v>0</v>
      </c>
      <c r="T631" s="182">
        <f>S631*H631</f>
        <v>0</v>
      </c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R631" s="183" t="s">
        <v>248</v>
      </c>
      <c r="AT631" s="183" t="s">
        <v>137</v>
      </c>
      <c r="AU631" s="183" t="s">
        <v>86</v>
      </c>
      <c r="AY631" s="19" t="s">
        <v>134</v>
      </c>
      <c r="BE631" s="184">
        <f>IF(N631="základní",J631,0)</f>
        <v>0</v>
      </c>
      <c r="BF631" s="184">
        <f>IF(N631="snížená",J631,0)</f>
        <v>0</v>
      </c>
      <c r="BG631" s="184">
        <f>IF(N631="zákl. přenesená",J631,0)</f>
        <v>0</v>
      </c>
      <c r="BH631" s="184">
        <f>IF(N631="sníž. přenesená",J631,0)</f>
        <v>0</v>
      </c>
      <c r="BI631" s="184">
        <f>IF(N631="nulová",J631,0)</f>
        <v>0</v>
      </c>
      <c r="BJ631" s="19" t="s">
        <v>84</v>
      </c>
      <c r="BK631" s="184">
        <f>ROUND(I631*H631,2)</f>
        <v>0</v>
      </c>
      <c r="BL631" s="19" t="s">
        <v>248</v>
      </c>
      <c r="BM631" s="183" t="s">
        <v>842</v>
      </c>
    </row>
    <row r="632" s="2" customFormat="1" ht="24.15" customHeight="1">
      <c r="A632" s="38"/>
      <c r="B632" s="171"/>
      <c r="C632" s="172" t="s">
        <v>843</v>
      </c>
      <c r="D632" s="172" t="s">
        <v>137</v>
      </c>
      <c r="E632" s="173" t="s">
        <v>844</v>
      </c>
      <c r="F632" s="174" t="s">
        <v>845</v>
      </c>
      <c r="G632" s="175" t="s">
        <v>247</v>
      </c>
      <c r="H632" s="176">
        <v>118.56999999999999</v>
      </c>
      <c r="I632" s="177"/>
      <c r="J632" s="178">
        <f>ROUND(I632*H632,2)</f>
        <v>0</v>
      </c>
      <c r="K632" s="174" t="s">
        <v>141</v>
      </c>
      <c r="L632" s="39"/>
      <c r="M632" s="179" t="s">
        <v>1</v>
      </c>
      <c r="N632" s="180" t="s">
        <v>41</v>
      </c>
      <c r="O632" s="77"/>
      <c r="P632" s="181">
        <f>O632*H632</f>
        <v>0</v>
      </c>
      <c r="Q632" s="181">
        <v>4.0000000000000003E-05</v>
      </c>
      <c r="R632" s="181">
        <f>Q632*H632</f>
        <v>0.0047428000000000001</v>
      </c>
      <c r="S632" s="181">
        <v>0</v>
      </c>
      <c r="T632" s="182">
        <f>S632*H632</f>
        <v>0</v>
      </c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R632" s="183" t="s">
        <v>248</v>
      </c>
      <c r="AT632" s="183" t="s">
        <v>137</v>
      </c>
      <c r="AU632" s="183" t="s">
        <v>86</v>
      </c>
      <c r="AY632" s="19" t="s">
        <v>134</v>
      </c>
      <c r="BE632" s="184">
        <f>IF(N632="základní",J632,0)</f>
        <v>0</v>
      </c>
      <c r="BF632" s="184">
        <f>IF(N632="snížená",J632,0)</f>
        <v>0</v>
      </c>
      <c r="BG632" s="184">
        <f>IF(N632="zákl. přenesená",J632,0)</f>
        <v>0</v>
      </c>
      <c r="BH632" s="184">
        <f>IF(N632="sníž. přenesená",J632,0)</f>
        <v>0</v>
      </c>
      <c r="BI632" s="184">
        <f>IF(N632="nulová",J632,0)</f>
        <v>0</v>
      </c>
      <c r="BJ632" s="19" t="s">
        <v>84</v>
      </c>
      <c r="BK632" s="184">
        <f>ROUND(I632*H632,2)</f>
        <v>0</v>
      </c>
      <c r="BL632" s="19" t="s">
        <v>248</v>
      </c>
      <c r="BM632" s="183" t="s">
        <v>846</v>
      </c>
    </row>
    <row r="633" s="13" customFormat="1">
      <c r="A633" s="13"/>
      <c r="B633" s="192"/>
      <c r="C633" s="13"/>
      <c r="D633" s="193" t="s">
        <v>250</v>
      </c>
      <c r="E633" s="194" t="s">
        <v>1</v>
      </c>
      <c r="F633" s="195" t="s">
        <v>791</v>
      </c>
      <c r="G633" s="13"/>
      <c r="H633" s="196">
        <v>118.56999999999999</v>
      </c>
      <c r="I633" s="197"/>
      <c r="J633" s="13"/>
      <c r="K633" s="13"/>
      <c r="L633" s="192"/>
      <c r="M633" s="198"/>
      <c r="N633" s="199"/>
      <c r="O633" s="199"/>
      <c r="P633" s="199"/>
      <c r="Q633" s="199"/>
      <c r="R633" s="199"/>
      <c r="S633" s="199"/>
      <c r="T633" s="200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194" t="s">
        <v>250</v>
      </c>
      <c r="AU633" s="194" t="s">
        <v>86</v>
      </c>
      <c r="AV633" s="13" t="s">
        <v>86</v>
      </c>
      <c r="AW633" s="13" t="s">
        <v>32</v>
      </c>
      <c r="AX633" s="13" t="s">
        <v>84</v>
      </c>
      <c r="AY633" s="194" t="s">
        <v>134</v>
      </c>
    </row>
    <row r="634" s="2" customFormat="1" ht="16.5" customHeight="1">
      <c r="A634" s="38"/>
      <c r="B634" s="171"/>
      <c r="C634" s="172" t="s">
        <v>847</v>
      </c>
      <c r="D634" s="172" t="s">
        <v>137</v>
      </c>
      <c r="E634" s="173" t="s">
        <v>848</v>
      </c>
      <c r="F634" s="174" t="s">
        <v>849</v>
      </c>
      <c r="G634" s="175" t="s">
        <v>264</v>
      </c>
      <c r="H634" s="176">
        <v>8.6850000000000005</v>
      </c>
      <c r="I634" s="177"/>
      <c r="J634" s="178">
        <f>ROUND(I634*H634,2)</f>
        <v>0</v>
      </c>
      <c r="K634" s="174" t="s">
        <v>1</v>
      </c>
      <c r="L634" s="39"/>
      <c r="M634" s="179" t="s">
        <v>1</v>
      </c>
      <c r="N634" s="180" t="s">
        <v>41</v>
      </c>
      <c r="O634" s="77"/>
      <c r="P634" s="181">
        <f>O634*H634</f>
        <v>0</v>
      </c>
      <c r="Q634" s="181">
        <v>0</v>
      </c>
      <c r="R634" s="181">
        <f>Q634*H634</f>
        <v>0</v>
      </c>
      <c r="S634" s="181">
        <v>2</v>
      </c>
      <c r="T634" s="182">
        <f>S634*H634</f>
        <v>17.370000000000001</v>
      </c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R634" s="183" t="s">
        <v>248</v>
      </c>
      <c r="AT634" s="183" t="s">
        <v>137</v>
      </c>
      <c r="AU634" s="183" t="s">
        <v>86</v>
      </c>
      <c r="AY634" s="19" t="s">
        <v>134</v>
      </c>
      <c r="BE634" s="184">
        <f>IF(N634="základní",J634,0)</f>
        <v>0</v>
      </c>
      <c r="BF634" s="184">
        <f>IF(N634="snížená",J634,0)</f>
        <v>0</v>
      </c>
      <c r="BG634" s="184">
        <f>IF(N634="zákl. přenesená",J634,0)</f>
        <v>0</v>
      </c>
      <c r="BH634" s="184">
        <f>IF(N634="sníž. přenesená",J634,0)</f>
        <v>0</v>
      </c>
      <c r="BI634" s="184">
        <f>IF(N634="nulová",J634,0)</f>
        <v>0</v>
      </c>
      <c r="BJ634" s="19" t="s">
        <v>84</v>
      </c>
      <c r="BK634" s="184">
        <f>ROUND(I634*H634,2)</f>
        <v>0</v>
      </c>
      <c r="BL634" s="19" t="s">
        <v>248</v>
      </c>
      <c r="BM634" s="183" t="s">
        <v>850</v>
      </c>
    </row>
    <row r="635" s="14" customFormat="1">
      <c r="A635" s="14"/>
      <c r="B635" s="201"/>
      <c r="C635" s="14"/>
      <c r="D635" s="193" t="s">
        <v>250</v>
      </c>
      <c r="E635" s="202" t="s">
        <v>1</v>
      </c>
      <c r="F635" s="203" t="s">
        <v>851</v>
      </c>
      <c r="G635" s="14"/>
      <c r="H635" s="202" t="s">
        <v>1</v>
      </c>
      <c r="I635" s="204"/>
      <c r="J635" s="14"/>
      <c r="K635" s="14"/>
      <c r="L635" s="201"/>
      <c r="M635" s="205"/>
      <c r="N635" s="206"/>
      <c r="O635" s="206"/>
      <c r="P635" s="206"/>
      <c r="Q635" s="206"/>
      <c r="R635" s="206"/>
      <c r="S635" s="206"/>
      <c r="T635" s="207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202" t="s">
        <v>250</v>
      </c>
      <c r="AU635" s="202" t="s">
        <v>86</v>
      </c>
      <c r="AV635" s="14" t="s">
        <v>84</v>
      </c>
      <c r="AW635" s="14" t="s">
        <v>32</v>
      </c>
      <c r="AX635" s="14" t="s">
        <v>76</v>
      </c>
      <c r="AY635" s="202" t="s">
        <v>134</v>
      </c>
    </row>
    <row r="636" s="13" customFormat="1">
      <c r="A636" s="13"/>
      <c r="B636" s="192"/>
      <c r="C636" s="13"/>
      <c r="D636" s="193" t="s">
        <v>250</v>
      </c>
      <c r="E636" s="194" t="s">
        <v>1</v>
      </c>
      <c r="F636" s="195" t="s">
        <v>852</v>
      </c>
      <c r="G636" s="13"/>
      <c r="H636" s="196">
        <v>1.125</v>
      </c>
      <c r="I636" s="197"/>
      <c r="J636" s="13"/>
      <c r="K636" s="13"/>
      <c r="L636" s="192"/>
      <c r="M636" s="198"/>
      <c r="N636" s="199"/>
      <c r="O636" s="199"/>
      <c r="P636" s="199"/>
      <c r="Q636" s="199"/>
      <c r="R636" s="199"/>
      <c r="S636" s="199"/>
      <c r="T636" s="200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194" t="s">
        <v>250</v>
      </c>
      <c r="AU636" s="194" t="s">
        <v>86</v>
      </c>
      <c r="AV636" s="13" t="s">
        <v>86</v>
      </c>
      <c r="AW636" s="13" t="s">
        <v>32</v>
      </c>
      <c r="AX636" s="13" t="s">
        <v>76</v>
      </c>
      <c r="AY636" s="194" t="s">
        <v>134</v>
      </c>
    </row>
    <row r="637" s="13" customFormat="1">
      <c r="A637" s="13"/>
      <c r="B637" s="192"/>
      <c r="C637" s="13"/>
      <c r="D637" s="193" t="s">
        <v>250</v>
      </c>
      <c r="E637" s="194" t="s">
        <v>1</v>
      </c>
      <c r="F637" s="195" t="s">
        <v>853</v>
      </c>
      <c r="G637" s="13"/>
      <c r="H637" s="196">
        <v>0.95999999999999996</v>
      </c>
      <c r="I637" s="197"/>
      <c r="J637" s="13"/>
      <c r="K637" s="13"/>
      <c r="L637" s="192"/>
      <c r="M637" s="198"/>
      <c r="N637" s="199"/>
      <c r="O637" s="199"/>
      <c r="P637" s="199"/>
      <c r="Q637" s="199"/>
      <c r="R637" s="199"/>
      <c r="S637" s="199"/>
      <c r="T637" s="200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194" t="s">
        <v>250</v>
      </c>
      <c r="AU637" s="194" t="s">
        <v>86</v>
      </c>
      <c r="AV637" s="13" t="s">
        <v>86</v>
      </c>
      <c r="AW637" s="13" t="s">
        <v>32</v>
      </c>
      <c r="AX637" s="13" t="s">
        <v>76</v>
      </c>
      <c r="AY637" s="194" t="s">
        <v>134</v>
      </c>
    </row>
    <row r="638" s="13" customFormat="1">
      <c r="A638" s="13"/>
      <c r="B638" s="192"/>
      <c r="C638" s="13"/>
      <c r="D638" s="193" t="s">
        <v>250</v>
      </c>
      <c r="E638" s="194" t="s">
        <v>1</v>
      </c>
      <c r="F638" s="195" t="s">
        <v>854</v>
      </c>
      <c r="G638" s="13"/>
      <c r="H638" s="196">
        <v>4.1600000000000001</v>
      </c>
      <c r="I638" s="197"/>
      <c r="J638" s="13"/>
      <c r="K638" s="13"/>
      <c r="L638" s="192"/>
      <c r="M638" s="198"/>
      <c r="N638" s="199"/>
      <c r="O638" s="199"/>
      <c r="P638" s="199"/>
      <c r="Q638" s="199"/>
      <c r="R638" s="199"/>
      <c r="S638" s="199"/>
      <c r="T638" s="200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194" t="s">
        <v>250</v>
      </c>
      <c r="AU638" s="194" t="s">
        <v>86</v>
      </c>
      <c r="AV638" s="13" t="s">
        <v>86</v>
      </c>
      <c r="AW638" s="13" t="s">
        <v>32</v>
      </c>
      <c r="AX638" s="13" t="s">
        <v>76</v>
      </c>
      <c r="AY638" s="194" t="s">
        <v>134</v>
      </c>
    </row>
    <row r="639" s="13" customFormat="1">
      <c r="A639" s="13"/>
      <c r="B639" s="192"/>
      <c r="C639" s="13"/>
      <c r="D639" s="193" t="s">
        <v>250</v>
      </c>
      <c r="E639" s="194" t="s">
        <v>1</v>
      </c>
      <c r="F639" s="195" t="s">
        <v>855</v>
      </c>
      <c r="G639" s="13"/>
      <c r="H639" s="196">
        <v>1.44</v>
      </c>
      <c r="I639" s="197"/>
      <c r="J639" s="13"/>
      <c r="K639" s="13"/>
      <c r="L639" s="192"/>
      <c r="M639" s="198"/>
      <c r="N639" s="199"/>
      <c r="O639" s="199"/>
      <c r="P639" s="199"/>
      <c r="Q639" s="199"/>
      <c r="R639" s="199"/>
      <c r="S639" s="199"/>
      <c r="T639" s="200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194" t="s">
        <v>250</v>
      </c>
      <c r="AU639" s="194" t="s">
        <v>86</v>
      </c>
      <c r="AV639" s="13" t="s">
        <v>86</v>
      </c>
      <c r="AW639" s="13" t="s">
        <v>32</v>
      </c>
      <c r="AX639" s="13" t="s">
        <v>76</v>
      </c>
      <c r="AY639" s="194" t="s">
        <v>134</v>
      </c>
    </row>
    <row r="640" s="13" customFormat="1">
      <c r="A640" s="13"/>
      <c r="B640" s="192"/>
      <c r="C640" s="13"/>
      <c r="D640" s="193" t="s">
        <v>250</v>
      </c>
      <c r="E640" s="194" t="s">
        <v>1</v>
      </c>
      <c r="F640" s="195" t="s">
        <v>856</v>
      </c>
      <c r="G640" s="13"/>
      <c r="H640" s="196">
        <v>1</v>
      </c>
      <c r="I640" s="197"/>
      <c r="J640" s="13"/>
      <c r="K640" s="13"/>
      <c r="L640" s="192"/>
      <c r="M640" s="198"/>
      <c r="N640" s="199"/>
      <c r="O640" s="199"/>
      <c r="P640" s="199"/>
      <c r="Q640" s="199"/>
      <c r="R640" s="199"/>
      <c r="S640" s="199"/>
      <c r="T640" s="200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194" t="s">
        <v>250</v>
      </c>
      <c r="AU640" s="194" t="s">
        <v>86</v>
      </c>
      <c r="AV640" s="13" t="s">
        <v>86</v>
      </c>
      <c r="AW640" s="13" t="s">
        <v>32</v>
      </c>
      <c r="AX640" s="13" t="s">
        <v>76</v>
      </c>
      <c r="AY640" s="194" t="s">
        <v>134</v>
      </c>
    </row>
    <row r="641" s="15" customFormat="1">
      <c r="A641" s="15"/>
      <c r="B641" s="208"/>
      <c r="C641" s="15"/>
      <c r="D641" s="193" t="s">
        <v>250</v>
      </c>
      <c r="E641" s="209" t="s">
        <v>1</v>
      </c>
      <c r="F641" s="210" t="s">
        <v>256</v>
      </c>
      <c r="G641" s="15"/>
      <c r="H641" s="211">
        <v>8.6850000000000005</v>
      </c>
      <c r="I641" s="212"/>
      <c r="J641" s="15"/>
      <c r="K641" s="15"/>
      <c r="L641" s="208"/>
      <c r="M641" s="213"/>
      <c r="N641" s="214"/>
      <c r="O641" s="214"/>
      <c r="P641" s="214"/>
      <c r="Q641" s="214"/>
      <c r="R641" s="214"/>
      <c r="S641" s="214"/>
      <c r="T641" s="2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T641" s="209" t="s">
        <v>250</v>
      </c>
      <c r="AU641" s="209" t="s">
        <v>86</v>
      </c>
      <c r="AV641" s="15" t="s">
        <v>248</v>
      </c>
      <c r="AW641" s="15" t="s">
        <v>32</v>
      </c>
      <c r="AX641" s="15" t="s">
        <v>84</v>
      </c>
      <c r="AY641" s="209" t="s">
        <v>134</v>
      </c>
    </row>
    <row r="642" s="2" customFormat="1" ht="24.15" customHeight="1">
      <c r="A642" s="38"/>
      <c r="B642" s="171"/>
      <c r="C642" s="172" t="s">
        <v>857</v>
      </c>
      <c r="D642" s="172" t="s">
        <v>137</v>
      </c>
      <c r="E642" s="173" t="s">
        <v>858</v>
      </c>
      <c r="F642" s="174" t="s">
        <v>859</v>
      </c>
      <c r="G642" s="175" t="s">
        <v>247</v>
      </c>
      <c r="H642" s="176">
        <v>2.7999999999999998</v>
      </c>
      <c r="I642" s="177"/>
      <c r="J642" s="178">
        <f>ROUND(I642*H642,2)</f>
        <v>0</v>
      </c>
      <c r="K642" s="174" t="s">
        <v>141</v>
      </c>
      <c r="L642" s="39"/>
      <c r="M642" s="179" t="s">
        <v>1</v>
      </c>
      <c r="N642" s="180" t="s">
        <v>41</v>
      </c>
      <c r="O642" s="77"/>
      <c r="P642" s="181">
        <f>O642*H642</f>
        <v>0</v>
      </c>
      <c r="Q642" s="181">
        <v>0</v>
      </c>
      <c r="R642" s="181">
        <f>Q642*H642</f>
        <v>0</v>
      </c>
      <c r="S642" s="181">
        <v>0.26100000000000001</v>
      </c>
      <c r="T642" s="182">
        <f>S642*H642</f>
        <v>0.73080000000000001</v>
      </c>
      <c r="U642" s="38"/>
      <c r="V642" s="38"/>
      <c r="W642" s="38"/>
      <c r="X642" s="38"/>
      <c r="Y642" s="38"/>
      <c r="Z642" s="38"/>
      <c r="AA642" s="38"/>
      <c r="AB642" s="38"/>
      <c r="AC642" s="38"/>
      <c r="AD642" s="38"/>
      <c r="AE642" s="38"/>
      <c r="AR642" s="183" t="s">
        <v>248</v>
      </c>
      <c r="AT642" s="183" t="s">
        <v>137</v>
      </c>
      <c r="AU642" s="183" t="s">
        <v>86</v>
      </c>
      <c r="AY642" s="19" t="s">
        <v>134</v>
      </c>
      <c r="BE642" s="184">
        <f>IF(N642="základní",J642,0)</f>
        <v>0</v>
      </c>
      <c r="BF642" s="184">
        <f>IF(N642="snížená",J642,0)</f>
        <v>0</v>
      </c>
      <c r="BG642" s="184">
        <f>IF(N642="zákl. přenesená",J642,0)</f>
        <v>0</v>
      </c>
      <c r="BH642" s="184">
        <f>IF(N642="sníž. přenesená",J642,0)</f>
        <v>0</v>
      </c>
      <c r="BI642" s="184">
        <f>IF(N642="nulová",J642,0)</f>
        <v>0</v>
      </c>
      <c r="BJ642" s="19" t="s">
        <v>84</v>
      </c>
      <c r="BK642" s="184">
        <f>ROUND(I642*H642,2)</f>
        <v>0</v>
      </c>
      <c r="BL642" s="19" t="s">
        <v>248</v>
      </c>
      <c r="BM642" s="183" t="s">
        <v>860</v>
      </c>
    </row>
    <row r="643" s="13" customFormat="1">
      <c r="A643" s="13"/>
      <c r="B643" s="192"/>
      <c r="C643" s="13"/>
      <c r="D643" s="193" t="s">
        <v>250</v>
      </c>
      <c r="E643" s="194" t="s">
        <v>1</v>
      </c>
      <c r="F643" s="195" t="s">
        <v>861</v>
      </c>
      <c r="G643" s="13"/>
      <c r="H643" s="196">
        <v>2.7999999999999998</v>
      </c>
      <c r="I643" s="197"/>
      <c r="J643" s="13"/>
      <c r="K643" s="13"/>
      <c r="L643" s="192"/>
      <c r="M643" s="198"/>
      <c r="N643" s="199"/>
      <c r="O643" s="199"/>
      <c r="P643" s="199"/>
      <c r="Q643" s="199"/>
      <c r="R643" s="199"/>
      <c r="S643" s="199"/>
      <c r="T643" s="200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194" t="s">
        <v>250</v>
      </c>
      <c r="AU643" s="194" t="s">
        <v>86</v>
      </c>
      <c r="AV643" s="13" t="s">
        <v>86</v>
      </c>
      <c r="AW643" s="13" t="s">
        <v>32</v>
      </c>
      <c r="AX643" s="13" t="s">
        <v>84</v>
      </c>
      <c r="AY643" s="194" t="s">
        <v>134</v>
      </c>
    </row>
    <row r="644" s="2" customFormat="1" ht="37.8" customHeight="1">
      <c r="A644" s="38"/>
      <c r="B644" s="171"/>
      <c r="C644" s="172" t="s">
        <v>862</v>
      </c>
      <c r="D644" s="172" t="s">
        <v>137</v>
      </c>
      <c r="E644" s="173" t="s">
        <v>863</v>
      </c>
      <c r="F644" s="174" t="s">
        <v>864</v>
      </c>
      <c r="G644" s="175" t="s">
        <v>264</v>
      </c>
      <c r="H644" s="176">
        <v>9.9399999999999995</v>
      </c>
      <c r="I644" s="177"/>
      <c r="J644" s="178">
        <f>ROUND(I644*H644,2)</f>
        <v>0</v>
      </c>
      <c r="K644" s="174" t="s">
        <v>141</v>
      </c>
      <c r="L644" s="39"/>
      <c r="M644" s="179" t="s">
        <v>1</v>
      </c>
      <c r="N644" s="180" t="s">
        <v>41</v>
      </c>
      <c r="O644" s="77"/>
      <c r="P644" s="181">
        <f>O644*H644</f>
        <v>0</v>
      </c>
      <c r="Q644" s="181">
        <v>0</v>
      </c>
      <c r="R644" s="181">
        <f>Q644*H644</f>
        <v>0</v>
      </c>
      <c r="S644" s="181">
        <v>2.2000000000000002</v>
      </c>
      <c r="T644" s="182">
        <f>S644*H644</f>
        <v>21.868000000000002</v>
      </c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R644" s="183" t="s">
        <v>248</v>
      </c>
      <c r="AT644" s="183" t="s">
        <v>137</v>
      </c>
      <c r="AU644" s="183" t="s">
        <v>86</v>
      </c>
      <c r="AY644" s="19" t="s">
        <v>134</v>
      </c>
      <c r="BE644" s="184">
        <f>IF(N644="základní",J644,0)</f>
        <v>0</v>
      </c>
      <c r="BF644" s="184">
        <f>IF(N644="snížená",J644,0)</f>
        <v>0</v>
      </c>
      <c r="BG644" s="184">
        <f>IF(N644="zákl. přenesená",J644,0)</f>
        <v>0</v>
      </c>
      <c r="BH644" s="184">
        <f>IF(N644="sníž. přenesená",J644,0)</f>
        <v>0</v>
      </c>
      <c r="BI644" s="184">
        <f>IF(N644="nulová",J644,0)</f>
        <v>0</v>
      </c>
      <c r="BJ644" s="19" t="s">
        <v>84</v>
      </c>
      <c r="BK644" s="184">
        <f>ROUND(I644*H644,2)</f>
        <v>0</v>
      </c>
      <c r="BL644" s="19" t="s">
        <v>248</v>
      </c>
      <c r="BM644" s="183" t="s">
        <v>865</v>
      </c>
    </row>
    <row r="645" s="14" customFormat="1">
      <c r="A645" s="14"/>
      <c r="B645" s="201"/>
      <c r="C645" s="14"/>
      <c r="D645" s="193" t="s">
        <v>250</v>
      </c>
      <c r="E645" s="202" t="s">
        <v>1</v>
      </c>
      <c r="F645" s="203" t="s">
        <v>386</v>
      </c>
      <c r="G645" s="14"/>
      <c r="H645" s="202" t="s">
        <v>1</v>
      </c>
      <c r="I645" s="204"/>
      <c r="J645" s="14"/>
      <c r="K645" s="14"/>
      <c r="L645" s="201"/>
      <c r="M645" s="205"/>
      <c r="N645" s="206"/>
      <c r="O645" s="206"/>
      <c r="P645" s="206"/>
      <c r="Q645" s="206"/>
      <c r="R645" s="206"/>
      <c r="S645" s="206"/>
      <c r="T645" s="207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02" t="s">
        <v>250</v>
      </c>
      <c r="AU645" s="202" t="s">
        <v>86</v>
      </c>
      <c r="AV645" s="14" t="s">
        <v>84</v>
      </c>
      <c r="AW645" s="14" t="s">
        <v>32</v>
      </c>
      <c r="AX645" s="14" t="s">
        <v>76</v>
      </c>
      <c r="AY645" s="202" t="s">
        <v>134</v>
      </c>
    </row>
    <row r="646" s="13" customFormat="1">
      <c r="A646" s="13"/>
      <c r="B646" s="192"/>
      <c r="C646" s="13"/>
      <c r="D646" s="193" t="s">
        <v>250</v>
      </c>
      <c r="E646" s="194" t="s">
        <v>1</v>
      </c>
      <c r="F646" s="195" t="s">
        <v>866</v>
      </c>
      <c r="G646" s="13"/>
      <c r="H646" s="196">
        <v>4.2800000000000002</v>
      </c>
      <c r="I646" s="197"/>
      <c r="J646" s="13"/>
      <c r="K646" s="13"/>
      <c r="L646" s="192"/>
      <c r="M646" s="198"/>
      <c r="N646" s="199"/>
      <c r="O646" s="199"/>
      <c r="P646" s="199"/>
      <c r="Q646" s="199"/>
      <c r="R646" s="199"/>
      <c r="S646" s="199"/>
      <c r="T646" s="200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194" t="s">
        <v>250</v>
      </c>
      <c r="AU646" s="194" t="s">
        <v>86</v>
      </c>
      <c r="AV646" s="13" t="s">
        <v>86</v>
      </c>
      <c r="AW646" s="13" t="s">
        <v>32</v>
      </c>
      <c r="AX646" s="13" t="s">
        <v>76</v>
      </c>
      <c r="AY646" s="194" t="s">
        <v>134</v>
      </c>
    </row>
    <row r="647" s="13" customFormat="1">
      <c r="A647" s="13"/>
      <c r="B647" s="192"/>
      <c r="C647" s="13"/>
      <c r="D647" s="193" t="s">
        <v>250</v>
      </c>
      <c r="E647" s="194" t="s">
        <v>1</v>
      </c>
      <c r="F647" s="195" t="s">
        <v>867</v>
      </c>
      <c r="G647" s="13"/>
      <c r="H647" s="196">
        <v>0.68999999999999995</v>
      </c>
      <c r="I647" s="197"/>
      <c r="J647" s="13"/>
      <c r="K647" s="13"/>
      <c r="L647" s="192"/>
      <c r="M647" s="198"/>
      <c r="N647" s="199"/>
      <c r="O647" s="199"/>
      <c r="P647" s="199"/>
      <c r="Q647" s="199"/>
      <c r="R647" s="199"/>
      <c r="S647" s="199"/>
      <c r="T647" s="200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194" t="s">
        <v>250</v>
      </c>
      <c r="AU647" s="194" t="s">
        <v>86</v>
      </c>
      <c r="AV647" s="13" t="s">
        <v>86</v>
      </c>
      <c r="AW647" s="13" t="s">
        <v>32</v>
      </c>
      <c r="AX647" s="13" t="s">
        <v>76</v>
      </c>
      <c r="AY647" s="194" t="s">
        <v>134</v>
      </c>
    </row>
    <row r="648" s="14" customFormat="1">
      <c r="A648" s="14"/>
      <c r="B648" s="201"/>
      <c r="C648" s="14"/>
      <c r="D648" s="193" t="s">
        <v>250</v>
      </c>
      <c r="E648" s="202" t="s">
        <v>1</v>
      </c>
      <c r="F648" s="203" t="s">
        <v>388</v>
      </c>
      <c r="G648" s="14"/>
      <c r="H648" s="202" t="s">
        <v>1</v>
      </c>
      <c r="I648" s="204"/>
      <c r="J648" s="14"/>
      <c r="K648" s="14"/>
      <c r="L648" s="201"/>
      <c r="M648" s="205"/>
      <c r="N648" s="206"/>
      <c r="O648" s="206"/>
      <c r="P648" s="206"/>
      <c r="Q648" s="206"/>
      <c r="R648" s="206"/>
      <c r="S648" s="206"/>
      <c r="T648" s="207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T648" s="202" t="s">
        <v>250</v>
      </c>
      <c r="AU648" s="202" t="s">
        <v>86</v>
      </c>
      <c r="AV648" s="14" t="s">
        <v>84</v>
      </c>
      <c r="AW648" s="14" t="s">
        <v>32</v>
      </c>
      <c r="AX648" s="14" t="s">
        <v>76</v>
      </c>
      <c r="AY648" s="202" t="s">
        <v>134</v>
      </c>
    </row>
    <row r="649" s="13" customFormat="1">
      <c r="A649" s="13"/>
      <c r="B649" s="192"/>
      <c r="C649" s="13"/>
      <c r="D649" s="193" t="s">
        <v>250</v>
      </c>
      <c r="E649" s="194" t="s">
        <v>1</v>
      </c>
      <c r="F649" s="195" t="s">
        <v>866</v>
      </c>
      <c r="G649" s="13"/>
      <c r="H649" s="196">
        <v>4.2800000000000002</v>
      </c>
      <c r="I649" s="197"/>
      <c r="J649" s="13"/>
      <c r="K649" s="13"/>
      <c r="L649" s="192"/>
      <c r="M649" s="198"/>
      <c r="N649" s="199"/>
      <c r="O649" s="199"/>
      <c r="P649" s="199"/>
      <c r="Q649" s="199"/>
      <c r="R649" s="199"/>
      <c r="S649" s="199"/>
      <c r="T649" s="200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194" t="s">
        <v>250</v>
      </c>
      <c r="AU649" s="194" t="s">
        <v>86</v>
      </c>
      <c r="AV649" s="13" t="s">
        <v>86</v>
      </c>
      <c r="AW649" s="13" t="s">
        <v>32</v>
      </c>
      <c r="AX649" s="13" t="s">
        <v>76</v>
      </c>
      <c r="AY649" s="194" t="s">
        <v>134</v>
      </c>
    </row>
    <row r="650" s="13" customFormat="1">
      <c r="A650" s="13"/>
      <c r="B650" s="192"/>
      <c r="C650" s="13"/>
      <c r="D650" s="193" t="s">
        <v>250</v>
      </c>
      <c r="E650" s="194" t="s">
        <v>1</v>
      </c>
      <c r="F650" s="195" t="s">
        <v>867</v>
      </c>
      <c r="G650" s="13"/>
      <c r="H650" s="196">
        <v>0.68999999999999995</v>
      </c>
      <c r="I650" s="197"/>
      <c r="J650" s="13"/>
      <c r="K650" s="13"/>
      <c r="L650" s="192"/>
      <c r="M650" s="198"/>
      <c r="N650" s="199"/>
      <c r="O650" s="199"/>
      <c r="P650" s="199"/>
      <c r="Q650" s="199"/>
      <c r="R650" s="199"/>
      <c r="S650" s="199"/>
      <c r="T650" s="200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194" t="s">
        <v>250</v>
      </c>
      <c r="AU650" s="194" t="s">
        <v>86</v>
      </c>
      <c r="AV650" s="13" t="s">
        <v>86</v>
      </c>
      <c r="AW650" s="13" t="s">
        <v>32</v>
      </c>
      <c r="AX650" s="13" t="s">
        <v>76</v>
      </c>
      <c r="AY650" s="194" t="s">
        <v>134</v>
      </c>
    </row>
    <row r="651" s="15" customFormat="1">
      <c r="A651" s="15"/>
      <c r="B651" s="208"/>
      <c r="C651" s="15"/>
      <c r="D651" s="193" t="s">
        <v>250</v>
      </c>
      <c r="E651" s="209" t="s">
        <v>1</v>
      </c>
      <c r="F651" s="210" t="s">
        <v>256</v>
      </c>
      <c r="G651" s="15"/>
      <c r="H651" s="211">
        <v>9.9399999999999995</v>
      </c>
      <c r="I651" s="212"/>
      <c r="J651" s="15"/>
      <c r="K651" s="15"/>
      <c r="L651" s="208"/>
      <c r="M651" s="213"/>
      <c r="N651" s="214"/>
      <c r="O651" s="214"/>
      <c r="P651" s="214"/>
      <c r="Q651" s="214"/>
      <c r="R651" s="214"/>
      <c r="S651" s="214"/>
      <c r="T651" s="2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T651" s="209" t="s">
        <v>250</v>
      </c>
      <c r="AU651" s="209" t="s">
        <v>86</v>
      </c>
      <c r="AV651" s="15" t="s">
        <v>248</v>
      </c>
      <c r="AW651" s="15" t="s">
        <v>32</v>
      </c>
      <c r="AX651" s="15" t="s">
        <v>84</v>
      </c>
      <c r="AY651" s="209" t="s">
        <v>134</v>
      </c>
    </row>
    <row r="652" s="2" customFormat="1" ht="24.15" customHeight="1">
      <c r="A652" s="38"/>
      <c r="B652" s="171"/>
      <c r="C652" s="172" t="s">
        <v>868</v>
      </c>
      <c r="D652" s="172" t="s">
        <v>137</v>
      </c>
      <c r="E652" s="173" t="s">
        <v>869</v>
      </c>
      <c r="F652" s="174" t="s">
        <v>870</v>
      </c>
      <c r="G652" s="175" t="s">
        <v>247</v>
      </c>
      <c r="H652" s="176">
        <v>99.400000000000006</v>
      </c>
      <c r="I652" s="177"/>
      <c r="J652" s="178">
        <f>ROUND(I652*H652,2)</f>
        <v>0</v>
      </c>
      <c r="K652" s="174" t="s">
        <v>141</v>
      </c>
      <c r="L652" s="39"/>
      <c r="M652" s="179" t="s">
        <v>1</v>
      </c>
      <c r="N652" s="180" t="s">
        <v>41</v>
      </c>
      <c r="O652" s="77"/>
      <c r="P652" s="181">
        <f>O652*H652</f>
        <v>0</v>
      </c>
      <c r="Q652" s="181">
        <v>0</v>
      </c>
      <c r="R652" s="181">
        <f>Q652*H652</f>
        <v>0</v>
      </c>
      <c r="S652" s="181">
        <v>0.035000000000000003</v>
      </c>
      <c r="T652" s="182">
        <f>S652*H652</f>
        <v>3.4790000000000005</v>
      </c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R652" s="183" t="s">
        <v>248</v>
      </c>
      <c r="AT652" s="183" t="s">
        <v>137</v>
      </c>
      <c r="AU652" s="183" t="s">
        <v>86</v>
      </c>
      <c r="AY652" s="19" t="s">
        <v>134</v>
      </c>
      <c r="BE652" s="184">
        <f>IF(N652="základní",J652,0)</f>
        <v>0</v>
      </c>
      <c r="BF652" s="184">
        <f>IF(N652="snížená",J652,0)</f>
        <v>0</v>
      </c>
      <c r="BG652" s="184">
        <f>IF(N652="zákl. přenesená",J652,0)</f>
        <v>0</v>
      </c>
      <c r="BH652" s="184">
        <f>IF(N652="sníž. přenesená",J652,0)</f>
        <v>0</v>
      </c>
      <c r="BI652" s="184">
        <f>IF(N652="nulová",J652,0)</f>
        <v>0</v>
      </c>
      <c r="BJ652" s="19" t="s">
        <v>84</v>
      </c>
      <c r="BK652" s="184">
        <f>ROUND(I652*H652,2)</f>
        <v>0</v>
      </c>
      <c r="BL652" s="19" t="s">
        <v>248</v>
      </c>
      <c r="BM652" s="183" t="s">
        <v>871</v>
      </c>
    </row>
    <row r="653" s="14" customFormat="1">
      <c r="A653" s="14"/>
      <c r="B653" s="201"/>
      <c r="C653" s="14"/>
      <c r="D653" s="193" t="s">
        <v>250</v>
      </c>
      <c r="E653" s="202" t="s">
        <v>1</v>
      </c>
      <c r="F653" s="203" t="s">
        <v>386</v>
      </c>
      <c r="G653" s="14"/>
      <c r="H653" s="202" t="s">
        <v>1</v>
      </c>
      <c r="I653" s="204"/>
      <c r="J653" s="14"/>
      <c r="K653" s="14"/>
      <c r="L653" s="201"/>
      <c r="M653" s="205"/>
      <c r="N653" s="206"/>
      <c r="O653" s="206"/>
      <c r="P653" s="206"/>
      <c r="Q653" s="206"/>
      <c r="R653" s="206"/>
      <c r="S653" s="206"/>
      <c r="T653" s="207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T653" s="202" t="s">
        <v>250</v>
      </c>
      <c r="AU653" s="202" t="s">
        <v>86</v>
      </c>
      <c r="AV653" s="14" t="s">
        <v>84</v>
      </c>
      <c r="AW653" s="14" t="s">
        <v>32</v>
      </c>
      <c r="AX653" s="14" t="s">
        <v>76</v>
      </c>
      <c r="AY653" s="202" t="s">
        <v>134</v>
      </c>
    </row>
    <row r="654" s="13" customFormat="1">
      <c r="A654" s="13"/>
      <c r="B654" s="192"/>
      <c r="C654" s="13"/>
      <c r="D654" s="193" t="s">
        <v>250</v>
      </c>
      <c r="E654" s="194" t="s">
        <v>1</v>
      </c>
      <c r="F654" s="195" t="s">
        <v>872</v>
      </c>
      <c r="G654" s="13"/>
      <c r="H654" s="196">
        <v>42.799999999999997</v>
      </c>
      <c r="I654" s="197"/>
      <c r="J654" s="13"/>
      <c r="K654" s="13"/>
      <c r="L654" s="192"/>
      <c r="M654" s="198"/>
      <c r="N654" s="199"/>
      <c r="O654" s="199"/>
      <c r="P654" s="199"/>
      <c r="Q654" s="199"/>
      <c r="R654" s="199"/>
      <c r="S654" s="199"/>
      <c r="T654" s="200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194" t="s">
        <v>250</v>
      </c>
      <c r="AU654" s="194" t="s">
        <v>86</v>
      </c>
      <c r="AV654" s="13" t="s">
        <v>86</v>
      </c>
      <c r="AW654" s="13" t="s">
        <v>32</v>
      </c>
      <c r="AX654" s="13" t="s">
        <v>76</v>
      </c>
      <c r="AY654" s="194" t="s">
        <v>134</v>
      </c>
    </row>
    <row r="655" s="13" customFormat="1">
      <c r="A655" s="13"/>
      <c r="B655" s="192"/>
      <c r="C655" s="13"/>
      <c r="D655" s="193" t="s">
        <v>250</v>
      </c>
      <c r="E655" s="194" t="s">
        <v>1</v>
      </c>
      <c r="F655" s="195" t="s">
        <v>873</v>
      </c>
      <c r="G655" s="13"/>
      <c r="H655" s="196">
        <v>6.9000000000000004</v>
      </c>
      <c r="I655" s="197"/>
      <c r="J655" s="13"/>
      <c r="K655" s="13"/>
      <c r="L655" s="192"/>
      <c r="M655" s="198"/>
      <c r="N655" s="199"/>
      <c r="O655" s="199"/>
      <c r="P655" s="199"/>
      <c r="Q655" s="199"/>
      <c r="R655" s="199"/>
      <c r="S655" s="199"/>
      <c r="T655" s="200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194" t="s">
        <v>250</v>
      </c>
      <c r="AU655" s="194" t="s">
        <v>86</v>
      </c>
      <c r="AV655" s="13" t="s">
        <v>86</v>
      </c>
      <c r="AW655" s="13" t="s">
        <v>32</v>
      </c>
      <c r="AX655" s="13" t="s">
        <v>76</v>
      </c>
      <c r="AY655" s="194" t="s">
        <v>134</v>
      </c>
    </row>
    <row r="656" s="14" customFormat="1">
      <c r="A656" s="14"/>
      <c r="B656" s="201"/>
      <c r="C656" s="14"/>
      <c r="D656" s="193" t="s">
        <v>250</v>
      </c>
      <c r="E656" s="202" t="s">
        <v>1</v>
      </c>
      <c r="F656" s="203" t="s">
        <v>388</v>
      </c>
      <c r="G656" s="14"/>
      <c r="H656" s="202" t="s">
        <v>1</v>
      </c>
      <c r="I656" s="204"/>
      <c r="J656" s="14"/>
      <c r="K656" s="14"/>
      <c r="L656" s="201"/>
      <c r="M656" s="205"/>
      <c r="N656" s="206"/>
      <c r="O656" s="206"/>
      <c r="P656" s="206"/>
      <c r="Q656" s="206"/>
      <c r="R656" s="206"/>
      <c r="S656" s="206"/>
      <c r="T656" s="207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02" t="s">
        <v>250</v>
      </c>
      <c r="AU656" s="202" t="s">
        <v>86</v>
      </c>
      <c r="AV656" s="14" t="s">
        <v>84</v>
      </c>
      <c r="AW656" s="14" t="s">
        <v>32</v>
      </c>
      <c r="AX656" s="14" t="s">
        <v>76</v>
      </c>
      <c r="AY656" s="202" t="s">
        <v>134</v>
      </c>
    </row>
    <row r="657" s="13" customFormat="1">
      <c r="A657" s="13"/>
      <c r="B657" s="192"/>
      <c r="C657" s="13"/>
      <c r="D657" s="193" t="s">
        <v>250</v>
      </c>
      <c r="E657" s="194" t="s">
        <v>1</v>
      </c>
      <c r="F657" s="195" t="s">
        <v>872</v>
      </c>
      <c r="G657" s="13"/>
      <c r="H657" s="196">
        <v>42.799999999999997</v>
      </c>
      <c r="I657" s="197"/>
      <c r="J657" s="13"/>
      <c r="K657" s="13"/>
      <c r="L657" s="192"/>
      <c r="M657" s="198"/>
      <c r="N657" s="199"/>
      <c r="O657" s="199"/>
      <c r="P657" s="199"/>
      <c r="Q657" s="199"/>
      <c r="R657" s="199"/>
      <c r="S657" s="199"/>
      <c r="T657" s="200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194" t="s">
        <v>250</v>
      </c>
      <c r="AU657" s="194" t="s">
        <v>86</v>
      </c>
      <c r="AV657" s="13" t="s">
        <v>86</v>
      </c>
      <c r="AW657" s="13" t="s">
        <v>32</v>
      </c>
      <c r="AX657" s="13" t="s">
        <v>76</v>
      </c>
      <c r="AY657" s="194" t="s">
        <v>134</v>
      </c>
    </row>
    <row r="658" s="13" customFormat="1">
      <c r="A658" s="13"/>
      <c r="B658" s="192"/>
      <c r="C658" s="13"/>
      <c r="D658" s="193" t="s">
        <v>250</v>
      </c>
      <c r="E658" s="194" t="s">
        <v>1</v>
      </c>
      <c r="F658" s="195" t="s">
        <v>873</v>
      </c>
      <c r="G658" s="13"/>
      <c r="H658" s="196">
        <v>6.9000000000000004</v>
      </c>
      <c r="I658" s="197"/>
      <c r="J658" s="13"/>
      <c r="K658" s="13"/>
      <c r="L658" s="192"/>
      <c r="M658" s="198"/>
      <c r="N658" s="199"/>
      <c r="O658" s="199"/>
      <c r="P658" s="199"/>
      <c r="Q658" s="199"/>
      <c r="R658" s="199"/>
      <c r="S658" s="199"/>
      <c r="T658" s="200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194" t="s">
        <v>250</v>
      </c>
      <c r="AU658" s="194" t="s">
        <v>86</v>
      </c>
      <c r="AV658" s="13" t="s">
        <v>86</v>
      </c>
      <c r="AW658" s="13" t="s">
        <v>32</v>
      </c>
      <c r="AX658" s="13" t="s">
        <v>76</v>
      </c>
      <c r="AY658" s="194" t="s">
        <v>134</v>
      </c>
    </row>
    <row r="659" s="15" customFormat="1">
      <c r="A659" s="15"/>
      <c r="B659" s="208"/>
      <c r="C659" s="15"/>
      <c r="D659" s="193" t="s">
        <v>250</v>
      </c>
      <c r="E659" s="209" t="s">
        <v>1</v>
      </c>
      <c r="F659" s="210" t="s">
        <v>256</v>
      </c>
      <c r="G659" s="15"/>
      <c r="H659" s="211">
        <v>99.400000000000006</v>
      </c>
      <c r="I659" s="212"/>
      <c r="J659" s="15"/>
      <c r="K659" s="15"/>
      <c r="L659" s="208"/>
      <c r="M659" s="213"/>
      <c r="N659" s="214"/>
      <c r="O659" s="214"/>
      <c r="P659" s="214"/>
      <c r="Q659" s="214"/>
      <c r="R659" s="214"/>
      <c r="S659" s="214"/>
      <c r="T659" s="2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T659" s="209" t="s">
        <v>250</v>
      </c>
      <c r="AU659" s="209" t="s">
        <v>86</v>
      </c>
      <c r="AV659" s="15" t="s">
        <v>248</v>
      </c>
      <c r="AW659" s="15" t="s">
        <v>32</v>
      </c>
      <c r="AX659" s="15" t="s">
        <v>84</v>
      </c>
      <c r="AY659" s="209" t="s">
        <v>134</v>
      </c>
    </row>
    <row r="660" s="2" customFormat="1" ht="21.75" customHeight="1">
      <c r="A660" s="38"/>
      <c r="B660" s="171"/>
      <c r="C660" s="172" t="s">
        <v>874</v>
      </c>
      <c r="D660" s="172" t="s">
        <v>137</v>
      </c>
      <c r="E660" s="173" t="s">
        <v>875</v>
      </c>
      <c r="F660" s="174" t="s">
        <v>876</v>
      </c>
      <c r="G660" s="175" t="s">
        <v>247</v>
      </c>
      <c r="H660" s="176">
        <v>16.899999999999999</v>
      </c>
      <c r="I660" s="177"/>
      <c r="J660" s="178">
        <f>ROUND(I660*H660,2)</f>
        <v>0</v>
      </c>
      <c r="K660" s="174" t="s">
        <v>141</v>
      </c>
      <c r="L660" s="39"/>
      <c r="M660" s="179" t="s">
        <v>1</v>
      </c>
      <c r="N660" s="180" t="s">
        <v>41</v>
      </c>
      <c r="O660" s="77"/>
      <c r="P660" s="181">
        <f>O660*H660</f>
        <v>0</v>
      </c>
      <c r="Q660" s="181">
        <v>0</v>
      </c>
      <c r="R660" s="181">
        <f>Q660*H660</f>
        <v>0</v>
      </c>
      <c r="S660" s="181">
        <v>0.075999999999999998</v>
      </c>
      <c r="T660" s="182">
        <f>S660*H660</f>
        <v>1.2843999999999998</v>
      </c>
      <c r="U660" s="38"/>
      <c r="V660" s="38"/>
      <c r="W660" s="38"/>
      <c r="X660" s="38"/>
      <c r="Y660" s="38"/>
      <c r="Z660" s="38"/>
      <c r="AA660" s="38"/>
      <c r="AB660" s="38"/>
      <c r="AC660" s="38"/>
      <c r="AD660" s="38"/>
      <c r="AE660" s="38"/>
      <c r="AR660" s="183" t="s">
        <v>248</v>
      </c>
      <c r="AT660" s="183" t="s">
        <v>137</v>
      </c>
      <c r="AU660" s="183" t="s">
        <v>86</v>
      </c>
      <c r="AY660" s="19" t="s">
        <v>134</v>
      </c>
      <c r="BE660" s="184">
        <f>IF(N660="základní",J660,0)</f>
        <v>0</v>
      </c>
      <c r="BF660" s="184">
        <f>IF(N660="snížená",J660,0)</f>
        <v>0</v>
      </c>
      <c r="BG660" s="184">
        <f>IF(N660="zákl. přenesená",J660,0)</f>
        <v>0</v>
      </c>
      <c r="BH660" s="184">
        <f>IF(N660="sníž. přenesená",J660,0)</f>
        <v>0</v>
      </c>
      <c r="BI660" s="184">
        <f>IF(N660="nulová",J660,0)</f>
        <v>0</v>
      </c>
      <c r="BJ660" s="19" t="s">
        <v>84</v>
      </c>
      <c r="BK660" s="184">
        <f>ROUND(I660*H660,2)</f>
        <v>0</v>
      </c>
      <c r="BL660" s="19" t="s">
        <v>248</v>
      </c>
      <c r="BM660" s="183" t="s">
        <v>877</v>
      </c>
    </row>
    <row r="661" s="14" customFormat="1">
      <c r="A661" s="14"/>
      <c r="B661" s="201"/>
      <c r="C661" s="14"/>
      <c r="D661" s="193" t="s">
        <v>250</v>
      </c>
      <c r="E661" s="202" t="s">
        <v>1</v>
      </c>
      <c r="F661" s="203" t="s">
        <v>386</v>
      </c>
      <c r="G661" s="14"/>
      <c r="H661" s="202" t="s">
        <v>1</v>
      </c>
      <c r="I661" s="204"/>
      <c r="J661" s="14"/>
      <c r="K661" s="14"/>
      <c r="L661" s="201"/>
      <c r="M661" s="205"/>
      <c r="N661" s="206"/>
      <c r="O661" s="206"/>
      <c r="P661" s="206"/>
      <c r="Q661" s="206"/>
      <c r="R661" s="206"/>
      <c r="S661" s="206"/>
      <c r="T661" s="207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202" t="s">
        <v>250</v>
      </c>
      <c r="AU661" s="202" t="s">
        <v>86</v>
      </c>
      <c r="AV661" s="14" t="s">
        <v>84</v>
      </c>
      <c r="AW661" s="14" t="s">
        <v>32</v>
      </c>
      <c r="AX661" s="14" t="s">
        <v>76</v>
      </c>
      <c r="AY661" s="202" t="s">
        <v>134</v>
      </c>
    </row>
    <row r="662" s="13" customFormat="1">
      <c r="A662" s="13"/>
      <c r="B662" s="192"/>
      <c r="C662" s="13"/>
      <c r="D662" s="193" t="s">
        <v>250</v>
      </c>
      <c r="E662" s="194" t="s">
        <v>1</v>
      </c>
      <c r="F662" s="195" t="s">
        <v>878</v>
      </c>
      <c r="G662" s="13"/>
      <c r="H662" s="196">
        <v>11.1</v>
      </c>
      <c r="I662" s="197"/>
      <c r="J662" s="13"/>
      <c r="K662" s="13"/>
      <c r="L662" s="192"/>
      <c r="M662" s="198"/>
      <c r="N662" s="199"/>
      <c r="O662" s="199"/>
      <c r="P662" s="199"/>
      <c r="Q662" s="199"/>
      <c r="R662" s="199"/>
      <c r="S662" s="199"/>
      <c r="T662" s="200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194" t="s">
        <v>250</v>
      </c>
      <c r="AU662" s="194" t="s">
        <v>86</v>
      </c>
      <c r="AV662" s="13" t="s">
        <v>86</v>
      </c>
      <c r="AW662" s="13" t="s">
        <v>32</v>
      </c>
      <c r="AX662" s="13" t="s">
        <v>76</v>
      </c>
      <c r="AY662" s="194" t="s">
        <v>134</v>
      </c>
    </row>
    <row r="663" s="14" customFormat="1">
      <c r="A663" s="14"/>
      <c r="B663" s="201"/>
      <c r="C663" s="14"/>
      <c r="D663" s="193" t="s">
        <v>250</v>
      </c>
      <c r="E663" s="202" t="s">
        <v>1</v>
      </c>
      <c r="F663" s="203" t="s">
        <v>388</v>
      </c>
      <c r="G663" s="14"/>
      <c r="H663" s="202" t="s">
        <v>1</v>
      </c>
      <c r="I663" s="204"/>
      <c r="J663" s="14"/>
      <c r="K663" s="14"/>
      <c r="L663" s="201"/>
      <c r="M663" s="205"/>
      <c r="N663" s="206"/>
      <c r="O663" s="206"/>
      <c r="P663" s="206"/>
      <c r="Q663" s="206"/>
      <c r="R663" s="206"/>
      <c r="S663" s="206"/>
      <c r="T663" s="207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202" t="s">
        <v>250</v>
      </c>
      <c r="AU663" s="202" t="s">
        <v>86</v>
      </c>
      <c r="AV663" s="14" t="s">
        <v>84</v>
      </c>
      <c r="AW663" s="14" t="s">
        <v>32</v>
      </c>
      <c r="AX663" s="14" t="s">
        <v>76</v>
      </c>
      <c r="AY663" s="202" t="s">
        <v>134</v>
      </c>
    </row>
    <row r="664" s="13" customFormat="1">
      <c r="A664" s="13"/>
      <c r="B664" s="192"/>
      <c r="C664" s="13"/>
      <c r="D664" s="193" t="s">
        <v>250</v>
      </c>
      <c r="E664" s="194" t="s">
        <v>1</v>
      </c>
      <c r="F664" s="195" t="s">
        <v>879</v>
      </c>
      <c r="G664" s="13"/>
      <c r="H664" s="196">
        <v>5.7999999999999998</v>
      </c>
      <c r="I664" s="197"/>
      <c r="J664" s="13"/>
      <c r="K664" s="13"/>
      <c r="L664" s="192"/>
      <c r="M664" s="198"/>
      <c r="N664" s="199"/>
      <c r="O664" s="199"/>
      <c r="P664" s="199"/>
      <c r="Q664" s="199"/>
      <c r="R664" s="199"/>
      <c r="S664" s="199"/>
      <c r="T664" s="200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194" t="s">
        <v>250</v>
      </c>
      <c r="AU664" s="194" t="s">
        <v>86</v>
      </c>
      <c r="AV664" s="13" t="s">
        <v>86</v>
      </c>
      <c r="AW664" s="13" t="s">
        <v>32</v>
      </c>
      <c r="AX664" s="13" t="s">
        <v>76</v>
      </c>
      <c r="AY664" s="194" t="s">
        <v>134</v>
      </c>
    </row>
    <row r="665" s="15" customFormat="1">
      <c r="A665" s="15"/>
      <c r="B665" s="208"/>
      <c r="C665" s="15"/>
      <c r="D665" s="193" t="s">
        <v>250</v>
      </c>
      <c r="E665" s="209" t="s">
        <v>1</v>
      </c>
      <c r="F665" s="210" t="s">
        <v>256</v>
      </c>
      <c r="G665" s="15"/>
      <c r="H665" s="211">
        <v>16.899999999999999</v>
      </c>
      <c r="I665" s="212"/>
      <c r="J665" s="15"/>
      <c r="K665" s="15"/>
      <c r="L665" s="208"/>
      <c r="M665" s="213"/>
      <c r="N665" s="214"/>
      <c r="O665" s="214"/>
      <c r="P665" s="214"/>
      <c r="Q665" s="214"/>
      <c r="R665" s="214"/>
      <c r="S665" s="214"/>
      <c r="T665" s="2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T665" s="209" t="s">
        <v>250</v>
      </c>
      <c r="AU665" s="209" t="s">
        <v>86</v>
      </c>
      <c r="AV665" s="15" t="s">
        <v>248</v>
      </c>
      <c r="AW665" s="15" t="s">
        <v>32</v>
      </c>
      <c r="AX665" s="15" t="s">
        <v>84</v>
      </c>
      <c r="AY665" s="209" t="s">
        <v>134</v>
      </c>
    </row>
    <row r="666" s="2" customFormat="1" ht="24.15" customHeight="1">
      <c r="A666" s="38"/>
      <c r="B666" s="171"/>
      <c r="C666" s="172" t="s">
        <v>880</v>
      </c>
      <c r="D666" s="172" t="s">
        <v>137</v>
      </c>
      <c r="E666" s="173" t="s">
        <v>881</v>
      </c>
      <c r="F666" s="174" t="s">
        <v>882</v>
      </c>
      <c r="G666" s="175" t="s">
        <v>247</v>
      </c>
      <c r="H666" s="176">
        <v>1.6200000000000001</v>
      </c>
      <c r="I666" s="177"/>
      <c r="J666" s="178">
        <f>ROUND(I666*H666,2)</f>
        <v>0</v>
      </c>
      <c r="K666" s="174" t="s">
        <v>141</v>
      </c>
      <c r="L666" s="39"/>
      <c r="M666" s="179" t="s">
        <v>1</v>
      </c>
      <c r="N666" s="180" t="s">
        <v>41</v>
      </c>
      <c r="O666" s="77"/>
      <c r="P666" s="181">
        <f>O666*H666</f>
        <v>0</v>
      </c>
      <c r="Q666" s="181">
        <v>0</v>
      </c>
      <c r="R666" s="181">
        <f>Q666*H666</f>
        <v>0</v>
      </c>
      <c r="S666" s="181">
        <v>0.072999999999999995</v>
      </c>
      <c r="T666" s="182">
        <f>S666*H666</f>
        <v>0.11826</v>
      </c>
      <c r="U666" s="38"/>
      <c r="V666" s="38"/>
      <c r="W666" s="38"/>
      <c r="X666" s="38"/>
      <c r="Y666" s="38"/>
      <c r="Z666" s="38"/>
      <c r="AA666" s="38"/>
      <c r="AB666" s="38"/>
      <c r="AC666" s="38"/>
      <c r="AD666" s="38"/>
      <c r="AE666" s="38"/>
      <c r="AR666" s="183" t="s">
        <v>248</v>
      </c>
      <c r="AT666" s="183" t="s">
        <v>137</v>
      </c>
      <c r="AU666" s="183" t="s">
        <v>86</v>
      </c>
      <c r="AY666" s="19" t="s">
        <v>134</v>
      </c>
      <c r="BE666" s="184">
        <f>IF(N666="základní",J666,0)</f>
        <v>0</v>
      </c>
      <c r="BF666" s="184">
        <f>IF(N666="snížená",J666,0)</f>
        <v>0</v>
      </c>
      <c r="BG666" s="184">
        <f>IF(N666="zákl. přenesená",J666,0)</f>
        <v>0</v>
      </c>
      <c r="BH666" s="184">
        <f>IF(N666="sníž. přenesená",J666,0)</f>
        <v>0</v>
      </c>
      <c r="BI666" s="184">
        <f>IF(N666="nulová",J666,0)</f>
        <v>0</v>
      </c>
      <c r="BJ666" s="19" t="s">
        <v>84</v>
      </c>
      <c r="BK666" s="184">
        <f>ROUND(I666*H666,2)</f>
        <v>0</v>
      </c>
      <c r="BL666" s="19" t="s">
        <v>248</v>
      </c>
      <c r="BM666" s="183" t="s">
        <v>883</v>
      </c>
    </row>
    <row r="667" s="14" customFormat="1">
      <c r="A667" s="14"/>
      <c r="B667" s="201"/>
      <c r="C667" s="14"/>
      <c r="D667" s="193" t="s">
        <v>250</v>
      </c>
      <c r="E667" s="202" t="s">
        <v>1</v>
      </c>
      <c r="F667" s="203" t="s">
        <v>884</v>
      </c>
      <c r="G667" s="14"/>
      <c r="H667" s="202" t="s">
        <v>1</v>
      </c>
      <c r="I667" s="204"/>
      <c r="J667" s="14"/>
      <c r="K667" s="14"/>
      <c r="L667" s="201"/>
      <c r="M667" s="205"/>
      <c r="N667" s="206"/>
      <c r="O667" s="206"/>
      <c r="P667" s="206"/>
      <c r="Q667" s="206"/>
      <c r="R667" s="206"/>
      <c r="S667" s="206"/>
      <c r="T667" s="207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T667" s="202" t="s">
        <v>250</v>
      </c>
      <c r="AU667" s="202" t="s">
        <v>86</v>
      </c>
      <c r="AV667" s="14" t="s">
        <v>84</v>
      </c>
      <c r="AW667" s="14" t="s">
        <v>32</v>
      </c>
      <c r="AX667" s="14" t="s">
        <v>76</v>
      </c>
      <c r="AY667" s="202" t="s">
        <v>134</v>
      </c>
    </row>
    <row r="668" s="13" customFormat="1">
      <c r="A668" s="13"/>
      <c r="B668" s="192"/>
      <c r="C668" s="13"/>
      <c r="D668" s="193" t="s">
        <v>250</v>
      </c>
      <c r="E668" s="194" t="s">
        <v>1</v>
      </c>
      <c r="F668" s="195" t="s">
        <v>885</v>
      </c>
      <c r="G668" s="13"/>
      <c r="H668" s="196">
        <v>1.6200000000000001</v>
      </c>
      <c r="I668" s="197"/>
      <c r="J668" s="13"/>
      <c r="K668" s="13"/>
      <c r="L668" s="192"/>
      <c r="M668" s="198"/>
      <c r="N668" s="199"/>
      <c r="O668" s="199"/>
      <c r="P668" s="199"/>
      <c r="Q668" s="199"/>
      <c r="R668" s="199"/>
      <c r="S668" s="199"/>
      <c r="T668" s="200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194" t="s">
        <v>250</v>
      </c>
      <c r="AU668" s="194" t="s">
        <v>86</v>
      </c>
      <c r="AV668" s="13" t="s">
        <v>86</v>
      </c>
      <c r="AW668" s="13" t="s">
        <v>32</v>
      </c>
      <c r="AX668" s="13" t="s">
        <v>84</v>
      </c>
      <c r="AY668" s="194" t="s">
        <v>134</v>
      </c>
    </row>
    <row r="669" s="2" customFormat="1" ht="24.15" customHeight="1">
      <c r="A669" s="38"/>
      <c r="B669" s="171"/>
      <c r="C669" s="172" t="s">
        <v>886</v>
      </c>
      <c r="D669" s="172" t="s">
        <v>137</v>
      </c>
      <c r="E669" s="173" t="s">
        <v>887</v>
      </c>
      <c r="F669" s="174" t="s">
        <v>888</v>
      </c>
      <c r="G669" s="175" t="s">
        <v>247</v>
      </c>
      <c r="H669" s="176">
        <v>8.4000000000000004</v>
      </c>
      <c r="I669" s="177"/>
      <c r="J669" s="178">
        <f>ROUND(I669*H669,2)</f>
        <v>0</v>
      </c>
      <c r="K669" s="174" t="s">
        <v>141</v>
      </c>
      <c r="L669" s="39"/>
      <c r="M669" s="179" t="s">
        <v>1</v>
      </c>
      <c r="N669" s="180" t="s">
        <v>41</v>
      </c>
      <c r="O669" s="77"/>
      <c r="P669" s="181">
        <f>O669*H669</f>
        <v>0</v>
      </c>
      <c r="Q669" s="181">
        <v>0</v>
      </c>
      <c r="R669" s="181">
        <f>Q669*H669</f>
        <v>0</v>
      </c>
      <c r="S669" s="181">
        <v>0.050999999999999997</v>
      </c>
      <c r="T669" s="182">
        <f>S669*H669</f>
        <v>0.4284</v>
      </c>
      <c r="U669" s="38"/>
      <c r="V669" s="38"/>
      <c r="W669" s="38"/>
      <c r="X669" s="38"/>
      <c r="Y669" s="38"/>
      <c r="Z669" s="38"/>
      <c r="AA669" s="38"/>
      <c r="AB669" s="38"/>
      <c r="AC669" s="38"/>
      <c r="AD669" s="38"/>
      <c r="AE669" s="38"/>
      <c r="AR669" s="183" t="s">
        <v>248</v>
      </c>
      <c r="AT669" s="183" t="s">
        <v>137</v>
      </c>
      <c r="AU669" s="183" t="s">
        <v>86</v>
      </c>
      <c r="AY669" s="19" t="s">
        <v>134</v>
      </c>
      <c r="BE669" s="184">
        <f>IF(N669="základní",J669,0)</f>
        <v>0</v>
      </c>
      <c r="BF669" s="184">
        <f>IF(N669="snížená",J669,0)</f>
        <v>0</v>
      </c>
      <c r="BG669" s="184">
        <f>IF(N669="zákl. přenesená",J669,0)</f>
        <v>0</v>
      </c>
      <c r="BH669" s="184">
        <f>IF(N669="sníž. přenesená",J669,0)</f>
        <v>0</v>
      </c>
      <c r="BI669" s="184">
        <f>IF(N669="nulová",J669,0)</f>
        <v>0</v>
      </c>
      <c r="BJ669" s="19" t="s">
        <v>84</v>
      </c>
      <c r="BK669" s="184">
        <f>ROUND(I669*H669,2)</f>
        <v>0</v>
      </c>
      <c r="BL669" s="19" t="s">
        <v>248</v>
      </c>
      <c r="BM669" s="183" t="s">
        <v>889</v>
      </c>
    </row>
    <row r="670" s="14" customFormat="1">
      <c r="A670" s="14"/>
      <c r="B670" s="201"/>
      <c r="C670" s="14"/>
      <c r="D670" s="193" t="s">
        <v>250</v>
      </c>
      <c r="E670" s="202" t="s">
        <v>1</v>
      </c>
      <c r="F670" s="203" t="s">
        <v>386</v>
      </c>
      <c r="G670" s="14"/>
      <c r="H670" s="202" t="s">
        <v>1</v>
      </c>
      <c r="I670" s="204"/>
      <c r="J670" s="14"/>
      <c r="K670" s="14"/>
      <c r="L670" s="201"/>
      <c r="M670" s="205"/>
      <c r="N670" s="206"/>
      <c r="O670" s="206"/>
      <c r="P670" s="206"/>
      <c r="Q670" s="206"/>
      <c r="R670" s="206"/>
      <c r="S670" s="206"/>
      <c r="T670" s="207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T670" s="202" t="s">
        <v>250</v>
      </c>
      <c r="AU670" s="202" t="s">
        <v>86</v>
      </c>
      <c r="AV670" s="14" t="s">
        <v>84</v>
      </c>
      <c r="AW670" s="14" t="s">
        <v>32</v>
      </c>
      <c r="AX670" s="14" t="s">
        <v>76</v>
      </c>
      <c r="AY670" s="202" t="s">
        <v>134</v>
      </c>
    </row>
    <row r="671" s="13" customFormat="1">
      <c r="A671" s="13"/>
      <c r="B671" s="192"/>
      <c r="C671" s="13"/>
      <c r="D671" s="193" t="s">
        <v>250</v>
      </c>
      <c r="E671" s="194" t="s">
        <v>1</v>
      </c>
      <c r="F671" s="195" t="s">
        <v>890</v>
      </c>
      <c r="G671" s="13"/>
      <c r="H671" s="196">
        <v>4.2000000000000002</v>
      </c>
      <c r="I671" s="197"/>
      <c r="J671" s="13"/>
      <c r="K671" s="13"/>
      <c r="L671" s="192"/>
      <c r="M671" s="198"/>
      <c r="N671" s="199"/>
      <c r="O671" s="199"/>
      <c r="P671" s="199"/>
      <c r="Q671" s="199"/>
      <c r="R671" s="199"/>
      <c r="S671" s="199"/>
      <c r="T671" s="200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194" t="s">
        <v>250</v>
      </c>
      <c r="AU671" s="194" t="s">
        <v>86</v>
      </c>
      <c r="AV671" s="13" t="s">
        <v>86</v>
      </c>
      <c r="AW671" s="13" t="s">
        <v>32</v>
      </c>
      <c r="AX671" s="13" t="s">
        <v>76</v>
      </c>
      <c r="AY671" s="194" t="s">
        <v>134</v>
      </c>
    </row>
    <row r="672" s="14" customFormat="1">
      <c r="A672" s="14"/>
      <c r="B672" s="201"/>
      <c r="C672" s="14"/>
      <c r="D672" s="193" t="s">
        <v>250</v>
      </c>
      <c r="E672" s="202" t="s">
        <v>1</v>
      </c>
      <c r="F672" s="203" t="s">
        <v>388</v>
      </c>
      <c r="G672" s="14"/>
      <c r="H672" s="202" t="s">
        <v>1</v>
      </c>
      <c r="I672" s="204"/>
      <c r="J672" s="14"/>
      <c r="K672" s="14"/>
      <c r="L672" s="201"/>
      <c r="M672" s="205"/>
      <c r="N672" s="206"/>
      <c r="O672" s="206"/>
      <c r="P672" s="206"/>
      <c r="Q672" s="206"/>
      <c r="R672" s="206"/>
      <c r="S672" s="206"/>
      <c r="T672" s="207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02" t="s">
        <v>250</v>
      </c>
      <c r="AU672" s="202" t="s">
        <v>86</v>
      </c>
      <c r="AV672" s="14" t="s">
        <v>84</v>
      </c>
      <c r="AW672" s="14" t="s">
        <v>32</v>
      </c>
      <c r="AX672" s="14" t="s">
        <v>76</v>
      </c>
      <c r="AY672" s="202" t="s">
        <v>134</v>
      </c>
    </row>
    <row r="673" s="13" customFormat="1">
      <c r="A673" s="13"/>
      <c r="B673" s="192"/>
      <c r="C673" s="13"/>
      <c r="D673" s="193" t="s">
        <v>250</v>
      </c>
      <c r="E673" s="194" t="s">
        <v>1</v>
      </c>
      <c r="F673" s="195" t="s">
        <v>890</v>
      </c>
      <c r="G673" s="13"/>
      <c r="H673" s="196">
        <v>4.2000000000000002</v>
      </c>
      <c r="I673" s="197"/>
      <c r="J673" s="13"/>
      <c r="K673" s="13"/>
      <c r="L673" s="192"/>
      <c r="M673" s="198"/>
      <c r="N673" s="199"/>
      <c r="O673" s="199"/>
      <c r="P673" s="199"/>
      <c r="Q673" s="199"/>
      <c r="R673" s="199"/>
      <c r="S673" s="199"/>
      <c r="T673" s="200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T673" s="194" t="s">
        <v>250</v>
      </c>
      <c r="AU673" s="194" t="s">
        <v>86</v>
      </c>
      <c r="AV673" s="13" t="s">
        <v>86</v>
      </c>
      <c r="AW673" s="13" t="s">
        <v>32</v>
      </c>
      <c r="AX673" s="13" t="s">
        <v>76</v>
      </c>
      <c r="AY673" s="194" t="s">
        <v>134</v>
      </c>
    </row>
    <row r="674" s="15" customFormat="1">
      <c r="A674" s="15"/>
      <c r="B674" s="208"/>
      <c r="C674" s="15"/>
      <c r="D674" s="193" t="s">
        <v>250</v>
      </c>
      <c r="E674" s="209" t="s">
        <v>1</v>
      </c>
      <c r="F674" s="210" t="s">
        <v>256</v>
      </c>
      <c r="G674" s="15"/>
      <c r="H674" s="211">
        <v>8.4000000000000004</v>
      </c>
      <c r="I674" s="212"/>
      <c r="J674" s="15"/>
      <c r="K674" s="15"/>
      <c r="L674" s="208"/>
      <c r="M674" s="213"/>
      <c r="N674" s="214"/>
      <c r="O674" s="214"/>
      <c r="P674" s="214"/>
      <c r="Q674" s="214"/>
      <c r="R674" s="214"/>
      <c r="S674" s="214"/>
      <c r="T674" s="2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T674" s="209" t="s">
        <v>250</v>
      </c>
      <c r="AU674" s="209" t="s">
        <v>86</v>
      </c>
      <c r="AV674" s="15" t="s">
        <v>248</v>
      </c>
      <c r="AW674" s="15" t="s">
        <v>32</v>
      </c>
      <c r="AX674" s="15" t="s">
        <v>84</v>
      </c>
      <c r="AY674" s="209" t="s">
        <v>134</v>
      </c>
    </row>
    <row r="675" s="2" customFormat="1" ht="24.15" customHeight="1">
      <c r="A675" s="38"/>
      <c r="B675" s="171"/>
      <c r="C675" s="172" t="s">
        <v>891</v>
      </c>
      <c r="D675" s="172" t="s">
        <v>137</v>
      </c>
      <c r="E675" s="173" t="s">
        <v>892</v>
      </c>
      <c r="F675" s="174" t="s">
        <v>893</v>
      </c>
      <c r="G675" s="175" t="s">
        <v>264</v>
      </c>
      <c r="H675" s="176">
        <v>1.02</v>
      </c>
      <c r="I675" s="177"/>
      <c r="J675" s="178">
        <f>ROUND(I675*H675,2)</f>
        <v>0</v>
      </c>
      <c r="K675" s="174" t="s">
        <v>141</v>
      </c>
      <c r="L675" s="39"/>
      <c r="M675" s="179" t="s">
        <v>1</v>
      </c>
      <c r="N675" s="180" t="s">
        <v>41</v>
      </c>
      <c r="O675" s="77"/>
      <c r="P675" s="181">
        <f>O675*H675</f>
        <v>0</v>
      </c>
      <c r="Q675" s="181">
        <v>0</v>
      </c>
      <c r="R675" s="181">
        <f>Q675*H675</f>
        <v>0</v>
      </c>
      <c r="S675" s="181">
        <v>1.8</v>
      </c>
      <c r="T675" s="182">
        <f>S675*H675</f>
        <v>1.8360000000000001</v>
      </c>
      <c r="U675" s="38"/>
      <c r="V675" s="38"/>
      <c r="W675" s="38"/>
      <c r="X675" s="38"/>
      <c r="Y675" s="38"/>
      <c r="Z675" s="38"/>
      <c r="AA675" s="38"/>
      <c r="AB675" s="38"/>
      <c r="AC675" s="38"/>
      <c r="AD675" s="38"/>
      <c r="AE675" s="38"/>
      <c r="AR675" s="183" t="s">
        <v>248</v>
      </c>
      <c r="AT675" s="183" t="s">
        <v>137</v>
      </c>
      <c r="AU675" s="183" t="s">
        <v>86</v>
      </c>
      <c r="AY675" s="19" t="s">
        <v>134</v>
      </c>
      <c r="BE675" s="184">
        <f>IF(N675="základní",J675,0)</f>
        <v>0</v>
      </c>
      <c r="BF675" s="184">
        <f>IF(N675="snížená",J675,0)</f>
        <v>0</v>
      </c>
      <c r="BG675" s="184">
        <f>IF(N675="zákl. přenesená",J675,0)</f>
        <v>0</v>
      </c>
      <c r="BH675" s="184">
        <f>IF(N675="sníž. přenesená",J675,0)</f>
        <v>0</v>
      </c>
      <c r="BI675" s="184">
        <f>IF(N675="nulová",J675,0)</f>
        <v>0</v>
      </c>
      <c r="BJ675" s="19" t="s">
        <v>84</v>
      </c>
      <c r="BK675" s="184">
        <f>ROUND(I675*H675,2)</f>
        <v>0</v>
      </c>
      <c r="BL675" s="19" t="s">
        <v>248</v>
      </c>
      <c r="BM675" s="183" t="s">
        <v>894</v>
      </c>
    </row>
    <row r="676" s="14" customFormat="1">
      <c r="A676" s="14"/>
      <c r="B676" s="201"/>
      <c r="C676" s="14"/>
      <c r="D676" s="193" t="s">
        <v>250</v>
      </c>
      <c r="E676" s="202" t="s">
        <v>1</v>
      </c>
      <c r="F676" s="203" t="s">
        <v>895</v>
      </c>
      <c r="G676" s="14"/>
      <c r="H676" s="202" t="s">
        <v>1</v>
      </c>
      <c r="I676" s="204"/>
      <c r="J676" s="14"/>
      <c r="K676" s="14"/>
      <c r="L676" s="201"/>
      <c r="M676" s="205"/>
      <c r="N676" s="206"/>
      <c r="O676" s="206"/>
      <c r="P676" s="206"/>
      <c r="Q676" s="206"/>
      <c r="R676" s="206"/>
      <c r="S676" s="206"/>
      <c r="T676" s="207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02" t="s">
        <v>250</v>
      </c>
      <c r="AU676" s="202" t="s">
        <v>86</v>
      </c>
      <c r="AV676" s="14" t="s">
        <v>84</v>
      </c>
      <c r="AW676" s="14" t="s">
        <v>32</v>
      </c>
      <c r="AX676" s="14" t="s">
        <v>76</v>
      </c>
      <c r="AY676" s="202" t="s">
        <v>134</v>
      </c>
    </row>
    <row r="677" s="13" customFormat="1">
      <c r="A677" s="13"/>
      <c r="B677" s="192"/>
      <c r="C677" s="13"/>
      <c r="D677" s="193" t="s">
        <v>250</v>
      </c>
      <c r="E677" s="194" t="s">
        <v>1</v>
      </c>
      <c r="F677" s="195" t="s">
        <v>896</v>
      </c>
      <c r="G677" s="13"/>
      <c r="H677" s="196">
        <v>1.02</v>
      </c>
      <c r="I677" s="197"/>
      <c r="J677" s="13"/>
      <c r="K677" s="13"/>
      <c r="L677" s="192"/>
      <c r="M677" s="198"/>
      <c r="N677" s="199"/>
      <c r="O677" s="199"/>
      <c r="P677" s="199"/>
      <c r="Q677" s="199"/>
      <c r="R677" s="199"/>
      <c r="S677" s="199"/>
      <c r="T677" s="200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194" t="s">
        <v>250</v>
      </c>
      <c r="AU677" s="194" t="s">
        <v>86</v>
      </c>
      <c r="AV677" s="13" t="s">
        <v>86</v>
      </c>
      <c r="AW677" s="13" t="s">
        <v>32</v>
      </c>
      <c r="AX677" s="13" t="s">
        <v>84</v>
      </c>
      <c r="AY677" s="194" t="s">
        <v>134</v>
      </c>
    </row>
    <row r="678" s="2" customFormat="1" ht="24.15" customHeight="1">
      <c r="A678" s="38"/>
      <c r="B678" s="171"/>
      <c r="C678" s="172" t="s">
        <v>897</v>
      </c>
      <c r="D678" s="172" t="s">
        <v>137</v>
      </c>
      <c r="E678" s="173" t="s">
        <v>898</v>
      </c>
      <c r="F678" s="174" t="s">
        <v>899</v>
      </c>
      <c r="G678" s="175" t="s">
        <v>247</v>
      </c>
      <c r="H678" s="176">
        <v>112.2</v>
      </c>
      <c r="I678" s="177"/>
      <c r="J678" s="178">
        <f>ROUND(I678*H678,2)</f>
        <v>0</v>
      </c>
      <c r="K678" s="174" t="s">
        <v>1</v>
      </c>
      <c r="L678" s="39"/>
      <c r="M678" s="179" t="s">
        <v>1</v>
      </c>
      <c r="N678" s="180" t="s">
        <v>41</v>
      </c>
      <c r="O678" s="77"/>
      <c r="P678" s="181">
        <f>O678*H678</f>
        <v>0</v>
      </c>
      <c r="Q678" s="181">
        <v>0</v>
      </c>
      <c r="R678" s="181">
        <f>Q678*H678</f>
        <v>0</v>
      </c>
      <c r="S678" s="181">
        <v>0.0040000000000000001</v>
      </c>
      <c r="T678" s="182">
        <f>S678*H678</f>
        <v>0.44880000000000003</v>
      </c>
      <c r="U678" s="38"/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  <c r="AR678" s="183" t="s">
        <v>248</v>
      </c>
      <c r="AT678" s="183" t="s">
        <v>137</v>
      </c>
      <c r="AU678" s="183" t="s">
        <v>86</v>
      </c>
      <c r="AY678" s="19" t="s">
        <v>134</v>
      </c>
      <c r="BE678" s="184">
        <f>IF(N678="základní",J678,0)</f>
        <v>0</v>
      </c>
      <c r="BF678" s="184">
        <f>IF(N678="snížená",J678,0)</f>
        <v>0</v>
      </c>
      <c r="BG678" s="184">
        <f>IF(N678="zákl. přenesená",J678,0)</f>
        <v>0</v>
      </c>
      <c r="BH678" s="184">
        <f>IF(N678="sníž. přenesená",J678,0)</f>
        <v>0</v>
      </c>
      <c r="BI678" s="184">
        <f>IF(N678="nulová",J678,0)</f>
        <v>0</v>
      </c>
      <c r="BJ678" s="19" t="s">
        <v>84</v>
      </c>
      <c r="BK678" s="184">
        <f>ROUND(I678*H678,2)</f>
        <v>0</v>
      </c>
      <c r="BL678" s="19" t="s">
        <v>248</v>
      </c>
      <c r="BM678" s="183" t="s">
        <v>900</v>
      </c>
    </row>
    <row r="679" s="13" customFormat="1">
      <c r="A679" s="13"/>
      <c r="B679" s="192"/>
      <c r="C679" s="13"/>
      <c r="D679" s="193" t="s">
        <v>250</v>
      </c>
      <c r="E679" s="194" t="s">
        <v>1</v>
      </c>
      <c r="F679" s="195" t="s">
        <v>182</v>
      </c>
      <c r="G679" s="13"/>
      <c r="H679" s="196">
        <v>112.2</v>
      </c>
      <c r="I679" s="197"/>
      <c r="J679" s="13"/>
      <c r="K679" s="13"/>
      <c r="L679" s="192"/>
      <c r="M679" s="198"/>
      <c r="N679" s="199"/>
      <c r="O679" s="199"/>
      <c r="P679" s="199"/>
      <c r="Q679" s="199"/>
      <c r="R679" s="199"/>
      <c r="S679" s="199"/>
      <c r="T679" s="200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194" t="s">
        <v>250</v>
      </c>
      <c r="AU679" s="194" t="s">
        <v>86</v>
      </c>
      <c r="AV679" s="13" t="s">
        <v>86</v>
      </c>
      <c r="AW679" s="13" t="s">
        <v>32</v>
      </c>
      <c r="AX679" s="13" t="s">
        <v>84</v>
      </c>
      <c r="AY679" s="194" t="s">
        <v>134</v>
      </c>
    </row>
    <row r="680" s="2" customFormat="1" ht="24.15" customHeight="1">
      <c r="A680" s="38"/>
      <c r="B680" s="171"/>
      <c r="C680" s="172" t="s">
        <v>901</v>
      </c>
      <c r="D680" s="172" t="s">
        <v>137</v>
      </c>
      <c r="E680" s="173" t="s">
        <v>902</v>
      </c>
      <c r="F680" s="174" t="s">
        <v>903</v>
      </c>
      <c r="G680" s="175" t="s">
        <v>247</v>
      </c>
      <c r="H680" s="176">
        <v>186.256</v>
      </c>
      <c r="I680" s="177"/>
      <c r="J680" s="178">
        <f>ROUND(I680*H680,2)</f>
        <v>0</v>
      </c>
      <c r="K680" s="174" t="s">
        <v>1</v>
      </c>
      <c r="L680" s="39"/>
      <c r="M680" s="179" t="s">
        <v>1</v>
      </c>
      <c r="N680" s="180" t="s">
        <v>41</v>
      </c>
      <c r="O680" s="77"/>
      <c r="P680" s="181">
        <f>O680*H680</f>
        <v>0</v>
      </c>
      <c r="Q680" s="181">
        <v>0</v>
      </c>
      <c r="R680" s="181">
        <f>Q680*H680</f>
        <v>0</v>
      </c>
      <c r="S680" s="181">
        <v>0.0040000000000000001</v>
      </c>
      <c r="T680" s="182">
        <f>S680*H680</f>
        <v>0.74502400000000002</v>
      </c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R680" s="183" t="s">
        <v>248</v>
      </c>
      <c r="AT680" s="183" t="s">
        <v>137</v>
      </c>
      <c r="AU680" s="183" t="s">
        <v>86</v>
      </c>
      <c r="AY680" s="19" t="s">
        <v>134</v>
      </c>
      <c r="BE680" s="184">
        <f>IF(N680="základní",J680,0)</f>
        <v>0</v>
      </c>
      <c r="BF680" s="184">
        <f>IF(N680="snížená",J680,0)</f>
        <v>0</v>
      </c>
      <c r="BG680" s="184">
        <f>IF(N680="zákl. přenesená",J680,0)</f>
        <v>0</v>
      </c>
      <c r="BH680" s="184">
        <f>IF(N680="sníž. přenesená",J680,0)</f>
        <v>0</v>
      </c>
      <c r="BI680" s="184">
        <f>IF(N680="nulová",J680,0)</f>
        <v>0</v>
      </c>
      <c r="BJ680" s="19" t="s">
        <v>84</v>
      </c>
      <c r="BK680" s="184">
        <f>ROUND(I680*H680,2)</f>
        <v>0</v>
      </c>
      <c r="BL680" s="19" t="s">
        <v>248</v>
      </c>
      <c r="BM680" s="183" t="s">
        <v>904</v>
      </c>
    </row>
    <row r="681" s="13" customFormat="1">
      <c r="A681" s="13"/>
      <c r="B681" s="192"/>
      <c r="C681" s="13"/>
      <c r="D681" s="193" t="s">
        <v>250</v>
      </c>
      <c r="E681" s="194" t="s">
        <v>1</v>
      </c>
      <c r="F681" s="195" t="s">
        <v>184</v>
      </c>
      <c r="G681" s="13"/>
      <c r="H681" s="196">
        <v>186.256</v>
      </c>
      <c r="I681" s="197"/>
      <c r="J681" s="13"/>
      <c r="K681" s="13"/>
      <c r="L681" s="192"/>
      <c r="M681" s="198"/>
      <c r="N681" s="199"/>
      <c r="O681" s="199"/>
      <c r="P681" s="199"/>
      <c r="Q681" s="199"/>
      <c r="R681" s="199"/>
      <c r="S681" s="199"/>
      <c r="T681" s="200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194" t="s">
        <v>250</v>
      </c>
      <c r="AU681" s="194" t="s">
        <v>86</v>
      </c>
      <c r="AV681" s="13" t="s">
        <v>86</v>
      </c>
      <c r="AW681" s="13" t="s">
        <v>32</v>
      </c>
      <c r="AX681" s="13" t="s">
        <v>84</v>
      </c>
      <c r="AY681" s="194" t="s">
        <v>134</v>
      </c>
    </row>
    <row r="682" s="2" customFormat="1" ht="37.8" customHeight="1">
      <c r="A682" s="38"/>
      <c r="B682" s="171"/>
      <c r="C682" s="172" t="s">
        <v>905</v>
      </c>
      <c r="D682" s="172" t="s">
        <v>137</v>
      </c>
      <c r="E682" s="173" t="s">
        <v>906</v>
      </c>
      <c r="F682" s="174" t="s">
        <v>907</v>
      </c>
      <c r="G682" s="175" t="s">
        <v>247</v>
      </c>
      <c r="H682" s="176">
        <v>573.96000000000004</v>
      </c>
      <c r="I682" s="177"/>
      <c r="J682" s="178">
        <f>ROUND(I682*H682,2)</f>
        <v>0</v>
      </c>
      <c r="K682" s="174" t="s">
        <v>141</v>
      </c>
      <c r="L682" s="39"/>
      <c r="M682" s="179" t="s">
        <v>1</v>
      </c>
      <c r="N682" s="180" t="s">
        <v>41</v>
      </c>
      <c r="O682" s="77"/>
      <c r="P682" s="181">
        <f>O682*H682</f>
        <v>0</v>
      </c>
      <c r="Q682" s="181">
        <v>0</v>
      </c>
      <c r="R682" s="181">
        <f>Q682*H682</f>
        <v>0</v>
      </c>
      <c r="S682" s="181">
        <v>0.0050000000000000001</v>
      </c>
      <c r="T682" s="182">
        <f>S682*H682</f>
        <v>2.8698000000000001</v>
      </c>
      <c r="U682" s="38"/>
      <c r="V682" s="38"/>
      <c r="W682" s="38"/>
      <c r="X682" s="38"/>
      <c r="Y682" s="38"/>
      <c r="Z682" s="38"/>
      <c r="AA682" s="38"/>
      <c r="AB682" s="38"/>
      <c r="AC682" s="38"/>
      <c r="AD682" s="38"/>
      <c r="AE682" s="38"/>
      <c r="AR682" s="183" t="s">
        <v>248</v>
      </c>
      <c r="AT682" s="183" t="s">
        <v>137</v>
      </c>
      <c r="AU682" s="183" t="s">
        <v>86</v>
      </c>
      <c r="AY682" s="19" t="s">
        <v>134</v>
      </c>
      <c r="BE682" s="184">
        <f>IF(N682="základní",J682,0)</f>
        <v>0</v>
      </c>
      <c r="BF682" s="184">
        <f>IF(N682="snížená",J682,0)</f>
        <v>0</v>
      </c>
      <c r="BG682" s="184">
        <f>IF(N682="zákl. přenesená",J682,0)</f>
        <v>0</v>
      </c>
      <c r="BH682" s="184">
        <f>IF(N682="sníž. přenesená",J682,0)</f>
        <v>0</v>
      </c>
      <c r="BI682" s="184">
        <f>IF(N682="nulová",J682,0)</f>
        <v>0</v>
      </c>
      <c r="BJ682" s="19" t="s">
        <v>84</v>
      </c>
      <c r="BK682" s="184">
        <f>ROUND(I682*H682,2)</f>
        <v>0</v>
      </c>
      <c r="BL682" s="19" t="s">
        <v>248</v>
      </c>
      <c r="BM682" s="183" t="s">
        <v>908</v>
      </c>
    </row>
    <row r="683" s="13" customFormat="1">
      <c r="A683" s="13"/>
      <c r="B683" s="192"/>
      <c r="C683" s="13"/>
      <c r="D683" s="193" t="s">
        <v>250</v>
      </c>
      <c r="E683" s="194" t="s">
        <v>1</v>
      </c>
      <c r="F683" s="195" t="s">
        <v>192</v>
      </c>
      <c r="G683" s="13"/>
      <c r="H683" s="196">
        <v>573.96000000000004</v>
      </c>
      <c r="I683" s="197"/>
      <c r="J683" s="13"/>
      <c r="K683" s="13"/>
      <c r="L683" s="192"/>
      <c r="M683" s="198"/>
      <c r="N683" s="199"/>
      <c r="O683" s="199"/>
      <c r="P683" s="199"/>
      <c r="Q683" s="199"/>
      <c r="R683" s="199"/>
      <c r="S683" s="199"/>
      <c r="T683" s="200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194" t="s">
        <v>250</v>
      </c>
      <c r="AU683" s="194" t="s">
        <v>86</v>
      </c>
      <c r="AV683" s="13" t="s">
        <v>86</v>
      </c>
      <c r="AW683" s="13" t="s">
        <v>32</v>
      </c>
      <c r="AX683" s="13" t="s">
        <v>84</v>
      </c>
      <c r="AY683" s="194" t="s">
        <v>134</v>
      </c>
    </row>
    <row r="684" s="2" customFormat="1" ht="24.15" customHeight="1">
      <c r="A684" s="38"/>
      <c r="B684" s="171"/>
      <c r="C684" s="172" t="s">
        <v>909</v>
      </c>
      <c r="D684" s="172" t="s">
        <v>137</v>
      </c>
      <c r="E684" s="173" t="s">
        <v>910</v>
      </c>
      <c r="F684" s="174" t="s">
        <v>911</v>
      </c>
      <c r="G684" s="175" t="s">
        <v>247</v>
      </c>
      <c r="H684" s="176">
        <v>72.299999999999997</v>
      </c>
      <c r="I684" s="177"/>
      <c r="J684" s="178">
        <f>ROUND(I684*H684,2)</f>
        <v>0</v>
      </c>
      <c r="K684" s="174" t="s">
        <v>141</v>
      </c>
      <c r="L684" s="39"/>
      <c r="M684" s="179" t="s">
        <v>1</v>
      </c>
      <c r="N684" s="180" t="s">
        <v>41</v>
      </c>
      <c r="O684" s="77"/>
      <c r="P684" s="181">
        <f>O684*H684</f>
        <v>0</v>
      </c>
      <c r="Q684" s="181">
        <v>0</v>
      </c>
      <c r="R684" s="181">
        <f>Q684*H684</f>
        <v>0</v>
      </c>
      <c r="S684" s="181">
        <v>0.088999999999999996</v>
      </c>
      <c r="T684" s="182">
        <f>S684*H684</f>
        <v>6.4346999999999994</v>
      </c>
      <c r="U684" s="38"/>
      <c r="V684" s="38"/>
      <c r="W684" s="38"/>
      <c r="X684" s="38"/>
      <c r="Y684" s="38"/>
      <c r="Z684" s="38"/>
      <c r="AA684" s="38"/>
      <c r="AB684" s="38"/>
      <c r="AC684" s="38"/>
      <c r="AD684" s="38"/>
      <c r="AE684" s="38"/>
      <c r="AR684" s="183" t="s">
        <v>248</v>
      </c>
      <c r="AT684" s="183" t="s">
        <v>137</v>
      </c>
      <c r="AU684" s="183" t="s">
        <v>86</v>
      </c>
      <c r="AY684" s="19" t="s">
        <v>134</v>
      </c>
      <c r="BE684" s="184">
        <f>IF(N684="základní",J684,0)</f>
        <v>0</v>
      </c>
      <c r="BF684" s="184">
        <f>IF(N684="snížená",J684,0)</f>
        <v>0</v>
      </c>
      <c r="BG684" s="184">
        <f>IF(N684="zákl. přenesená",J684,0)</f>
        <v>0</v>
      </c>
      <c r="BH684" s="184">
        <f>IF(N684="sníž. přenesená",J684,0)</f>
        <v>0</v>
      </c>
      <c r="BI684" s="184">
        <f>IF(N684="nulová",J684,0)</f>
        <v>0</v>
      </c>
      <c r="BJ684" s="19" t="s">
        <v>84</v>
      </c>
      <c r="BK684" s="184">
        <f>ROUND(I684*H684,2)</f>
        <v>0</v>
      </c>
      <c r="BL684" s="19" t="s">
        <v>248</v>
      </c>
      <c r="BM684" s="183" t="s">
        <v>912</v>
      </c>
    </row>
    <row r="685" s="13" customFormat="1">
      <c r="A685" s="13"/>
      <c r="B685" s="192"/>
      <c r="C685" s="13"/>
      <c r="D685" s="193" t="s">
        <v>250</v>
      </c>
      <c r="E685" s="194" t="s">
        <v>1</v>
      </c>
      <c r="F685" s="195" t="s">
        <v>196</v>
      </c>
      <c r="G685" s="13"/>
      <c r="H685" s="196">
        <v>65.299999999999997</v>
      </c>
      <c r="I685" s="197"/>
      <c r="J685" s="13"/>
      <c r="K685" s="13"/>
      <c r="L685" s="192"/>
      <c r="M685" s="198"/>
      <c r="N685" s="199"/>
      <c r="O685" s="199"/>
      <c r="P685" s="199"/>
      <c r="Q685" s="199"/>
      <c r="R685" s="199"/>
      <c r="S685" s="199"/>
      <c r="T685" s="200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194" t="s">
        <v>250</v>
      </c>
      <c r="AU685" s="194" t="s">
        <v>86</v>
      </c>
      <c r="AV685" s="13" t="s">
        <v>86</v>
      </c>
      <c r="AW685" s="13" t="s">
        <v>32</v>
      </c>
      <c r="AX685" s="13" t="s">
        <v>76</v>
      </c>
      <c r="AY685" s="194" t="s">
        <v>134</v>
      </c>
    </row>
    <row r="686" s="13" customFormat="1">
      <c r="A686" s="13"/>
      <c r="B686" s="192"/>
      <c r="C686" s="13"/>
      <c r="D686" s="193" t="s">
        <v>250</v>
      </c>
      <c r="E686" s="194" t="s">
        <v>1</v>
      </c>
      <c r="F686" s="195" t="s">
        <v>732</v>
      </c>
      <c r="G686" s="13"/>
      <c r="H686" s="196">
        <v>7</v>
      </c>
      <c r="I686" s="197"/>
      <c r="J686" s="13"/>
      <c r="K686" s="13"/>
      <c r="L686" s="192"/>
      <c r="M686" s="198"/>
      <c r="N686" s="199"/>
      <c r="O686" s="199"/>
      <c r="P686" s="199"/>
      <c r="Q686" s="199"/>
      <c r="R686" s="199"/>
      <c r="S686" s="199"/>
      <c r="T686" s="200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194" t="s">
        <v>250</v>
      </c>
      <c r="AU686" s="194" t="s">
        <v>86</v>
      </c>
      <c r="AV686" s="13" t="s">
        <v>86</v>
      </c>
      <c r="AW686" s="13" t="s">
        <v>32</v>
      </c>
      <c r="AX686" s="13" t="s">
        <v>76</v>
      </c>
      <c r="AY686" s="194" t="s">
        <v>134</v>
      </c>
    </row>
    <row r="687" s="15" customFormat="1">
      <c r="A687" s="15"/>
      <c r="B687" s="208"/>
      <c r="C687" s="15"/>
      <c r="D687" s="193" t="s">
        <v>250</v>
      </c>
      <c r="E687" s="209" t="s">
        <v>1</v>
      </c>
      <c r="F687" s="210" t="s">
        <v>256</v>
      </c>
      <c r="G687" s="15"/>
      <c r="H687" s="211">
        <v>72.299999999999997</v>
      </c>
      <c r="I687" s="212"/>
      <c r="J687" s="15"/>
      <c r="K687" s="15"/>
      <c r="L687" s="208"/>
      <c r="M687" s="213"/>
      <c r="N687" s="214"/>
      <c r="O687" s="214"/>
      <c r="P687" s="214"/>
      <c r="Q687" s="214"/>
      <c r="R687" s="214"/>
      <c r="S687" s="214"/>
      <c r="T687" s="2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T687" s="209" t="s">
        <v>250</v>
      </c>
      <c r="AU687" s="209" t="s">
        <v>86</v>
      </c>
      <c r="AV687" s="15" t="s">
        <v>248</v>
      </c>
      <c r="AW687" s="15" t="s">
        <v>32</v>
      </c>
      <c r="AX687" s="15" t="s">
        <v>84</v>
      </c>
      <c r="AY687" s="209" t="s">
        <v>134</v>
      </c>
    </row>
    <row r="688" s="2" customFormat="1" ht="24.15" customHeight="1">
      <c r="A688" s="38"/>
      <c r="B688" s="171"/>
      <c r="C688" s="172" t="s">
        <v>913</v>
      </c>
      <c r="D688" s="172" t="s">
        <v>137</v>
      </c>
      <c r="E688" s="173" t="s">
        <v>914</v>
      </c>
      <c r="F688" s="174" t="s">
        <v>915</v>
      </c>
      <c r="G688" s="175" t="s">
        <v>247</v>
      </c>
      <c r="H688" s="176">
        <v>7.2000000000000002</v>
      </c>
      <c r="I688" s="177"/>
      <c r="J688" s="178">
        <f>ROUND(I688*H688,2)</f>
        <v>0</v>
      </c>
      <c r="K688" s="174" t="s">
        <v>141</v>
      </c>
      <c r="L688" s="39"/>
      <c r="M688" s="179" t="s">
        <v>1</v>
      </c>
      <c r="N688" s="180" t="s">
        <v>41</v>
      </c>
      <c r="O688" s="77"/>
      <c r="P688" s="181">
        <f>O688*H688</f>
        <v>0</v>
      </c>
      <c r="Q688" s="181">
        <v>0</v>
      </c>
      <c r="R688" s="181">
        <f>Q688*H688</f>
        <v>0</v>
      </c>
      <c r="S688" s="181">
        <v>0</v>
      </c>
      <c r="T688" s="182">
        <f>S688*H688</f>
        <v>0</v>
      </c>
      <c r="U688" s="38"/>
      <c r="V688" s="38"/>
      <c r="W688" s="38"/>
      <c r="X688" s="38"/>
      <c r="Y688" s="38"/>
      <c r="Z688" s="38"/>
      <c r="AA688" s="38"/>
      <c r="AB688" s="38"/>
      <c r="AC688" s="38"/>
      <c r="AD688" s="38"/>
      <c r="AE688" s="38"/>
      <c r="AR688" s="183" t="s">
        <v>248</v>
      </c>
      <c r="AT688" s="183" t="s">
        <v>137</v>
      </c>
      <c r="AU688" s="183" t="s">
        <v>86</v>
      </c>
      <c r="AY688" s="19" t="s">
        <v>134</v>
      </c>
      <c r="BE688" s="184">
        <f>IF(N688="základní",J688,0)</f>
        <v>0</v>
      </c>
      <c r="BF688" s="184">
        <f>IF(N688="snížená",J688,0)</f>
        <v>0</v>
      </c>
      <c r="BG688" s="184">
        <f>IF(N688="zákl. přenesená",J688,0)</f>
        <v>0</v>
      </c>
      <c r="BH688" s="184">
        <f>IF(N688="sníž. přenesená",J688,0)</f>
        <v>0</v>
      </c>
      <c r="BI688" s="184">
        <f>IF(N688="nulová",J688,0)</f>
        <v>0</v>
      </c>
      <c r="BJ688" s="19" t="s">
        <v>84</v>
      </c>
      <c r="BK688" s="184">
        <f>ROUND(I688*H688,2)</f>
        <v>0</v>
      </c>
      <c r="BL688" s="19" t="s">
        <v>248</v>
      </c>
      <c r="BM688" s="183" t="s">
        <v>916</v>
      </c>
    </row>
    <row r="689" s="2" customFormat="1" ht="24.15" customHeight="1">
      <c r="A689" s="38"/>
      <c r="B689" s="171"/>
      <c r="C689" s="172" t="s">
        <v>917</v>
      </c>
      <c r="D689" s="172" t="s">
        <v>137</v>
      </c>
      <c r="E689" s="173" t="s">
        <v>918</v>
      </c>
      <c r="F689" s="174" t="s">
        <v>919</v>
      </c>
      <c r="G689" s="175" t="s">
        <v>920</v>
      </c>
      <c r="H689" s="176">
        <v>1</v>
      </c>
      <c r="I689" s="177"/>
      <c r="J689" s="178">
        <f>ROUND(I689*H689,2)</f>
        <v>0</v>
      </c>
      <c r="K689" s="174" t="s">
        <v>1</v>
      </c>
      <c r="L689" s="39"/>
      <c r="M689" s="179" t="s">
        <v>1</v>
      </c>
      <c r="N689" s="180" t="s">
        <v>41</v>
      </c>
      <c r="O689" s="77"/>
      <c r="P689" s="181">
        <f>O689*H689</f>
        <v>0</v>
      </c>
      <c r="Q689" s="181">
        <v>0</v>
      </c>
      <c r="R689" s="181">
        <f>Q689*H689</f>
        <v>0</v>
      </c>
      <c r="S689" s="181">
        <v>0</v>
      </c>
      <c r="T689" s="182">
        <f>S689*H689</f>
        <v>0</v>
      </c>
      <c r="U689" s="38"/>
      <c r="V689" s="38"/>
      <c r="W689" s="38"/>
      <c r="X689" s="38"/>
      <c r="Y689" s="38"/>
      <c r="Z689" s="38"/>
      <c r="AA689" s="38"/>
      <c r="AB689" s="38"/>
      <c r="AC689" s="38"/>
      <c r="AD689" s="38"/>
      <c r="AE689" s="38"/>
      <c r="AR689" s="183" t="s">
        <v>248</v>
      </c>
      <c r="AT689" s="183" t="s">
        <v>137</v>
      </c>
      <c r="AU689" s="183" t="s">
        <v>86</v>
      </c>
      <c r="AY689" s="19" t="s">
        <v>134</v>
      </c>
      <c r="BE689" s="184">
        <f>IF(N689="základní",J689,0)</f>
        <v>0</v>
      </c>
      <c r="BF689" s="184">
        <f>IF(N689="snížená",J689,0)</f>
        <v>0</v>
      </c>
      <c r="BG689" s="184">
        <f>IF(N689="zákl. přenesená",J689,0)</f>
        <v>0</v>
      </c>
      <c r="BH689" s="184">
        <f>IF(N689="sníž. přenesená",J689,0)</f>
        <v>0</v>
      </c>
      <c r="BI689" s="184">
        <f>IF(N689="nulová",J689,0)</f>
        <v>0</v>
      </c>
      <c r="BJ689" s="19" t="s">
        <v>84</v>
      </c>
      <c r="BK689" s="184">
        <f>ROUND(I689*H689,2)</f>
        <v>0</v>
      </c>
      <c r="BL689" s="19" t="s">
        <v>248</v>
      </c>
      <c r="BM689" s="183" t="s">
        <v>921</v>
      </c>
    </row>
    <row r="690" s="2" customFormat="1">
      <c r="A690" s="38"/>
      <c r="B690" s="39"/>
      <c r="C690" s="38"/>
      <c r="D690" s="193" t="s">
        <v>451</v>
      </c>
      <c r="E690" s="38"/>
      <c r="F690" s="234" t="s">
        <v>922</v>
      </c>
      <c r="G690" s="38"/>
      <c r="H690" s="38"/>
      <c r="I690" s="235"/>
      <c r="J690" s="38"/>
      <c r="K690" s="38"/>
      <c r="L690" s="39"/>
      <c r="M690" s="236"/>
      <c r="N690" s="237"/>
      <c r="O690" s="77"/>
      <c r="P690" s="77"/>
      <c r="Q690" s="77"/>
      <c r="R690" s="77"/>
      <c r="S690" s="77"/>
      <c r="T690" s="78"/>
      <c r="U690" s="38"/>
      <c r="V690" s="38"/>
      <c r="W690" s="38"/>
      <c r="X690" s="38"/>
      <c r="Y690" s="38"/>
      <c r="Z690" s="38"/>
      <c r="AA690" s="38"/>
      <c r="AB690" s="38"/>
      <c r="AC690" s="38"/>
      <c r="AD690" s="38"/>
      <c r="AE690" s="38"/>
      <c r="AT690" s="19" t="s">
        <v>451</v>
      </c>
      <c r="AU690" s="19" t="s">
        <v>86</v>
      </c>
    </row>
    <row r="691" s="2" customFormat="1" ht="24.15" customHeight="1">
      <c r="A691" s="38"/>
      <c r="B691" s="171"/>
      <c r="C691" s="172" t="s">
        <v>923</v>
      </c>
      <c r="D691" s="172" t="s">
        <v>137</v>
      </c>
      <c r="E691" s="173" t="s">
        <v>924</v>
      </c>
      <c r="F691" s="174" t="s">
        <v>925</v>
      </c>
      <c r="G691" s="175" t="s">
        <v>926</v>
      </c>
      <c r="H691" s="176">
        <v>1</v>
      </c>
      <c r="I691" s="177"/>
      <c r="J691" s="178">
        <f>ROUND(I691*H691,2)</f>
        <v>0</v>
      </c>
      <c r="K691" s="174" t="s">
        <v>1</v>
      </c>
      <c r="L691" s="39"/>
      <c r="M691" s="179" t="s">
        <v>1</v>
      </c>
      <c r="N691" s="180" t="s">
        <v>41</v>
      </c>
      <c r="O691" s="77"/>
      <c r="P691" s="181">
        <f>O691*H691</f>
        <v>0</v>
      </c>
      <c r="Q691" s="181">
        <v>0</v>
      </c>
      <c r="R691" s="181">
        <f>Q691*H691</f>
        <v>0</v>
      </c>
      <c r="S691" s="181">
        <v>0</v>
      </c>
      <c r="T691" s="182">
        <f>S691*H691</f>
        <v>0</v>
      </c>
      <c r="U691" s="38"/>
      <c r="V691" s="38"/>
      <c r="W691" s="38"/>
      <c r="X691" s="38"/>
      <c r="Y691" s="38"/>
      <c r="Z691" s="38"/>
      <c r="AA691" s="38"/>
      <c r="AB691" s="38"/>
      <c r="AC691" s="38"/>
      <c r="AD691" s="38"/>
      <c r="AE691" s="38"/>
      <c r="AR691" s="183" t="s">
        <v>248</v>
      </c>
      <c r="AT691" s="183" t="s">
        <v>137</v>
      </c>
      <c r="AU691" s="183" t="s">
        <v>86</v>
      </c>
      <c r="AY691" s="19" t="s">
        <v>134</v>
      </c>
      <c r="BE691" s="184">
        <f>IF(N691="základní",J691,0)</f>
        <v>0</v>
      </c>
      <c r="BF691" s="184">
        <f>IF(N691="snížená",J691,0)</f>
        <v>0</v>
      </c>
      <c r="BG691" s="184">
        <f>IF(N691="zákl. přenesená",J691,0)</f>
        <v>0</v>
      </c>
      <c r="BH691" s="184">
        <f>IF(N691="sníž. přenesená",J691,0)</f>
        <v>0</v>
      </c>
      <c r="BI691" s="184">
        <f>IF(N691="nulová",J691,0)</f>
        <v>0</v>
      </c>
      <c r="BJ691" s="19" t="s">
        <v>84</v>
      </c>
      <c r="BK691" s="184">
        <f>ROUND(I691*H691,2)</f>
        <v>0</v>
      </c>
      <c r="BL691" s="19" t="s">
        <v>248</v>
      </c>
      <c r="BM691" s="183" t="s">
        <v>927</v>
      </c>
    </row>
    <row r="692" s="2" customFormat="1" ht="24.15" customHeight="1">
      <c r="A692" s="38"/>
      <c r="B692" s="171"/>
      <c r="C692" s="172" t="s">
        <v>928</v>
      </c>
      <c r="D692" s="172" t="s">
        <v>137</v>
      </c>
      <c r="E692" s="173" t="s">
        <v>929</v>
      </c>
      <c r="F692" s="174" t="s">
        <v>930</v>
      </c>
      <c r="G692" s="175" t="s">
        <v>926</v>
      </c>
      <c r="H692" s="176">
        <v>1</v>
      </c>
      <c r="I692" s="177"/>
      <c r="J692" s="178">
        <f>ROUND(I692*H692,2)</f>
        <v>0</v>
      </c>
      <c r="K692" s="174" t="s">
        <v>1</v>
      </c>
      <c r="L692" s="39"/>
      <c r="M692" s="179" t="s">
        <v>1</v>
      </c>
      <c r="N692" s="180" t="s">
        <v>41</v>
      </c>
      <c r="O692" s="77"/>
      <c r="P692" s="181">
        <f>O692*H692</f>
        <v>0</v>
      </c>
      <c r="Q692" s="181">
        <v>0</v>
      </c>
      <c r="R692" s="181">
        <f>Q692*H692</f>
        <v>0</v>
      </c>
      <c r="S692" s="181">
        <v>0</v>
      </c>
      <c r="T692" s="182">
        <f>S692*H692</f>
        <v>0</v>
      </c>
      <c r="U692" s="38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R692" s="183" t="s">
        <v>248</v>
      </c>
      <c r="AT692" s="183" t="s">
        <v>137</v>
      </c>
      <c r="AU692" s="183" t="s">
        <v>86</v>
      </c>
      <c r="AY692" s="19" t="s">
        <v>134</v>
      </c>
      <c r="BE692" s="184">
        <f>IF(N692="základní",J692,0)</f>
        <v>0</v>
      </c>
      <c r="BF692" s="184">
        <f>IF(N692="snížená",J692,0)</f>
        <v>0</v>
      </c>
      <c r="BG692" s="184">
        <f>IF(N692="zákl. přenesená",J692,0)</f>
        <v>0</v>
      </c>
      <c r="BH692" s="184">
        <f>IF(N692="sníž. přenesená",J692,0)</f>
        <v>0</v>
      </c>
      <c r="BI692" s="184">
        <f>IF(N692="nulová",J692,0)</f>
        <v>0</v>
      </c>
      <c r="BJ692" s="19" t="s">
        <v>84</v>
      </c>
      <c r="BK692" s="184">
        <f>ROUND(I692*H692,2)</f>
        <v>0</v>
      </c>
      <c r="BL692" s="19" t="s">
        <v>248</v>
      </c>
      <c r="BM692" s="183" t="s">
        <v>931</v>
      </c>
    </row>
    <row r="693" s="2" customFormat="1" ht="24.15" customHeight="1">
      <c r="A693" s="38"/>
      <c r="B693" s="171"/>
      <c r="C693" s="172" t="s">
        <v>932</v>
      </c>
      <c r="D693" s="172" t="s">
        <v>137</v>
      </c>
      <c r="E693" s="173" t="s">
        <v>933</v>
      </c>
      <c r="F693" s="174" t="s">
        <v>934</v>
      </c>
      <c r="G693" s="175" t="s">
        <v>935</v>
      </c>
      <c r="H693" s="176">
        <v>100</v>
      </c>
      <c r="I693" s="177"/>
      <c r="J693" s="178">
        <f>ROUND(I693*H693,2)</f>
        <v>0</v>
      </c>
      <c r="K693" s="174" t="s">
        <v>1</v>
      </c>
      <c r="L693" s="39"/>
      <c r="M693" s="179" t="s">
        <v>1</v>
      </c>
      <c r="N693" s="180" t="s">
        <v>41</v>
      </c>
      <c r="O693" s="77"/>
      <c r="P693" s="181">
        <f>O693*H693</f>
        <v>0</v>
      </c>
      <c r="Q693" s="181">
        <v>0</v>
      </c>
      <c r="R693" s="181">
        <f>Q693*H693</f>
        <v>0</v>
      </c>
      <c r="S693" s="181">
        <v>0</v>
      </c>
      <c r="T693" s="182">
        <f>S693*H693</f>
        <v>0</v>
      </c>
      <c r="U693" s="38"/>
      <c r="V693" s="38"/>
      <c r="W693" s="38"/>
      <c r="X693" s="38"/>
      <c r="Y693" s="38"/>
      <c r="Z693" s="38"/>
      <c r="AA693" s="38"/>
      <c r="AB693" s="38"/>
      <c r="AC693" s="38"/>
      <c r="AD693" s="38"/>
      <c r="AE693" s="38"/>
      <c r="AR693" s="183" t="s">
        <v>248</v>
      </c>
      <c r="AT693" s="183" t="s">
        <v>137</v>
      </c>
      <c r="AU693" s="183" t="s">
        <v>86</v>
      </c>
      <c r="AY693" s="19" t="s">
        <v>134</v>
      </c>
      <c r="BE693" s="184">
        <f>IF(N693="základní",J693,0)</f>
        <v>0</v>
      </c>
      <c r="BF693" s="184">
        <f>IF(N693="snížená",J693,0)</f>
        <v>0</v>
      </c>
      <c r="BG693" s="184">
        <f>IF(N693="zákl. přenesená",J693,0)</f>
        <v>0</v>
      </c>
      <c r="BH693" s="184">
        <f>IF(N693="sníž. přenesená",J693,0)</f>
        <v>0</v>
      </c>
      <c r="BI693" s="184">
        <f>IF(N693="nulová",J693,0)</f>
        <v>0</v>
      </c>
      <c r="BJ693" s="19" t="s">
        <v>84</v>
      </c>
      <c r="BK693" s="184">
        <f>ROUND(I693*H693,2)</f>
        <v>0</v>
      </c>
      <c r="BL693" s="19" t="s">
        <v>248</v>
      </c>
      <c r="BM693" s="183" t="s">
        <v>936</v>
      </c>
    </row>
    <row r="694" s="12" customFormat="1" ht="22.8" customHeight="1">
      <c r="A694" s="12"/>
      <c r="B694" s="158"/>
      <c r="C694" s="12"/>
      <c r="D694" s="159" t="s">
        <v>75</v>
      </c>
      <c r="E694" s="169" t="s">
        <v>937</v>
      </c>
      <c r="F694" s="169" t="s">
        <v>938</v>
      </c>
      <c r="G694" s="12"/>
      <c r="H694" s="12"/>
      <c r="I694" s="161"/>
      <c r="J694" s="170">
        <f>BK694</f>
        <v>0</v>
      </c>
      <c r="K694" s="12"/>
      <c r="L694" s="158"/>
      <c r="M694" s="163"/>
      <c r="N694" s="164"/>
      <c r="O694" s="164"/>
      <c r="P694" s="165">
        <f>SUM(P695:P699)</f>
        <v>0</v>
      </c>
      <c r="Q694" s="164"/>
      <c r="R694" s="165">
        <f>SUM(R695:R699)</f>
        <v>0</v>
      </c>
      <c r="S694" s="164"/>
      <c r="T694" s="166">
        <f>SUM(T695:T699)</f>
        <v>0</v>
      </c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R694" s="159" t="s">
        <v>84</v>
      </c>
      <c r="AT694" s="167" t="s">
        <v>75</v>
      </c>
      <c r="AU694" s="167" t="s">
        <v>84</v>
      </c>
      <c r="AY694" s="159" t="s">
        <v>134</v>
      </c>
      <c r="BK694" s="168">
        <f>SUM(BK695:BK699)</f>
        <v>0</v>
      </c>
    </row>
    <row r="695" s="2" customFormat="1" ht="24.15" customHeight="1">
      <c r="A695" s="38"/>
      <c r="B695" s="171"/>
      <c r="C695" s="172" t="s">
        <v>939</v>
      </c>
      <c r="D695" s="172" t="s">
        <v>137</v>
      </c>
      <c r="E695" s="173" t="s">
        <v>940</v>
      </c>
      <c r="F695" s="174" t="s">
        <v>941</v>
      </c>
      <c r="G695" s="175" t="s">
        <v>293</v>
      </c>
      <c r="H695" s="176">
        <v>125.20999999999999</v>
      </c>
      <c r="I695" s="177"/>
      <c r="J695" s="178">
        <f>ROUND(I695*H695,2)</f>
        <v>0</v>
      </c>
      <c r="K695" s="174" t="s">
        <v>141</v>
      </c>
      <c r="L695" s="39"/>
      <c r="M695" s="179" t="s">
        <v>1</v>
      </c>
      <c r="N695" s="180" t="s">
        <v>41</v>
      </c>
      <c r="O695" s="77"/>
      <c r="P695" s="181">
        <f>O695*H695</f>
        <v>0</v>
      </c>
      <c r="Q695" s="181">
        <v>0</v>
      </c>
      <c r="R695" s="181">
        <f>Q695*H695</f>
        <v>0</v>
      </c>
      <c r="S695" s="181">
        <v>0</v>
      </c>
      <c r="T695" s="182">
        <f>S695*H695</f>
        <v>0</v>
      </c>
      <c r="U695" s="38"/>
      <c r="V695" s="38"/>
      <c r="W695" s="38"/>
      <c r="X695" s="38"/>
      <c r="Y695" s="38"/>
      <c r="Z695" s="38"/>
      <c r="AA695" s="38"/>
      <c r="AB695" s="38"/>
      <c r="AC695" s="38"/>
      <c r="AD695" s="38"/>
      <c r="AE695" s="38"/>
      <c r="AR695" s="183" t="s">
        <v>248</v>
      </c>
      <c r="AT695" s="183" t="s">
        <v>137</v>
      </c>
      <c r="AU695" s="183" t="s">
        <v>86</v>
      </c>
      <c r="AY695" s="19" t="s">
        <v>134</v>
      </c>
      <c r="BE695" s="184">
        <f>IF(N695="základní",J695,0)</f>
        <v>0</v>
      </c>
      <c r="BF695" s="184">
        <f>IF(N695="snížená",J695,0)</f>
        <v>0</v>
      </c>
      <c r="BG695" s="184">
        <f>IF(N695="zákl. přenesená",J695,0)</f>
        <v>0</v>
      </c>
      <c r="BH695" s="184">
        <f>IF(N695="sníž. přenesená",J695,0)</f>
        <v>0</v>
      </c>
      <c r="BI695" s="184">
        <f>IF(N695="nulová",J695,0)</f>
        <v>0</v>
      </c>
      <c r="BJ695" s="19" t="s">
        <v>84</v>
      </c>
      <c r="BK695" s="184">
        <f>ROUND(I695*H695,2)</f>
        <v>0</v>
      </c>
      <c r="BL695" s="19" t="s">
        <v>248</v>
      </c>
      <c r="BM695" s="183" t="s">
        <v>942</v>
      </c>
    </row>
    <row r="696" s="2" customFormat="1" ht="24.15" customHeight="1">
      <c r="A696" s="38"/>
      <c r="B696" s="171"/>
      <c r="C696" s="172" t="s">
        <v>943</v>
      </c>
      <c r="D696" s="172" t="s">
        <v>137</v>
      </c>
      <c r="E696" s="173" t="s">
        <v>944</v>
      </c>
      <c r="F696" s="174" t="s">
        <v>945</v>
      </c>
      <c r="G696" s="175" t="s">
        <v>293</v>
      </c>
      <c r="H696" s="176">
        <v>125.20999999999999</v>
      </c>
      <c r="I696" s="177"/>
      <c r="J696" s="178">
        <f>ROUND(I696*H696,2)</f>
        <v>0</v>
      </c>
      <c r="K696" s="174" t="s">
        <v>141</v>
      </c>
      <c r="L696" s="39"/>
      <c r="M696" s="179" t="s">
        <v>1</v>
      </c>
      <c r="N696" s="180" t="s">
        <v>41</v>
      </c>
      <c r="O696" s="77"/>
      <c r="P696" s="181">
        <f>O696*H696</f>
        <v>0</v>
      </c>
      <c r="Q696" s="181">
        <v>0</v>
      </c>
      <c r="R696" s="181">
        <f>Q696*H696</f>
        <v>0</v>
      </c>
      <c r="S696" s="181">
        <v>0</v>
      </c>
      <c r="T696" s="182">
        <f>S696*H696</f>
        <v>0</v>
      </c>
      <c r="U696" s="38"/>
      <c r="V696" s="38"/>
      <c r="W696" s="38"/>
      <c r="X696" s="38"/>
      <c r="Y696" s="38"/>
      <c r="Z696" s="38"/>
      <c r="AA696" s="38"/>
      <c r="AB696" s="38"/>
      <c r="AC696" s="38"/>
      <c r="AD696" s="38"/>
      <c r="AE696" s="38"/>
      <c r="AR696" s="183" t="s">
        <v>248</v>
      </c>
      <c r="AT696" s="183" t="s">
        <v>137</v>
      </c>
      <c r="AU696" s="183" t="s">
        <v>86</v>
      </c>
      <c r="AY696" s="19" t="s">
        <v>134</v>
      </c>
      <c r="BE696" s="184">
        <f>IF(N696="základní",J696,0)</f>
        <v>0</v>
      </c>
      <c r="BF696" s="184">
        <f>IF(N696="snížená",J696,0)</f>
        <v>0</v>
      </c>
      <c r="BG696" s="184">
        <f>IF(N696="zákl. přenesená",J696,0)</f>
        <v>0</v>
      </c>
      <c r="BH696" s="184">
        <f>IF(N696="sníž. přenesená",J696,0)</f>
        <v>0</v>
      </c>
      <c r="BI696" s="184">
        <f>IF(N696="nulová",J696,0)</f>
        <v>0</v>
      </c>
      <c r="BJ696" s="19" t="s">
        <v>84</v>
      </c>
      <c r="BK696" s="184">
        <f>ROUND(I696*H696,2)</f>
        <v>0</v>
      </c>
      <c r="BL696" s="19" t="s">
        <v>248</v>
      </c>
      <c r="BM696" s="183" t="s">
        <v>946</v>
      </c>
    </row>
    <row r="697" s="2" customFormat="1" ht="24.15" customHeight="1">
      <c r="A697" s="38"/>
      <c r="B697" s="171"/>
      <c r="C697" s="172" t="s">
        <v>947</v>
      </c>
      <c r="D697" s="172" t="s">
        <v>137</v>
      </c>
      <c r="E697" s="173" t="s">
        <v>948</v>
      </c>
      <c r="F697" s="174" t="s">
        <v>949</v>
      </c>
      <c r="G697" s="175" t="s">
        <v>293</v>
      </c>
      <c r="H697" s="176">
        <v>1001.68</v>
      </c>
      <c r="I697" s="177"/>
      <c r="J697" s="178">
        <f>ROUND(I697*H697,2)</f>
        <v>0</v>
      </c>
      <c r="K697" s="174" t="s">
        <v>141</v>
      </c>
      <c r="L697" s="39"/>
      <c r="M697" s="179" t="s">
        <v>1</v>
      </c>
      <c r="N697" s="180" t="s">
        <v>41</v>
      </c>
      <c r="O697" s="77"/>
      <c r="P697" s="181">
        <f>O697*H697</f>
        <v>0</v>
      </c>
      <c r="Q697" s="181">
        <v>0</v>
      </c>
      <c r="R697" s="181">
        <f>Q697*H697</f>
        <v>0</v>
      </c>
      <c r="S697" s="181">
        <v>0</v>
      </c>
      <c r="T697" s="182">
        <f>S697*H697</f>
        <v>0</v>
      </c>
      <c r="U697" s="38"/>
      <c r="V697" s="38"/>
      <c r="W697" s="38"/>
      <c r="X697" s="38"/>
      <c r="Y697" s="38"/>
      <c r="Z697" s="38"/>
      <c r="AA697" s="38"/>
      <c r="AB697" s="38"/>
      <c r="AC697" s="38"/>
      <c r="AD697" s="38"/>
      <c r="AE697" s="38"/>
      <c r="AR697" s="183" t="s">
        <v>248</v>
      </c>
      <c r="AT697" s="183" t="s">
        <v>137</v>
      </c>
      <c r="AU697" s="183" t="s">
        <v>86</v>
      </c>
      <c r="AY697" s="19" t="s">
        <v>134</v>
      </c>
      <c r="BE697" s="184">
        <f>IF(N697="základní",J697,0)</f>
        <v>0</v>
      </c>
      <c r="BF697" s="184">
        <f>IF(N697="snížená",J697,0)</f>
        <v>0</v>
      </c>
      <c r="BG697" s="184">
        <f>IF(N697="zákl. přenesená",J697,0)</f>
        <v>0</v>
      </c>
      <c r="BH697" s="184">
        <f>IF(N697="sníž. přenesená",J697,0)</f>
        <v>0</v>
      </c>
      <c r="BI697" s="184">
        <f>IF(N697="nulová",J697,0)</f>
        <v>0</v>
      </c>
      <c r="BJ697" s="19" t="s">
        <v>84</v>
      </c>
      <c r="BK697" s="184">
        <f>ROUND(I697*H697,2)</f>
        <v>0</v>
      </c>
      <c r="BL697" s="19" t="s">
        <v>248</v>
      </c>
      <c r="BM697" s="183" t="s">
        <v>950</v>
      </c>
    </row>
    <row r="698" s="13" customFormat="1">
      <c r="A698" s="13"/>
      <c r="B698" s="192"/>
      <c r="C698" s="13"/>
      <c r="D698" s="193" t="s">
        <v>250</v>
      </c>
      <c r="E698" s="13"/>
      <c r="F698" s="195" t="s">
        <v>951</v>
      </c>
      <c r="G698" s="13"/>
      <c r="H698" s="196">
        <v>1001.68</v>
      </c>
      <c r="I698" s="197"/>
      <c r="J698" s="13"/>
      <c r="K698" s="13"/>
      <c r="L698" s="192"/>
      <c r="M698" s="198"/>
      <c r="N698" s="199"/>
      <c r="O698" s="199"/>
      <c r="P698" s="199"/>
      <c r="Q698" s="199"/>
      <c r="R698" s="199"/>
      <c r="S698" s="199"/>
      <c r="T698" s="200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194" t="s">
        <v>250</v>
      </c>
      <c r="AU698" s="194" t="s">
        <v>86</v>
      </c>
      <c r="AV698" s="13" t="s">
        <v>86</v>
      </c>
      <c r="AW698" s="13" t="s">
        <v>3</v>
      </c>
      <c r="AX698" s="13" t="s">
        <v>84</v>
      </c>
      <c r="AY698" s="194" t="s">
        <v>134</v>
      </c>
    </row>
    <row r="699" s="2" customFormat="1" ht="33" customHeight="1">
      <c r="A699" s="38"/>
      <c r="B699" s="171"/>
      <c r="C699" s="172" t="s">
        <v>952</v>
      </c>
      <c r="D699" s="172" t="s">
        <v>137</v>
      </c>
      <c r="E699" s="173" t="s">
        <v>953</v>
      </c>
      <c r="F699" s="174" t="s">
        <v>954</v>
      </c>
      <c r="G699" s="175" t="s">
        <v>293</v>
      </c>
      <c r="H699" s="176">
        <v>125.20999999999999</v>
      </c>
      <c r="I699" s="177"/>
      <c r="J699" s="178">
        <f>ROUND(I699*H699,2)</f>
        <v>0</v>
      </c>
      <c r="K699" s="174" t="s">
        <v>141</v>
      </c>
      <c r="L699" s="39"/>
      <c r="M699" s="179" t="s">
        <v>1</v>
      </c>
      <c r="N699" s="180" t="s">
        <v>41</v>
      </c>
      <c r="O699" s="77"/>
      <c r="P699" s="181">
        <f>O699*H699</f>
        <v>0</v>
      </c>
      <c r="Q699" s="181">
        <v>0</v>
      </c>
      <c r="R699" s="181">
        <f>Q699*H699</f>
        <v>0</v>
      </c>
      <c r="S699" s="181">
        <v>0</v>
      </c>
      <c r="T699" s="182">
        <f>S699*H699</f>
        <v>0</v>
      </c>
      <c r="U699" s="38"/>
      <c r="V699" s="38"/>
      <c r="W699" s="38"/>
      <c r="X699" s="38"/>
      <c r="Y699" s="38"/>
      <c r="Z699" s="38"/>
      <c r="AA699" s="38"/>
      <c r="AB699" s="38"/>
      <c r="AC699" s="38"/>
      <c r="AD699" s="38"/>
      <c r="AE699" s="38"/>
      <c r="AR699" s="183" t="s">
        <v>248</v>
      </c>
      <c r="AT699" s="183" t="s">
        <v>137</v>
      </c>
      <c r="AU699" s="183" t="s">
        <v>86</v>
      </c>
      <c r="AY699" s="19" t="s">
        <v>134</v>
      </c>
      <c r="BE699" s="184">
        <f>IF(N699="základní",J699,0)</f>
        <v>0</v>
      </c>
      <c r="BF699" s="184">
        <f>IF(N699="snížená",J699,0)</f>
        <v>0</v>
      </c>
      <c r="BG699" s="184">
        <f>IF(N699="zákl. přenesená",J699,0)</f>
        <v>0</v>
      </c>
      <c r="BH699" s="184">
        <f>IF(N699="sníž. přenesená",J699,0)</f>
        <v>0</v>
      </c>
      <c r="BI699" s="184">
        <f>IF(N699="nulová",J699,0)</f>
        <v>0</v>
      </c>
      <c r="BJ699" s="19" t="s">
        <v>84</v>
      </c>
      <c r="BK699" s="184">
        <f>ROUND(I699*H699,2)</f>
        <v>0</v>
      </c>
      <c r="BL699" s="19" t="s">
        <v>248</v>
      </c>
      <c r="BM699" s="183" t="s">
        <v>955</v>
      </c>
    </row>
    <row r="700" s="12" customFormat="1" ht="22.8" customHeight="1">
      <c r="A700" s="12"/>
      <c r="B700" s="158"/>
      <c r="C700" s="12"/>
      <c r="D700" s="159" t="s">
        <v>75</v>
      </c>
      <c r="E700" s="169" t="s">
        <v>956</v>
      </c>
      <c r="F700" s="169" t="s">
        <v>957</v>
      </c>
      <c r="G700" s="12"/>
      <c r="H700" s="12"/>
      <c r="I700" s="161"/>
      <c r="J700" s="170">
        <f>BK700</f>
        <v>0</v>
      </c>
      <c r="K700" s="12"/>
      <c r="L700" s="158"/>
      <c r="M700" s="163"/>
      <c r="N700" s="164"/>
      <c r="O700" s="164"/>
      <c r="P700" s="165">
        <f>P701</f>
        <v>0</v>
      </c>
      <c r="Q700" s="164"/>
      <c r="R700" s="165">
        <f>R701</f>
        <v>0</v>
      </c>
      <c r="S700" s="164"/>
      <c r="T700" s="166">
        <f>T701</f>
        <v>0</v>
      </c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R700" s="159" t="s">
        <v>84</v>
      </c>
      <c r="AT700" s="167" t="s">
        <v>75</v>
      </c>
      <c r="AU700" s="167" t="s">
        <v>84</v>
      </c>
      <c r="AY700" s="159" t="s">
        <v>134</v>
      </c>
      <c r="BK700" s="168">
        <f>BK701</f>
        <v>0</v>
      </c>
    </row>
    <row r="701" s="2" customFormat="1" ht="21.75" customHeight="1">
      <c r="A701" s="38"/>
      <c r="B701" s="171"/>
      <c r="C701" s="172" t="s">
        <v>958</v>
      </c>
      <c r="D701" s="172" t="s">
        <v>137</v>
      </c>
      <c r="E701" s="173" t="s">
        <v>959</v>
      </c>
      <c r="F701" s="174" t="s">
        <v>960</v>
      </c>
      <c r="G701" s="175" t="s">
        <v>293</v>
      </c>
      <c r="H701" s="176">
        <v>213.106</v>
      </c>
      <c r="I701" s="177"/>
      <c r="J701" s="178">
        <f>ROUND(I701*H701,2)</f>
        <v>0</v>
      </c>
      <c r="K701" s="174" t="s">
        <v>141</v>
      </c>
      <c r="L701" s="39"/>
      <c r="M701" s="179" t="s">
        <v>1</v>
      </c>
      <c r="N701" s="180" t="s">
        <v>41</v>
      </c>
      <c r="O701" s="77"/>
      <c r="P701" s="181">
        <f>O701*H701</f>
        <v>0</v>
      </c>
      <c r="Q701" s="181">
        <v>0</v>
      </c>
      <c r="R701" s="181">
        <f>Q701*H701</f>
        <v>0</v>
      </c>
      <c r="S701" s="181">
        <v>0</v>
      </c>
      <c r="T701" s="182">
        <f>S701*H701</f>
        <v>0</v>
      </c>
      <c r="U701" s="38"/>
      <c r="V701" s="38"/>
      <c r="W701" s="38"/>
      <c r="X701" s="38"/>
      <c r="Y701" s="38"/>
      <c r="Z701" s="38"/>
      <c r="AA701" s="38"/>
      <c r="AB701" s="38"/>
      <c r="AC701" s="38"/>
      <c r="AD701" s="38"/>
      <c r="AE701" s="38"/>
      <c r="AR701" s="183" t="s">
        <v>248</v>
      </c>
      <c r="AT701" s="183" t="s">
        <v>137</v>
      </c>
      <c r="AU701" s="183" t="s">
        <v>86</v>
      </c>
      <c r="AY701" s="19" t="s">
        <v>134</v>
      </c>
      <c r="BE701" s="184">
        <f>IF(N701="základní",J701,0)</f>
        <v>0</v>
      </c>
      <c r="BF701" s="184">
        <f>IF(N701="snížená",J701,0)</f>
        <v>0</v>
      </c>
      <c r="BG701" s="184">
        <f>IF(N701="zákl. přenesená",J701,0)</f>
        <v>0</v>
      </c>
      <c r="BH701" s="184">
        <f>IF(N701="sníž. přenesená",J701,0)</f>
        <v>0</v>
      </c>
      <c r="BI701" s="184">
        <f>IF(N701="nulová",J701,0)</f>
        <v>0</v>
      </c>
      <c r="BJ701" s="19" t="s">
        <v>84</v>
      </c>
      <c r="BK701" s="184">
        <f>ROUND(I701*H701,2)</f>
        <v>0</v>
      </c>
      <c r="BL701" s="19" t="s">
        <v>248</v>
      </c>
      <c r="BM701" s="183" t="s">
        <v>961</v>
      </c>
    </row>
    <row r="702" s="12" customFormat="1" ht="25.92" customHeight="1">
      <c r="A702" s="12"/>
      <c r="B702" s="158"/>
      <c r="C702" s="12"/>
      <c r="D702" s="159" t="s">
        <v>75</v>
      </c>
      <c r="E702" s="160" t="s">
        <v>962</v>
      </c>
      <c r="F702" s="160" t="s">
        <v>963</v>
      </c>
      <c r="G702" s="12"/>
      <c r="H702" s="12"/>
      <c r="I702" s="161"/>
      <c r="J702" s="162">
        <f>BK702</f>
        <v>0</v>
      </c>
      <c r="K702" s="12"/>
      <c r="L702" s="158"/>
      <c r="M702" s="163"/>
      <c r="N702" s="164"/>
      <c r="O702" s="164"/>
      <c r="P702" s="165">
        <f>P703+P724+P781+P818+P834+P843+P863+P892+P904+P936+P947+P960</f>
        <v>0</v>
      </c>
      <c r="Q702" s="164"/>
      <c r="R702" s="165">
        <f>R703+R724+R781+R818+R834+R843+R863+R892+R904+R936+R947+R960</f>
        <v>22.640001720000001</v>
      </c>
      <c r="S702" s="164"/>
      <c r="T702" s="166">
        <f>T703+T724+T781+T818+T834+T843+T863+T892+T904+T936+T947+T960</f>
        <v>2.9278623599999998</v>
      </c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R702" s="159" t="s">
        <v>86</v>
      </c>
      <c r="AT702" s="167" t="s">
        <v>75</v>
      </c>
      <c r="AU702" s="167" t="s">
        <v>76</v>
      </c>
      <c r="AY702" s="159" t="s">
        <v>134</v>
      </c>
      <c r="BK702" s="168">
        <f>BK703+BK724+BK781+BK818+BK834+BK843+BK863+BK892+BK904+BK936+BK947+BK960</f>
        <v>0</v>
      </c>
    </row>
    <row r="703" s="12" customFormat="1" ht="22.8" customHeight="1">
      <c r="A703" s="12"/>
      <c r="B703" s="158"/>
      <c r="C703" s="12"/>
      <c r="D703" s="159" t="s">
        <v>75</v>
      </c>
      <c r="E703" s="169" t="s">
        <v>964</v>
      </c>
      <c r="F703" s="169" t="s">
        <v>965</v>
      </c>
      <c r="G703" s="12"/>
      <c r="H703" s="12"/>
      <c r="I703" s="161"/>
      <c r="J703" s="170">
        <f>BK703</f>
        <v>0</v>
      </c>
      <c r="K703" s="12"/>
      <c r="L703" s="158"/>
      <c r="M703" s="163"/>
      <c r="N703" s="164"/>
      <c r="O703" s="164"/>
      <c r="P703" s="165">
        <f>SUM(P704:P723)</f>
        <v>0</v>
      </c>
      <c r="Q703" s="164"/>
      <c r="R703" s="165">
        <f>SUM(R704:R723)</f>
        <v>1.0059127999999999</v>
      </c>
      <c r="S703" s="164"/>
      <c r="T703" s="166">
        <f>SUM(T704:T723)</f>
        <v>0</v>
      </c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R703" s="159" t="s">
        <v>86</v>
      </c>
      <c r="AT703" s="167" t="s">
        <v>75</v>
      </c>
      <c r="AU703" s="167" t="s">
        <v>84</v>
      </c>
      <c r="AY703" s="159" t="s">
        <v>134</v>
      </c>
      <c r="BK703" s="168">
        <f>SUM(BK704:BK723)</f>
        <v>0</v>
      </c>
    </row>
    <row r="704" s="2" customFormat="1" ht="24.15" customHeight="1">
      <c r="A704" s="38"/>
      <c r="B704" s="171"/>
      <c r="C704" s="172" t="s">
        <v>966</v>
      </c>
      <c r="D704" s="172" t="s">
        <v>137</v>
      </c>
      <c r="E704" s="173" t="s">
        <v>967</v>
      </c>
      <c r="F704" s="174" t="s">
        <v>968</v>
      </c>
      <c r="G704" s="175" t="s">
        <v>247</v>
      </c>
      <c r="H704" s="176">
        <v>68.25</v>
      </c>
      <c r="I704" s="177"/>
      <c r="J704" s="178">
        <f>ROUND(I704*H704,2)</f>
        <v>0</v>
      </c>
      <c r="K704" s="174" t="s">
        <v>141</v>
      </c>
      <c r="L704" s="39"/>
      <c r="M704" s="179" t="s">
        <v>1</v>
      </c>
      <c r="N704" s="180" t="s">
        <v>41</v>
      </c>
      <c r="O704" s="77"/>
      <c r="P704" s="181">
        <f>O704*H704</f>
        <v>0</v>
      </c>
      <c r="Q704" s="181">
        <v>0</v>
      </c>
      <c r="R704" s="181">
        <f>Q704*H704</f>
        <v>0</v>
      </c>
      <c r="S704" s="181">
        <v>0</v>
      </c>
      <c r="T704" s="182">
        <f>S704*H704</f>
        <v>0</v>
      </c>
      <c r="U704" s="38"/>
      <c r="V704" s="38"/>
      <c r="W704" s="38"/>
      <c r="X704" s="38"/>
      <c r="Y704" s="38"/>
      <c r="Z704" s="38"/>
      <c r="AA704" s="38"/>
      <c r="AB704" s="38"/>
      <c r="AC704" s="38"/>
      <c r="AD704" s="38"/>
      <c r="AE704" s="38"/>
      <c r="AR704" s="183" t="s">
        <v>341</v>
      </c>
      <c r="AT704" s="183" t="s">
        <v>137</v>
      </c>
      <c r="AU704" s="183" t="s">
        <v>86</v>
      </c>
      <c r="AY704" s="19" t="s">
        <v>134</v>
      </c>
      <c r="BE704" s="184">
        <f>IF(N704="základní",J704,0)</f>
        <v>0</v>
      </c>
      <c r="BF704" s="184">
        <f>IF(N704="snížená",J704,0)</f>
        <v>0</v>
      </c>
      <c r="BG704" s="184">
        <f>IF(N704="zákl. přenesená",J704,0)</f>
        <v>0</v>
      </c>
      <c r="BH704" s="184">
        <f>IF(N704="sníž. přenesená",J704,0)</f>
        <v>0</v>
      </c>
      <c r="BI704" s="184">
        <f>IF(N704="nulová",J704,0)</f>
        <v>0</v>
      </c>
      <c r="BJ704" s="19" t="s">
        <v>84</v>
      </c>
      <c r="BK704" s="184">
        <f>ROUND(I704*H704,2)</f>
        <v>0</v>
      </c>
      <c r="BL704" s="19" t="s">
        <v>341</v>
      </c>
      <c r="BM704" s="183" t="s">
        <v>969</v>
      </c>
    </row>
    <row r="705" s="13" customFormat="1">
      <c r="A705" s="13"/>
      <c r="B705" s="192"/>
      <c r="C705" s="13"/>
      <c r="D705" s="193" t="s">
        <v>250</v>
      </c>
      <c r="E705" s="194" t="s">
        <v>1</v>
      </c>
      <c r="F705" s="195" t="s">
        <v>970</v>
      </c>
      <c r="G705" s="13"/>
      <c r="H705" s="196">
        <v>68.25</v>
      </c>
      <c r="I705" s="197"/>
      <c r="J705" s="13"/>
      <c r="K705" s="13"/>
      <c r="L705" s="192"/>
      <c r="M705" s="198"/>
      <c r="N705" s="199"/>
      <c r="O705" s="199"/>
      <c r="P705" s="199"/>
      <c r="Q705" s="199"/>
      <c r="R705" s="199"/>
      <c r="S705" s="199"/>
      <c r="T705" s="200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194" t="s">
        <v>250</v>
      </c>
      <c r="AU705" s="194" t="s">
        <v>86</v>
      </c>
      <c r="AV705" s="13" t="s">
        <v>86</v>
      </c>
      <c r="AW705" s="13" t="s">
        <v>32</v>
      </c>
      <c r="AX705" s="13" t="s">
        <v>76</v>
      </c>
      <c r="AY705" s="194" t="s">
        <v>134</v>
      </c>
    </row>
    <row r="706" s="15" customFormat="1">
      <c r="A706" s="15"/>
      <c r="B706" s="208"/>
      <c r="C706" s="15"/>
      <c r="D706" s="193" t="s">
        <v>250</v>
      </c>
      <c r="E706" s="209" t="s">
        <v>161</v>
      </c>
      <c r="F706" s="210" t="s">
        <v>256</v>
      </c>
      <c r="G706" s="15"/>
      <c r="H706" s="211">
        <v>68.25</v>
      </c>
      <c r="I706" s="212"/>
      <c r="J706" s="15"/>
      <c r="K706" s="15"/>
      <c r="L706" s="208"/>
      <c r="M706" s="213"/>
      <c r="N706" s="214"/>
      <c r="O706" s="214"/>
      <c r="P706" s="214"/>
      <c r="Q706" s="214"/>
      <c r="R706" s="214"/>
      <c r="S706" s="214"/>
      <c r="T706" s="2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T706" s="209" t="s">
        <v>250</v>
      </c>
      <c r="AU706" s="209" t="s">
        <v>86</v>
      </c>
      <c r="AV706" s="15" t="s">
        <v>248</v>
      </c>
      <c r="AW706" s="15" t="s">
        <v>32</v>
      </c>
      <c r="AX706" s="15" t="s">
        <v>84</v>
      </c>
      <c r="AY706" s="209" t="s">
        <v>134</v>
      </c>
    </row>
    <row r="707" s="2" customFormat="1" ht="24.15" customHeight="1">
      <c r="A707" s="38"/>
      <c r="B707" s="171"/>
      <c r="C707" s="172" t="s">
        <v>971</v>
      </c>
      <c r="D707" s="172" t="s">
        <v>137</v>
      </c>
      <c r="E707" s="173" t="s">
        <v>972</v>
      </c>
      <c r="F707" s="174" t="s">
        <v>973</v>
      </c>
      <c r="G707" s="175" t="s">
        <v>247</v>
      </c>
      <c r="H707" s="176">
        <v>54.119999999999997</v>
      </c>
      <c r="I707" s="177"/>
      <c r="J707" s="178">
        <f>ROUND(I707*H707,2)</f>
        <v>0</v>
      </c>
      <c r="K707" s="174" t="s">
        <v>141</v>
      </c>
      <c r="L707" s="39"/>
      <c r="M707" s="179" t="s">
        <v>1</v>
      </c>
      <c r="N707" s="180" t="s">
        <v>41</v>
      </c>
      <c r="O707" s="77"/>
      <c r="P707" s="181">
        <f>O707*H707</f>
        <v>0</v>
      </c>
      <c r="Q707" s="181">
        <v>0</v>
      </c>
      <c r="R707" s="181">
        <f>Q707*H707</f>
        <v>0</v>
      </c>
      <c r="S707" s="181">
        <v>0</v>
      </c>
      <c r="T707" s="182">
        <f>S707*H707</f>
        <v>0</v>
      </c>
      <c r="U707" s="38"/>
      <c r="V707" s="38"/>
      <c r="W707" s="38"/>
      <c r="X707" s="38"/>
      <c r="Y707" s="38"/>
      <c r="Z707" s="38"/>
      <c r="AA707" s="38"/>
      <c r="AB707" s="38"/>
      <c r="AC707" s="38"/>
      <c r="AD707" s="38"/>
      <c r="AE707" s="38"/>
      <c r="AR707" s="183" t="s">
        <v>341</v>
      </c>
      <c r="AT707" s="183" t="s">
        <v>137</v>
      </c>
      <c r="AU707" s="183" t="s">
        <v>86</v>
      </c>
      <c r="AY707" s="19" t="s">
        <v>134</v>
      </c>
      <c r="BE707" s="184">
        <f>IF(N707="základní",J707,0)</f>
        <v>0</v>
      </c>
      <c r="BF707" s="184">
        <f>IF(N707="snížená",J707,0)</f>
        <v>0</v>
      </c>
      <c r="BG707" s="184">
        <f>IF(N707="zákl. přenesená",J707,0)</f>
        <v>0</v>
      </c>
      <c r="BH707" s="184">
        <f>IF(N707="sníž. přenesená",J707,0)</f>
        <v>0</v>
      </c>
      <c r="BI707" s="184">
        <f>IF(N707="nulová",J707,0)</f>
        <v>0</v>
      </c>
      <c r="BJ707" s="19" t="s">
        <v>84</v>
      </c>
      <c r="BK707" s="184">
        <f>ROUND(I707*H707,2)</f>
        <v>0</v>
      </c>
      <c r="BL707" s="19" t="s">
        <v>341</v>
      </c>
      <c r="BM707" s="183" t="s">
        <v>974</v>
      </c>
    </row>
    <row r="708" s="13" customFormat="1">
      <c r="A708" s="13"/>
      <c r="B708" s="192"/>
      <c r="C708" s="13"/>
      <c r="D708" s="193" t="s">
        <v>250</v>
      </c>
      <c r="E708" s="194" t="s">
        <v>1</v>
      </c>
      <c r="F708" s="195" t="s">
        <v>975</v>
      </c>
      <c r="G708" s="13"/>
      <c r="H708" s="196">
        <v>54.119999999999997</v>
      </c>
      <c r="I708" s="197"/>
      <c r="J708" s="13"/>
      <c r="K708" s="13"/>
      <c r="L708" s="192"/>
      <c r="M708" s="198"/>
      <c r="N708" s="199"/>
      <c r="O708" s="199"/>
      <c r="P708" s="199"/>
      <c r="Q708" s="199"/>
      <c r="R708" s="199"/>
      <c r="S708" s="199"/>
      <c r="T708" s="200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194" t="s">
        <v>250</v>
      </c>
      <c r="AU708" s="194" t="s">
        <v>86</v>
      </c>
      <c r="AV708" s="13" t="s">
        <v>86</v>
      </c>
      <c r="AW708" s="13" t="s">
        <v>32</v>
      </c>
      <c r="AX708" s="13" t="s">
        <v>76</v>
      </c>
      <c r="AY708" s="194" t="s">
        <v>134</v>
      </c>
    </row>
    <row r="709" s="15" customFormat="1">
      <c r="A709" s="15"/>
      <c r="B709" s="208"/>
      <c r="C709" s="15"/>
      <c r="D709" s="193" t="s">
        <v>250</v>
      </c>
      <c r="E709" s="209" t="s">
        <v>163</v>
      </c>
      <c r="F709" s="210" t="s">
        <v>256</v>
      </c>
      <c r="G709" s="15"/>
      <c r="H709" s="211">
        <v>54.119999999999997</v>
      </c>
      <c r="I709" s="212"/>
      <c r="J709" s="15"/>
      <c r="K709" s="15"/>
      <c r="L709" s="208"/>
      <c r="M709" s="213"/>
      <c r="N709" s="214"/>
      <c r="O709" s="214"/>
      <c r="P709" s="214"/>
      <c r="Q709" s="214"/>
      <c r="R709" s="214"/>
      <c r="S709" s="214"/>
      <c r="T709" s="2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T709" s="209" t="s">
        <v>250</v>
      </c>
      <c r="AU709" s="209" t="s">
        <v>86</v>
      </c>
      <c r="AV709" s="15" t="s">
        <v>248</v>
      </c>
      <c r="AW709" s="15" t="s">
        <v>32</v>
      </c>
      <c r="AX709" s="15" t="s">
        <v>84</v>
      </c>
      <c r="AY709" s="209" t="s">
        <v>134</v>
      </c>
    </row>
    <row r="710" s="2" customFormat="1" ht="16.5" customHeight="1">
      <c r="A710" s="38"/>
      <c r="B710" s="171"/>
      <c r="C710" s="224" t="s">
        <v>976</v>
      </c>
      <c r="D710" s="224" t="s">
        <v>318</v>
      </c>
      <c r="E710" s="225" t="s">
        <v>977</v>
      </c>
      <c r="F710" s="226" t="s">
        <v>978</v>
      </c>
      <c r="G710" s="227" t="s">
        <v>293</v>
      </c>
      <c r="H710" s="228">
        <v>0.039</v>
      </c>
      <c r="I710" s="229"/>
      <c r="J710" s="230">
        <f>ROUND(I710*H710,2)</f>
        <v>0</v>
      </c>
      <c r="K710" s="226" t="s">
        <v>141</v>
      </c>
      <c r="L710" s="231"/>
      <c r="M710" s="232" t="s">
        <v>1</v>
      </c>
      <c r="N710" s="233" t="s">
        <v>41</v>
      </c>
      <c r="O710" s="77"/>
      <c r="P710" s="181">
        <f>O710*H710</f>
        <v>0</v>
      </c>
      <c r="Q710" s="181">
        <v>1</v>
      </c>
      <c r="R710" s="181">
        <f>Q710*H710</f>
        <v>0.039</v>
      </c>
      <c r="S710" s="181">
        <v>0</v>
      </c>
      <c r="T710" s="182">
        <f>S710*H710</f>
        <v>0</v>
      </c>
      <c r="U710" s="38"/>
      <c r="V710" s="38"/>
      <c r="W710" s="38"/>
      <c r="X710" s="38"/>
      <c r="Y710" s="38"/>
      <c r="Z710" s="38"/>
      <c r="AA710" s="38"/>
      <c r="AB710" s="38"/>
      <c r="AC710" s="38"/>
      <c r="AD710" s="38"/>
      <c r="AE710" s="38"/>
      <c r="AR710" s="183" t="s">
        <v>454</v>
      </c>
      <c r="AT710" s="183" t="s">
        <v>318</v>
      </c>
      <c r="AU710" s="183" t="s">
        <v>86</v>
      </c>
      <c r="AY710" s="19" t="s">
        <v>134</v>
      </c>
      <c r="BE710" s="184">
        <f>IF(N710="základní",J710,0)</f>
        <v>0</v>
      </c>
      <c r="BF710" s="184">
        <f>IF(N710="snížená",J710,0)</f>
        <v>0</v>
      </c>
      <c r="BG710" s="184">
        <f>IF(N710="zákl. přenesená",J710,0)</f>
        <v>0</v>
      </c>
      <c r="BH710" s="184">
        <f>IF(N710="sníž. přenesená",J710,0)</f>
        <v>0</v>
      </c>
      <c r="BI710" s="184">
        <f>IF(N710="nulová",J710,0)</f>
        <v>0</v>
      </c>
      <c r="BJ710" s="19" t="s">
        <v>84</v>
      </c>
      <c r="BK710" s="184">
        <f>ROUND(I710*H710,2)</f>
        <v>0</v>
      </c>
      <c r="BL710" s="19" t="s">
        <v>341</v>
      </c>
      <c r="BM710" s="183" t="s">
        <v>979</v>
      </c>
    </row>
    <row r="711" s="13" customFormat="1">
      <c r="A711" s="13"/>
      <c r="B711" s="192"/>
      <c r="C711" s="13"/>
      <c r="D711" s="193" t="s">
        <v>250</v>
      </c>
      <c r="E711" s="194" t="s">
        <v>1</v>
      </c>
      <c r="F711" s="195" t="s">
        <v>980</v>
      </c>
      <c r="G711" s="13"/>
      <c r="H711" s="196">
        <v>0.02</v>
      </c>
      <c r="I711" s="197"/>
      <c r="J711" s="13"/>
      <c r="K711" s="13"/>
      <c r="L711" s="192"/>
      <c r="M711" s="198"/>
      <c r="N711" s="199"/>
      <c r="O711" s="199"/>
      <c r="P711" s="199"/>
      <c r="Q711" s="199"/>
      <c r="R711" s="199"/>
      <c r="S711" s="199"/>
      <c r="T711" s="200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194" t="s">
        <v>250</v>
      </c>
      <c r="AU711" s="194" t="s">
        <v>86</v>
      </c>
      <c r="AV711" s="13" t="s">
        <v>86</v>
      </c>
      <c r="AW711" s="13" t="s">
        <v>32</v>
      </c>
      <c r="AX711" s="13" t="s">
        <v>76</v>
      </c>
      <c r="AY711" s="194" t="s">
        <v>134</v>
      </c>
    </row>
    <row r="712" s="13" customFormat="1">
      <c r="A712" s="13"/>
      <c r="B712" s="192"/>
      <c r="C712" s="13"/>
      <c r="D712" s="193" t="s">
        <v>250</v>
      </c>
      <c r="E712" s="194" t="s">
        <v>1</v>
      </c>
      <c r="F712" s="195" t="s">
        <v>981</v>
      </c>
      <c r="G712" s="13"/>
      <c r="H712" s="196">
        <v>0.019</v>
      </c>
      <c r="I712" s="197"/>
      <c r="J712" s="13"/>
      <c r="K712" s="13"/>
      <c r="L712" s="192"/>
      <c r="M712" s="198"/>
      <c r="N712" s="199"/>
      <c r="O712" s="199"/>
      <c r="P712" s="199"/>
      <c r="Q712" s="199"/>
      <c r="R712" s="199"/>
      <c r="S712" s="199"/>
      <c r="T712" s="200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194" t="s">
        <v>250</v>
      </c>
      <c r="AU712" s="194" t="s">
        <v>86</v>
      </c>
      <c r="AV712" s="13" t="s">
        <v>86</v>
      </c>
      <c r="AW712" s="13" t="s">
        <v>32</v>
      </c>
      <c r="AX712" s="13" t="s">
        <v>76</v>
      </c>
      <c r="AY712" s="194" t="s">
        <v>134</v>
      </c>
    </row>
    <row r="713" s="15" customFormat="1">
      <c r="A713" s="15"/>
      <c r="B713" s="208"/>
      <c r="C713" s="15"/>
      <c r="D713" s="193" t="s">
        <v>250</v>
      </c>
      <c r="E713" s="209" t="s">
        <v>1</v>
      </c>
      <c r="F713" s="210" t="s">
        <v>256</v>
      </c>
      <c r="G713" s="15"/>
      <c r="H713" s="211">
        <v>0.039</v>
      </c>
      <c r="I713" s="212"/>
      <c r="J713" s="15"/>
      <c r="K713" s="15"/>
      <c r="L713" s="208"/>
      <c r="M713" s="213"/>
      <c r="N713" s="214"/>
      <c r="O713" s="214"/>
      <c r="P713" s="214"/>
      <c r="Q713" s="214"/>
      <c r="R713" s="214"/>
      <c r="S713" s="214"/>
      <c r="T713" s="2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T713" s="209" t="s">
        <v>250</v>
      </c>
      <c r="AU713" s="209" t="s">
        <v>86</v>
      </c>
      <c r="AV713" s="15" t="s">
        <v>248</v>
      </c>
      <c r="AW713" s="15" t="s">
        <v>32</v>
      </c>
      <c r="AX713" s="15" t="s">
        <v>84</v>
      </c>
      <c r="AY713" s="209" t="s">
        <v>134</v>
      </c>
    </row>
    <row r="714" s="2" customFormat="1" ht="24.15" customHeight="1">
      <c r="A714" s="38"/>
      <c r="B714" s="171"/>
      <c r="C714" s="172" t="s">
        <v>982</v>
      </c>
      <c r="D714" s="172" t="s">
        <v>137</v>
      </c>
      <c r="E714" s="173" t="s">
        <v>983</v>
      </c>
      <c r="F714" s="174" t="s">
        <v>984</v>
      </c>
      <c r="G714" s="175" t="s">
        <v>247</v>
      </c>
      <c r="H714" s="176">
        <v>68.25</v>
      </c>
      <c r="I714" s="177"/>
      <c r="J714" s="178">
        <f>ROUND(I714*H714,2)</f>
        <v>0</v>
      </c>
      <c r="K714" s="174" t="s">
        <v>141</v>
      </c>
      <c r="L714" s="39"/>
      <c r="M714" s="179" t="s">
        <v>1</v>
      </c>
      <c r="N714" s="180" t="s">
        <v>41</v>
      </c>
      <c r="O714" s="77"/>
      <c r="P714" s="181">
        <f>O714*H714</f>
        <v>0</v>
      </c>
      <c r="Q714" s="181">
        <v>0.00040000000000000002</v>
      </c>
      <c r="R714" s="181">
        <f>Q714*H714</f>
        <v>0.027300000000000001</v>
      </c>
      <c r="S714" s="181">
        <v>0</v>
      </c>
      <c r="T714" s="182">
        <f>S714*H714</f>
        <v>0</v>
      </c>
      <c r="U714" s="38"/>
      <c r="V714" s="38"/>
      <c r="W714" s="38"/>
      <c r="X714" s="38"/>
      <c r="Y714" s="38"/>
      <c r="Z714" s="38"/>
      <c r="AA714" s="38"/>
      <c r="AB714" s="38"/>
      <c r="AC714" s="38"/>
      <c r="AD714" s="38"/>
      <c r="AE714" s="38"/>
      <c r="AR714" s="183" t="s">
        <v>341</v>
      </c>
      <c r="AT714" s="183" t="s">
        <v>137</v>
      </c>
      <c r="AU714" s="183" t="s">
        <v>86</v>
      </c>
      <c r="AY714" s="19" t="s">
        <v>134</v>
      </c>
      <c r="BE714" s="184">
        <f>IF(N714="základní",J714,0)</f>
        <v>0</v>
      </c>
      <c r="BF714" s="184">
        <f>IF(N714="snížená",J714,0)</f>
        <v>0</v>
      </c>
      <c r="BG714" s="184">
        <f>IF(N714="zákl. přenesená",J714,0)</f>
        <v>0</v>
      </c>
      <c r="BH714" s="184">
        <f>IF(N714="sníž. přenesená",J714,0)</f>
        <v>0</v>
      </c>
      <c r="BI714" s="184">
        <f>IF(N714="nulová",J714,0)</f>
        <v>0</v>
      </c>
      <c r="BJ714" s="19" t="s">
        <v>84</v>
      </c>
      <c r="BK714" s="184">
        <f>ROUND(I714*H714,2)</f>
        <v>0</v>
      </c>
      <c r="BL714" s="19" t="s">
        <v>341</v>
      </c>
      <c r="BM714" s="183" t="s">
        <v>985</v>
      </c>
    </row>
    <row r="715" s="13" customFormat="1">
      <c r="A715" s="13"/>
      <c r="B715" s="192"/>
      <c r="C715" s="13"/>
      <c r="D715" s="193" t="s">
        <v>250</v>
      </c>
      <c r="E715" s="194" t="s">
        <v>1</v>
      </c>
      <c r="F715" s="195" t="s">
        <v>161</v>
      </c>
      <c r="G715" s="13"/>
      <c r="H715" s="196">
        <v>68.25</v>
      </c>
      <c r="I715" s="197"/>
      <c r="J715" s="13"/>
      <c r="K715" s="13"/>
      <c r="L715" s="192"/>
      <c r="M715" s="198"/>
      <c r="N715" s="199"/>
      <c r="O715" s="199"/>
      <c r="P715" s="199"/>
      <c r="Q715" s="199"/>
      <c r="R715" s="199"/>
      <c r="S715" s="199"/>
      <c r="T715" s="200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194" t="s">
        <v>250</v>
      </c>
      <c r="AU715" s="194" t="s">
        <v>86</v>
      </c>
      <c r="AV715" s="13" t="s">
        <v>86</v>
      </c>
      <c r="AW715" s="13" t="s">
        <v>32</v>
      </c>
      <c r="AX715" s="13" t="s">
        <v>84</v>
      </c>
      <c r="AY715" s="194" t="s">
        <v>134</v>
      </c>
    </row>
    <row r="716" s="2" customFormat="1" ht="24.15" customHeight="1">
      <c r="A716" s="38"/>
      <c r="B716" s="171"/>
      <c r="C716" s="172" t="s">
        <v>986</v>
      </c>
      <c r="D716" s="172" t="s">
        <v>137</v>
      </c>
      <c r="E716" s="173" t="s">
        <v>987</v>
      </c>
      <c r="F716" s="174" t="s">
        <v>988</v>
      </c>
      <c r="G716" s="175" t="s">
        <v>247</v>
      </c>
      <c r="H716" s="176">
        <v>54.119999999999997</v>
      </c>
      <c r="I716" s="177"/>
      <c r="J716" s="178">
        <f>ROUND(I716*H716,2)</f>
        <v>0</v>
      </c>
      <c r="K716" s="174" t="s">
        <v>141</v>
      </c>
      <c r="L716" s="39"/>
      <c r="M716" s="179" t="s">
        <v>1</v>
      </c>
      <c r="N716" s="180" t="s">
        <v>41</v>
      </c>
      <c r="O716" s="77"/>
      <c r="P716" s="181">
        <f>O716*H716</f>
        <v>0</v>
      </c>
      <c r="Q716" s="181">
        <v>0.00040000000000000002</v>
      </c>
      <c r="R716" s="181">
        <f>Q716*H716</f>
        <v>0.021648000000000001</v>
      </c>
      <c r="S716" s="181">
        <v>0</v>
      </c>
      <c r="T716" s="182">
        <f>S716*H716</f>
        <v>0</v>
      </c>
      <c r="U716" s="38"/>
      <c r="V716" s="38"/>
      <c r="W716" s="38"/>
      <c r="X716" s="38"/>
      <c r="Y716" s="38"/>
      <c r="Z716" s="38"/>
      <c r="AA716" s="38"/>
      <c r="AB716" s="38"/>
      <c r="AC716" s="38"/>
      <c r="AD716" s="38"/>
      <c r="AE716" s="38"/>
      <c r="AR716" s="183" t="s">
        <v>341</v>
      </c>
      <c r="AT716" s="183" t="s">
        <v>137</v>
      </c>
      <c r="AU716" s="183" t="s">
        <v>86</v>
      </c>
      <c r="AY716" s="19" t="s">
        <v>134</v>
      </c>
      <c r="BE716" s="184">
        <f>IF(N716="základní",J716,0)</f>
        <v>0</v>
      </c>
      <c r="BF716" s="184">
        <f>IF(N716="snížená",J716,0)</f>
        <v>0</v>
      </c>
      <c r="BG716" s="184">
        <f>IF(N716="zákl. přenesená",J716,0)</f>
        <v>0</v>
      </c>
      <c r="BH716" s="184">
        <f>IF(N716="sníž. přenesená",J716,0)</f>
        <v>0</v>
      </c>
      <c r="BI716" s="184">
        <f>IF(N716="nulová",J716,0)</f>
        <v>0</v>
      </c>
      <c r="BJ716" s="19" t="s">
        <v>84</v>
      </c>
      <c r="BK716" s="184">
        <f>ROUND(I716*H716,2)</f>
        <v>0</v>
      </c>
      <c r="BL716" s="19" t="s">
        <v>341</v>
      </c>
      <c r="BM716" s="183" t="s">
        <v>989</v>
      </c>
    </row>
    <row r="717" s="13" customFormat="1">
      <c r="A717" s="13"/>
      <c r="B717" s="192"/>
      <c r="C717" s="13"/>
      <c r="D717" s="193" t="s">
        <v>250</v>
      </c>
      <c r="E717" s="194" t="s">
        <v>1</v>
      </c>
      <c r="F717" s="195" t="s">
        <v>163</v>
      </c>
      <c r="G717" s="13"/>
      <c r="H717" s="196">
        <v>54.119999999999997</v>
      </c>
      <c r="I717" s="197"/>
      <c r="J717" s="13"/>
      <c r="K717" s="13"/>
      <c r="L717" s="192"/>
      <c r="M717" s="198"/>
      <c r="N717" s="199"/>
      <c r="O717" s="199"/>
      <c r="P717" s="199"/>
      <c r="Q717" s="199"/>
      <c r="R717" s="199"/>
      <c r="S717" s="199"/>
      <c r="T717" s="200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194" t="s">
        <v>250</v>
      </c>
      <c r="AU717" s="194" t="s">
        <v>86</v>
      </c>
      <c r="AV717" s="13" t="s">
        <v>86</v>
      </c>
      <c r="AW717" s="13" t="s">
        <v>32</v>
      </c>
      <c r="AX717" s="13" t="s">
        <v>84</v>
      </c>
      <c r="AY717" s="194" t="s">
        <v>134</v>
      </c>
    </row>
    <row r="718" s="2" customFormat="1" ht="49.05" customHeight="1">
      <c r="A718" s="38"/>
      <c r="B718" s="171"/>
      <c r="C718" s="224" t="s">
        <v>990</v>
      </c>
      <c r="D718" s="224" t="s">
        <v>318</v>
      </c>
      <c r="E718" s="225" t="s">
        <v>991</v>
      </c>
      <c r="F718" s="226" t="s">
        <v>992</v>
      </c>
      <c r="G718" s="227" t="s">
        <v>247</v>
      </c>
      <c r="H718" s="228">
        <v>143.43199999999999</v>
      </c>
      <c r="I718" s="229"/>
      <c r="J718" s="230">
        <f>ROUND(I718*H718,2)</f>
        <v>0</v>
      </c>
      <c r="K718" s="226" t="s">
        <v>141</v>
      </c>
      <c r="L718" s="231"/>
      <c r="M718" s="232" t="s">
        <v>1</v>
      </c>
      <c r="N718" s="233" t="s">
        <v>41</v>
      </c>
      <c r="O718" s="77"/>
      <c r="P718" s="181">
        <f>O718*H718</f>
        <v>0</v>
      </c>
      <c r="Q718" s="181">
        <v>0.0064000000000000003</v>
      </c>
      <c r="R718" s="181">
        <f>Q718*H718</f>
        <v>0.91796479999999991</v>
      </c>
      <c r="S718" s="181">
        <v>0</v>
      </c>
      <c r="T718" s="182">
        <f>S718*H718</f>
        <v>0</v>
      </c>
      <c r="U718" s="38"/>
      <c r="V718" s="38"/>
      <c r="W718" s="38"/>
      <c r="X718" s="38"/>
      <c r="Y718" s="38"/>
      <c r="Z718" s="38"/>
      <c r="AA718" s="38"/>
      <c r="AB718" s="38"/>
      <c r="AC718" s="38"/>
      <c r="AD718" s="38"/>
      <c r="AE718" s="38"/>
      <c r="AR718" s="183" t="s">
        <v>454</v>
      </c>
      <c r="AT718" s="183" t="s">
        <v>318</v>
      </c>
      <c r="AU718" s="183" t="s">
        <v>86</v>
      </c>
      <c r="AY718" s="19" t="s">
        <v>134</v>
      </c>
      <c r="BE718" s="184">
        <f>IF(N718="základní",J718,0)</f>
        <v>0</v>
      </c>
      <c r="BF718" s="184">
        <f>IF(N718="snížená",J718,0)</f>
        <v>0</v>
      </c>
      <c r="BG718" s="184">
        <f>IF(N718="zákl. přenesená",J718,0)</f>
        <v>0</v>
      </c>
      <c r="BH718" s="184">
        <f>IF(N718="sníž. přenesená",J718,0)</f>
        <v>0</v>
      </c>
      <c r="BI718" s="184">
        <f>IF(N718="nulová",J718,0)</f>
        <v>0</v>
      </c>
      <c r="BJ718" s="19" t="s">
        <v>84</v>
      </c>
      <c r="BK718" s="184">
        <f>ROUND(I718*H718,2)</f>
        <v>0</v>
      </c>
      <c r="BL718" s="19" t="s">
        <v>341</v>
      </c>
      <c r="BM718" s="183" t="s">
        <v>993</v>
      </c>
    </row>
    <row r="719" s="13" customFormat="1">
      <c r="A719" s="13"/>
      <c r="B719" s="192"/>
      <c r="C719" s="13"/>
      <c r="D719" s="193" t="s">
        <v>250</v>
      </c>
      <c r="E719" s="194" t="s">
        <v>1</v>
      </c>
      <c r="F719" s="195" t="s">
        <v>994</v>
      </c>
      <c r="G719" s="13"/>
      <c r="H719" s="196">
        <v>78.488</v>
      </c>
      <c r="I719" s="197"/>
      <c r="J719" s="13"/>
      <c r="K719" s="13"/>
      <c r="L719" s="192"/>
      <c r="M719" s="198"/>
      <c r="N719" s="199"/>
      <c r="O719" s="199"/>
      <c r="P719" s="199"/>
      <c r="Q719" s="199"/>
      <c r="R719" s="199"/>
      <c r="S719" s="199"/>
      <c r="T719" s="200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194" t="s">
        <v>250</v>
      </c>
      <c r="AU719" s="194" t="s">
        <v>86</v>
      </c>
      <c r="AV719" s="13" t="s">
        <v>86</v>
      </c>
      <c r="AW719" s="13" t="s">
        <v>32</v>
      </c>
      <c r="AX719" s="13" t="s">
        <v>76</v>
      </c>
      <c r="AY719" s="194" t="s">
        <v>134</v>
      </c>
    </row>
    <row r="720" s="13" customFormat="1">
      <c r="A720" s="13"/>
      <c r="B720" s="192"/>
      <c r="C720" s="13"/>
      <c r="D720" s="193" t="s">
        <v>250</v>
      </c>
      <c r="E720" s="194" t="s">
        <v>1</v>
      </c>
      <c r="F720" s="195" t="s">
        <v>995</v>
      </c>
      <c r="G720" s="13"/>
      <c r="H720" s="196">
        <v>64.944000000000003</v>
      </c>
      <c r="I720" s="197"/>
      <c r="J720" s="13"/>
      <c r="K720" s="13"/>
      <c r="L720" s="192"/>
      <c r="M720" s="198"/>
      <c r="N720" s="199"/>
      <c r="O720" s="199"/>
      <c r="P720" s="199"/>
      <c r="Q720" s="199"/>
      <c r="R720" s="199"/>
      <c r="S720" s="199"/>
      <c r="T720" s="200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194" t="s">
        <v>250</v>
      </c>
      <c r="AU720" s="194" t="s">
        <v>86</v>
      </c>
      <c r="AV720" s="13" t="s">
        <v>86</v>
      </c>
      <c r="AW720" s="13" t="s">
        <v>32</v>
      </c>
      <c r="AX720" s="13" t="s">
        <v>76</v>
      </c>
      <c r="AY720" s="194" t="s">
        <v>134</v>
      </c>
    </row>
    <row r="721" s="15" customFormat="1">
      <c r="A721" s="15"/>
      <c r="B721" s="208"/>
      <c r="C721" s="15"/>
      <c r="D721" s="193" t="s">
        <v>250</v>
      </c>
      <c r="E721" s="209" t="s">
        <v>1</v>
      </c>
      <c r="F721" s="210" t="s">
        <v>256</v>
      </c>
      <c r="G721" s="15"/>
      <c r="H721" s="211">
        <v>143.43199999999999</v>
      </c>
      <c r="I721" s="212"/>
      <c r="J721" s="15"/>
      <c r="K721" s="15"/>
      <c r="L721" s="208"/>
      <c r="M721" s="213"/>
      <c r="N721" s="214"/>
      <c r="O721" s="214"/>
      <c r="P721" s="214"/>
      <c r="Q721" s="214"/>
      <c r="R721" s="214"/>
      <c r="S721" s="214"/>
      <c r="T721" s="2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T721" s="209" t="s">
        <v>250</v>
      </c>
      <c r="AU721" s="209" t="s">
        <v>86</v>
      </c>
      <c r="AV721" s="15" t="s">
        <v>248</v>
      </c>
      <c r="AW721" s="15" t="s">
        <v>32</v>
      </c>
      <c r="AX721" s="15" t="s">
        <v>84</v>
      </c>
      <c r="AY721" s="209" t="s">
        <v>134</v>
      </c>
    </row>
    <row r="722" s="2" customFormat="1" ht="16.5" customHeight="1">
      <c r="A722" s="38"/>
      <c r="B722" s="171"/>
      <c r="C722" s="172" t="s">
        <v>996</v>
      </c>
      <c r="D722" s="172" t="s">
        <v>137</v>
      </c>
      <c r="E722" s="173" t="s">
        <v>997</v>
      </c>
      <c r="F722" s="174" t="s">
        <v>998</v>
      </c>
      <c r="G722" s="175" t="s">
        <v>140</v>
      </c>
      <c r="H722" s="176">
        <v>1</v>
      </c>
      <c r="I722" s="177"/>
      <c r="J722" s="178">
        <f>ROUND(I722*H722,2)</f>
        <v>0</v>
      </c>
      <c r="K722" s="174" t="s">
        <v>1</v>
      </c>
      <c r="L722" s="39"/>
      <c r="M722" s="179" t="s">
        <v>1</v>
      </c>
      <c r="N722" s="180" t="s">
        <v>41</v>
      </c>
      <c r="O722" s="77"/>
      <c r="P722" s="181">
        <f>O722*H722</f>
        <v>0</v>
      </c>
      <c r="Q722" s="181">
        <v>0</v>
      </c>
      <c r="R722" s="181">
        <f>Q722*H722</f>
        <v>0</v>
      </c>
      <c r="S722" s="181">
        <v>0</v>
      </c>
      <c r="T722" s="182">
        <f>S722*H722</f>
        <v>0</v>
      </c>
      <c r="U722" s="38"/>
      <c r="V722" s="38"/>
      <c r="W722" s="38"/>
      <c r="X722" s="38"/>
      <c r="Y722" s="38"/>
      <c r="Z722" s="38"/>
      <c r="AA722" s="38"/>
      <c r="AB722" s="38"/>
      <c r="AC722" s="38"/>
      <c r="AD722" s="38"/>
      <c r="AE722" s="38"/>
      <c r="AR722" s="183" t="s">
        <v>341</v>
      </c>
      <c r="AT722" s="183" t="s">
        <v>137</v>
      </c>
      <c r="AU722" s="183" t="s">
        <v>86</v>
      </c>
      <c r="AY722" s="19" t="s">
        <v>134</v>
      </c>
      <c r="BE722" s="184">
        <f>IF(N722="základní",J722,0)</f>
        <v>0</v>
      </c>
      <c r="BF722" s="184">
        <f>IF(N722="snížená",J722,0)</f>
        <v>0</v>
      </c>
      <c r="BG722" s="184">
        <f>IF(N722="zákl. přenesená",J722,0)</f>
        <v>0</v>
      </c>
      <c r="BH722" s="184">
        <f>IF(N722="sníž. přenesená",J722,0)</f>
        <v>0</v>
      </c>
      <c r="BI722" s="184">
        <f>IF(N722="nulová",J722,0)</f>
        <v>0</v>
      </c>
      <c r="BJ722" s="19" t="s">
        <v>84</v>
      </c>
      <c r="BK722" s="184">
        <f>ROUND(I722*H722,2)</f>
        <v>0</v>
      </c>
      <c r="BL722" s="19" t="s">
        <v>341</v>
      </c>
      <c r="BM722" s="183" t="s">
        <v>999</v>
      </c>
    </row>
    <row r="723" s="2" customFormat="1" ht="33" customHeight="1">
      <c r="A723" s="38"/>
      <c r="B723" s="171"/>
      <c r="C723" s="172" t="s">
        <v>1000</v>
      </c>
      <c r="D723" s="172" t="s">
        <v>137</v>
      </c>
      <c r="E723" s="173" t="s">
        <v>1001</v>
      </c>
      <c r="F723" s="174" t="s">
        <v>1002</v>
      </c>
      <c r="G723" s="175" t="s">
        <v>1003</v>
      </c>
      <c r="H723" s="238"/>
      <c r="I723" s="177"/>
      <c r="J723" s="178">
        <f>ROUND(I723*H723,2)</f>
        <v>0</v>
      </c>
      <c r="K723" s="174" t="s">
        <v>141</v>
      </c>
      <c r="L723" s="39"/>
      <c r="M723" s="179" t="s">
        <v>1</v>
      </c>
      <c r="N723" s="180" t="s">
        <v>41</v>
      </c>
      <c r="O723" s="77"/>
      <c r="P723" s="181">
        <f>O723*H723</f>
        <v>0</v>
      </c>
      <c r="Q723" s="181">
        <v>0</v>
      </c>
      <c r="R723" s="181">
        <f>Q723*H723</f>
        <v>0</v>
      </c>
      <c r="S723" s="181">
        <v>0</v>
      </c>
      <c r="T723" s="182">
        <f>S723*H723</f>
        <v>0</v>
      </c>
      <c r="U723" s="38"/>
      <c r="V723" s="38"/>
      <c r="W723" s="38"/>
      <c r="X723" s="38"/>
      <c r="Y723" s="38"/>
      <c r="Z723" s="38"/>
      <c r="AA723" s="38"/>
      <c r="AB723" s="38"/>
      <c r="AC723" s="38"/>
      <c r="AD723" s="38"/>
      <c r="AE723" s="38"/>
      <c r="AR723" s="183" t="s">
        <v>341</v>
      </c>
      <c r="AT723" s="183" t="s">
        <v>137</v>
      </c>
      <c r="AU723" s="183" t="s">
        <v>86</v>
      </c>
      <c r="AY723" s="19" t="s">
        <v>134</v>
      </c>
      <c r="BE723" s="184">
        <f>IF(N723="základní",J723,0)</f>
        <v>0</v>
      </c>
      <c r="BF723" s="184">
        <f>IF(N723="snížená",J723,0)</f>
        <v>0</v>
      </c>
      <c r="BG723" s="184">
        <f>IF(N723="zákl. přenesená",J723,0)</f>
        <v>0</v>
      </c>
      <c r="BH723" s="184">
        <f>IF(N723="sníž. přenesená",J723,0)</f>
        <v>0</v>
      </c>
      <c r="BI723" s="184">
        <f>IF(N723="nulová",J723,0)</f>
        <v>0</v>
      </c>
      <c r="BJ723" s="19" t="s">
        <v>84</v>
      </c>
      <c r="BK723" s="184">
        <f>ROUND(I723*H723,2)</f>
        <v>0</v>
      </c>
      <c r="BL723" s="19" t="s">
        <v>341</v>
      </c>
      <c r="BM723" s="183" t="s">
        <v>1004</v>
      </c>
    </row>
    <row r="724" s="12" customFormat="1" ht="22.8" customHeight="1">
      <c r="A724" s="12"/>
      <c r="B724" s="158"/>
      <c r="C724" s="12"/>
      <c r="D724" s="159" t="s">
        <v>75</v>
      </c>
      <c r="E724" s="169" t="s">
        <v>1005</v>
      </c>
      <c r="F724" s="169" t="s">
        <v>1006</v>
      </c>
      <c r="G724" s="12"/>
      <c r="H724" s="12"/>
      <c r="I724" s="161"/>
      <c r="J724" s="170">
        <f>BK724</f>
        <v>0</v>
      </c>
      <c r="K724" s="12"/>
      <c r="L724" s="158"/>
      <c r="M724" s="163"/>
      <c r="N724" s="164"/>
      <c r="O724" s="164"/>
      <c r="P724" s="165">
        <f>SUM(P725:P780)</f>
        <v>0</v>
      </c>
      <c r="Q724" s="164"/>
      <c r="R724" s="165">
        <f>SUM(R725:R780)</f>
        <v>3.2567035</v>
      </c>
      <c r="S724" s="164"/>
      <c r="T724" s="166">
        <f>SUM(T725:T780)</f>
        <v>0</v>
      </c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R724" s="159" t="s">
        <v>86</v>
      </c>
      <c r="AT724" s="167" t="s">
        <v>75</v>
      </c>
      <c r="AU724" s="167" t="s">
        <v>84</v>
      </c>
      <c r="AY724" s="159" t="s">
        <v>134</v>
      </c>
      <c r="BK724" s="168">
        <f>SUM(BK725:BK780)</f>
        <v>0</v>
      </c>
    </row>
    <row r="725" s="2" customFormat="1" ht="24.15" customHeight="1">
      <c r="A725" s="38"/>
      <c r="B725" s="171"/>
      <c r="C725" s="172" t="s">
        <v>1007</v>
      </c>
      <c r="D725" s="172" t="s">
        <v>137</v>
      </c>
      <c r="E725" s="173" t="s">
        <v>1008</v>
      </c>
      <c r="F725" s="174" t="s">
        <v>1009</v>
      </c>
      <c r="G725" s="175" t="s">
        <v>247</v>
      </c>
      <c r="H725" s="176">
        <v>22.949999999999999</v>
      </c>
      <c r="I725" s="177"/>
      <c r="J725" s="178">
        <f>ROUND(I725*H725,2)</f>
        <v>0</v>
      </c>
      <c r="K725" s="174" t="s">
        <v>141</v>
      </c>
      <c r="L725" s="39"/>
      <c r="M725" s="179" t="s">
        <v>1</v>
      </c>
      <c r="N725" s="180" t="s">
        <v>41</v>
      </c>
      <c r="O725" s="77"/>
      <c r="P725" s="181">
        <f>O725*H725</f>
        <v>0</v>
      </c>
      <c r="Q725" s="181">
        <v>0</v>
      </c>
      <c r="R725" s="181">
        <f>Q725*H725</f>
        <v>0</v>
      </c>
      <c r="S725" s="181">
        <v>0</v>
      </c>
      <c r="T725" s="182">
        <f>S725*H725</f>
        <v>0</v>
      </c>
      <c r="U725" s="38"/>
      <c r="V725" s="38"/>
      <c r="W725" s="38"/>
      <c r="X725" s="38"/>
      <c r="Y725" s="38"/>
      <c r="Z725" s="38"/>
      <c r="AA725" s="38"/>
      <c r="AB725" s="38"/>
      <c r="AC725" s="38"/>
      <c r="AD725" s="38"/>
      <c r="AE725" s="38"/>
      <c r="AR725" s="183" t="s">
        <v>341</v>
      </c>
      <c r="AT725" s="183" t="s">
        <v>137</v>
      </c>
      <c r="AU725" s="183" t="s">
        <v>86</v>
      </c>
      <c r="AY725" s="19" t="s">
        <v>134</v>
      </c>
      <c r="BE725" s="184">
        <f>IF(N725="základní",J725,0)</f>
        <v>0</v>
      </c>
      <c r="BF725" s="184">
        <f>IF(N725="snížená",J725,0)</f>
        <v>0</v>
      </c>
      <c r="BG725" s="184">
        <f>IF(N725="zákl. přenesená",J725,0)</f>
        <v>0</v>
      </c>
      <c r="BH725" s="184">
        <f>IF(N725="sníž. přenesená",J725,0)</f>
        <v>0</v>
      </c>
      <c r="BI725" s="184">
        <f>IF(N725="nulová",J725,0)</f>
        <v>0</v>
      </c>
      <c r="BJ725" s="19" t="s">
        <v>84</v>
      </c>
      <c r="BK725" s="184">
        <f>ROUND(I725*H725,2)</f>
        <v>0</v>
      </c>
      <c r="BL725" s="19" t="s">
        <v>341</v>
      </c>
      <c r="BM725" s="183" t="s">
        <v>1010</v>
      </c>
    </row>
    <row r="726" s="13" customFormat="1">
      <c r="A726" s="13"/>
      <c r="B726" s="192"/>
      <c r="C726" s="13"/>
      <c r="D726" s="193" t="s">
        <v>250</v>
      </c>
      <c r="E726" s="194" t="s">
        <v>1</v>
      </c>
      <c r="F726" s="195" t="s">
        <v>1011</v>
      </c>
      <c r="G726" s="13"/>
      <c r="H726" s="196">
        <v>22.949999999999999</v>
      </c>
      <c r="I726" s="197"/>
      <c r="J726" s="13"/>
      <c r="K726" s="13"/>
      <c r="L726" s="192"/>
      <c r="M726" s="198"/>
      <c r="N726" s="199"/>
      <c r="O726" s="199"/>
      <c r="P726" s="199"/>
      <c r="Q726" s="199"/>
      <c r="R726" s="199"/>
      <c r="S726" s="199"/>
      <c r="T726" s="200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194" t="s">
        <v>250</v>
      </c>
      <c r="AU726" s="194" t="s">
        <v>86</v>
      </c>
      <c r="AV726" s="13" t="s">
        <v>86</v>
      </c>
      <c r="AW726" s="13" t="s">
        <v>32</v>
      </c>
      <c r="AX726" s="13" t="s">
        <v>84</v>
      </c>
      <c r="AY726" s="194" t="s">
        <v>134</v>
      </c>
    </row>
    <row r="727" s="2" customFormat="1" ht="16.5" customHeight="1">
      <c r="A727" s="38"/>
      <c r="B727" s="171"/>
      <c r="C727" s="224" t="s">
        <v>1012</v>
      </c>
      <c r="D727" s="224" t="s">
        <v>318</v>
      </c>
      <c r="E727" s="225" t="s">
        <v>977</v>
      </c>
      <c r="F727" s="226" t="s">
        <v>978</v>
      </c>
      <c r="G727" s="227" t="s">
        <v>293</v>
      </c>
      <c r="H727" s="228">
        <v>0.0080000000000000002</v>
      </c>
      <c r="I727" s="229"/>
      <c r="J727" s="230">
        <f>ROUND(I727*H727,2)</f>
        <v>0</v>
      </c>
      <c r="K727" s="226" t="s">
        <v>141</v>
      </c>
      <c r="L727" s="231"/>
      <c r="M727" s="232" t="s">
        <v>1</v>
      </c>
      <c r="N727" s="233" t="s">
        <v>41</v>
      </c>
      <c r="O727" s="77"/>
      <c r="P727" s="181">
        <f>O727*H727</f>
        <v>0</v>
      </c>
      <c r="Q727" s="181">
        <v>1</v>
      </c>
      <c r="R727" s="181">
        <f>Q727*H727</f>
        <v>0.0080000000000000002</v>
      </c>
      <c r="S727" s="181">
        <v>0</v>
      </c>
      <c r="T727" s="182">
        <f>S727*H727</f>
        <v>0</v>
      </c>
      <c r="U727" s="38"/>
      <c r="V727" s="38"/>
      <c r="W727" s="38"/>
      <c r="X727" s="38"/>
      <c r="Y727" s="38"/>
      <c r="Z727" s="38"/>
      <c r="AA727" s="38"/>
      <c r="AB727" s="38"/>
      <c r="AC727" s="38"/>
      <c r="AD727" s="38"/>
      <c r="AE727" s="38"/>
      <c r="AR727" s="183" t="s">
        <v>454</v>
      </c>
      <c r="AT727" s="183" t="s">
        <v>318</v>
      </c>
      <c r="AU727" s="183" t="s">
        <v>86</v>
      </c>
      <c r="AY727" s="19" t="s">
        <v>134</v>
      </c>
      <c r="BE727" s="184">
        <f>IF(N727="základní",J727,0)</f>
        <v>0</v>
      </c>
      <c r="BF727" s="184">
        <f>IF(N727="snížená",J727,0)</f>
        <v>0</v>
      </c>
      <c r="BG727" s="184">
        <f>IF(N727="zákl. přenesená",J727,0)</f>
        <v>0</v>
      </c>
      <c r="BH727" s="184">
        <f>IF(N727="sníž. přenesená",J727,0)</f>
        <v>0</v>
      </c>
      <c r="BI727" s="184">
        <f>IF(N727="nulová",J727,0)</f>
        <v>0</v>
      </c>
      <c r="BJ727" s="19" t="s">
        <v>84</v>
      </c>
      <c r="BK727" s="184">
        <f>ROUND(I727*H727,2)</f>
        <v>0</v>
      </c>
      <c r="BL727" s="19" t="s">
        <v>341</v>
      </c>
      <c r="BM727" s="183" t="s">
        <v>1013</v>
      </c>
    </row>
    <row r="728" s="13" customFormat="1">
      <c r="A728" s="13"/>
      <c r="B728" s="192"/>
      <c r="C728" s="13"/>
      <c r="D728" s="193" t="s">
        <v>250</v>
      </c>
      <c r="E728" s="194" t="s">
        <v>1</v>
      </c>
      <c r="F728" s="195" t="s">
        <v>1014</v>
      </c>
      <c r="G728" s="13"/>
      <c r="H728" s="196">
        <v>0.0080000000000000002</v>
      </c>
      <c r="I728" s="197"/>
      <c r="J728" s="13"/>
      <c r="K728" s="13"/>
      <c r="L728" s="192"/>
      <c r="M728" s="198"/>
      <c r="N728" s="199"/>
      <c r="O728" s="199"/>
      <c r="P728" s="199"/>
      <c r="Q728" s="199"/>
      <c r="R728" s="199"/>
      <c r="S728" s="199"/>
      <c r="T728" s="200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194" t="s">
        <v>250</v>
      </c>
      <c r="AU728" s="194" t="s">
        <v>86</v>
      </c>
      <c r="AV728" s="13" t="s">
        <v>86</v>
      </c>
      <c r="AW728" s="13" t="s">
        <v>32</v>
      </c>
      <c r="AX728" s="13" t="s">
        <v>84</v>
      </c>
      <c r="AY728" s="194" t="s">
        <v>134</v>
      </c>
    </row>
    <row r="729" s="2" customFormat="1" ht="24.15" customHeight="1">
      <c r="A729" s="38"/>
      <c r="B729" s="171"/>
      <c r="C729" s="172" t="s">
        <v>1015</v>
      </c>
      <c r="D729" s="172" t="s">
        <v>137</v>
      </c>
      <c r="E729" s="173" t="s">
        <v>1016</v>
      </c>
      <c r="F729" s="174" t="s">
        <v>1017</v>
      </c>
      <c r="G729" s="175" t="s">
        <v>247</v>
      </c>
      <c r="H729" s="176">
        <v>22.949999999999999</v>
      </c>
      <c r="I729" s="177"/>
      <c r="J729" s="178">
        <f>ROUND(I729*H729,2)</f>
        <v>0</v>
      </c>
      <c r="K729" s="174" t="s">
        <v>141</v>
      </c>
      <c r="L729" s="39"/>
      <c r="M729" s="179" t="s">
        <v>1</v>
      </c>
      <c r="N729" s="180" t="s">
        <v>41</v>
      </c>
      <c r="O729" s="77"/>
      <c r="P729" s="181">
        <f>O729*H729</f>
        <v>0</v>
      </c>
      <c r="Q729" s="181">
        <v>0.00088000000000000003</v>
      </c>
      <c r="R729" s="181">
        <f>Q729*H729</f>
        <v>0.020195999999999999</v>
      </c>
      <c r="S729" s="181">
        <v>0</v>
      </c>
      <c r="T729" s="182">
        <f>S729*H729</f>
        <v>0</v>
      </c>
      <c r="U729" s="38"/>
      <c r="V729" s="38"/>
      <c r="W729" s="38"/>
      <c r="X729" s="38"/>
      <c r="Y729" s="38"/>
      <c r="Z729" s="38"/>
      <c r="AA729" s="38"/>
      <c r="AB729" s="38"/>
      <c r="AC729" s="38"/>
      <c r="AD729" s="38"/>
      <c r="AE729" s="38"/>
      <c r="AR729" s="183" t="s">
        <v>341</v>
      </c>
      <c r="AT729" s="183" t="s">
        <v>137</v>
      </c>
      <c r="AU729" s="183" t="s">
        <v>86</v>
      </c>
      <c r="AY729" s="19" t="s">
        <v>134</v>
      </c>
      <c r="BE729" s="184">
        <f>IF(N729="základní",J729,0)</f>
        <v>0</v>
      </c>
      <c r="BF729" s="184">
        <f>IF(N729="snížená",J729,0)</f>
        <v>0</v>
      </c>
      <c r="BG729" s="184">
        <f>IF(N729="zákl. přenesená",J729,0)</f>
        <v>0</v>
      </c>
      <c r="BH729" s="184">
        <f>IF(N729="sníž. přenesená",J729,0)</f>
        <v>0</v>
      </c>
      <c r="BI729" s="184">
        <f>IF(N729="nulová",J729,0)</f>
        <v>0</v>
      </c>
      <c r="BJ729" s="19" t="s">
        <v>84</v>
      </c>
      <c r="BK729" s="184">
        <f>ROUND(I729*H729,2)</f>
        <v>0</v>
      </c>
      <c r="BL729" s="19" t="s">
        <v>341</v>
      </c>
      <c r="BM729" s="183" t="s">
        <v>1018</v>
      </c>
    </row>
    <row r="730" s="13" customFormat="1">
      <c r="A730" s="13"/>
      <c r="B730" s="192"/>
      <c r="C730" s="13"/>
      <c r="D730" s="193" t="s">
        <v>250</v>
      </c>
      <c r="E730" s="194" t="s">
        <v>1</v>
      </c>
      <c r="F730" s="195" t="s">
        <v>1011</v>
      </c>
      <c r="G730" s="13"/>
      <c r="H730" s="196">
        <v>22.949999999999999</v>
      </c>
      <c r="I730" s="197"/>
      <c r="J730" s="13"/>
      <c r="K730" s="13"/>
      <c r="L730" s="192"/>
      <c r="M730" s="198"/>
      <c r="N730" s="199"/>
      <c r="O730" s="199"/>
      <c r="P730" s="199"/>
      <c r="Q730" s="199"/>
      <c r="R730" s="199"/>
      <c r="S730" s="199"/>
      <c r="T730" s="200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T730" s="194" t="s">
        <v>250</v>
      </c>
      <c r="AU730" s="194" t="s">
        <v>86</v>
      </c>
      <c r="AV730" s="13" t="s">
        <v>86</v>
      </c>
      <c r="AW730" s="13" t="s">
        <v>32</v>
      </c>
      <c r="AX730" s="13" t="s">
        <v>84</v>
      </c>
      <c r="AY730" s="194" t="s">
        <v>134</v>
      </c>
    </row>
    <row r="731" s="2" customFormat="1" ht="44.25" customHeight="1">
      <c r="A731" s="38"/>
      <c r="B731" s="171"/>
      <c r="C731" s="224" t="s">
        <v>1019</v>
      </c>
      <c r="D731" s="224" t="s">
        <v>318</v>
      </c>
      <c r="E731" s="225" t="s">
        <v>1020</v>
      </c>
      <c r="F731" s="226" t="s">
        <v>1021</v>
      </c>
      <c r="G731" s="227" t="s">
        <v>247</v>
      </c>
      <c r="H731" s="228">
        <v>26.393000000000001</v>
      </c>
      <c r="I731" s="229"/>
      <c r="J731" s="230">
        <f>ROUND(I731*H731,2)</f>
        <v>0</v>
      </c>
      <c r="K731" s="226" t="s">
        <v>141</v>
      </c>
      <c r="L731" s="231"/>
      <c r="M731" s="232" t="s">
        <v>1</v>
      </c>
      <c r="N731" s="233" t="s">
        <v>41</v>
      </c>
      <c r="O731" s="77"/>
      <c r="P731" s="181">
        <f>O731*H731</f>
        <v>0</v>
      </c>
      <c r="Q731" s="181">
        <v>0.0047999999999999996</v>
      </c>
      <c r="R731" s="181">
        <f>Q731*H731</f>
        <v>0.12668640000000001</v>
      </c>
      <c r="S731" s="181">
        <v>0</v>
      </c>
      <c r="T731" s="182">
        <f>S731*H731</f>
        <v>0</v>
      </c>
      <c r="U731" s="38"/>
      <c r="V731" s="38"/>
      <c r="W731" s="38"/>
      <c r="X731" s="38"/>
      <c r="Y731" s="38"/>
      <c r="Z731" s="38"/>
      <c r="AA731" s="38"/>
      <c r="AB731" s="38"/>
      <c r="AC731" s="38"/>
      <c r="AD731" s="38"/>
      <c r="AE731" s="38"/>
      <c r="AR731" s="183" t="s">
        <v>454</v>
      </c>
      <c r="AT731" s="183" t="s">
        <v>318</v>
      </c>
      <c r="AU731" s="183" t="s">
        <v>86</v>
      </c>
      <c r="AY731" s="19" t="s">
        <v>134</v>
      </c>
      <c r="BE731" s="184">
        <f>IF(N731="základní",J731,0)</f>
        <v>0</v>
      </c>
      <c r="BF731" s="184">
        <f>IF(N731="snížená",J731,0)</f>
        <v>0</v>
      </c>
      <c r="BG731" s="184">
        <f>IF(N731="zákl. přenesená",J731,0)</f>
        <v>0</v>
      </c>
      <c r="BH731" s="184">
        <f>IF(N731="sníž. přenesená",J731,0)</f>
        <v>0</v>
      </c>
      <c r="BI731" s="184">
        <f>IF(N731="nulová",J731,0)</f>
        <v>0</v>
      </c>
      <c r="BJ731" s="19" t="s">
        <v>84</v>
      </c>
      <c r="BK731" s="184">
        <f>ROUND(I731*H731,2)</f>
        <v>0</v>
      </c>
      <c r="BL731" s="19" t="s">
        <v>341</v>
      </c>
      <c r="BM731" s="183" t="s">
        <v>1022</v>
      </c>
    </row>
    <row r="732" s="13" customFormat="1">
      <c r="A732" s="13"/>
      <c r="B732" s="192"/>
      <c r="C732" s="13"/>
      <c r="D732" s="193" t="s">
        <v>250</v>
      </c>
      <c r="E732" s="194" t="s">
        <v>1</v>
      </c>
      <c r="F732" s="195" t="s">
        <v>1023</v>
      </c>
      <c r="G732" s="13"/>
      <c r="H732" s="196">
        <v>26.393000000000001</v>
      </c>
      <c r="I732" s="197"/>
      <c r="J732" s="13"/>
      <c r="K732" s="13"/>
      <c r="L732" s="192"/>
      <c r="M732" s="198"/>
      <c r="N732" s="199"/>
      <c r="O732" s="199"/>
      <c r="P732" s="199"/>
      <c r="Q732" s="199"/>
      <c r="R732" s="199"/>
      <c r="S732" s="199"/>
      <c r="T732" s="200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194" t="s">
        <v>250</v>
      </c>
      <c r="AU732" s="194" t="s">
        <v>86</v>
      </c>
      <c r="AV732" s="13" t="s">
        <v>86</v>
      </c>
      <c r="AW732" s="13" t="s">
        <v>32</v>
      </c>
      <c r="AX732" s="13" t="s">
        <v>84</v>
      </c>
      <c r="AY732" s="194" t="s">
        <v>134</v>
      </c>
    </row>
    <row r="733" s="2" customFormat="1" ht="37.8" customHeight="1">
      <c r="A733" s="38"/>
      <c r="B733" s="171"/>
      <c r="C733" s="172" t="s">
        <v>1024</v>
      </c>
      <c r="D733" s="172" t="s">
        <v>137</v>
      </c>
      <c r="E733" s="173" t="s">
        <v>1025</v>
      </c>
      <c r="F733" s="174" t="s">
        <v>1026</v>
      </c>
      <c r="G733" s="175" t="s">
        <v>397</v>
      </c>
      <c r="H733" s="176">
        <v>177.59999999999999</v>
      </c>
      <c r="I733" s="177"/>
      <c r="J733" s="178">
        <f>ROUND(I733*H733,2)</f>
        <v>0</v>
      </c>
      <c r="K733" s="174" t="s">
        <v>141</v>
      </c>
      <c r="L733" s="39"/>
      <c r="M733" s="179" t="s">
        <v>1</v>
      </c>
      <c r="N733" s="180" t="s">
        <v>41</v>
      </c>
      <c r="O733" s="77"/>
      <c r="P733" s="181">
        <f>O733*H733</f>
        <v>0</v>
      </c>
      <c r="Q733" s="181">
        <v>0.00059999999999999995</v>
      </c>
      <c r="R733" s="181">
        <f>Q733*H733</f>
        <v>0.10655999999999999</v>
      </c>
      <c r="S733" s="181">
        <v>0</v>
      </c>
      <c r="T733" s="182">
        <f>S733*H733</f>
        <v>0</v>
      </c>
      <c r="U733" s="38"/>
      <c r="V733" s="38"/>
      <c r="W733" s="38"/>
      <c r="X733" s="38"/>
      <c r="Y733" s="38"/>
      <c r="Z733" s="38"/>
      <c r="AA733" s="38"/>
      <c r="AB733" s="38"/>
      <c r="AC733" s="38"/>
      <c r="AD733" s="38"/>
      <c r="AE733" s="38"/>
      <c r="AR733" s="183" t="s">
        <v>341</v>
      </c>
      <c r="AT733" s="183" t="s">
        <v>137</v>
      </c>
      <c r="AU733" s="183" t="s">
        <v>86</v>
      </c>
      <c r="AY733" s="19" t="s">
        <v>134</v>
      </c>
      <c r="BE733" s="184">
        <f>IF(N733="základní",J733,0)</f>
        <v>0</v>
      </c>
      <c r="BF733" s="184">
        <f>IF(N733="snížená",J733,0)</f>
        <v>0</v>
      </c>
      <c r="BG733" s="184">
        <f>IF(N733="zákl. přenesená",J733,0)</f>
        <v>0</v>
      </c>
      <c r="BH733" s="184">
        <f>IF(N733="sníž. přenesená",J733,0)</f>
        <v>0</v>
      </c>
      <c r="BI733" s="184">
        <f>IF(N733="nulová",J733,0)</f>
        <v>0</v>
      </c>
      <c r="BJ733" s="19" t="s">
        <v>84</v>
      </c>
      <c r="BK733" s="184">
        <f>ROUND(I733*H733,2)</f>
        <v>0</v>
      </c>
      <c r="BL733" s="19" t="s">
        <v>341</v>
      </c>
      <c r="BM733" s="183" t="s">
        <v>1027</v>
      </c>
    </row>
    <row r="734" s="13" customFormat="1">
      <c r="A734" s="13"/>
      <c r="B734" s="192"/>
      <c r="C734" s="13"/>
      <c r="D734" s="193" t="s">
        <v>250</v>
      </c>
      <c r="E734" s="194" t="s">
        <v>1</v>
      </c>
      <c r="F734" s="195" t="s">
        <v>1028</v>
      </c>
      <c r="G734" s="13"/>
      <c r="H734" s="196">
        <v>99.599999999999994</v>
      </c>
      <c r="I734" s="197"/>
      <c r="J734" s="13"/>
      <c r="K734" s="13"/>
      <c r="L734" s="192"/>
      <c r="M734" s="198"/>
      <c r="N734" s="199"/>
      <c r="O734" s="199"/>
      <c r="P734" s="199"/>
      <c r="Q734" s="199"/>
      <c r="R734" s="199"/>
      <c r="S734" s="199"/>
      <c r="T734" s="200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T734" s="194" t="s">
        <v>250</v>
      </c>
      <c r="AU734" s="194" t="s">
        <v>86</v>
      </c>
      <c r="AV734" s="13" t="s">
        <v>86</v>
      </c>
      <c r="AW734" s="13" t="s">
        <v>32</v>
      </c>
      <c r="AX734" s="13" t="s">
        <v>76</v>
      </c>
      <c r="AY734" s="194" t="s">
        <v>134</v>
      </c>
    </row>
    <row r="735" s="13" customFormat="1">
      <c r="A735" s="13"/>
      <c r="B735" s="192"/>
      <c r="C735" s="13"/>
      <c r="D735" s="193" t="s">
        <v>250</v>
      </c>
      <c r="E735" s="194" t="s">
        <v>1</v>
      </c>
      <c r="F735" s="195" t="s">
        <v>1029</v>
      </c>
      <c r="G735" s="13"/>
      <c r="H735" s="196">
        <v>63.399999999999999</v>
      </c>
      <c r="I735" s="197"/>
      <c r="J735" s="13"/>
      <c r="K735" s="13"/>
      <c r="L735" s="192"/>
      <c r="M735" s="198"/>
      <c r="N735" s="199"/>
      <c r="O735" s="199"/>
      <c r="P735" s="199"/>
      <c r="Q735" s="199"/>
      <c r="R735" s="199"/>
      <c r="S735" s="199"/>
      <c r="T735" s="200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194" t="s">
        <v>250</v>
      </c>
      <c r="AU735" s="194" t="s">
        <v>86</v>
      </c>
      <c r="AV735" s="13" t="s">
        <v>86</v>
      </c>
      <c r="AW735" s="13" t="s">
        <v>32</v>
      </c>
      <c r="AX735" s="13" t="s">
        <v>76</v>
      </c>
      <c r="AY735" s="194" t="s">
        <v>134</v>
      </c>
    </row>
    <row r="736" s="13" customFormat="1">
      <c r="A736" s="13"/>
      <c r="B736" s="192"/>
      <c r="C736" s="13"/>
      <c r="D736" s="193" t="s">
        <v>250</v>
      </c>
      <c r="E736" s="194" t="s">
        <v>1</v>
      </c>
      <c r="F736" s="195" t="s">
        <v>1030</v>
      </c>
      <c r="G736" s="13"/>
      <c r="H736" s="196">
        <v>14.6</v>
      </c>
      <c r="I736" s="197"/>
      <c r="J736" s="13"/>
      <c r="K736" s="13"/>
      <c r="L736" s="192"/>
      <c r="M736" s="198"/>
      <c r="N736" s="199"/>
      <c r="O736" s="199"/>
      <c r="P736" s="199"/>
      <c r="Q736" s="199"/>
      <c r="R736" s="199"/>
      <c r="S736" s="199"/>
      <c r="T736" s="200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194" t="s">
        <v>250</v>
      </c>
      <c r="AU736" s="194" t="s">
        <v>86</v>
      </c>
      <c r="AV736" s="13" t="s">
        <v>86</v>
      </c>
      <c r="AW736" s="13" t="s">
        <v>32</v>
      </c>
      <c r="AX736" s="13" t="s">
        <v>76</v>
      </c>
      <c r="AY736" s="194" t="s">
        <v>134</v>
      </c>
    </row>
    <row r="737" s="15" customFormat="1">
      <c r="A737" s="15"/>
      <c r="B737" s="208"/>
      <c r="C737" s="15"/>
      <c r="D737" s="193" t="s">
        <v>250</v>
      </c>
      <c r="E737" s="209" t="s">
        <v>1</v>
      </c>
      <c r="F737" s="210" t="s">
        <v>256</v>
      </c>
      <c r="G737" s="15"/>
      <c r="H737" s="211">
        <v>177.59999999999999</v>
      </c>
      <c r="I737" s="212"/>
      <c r="J737" s="15"/>
      <c r="K737" s="15"/>
      <c r="L737" s="208"/>
      <c r="M737" s="213"/>
      <c r="N737" s="214"/>
      <c r="O737" s="214"/>
      <c r="P737" s="214"/>
      <c r="Q737" s="214"/>
      <c r="R737" s="214"/>
      <c r="S737" s="214"/>
      <c r="T737" s="2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T737" s="209" t="s">
        <v>250</v>
      </c>
      <c r="AU737" s="209" t="s">
        <v>86</v>
      </c>
      <c r="AV737" s="15" t="s">
        <v>248</v>
      </c>
      <c r="AW737" s="15" t="s">
        <v>32</v>
      </c>
      <c r="AX737" s="15" t="s">
        <v>84</v>
      </c>
      <c r="AY737" s="209" t="s">
        <v>134</v>
      </c>
    </row>
    <row r="738" s="2" customFormat="1" ht="37.8" customHeight="1">
      <c r="A738" s="38"/>
      <c r="B738" s="171"/>
      <c r="C738" s="172" t="s">
        <v>1031</v>
      </c>
      <c r="D738" s="172" t="s">
        <v>137</v>
      </c>
      <c r="E738" s="173" t="s">
        <v>1032</v>
      </c>
      <c r="F738" s="174" t="s">
        <v>1033</v>
      </c>
      <c r="G738" s="175" t="s">
        <v>397</v>
      </c>
      <c r="H738" s="176">
        <v>163.59999999999999</v>
      </c>
      <c r="I738" s="177"/>
      <c r="J738" s="178">
        <f>ROUND(I738*H738,2)</f>
        <v>0</v>
      </c>
      <c r="K738" s="174" t="s">
        <v>1</v>
      </c>
      <c r="L738" s="39"/>
      <c r="M738" s="179" t="s">
        <v>1</v>
      </c>
      <c r="N738" s="180" t="s">
        <v>41</v>
      </c>
      <c r="O738" s="77"/>
      <c r="P738" s="181">
        <f>O738*H738</f>
        <v>0</v>
      </c>
      <c r="Q738" s="181">
        <v>0.00059999999999999995</v>
      </c>
      <c r="R738" s="181">
        <f>Q738*H738</f>
        <v>0.098159999999999983</v>
      </c>
      <c r="S738" s="181">
        <v>0</v>
      </c>
      <c r="T738" s="182">
        <f>S738*H738</f>
        <v>0</v>
      </c>
      <c r="U738" s="38"/>
      <c r="V738" s="38"/>
      <c r="W738" s="38"/>
      <c r="X738" s="38"/>
      <c r="Y738" s="38"/>
      <c r="Z738" s="38"/>
      <c r="AA738" s="38"/>
      <c r="AB738" s="38"/>
      <c r="AC738" s="38"/>
      <c r="AD738" s="38"/>
      <c r="AE738" s="38"/>
      <c r="AR738" s="183" t="s">
        <v>341</v>
      </c>
      <c r="AT738" s="183" t="s">
        <v>137</v>
      </c>
      <c r="AU738" s="183" t="s">
        <v>86</v>
      </c>
      <c r="AY738" s="19" t="s">
        <v>134</v>
      </c>
      <c r="BE738" s="184">
        <f>IF(N738="základní",J738,0)</f>
        <v>0</v>
      </c>
      <c r="BF738" s="184">
        <f>IF(N738="snížená",J738,0)</f>
        <v>0</v>
      </c>
      <c r="BG738" s="184">
        <f>IF(N738="zákl. přenesená",J738,0)</f>
        <v>0</v>
      </c>
      <c r="BH738" s="184">
        <f>IF(N738="sníž. přenesená",J738,0)</f>
        <v>0</v>
      </c>
      <c r="BI738" s="184">
        <f>IF(N738="nulová",J738,0)</f>
        <v>0</v>
      </c>
      <c r="BJ738" s="19" t="s">
        <v>84</v>
      </c>
      <c r="BK738" s="184">
        <f>ROUND(I738*H738,2)</f>
        <v>0</v>
      </c>
      <c r="BL738" s="19" t="s">
        <v>341</v>
      </c>
      <c r="BM738" s="183" t="s">
        <v>1034</v>
      </c>
    </row>
    <row r="739" s="13" customFormat="1">
      <c r="A739" s="13"/>
      <c r="B739" s="192"/>
      <c r="C739" s="13"/>
      <c r="D739" s="193" t="s">
        <v>250</v>
      </c>
      <c r="E739" s="194" t="s">
        <v>1</v>
      </c>
      <c r="F739" s="195" t="s">
        <v>1028</v>
      </c>
      <c r="G739" s="13"/>
      <c r="H739" s="196">
        <v>99.599999999999994</v>
      </c>
      <c r="I739" s="197"/>
      <c r="J739" s="13"/>
      <c r="K739" s="13"/>
      <c r="L739" s="192"/>
      <c r="M739" s="198"/>
      <c r="N739" s="199"/>
      <c r="O739" s="199"/>
      <c r="P739" s="199"/>
      <c r="Q739" s="199"/>
      <c r="R739" s="199"/>
      <c r="S739" s="199"/>
      <c r="T739" s="200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T739" s="194" t="s">
        <v>250</v>
      </c>
      <c r="AU739" s="194" t="s">
        <v>86</v>
      </c>
      <c r="AV739" s="13" t="s">
        <v>86</v>
      </c>
      <c r="AW739" s="13" t="s">
        <v>32</v>
      </c>
      <c r="AX739" s="13" t="s">
        <v>76</v>
      </c>
      <c r="AY739" s="194" t="s">
        <v>134</v>
      </c>
    </row>
    <row r="740" s="13" customFormat="1">
      <c r="A740" s="13"/>
      <c r="B740" s="192"/>
      <c r="C740" s="13"/>
      <c r="D740" s="193" t="s">
        <v>250</v>
      </c>
      <c r="E740" s="194" t="s">
        <v>1</v>
      </c>
      <c r="F740" s="195" t="s">
        <v>1035</v>
      </c>
      <c r="G740" s="13"/>
      <c r="H740" s="196">
        <v>54.399999999999999</v>
      </c>
      <c r="I740" s="197"/>
      <c r="J740" s="13"/>
      <c r="K740" s="13"/>
      <c r="L740" s="192"/>
      <c r="M740" s="198"/>
      <c r="N740" s="199"/>
      <c r="O740" s="199"/>
      <c r="P740" s="199"/>
      <c r="Q740" s="199"/>
      <c r="R740" s="199"/>
      <c r="S740" s="199"/>
      <c r="T740" s="200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194" t="s">
        <v>250</v>
      </c>
      <c r="AU740" s="194" t="s">
        <v>86</v>
      </c>
      <c r="AV740" s="13" t="s">
        <v>86</v>
      </c>
      <c r="AW740" s="13" t="s">
        <v>32</v>
      </c>
      <c r="AX740" s="13" t="s">
        <v>76</v>
      </c>
      <c r="AY740" s="194" t="s">
        <v>134</v>
      </c>
    </row>
    <row r="741" s="13" customFormat="1">
      <c r="A741" s="13"/>
      <c r="B741" s="192"/>
      <c r="C741" s="13"/>
      <c r="D741" s="193" t="s">
        <v>250</v>
      </c>
      <c r="E741" s="194" t="s">
        <v>1</v>
      </c>
      <c r="F741" s="195" t="s">
        <v>1036</v>
      </c>
      <c r="G741" s="13"/>
      <c r="H741" s="196">
        <v>9.5999999999999996</v>
      </c>
      <c r="I741" s="197"/>
      <c r="J741" s="13"/>
      <c r="K741" s="13"/>
      <c r="L741" s="192"/>
      <c r="M741" s="198"/>
      <c r="N741" s="199"/>
      <c r="O741" s="199"/>
      <c r="P741" s="199"/>
      <c r="Q741" s="199"/>
      <c r="R741" s="199"/>
      <c r="S741" s="199"/>
      <c r="T741" s="200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194" t="s">
        <v>250</v>
      </c>
      <c r="AU741" s="194" t="s">
        <v>86</v>
      </c>
      <c r="AV741" s="13" t="s">
        <v>86</v>
      </c>
      <c r="AW741" s="13" t="s">
        <v>32</v>
      </c>
      <c r="AX741" s="13" t="s">
        <v>76</v>
      </c>
      <c r="AY741" s="194" t="s">
        <v>134</v>
      </c>
    </row>
    <row r="742" s="15" customFormat="1">
      <c r="A742" s="15"/>
      <c r="B742" s="208"/>
      <c r="C742" s="15"/>
      <c r="D742" s="193" t="s">
        <v>250</v>
      </c>
      <c r="E742" s="209" t="s">
        <v>1</v>
      </c>
      <c r="F742" s="210" t="s">
        <v>256</v>
      </c>
      <c r="G742" s="15"/>
      <c r="H742" s="211">
        <v>163.59999999999999</v>
      </c>
      <c r="I742" s="212"/>
      <c r="J742" s="15"/>
      <c r="K742" s="15"/>
      <c r="L742" s="208"/>
      <c r="M742" s="213"/>
      <c r="N742" s="214"/>
      <c r="O742" s="214"/>
      <c r="P742" s="214"/>
      <c r="Q742" s="214"/>
      <c r="R742" s="214"/>
      <c r="S742" s="214"/>
      <c r="T742" s="2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T742" s="209" t="s">
        <v>250</v>
      </c>
      <c r="AU742" s="209" t="s">
        <v>86</v>
      </c>
      <c r="AV742" s="15" t="s">
        <v>248</v>
      </c>
      <c r="AW742" s="15" t="s">
        <v>32</v>
      </c>
      <c r="AX742" s="15" t="s">
        <v>84</v>
      </c>
      <c r="AY742" s="209" t="s">
        <v>134</v>
      </c>
    </row>
    <row r="743" s="2" customFormat="1" ht="33" customHeight="1">
      <c r="A743" s="38"/>
      <c r="B743" s="171"/>
      <c r="C743" s="172" t="s">
        <v>209</v>
      </c>
      <c r="D743" s="172" t="s">
        <v>137</v>
      </c>
      <c r="E743" s="173" t="s">
        <v>1037</v>
      </c>
      <c r="F743" s="174" t="s">
        <v>1038</v>
      </c>
      <c r="G743" s="175" t="s">
        <v>397</v>
      </c>
      <c r="H743" s="176">
        <v>14</v>
      </c>
      <c r="I743" s="177"/>
      <c r="J743" s="178">
        <f>ROUND(I743*H743,2)</f>
        <v>0</v>
      </c>
      <c r="K743" s="174" t="s">
        <v>1</v>
      </c>
      <c r="L743" s="39"/>
      <c r="M743" s="179" t="s">
        <v>1</v>
      </c>
      <c r="N743" s="180" t="s">
        <v>41</v>
      </c>
      <c r="O743" s="77"/>
      <c r="P743" s="181">
        <f>O743*H743</f>
        <v>0</v>
      </c>
      <c r="Q743" s="181">
        <v>0.0015</v>
      </c>
      <c r="R743" s="181">
        <f>Q743*H743</f>
        <v>0.021000000000000001</v>
      </c>
      <c r="S743" s="181">
        <v>0</v>
      </c>
      <c r="T743" s="182">
        <f>S743*H743</f>
        <v>0</v>
      </c>
      <c r="U743" s="38"/>
      <c r="V743" s="38"/>
      <c r="W743" s="38"/>
      <c r="X743" s="38"/>
      <c r="Y743" s="38"/>
      <c r="Z743" s="38"/>
      <c r="AA743" s="38"/>
      <c r="AB743" s="38"/>
      <c r="AC743" s="38"/>
      <c r="AD743" s="38"/>
      <c r="AE743" s="38"/>
      <c r="AR743" s="183" t="s">
        <v>341</v>
      </c>
      <c r="AT743" s="183" t="s">
        <v>137</v>
      </c>
      <c r="AU743" s="183" t="s">
        <v>86</v>
      </c>
      <c r="AY743" s="19" t="s">
        <v>134</v>
      </c>
      <c r="BE743" s="184">
        <f>IF(N743="základní",J743,0)</f>
        <v>0</v>
      </c>
      <c r="BF743" s="184">
        <f>IF(N743="snížená",J743,0)</f>
        <v>0</v>
      </c>
      <c r="BG743" s="184">
        <f>IF(N743="zákl. přenesená",J743,0)</f>
        <v>0</v>
      </c>
      <c r="BH743" s="184">
        <f>IF(N743="sníž. přenesená",J743,0)</f>
        <v>0</v>
      </c>
      <c r="BI743" s="184">
        <f>IF(N743="nulová",J743,0)</f>
        <v>0</v>
      </c>
      <c r="BJ743" s="19" t="s">
        <v>84</v>
      </c>
      <c r="BK743" s="184">
        <f>ROUND(I743*H743,2)</f>
        <v>0</v>
      </c>
      <c r="BL743" s="19" t="s">
        <v>341</v>
      </c>
      <c r="BM743" s="183" t="s">
        <v>1039</v>
      </c>
    </row>
    <row r="744" s="13" customFormat="1">
      <c r="A744" s="13"/>
      <c r="B744" s="192"/>
      <c r="C744" s="13"/>
      <c r="D744" s="193" t="s">
        <v>250</v>
      </c>
      <c r="E744" s="194" t="s">
        <v>1</v>
      </c>
      <c r="F744" s="195" t="s">
        <v>1040</v>
      </c>
      <c r="G744" s="13"/>
      <c r="H744" s="196">
        <v>14</v>
      </c>
      <c r="I744" s="197"/>
      <c r="J744" s="13"/>
      <c r="K744" s="13"/>
      <c r="L744" s="192"/>
      <c r="M744" s="198"/>
      <c r="N744" s="199"/>
      <c r="O744" s="199"/>
      <c r="P744" s="199"/>
      <c r="Q744" s="199"/>
      <c r="R744" s="199"/>
      <c r="S744" s="199"/>
      <c r="T744" s="200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194" t="s">
        <v>250</v>
      </c>
      <c r="AU744" s="194" t="s">
        <v>86</v>
      </c>
      <c r="AV744" s="13" t="s">
        <v>86</v>
      </c>
      <c r="AW744" s="13" t="s">
        <v>32</v>
      </c>
      <c r="AX744" s="13" t="s">
        <v>84</v>
      </c>
      <c r="AY744" s="194" t="s">
        <v>134</v>
      </c>
    </row>
    <row r="745" s="2" customFormat="1" ht="33" customHeight="1">
      <c r="A745" s="38"/>
      <c r="B745" s="171"/>
      <c r="C745" s="172" t="s">
        <v>1041</v>
      </c>
      <c r="D745" s="172" t="s">
        <v>137</v>
      </c>
      <c r="E745" s="173" t="s">
        <v>1042</v>
      </c>
      <c r="F745" s="174" t="s">
        <v>1043</v>
      </c>
      <c r="G745" s="175" t="s">
        <v>397</v>
      </c>
      <c r="H745" s="176">
        <v>163.59999999999999</v>
      </c>
      <c r="I745" s="177"/>
      <c r="J745" s="178">
        <f>ROUND(I745*H745,2)</f>
        <v>0</v>
      </c>
      <c r="K745" s="174" t="s">
        <v>1</v>
      </c>
      <c r="L745" s="39"/>
      <c r="M745" s="179" t="s">
        <v>1</v>
      </c>
      <c r="N745" s="180" t="s">
        <v>41</v>
      </c>
      <c r="O745" s="77"/>
      <c r="P745" s="181">
        <f>O745*H745</f>
        <v>0</v>
      </c>
      <c r="Q745" s="181">
        <v>0.0015</v>
      </c>
      <c r="R745" s="181">
        <f>Q745*H745</f>
        <v>0.24540000000000001</v>
      </c>
      <c r="S745" s="181">
        <v>0</v>
      </c>
      <c r="T745" s="182">
        <f>S745*H745</f>
        <v>0</v>
      </c>
      <c r="U745" s="38"/>
      <c r="V745" s="38"/>
      <c r="W745" s="38"/>
      <c r="X745" s="38"/>
      <c r="Y745" s="38"/>
      <c r="Z745" s="38"/>
      <c r="AA745" s="38"/>
      <c r="AB745" s="38"/>
      <c r="AC745" s="38"/>
      <c r="AD745" s="38"/>
      <c r="AE745" s="38"/>
      <c r="AR745" s="183" t="s">
        <v>341</v>
      </c>
      <c r="AT745" s="183" t="s">
        <v>137</v>
      </c>
      <c r="AU745" s="183" t="s">
        <v>86</v>
      </c>
      <c r="AY745" s="19" t="s">
        <v>134</v>
      </c>
      <c r="BE745" s="184">
        <f>IF(N745="základní",J745,0)</f>
        <v>0</v>
      </c>
      <c r="BF745" s="184">
        <f>IF(N745="snížená",J745,0)</f>
        <v>0</v>
      </c>
      <c r="BG745" s="184">
        <f>IF(N745="zákl. přenesená",J745,0)</f>
        <v>0</v>
      </c>
      <c r="BH745" s="184">
        <f>IF(N745="sníž. přenesená",J745,0)</f>
        <v>0</v>
      </c>
      <c r="BI745" s="184">
        <f>IF(N745="nulová",J745,0)</f>
        <v>0</v>
      </c>
      <c r="BJ745" s="19" t="s">
        <v>84</v>
      </c>
      <c r="BK745" s="184">
        <f>ROUND(I745*H745,2)</f>
        <v>0</v>
      </c>
      <c r="BL745" s="19" t="s">
        <v>341</v>
      </c>
      <c r="BM745" s="183" t="s">
        <v>1044</v>
      </c>
    </row>
    <row r="746" s="13" customFormat="1">
      <c r="A746" s="13"/>
      <c r="B746" s="192"/>
      <c r="C746" s="13"/>
      <c r="D746" s="193" t="s">
        <v>250</v>
      </c>
      <c r="E746" s="194" t="s">
        <v>1</v>
      </c>
      <c r="F746" s="195" t="s">
        <v>1028</v>
      </c>
      <c r="G746" s="13"/>
      <c r="H746" s="196">
        <v>99.599999999999994</v>
      </c>
      <c r="I746" s="197"/>
      <c r="J746" s="13"/>
      <c r="K746" s="13"/>
      <c r="L746" s="192"/>
      <c r="M746" s="198"/>
      <c r="N746" s="199"/>
      <c r="O746" s="199"/>
      <c r="P746" s="199"/>
      <c r="Q746" s="199"/>
      <c r="R746" s="199"/>
      <c r="S746" s="199"/>
      <c r="T746" s="200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194" t="s">
        <v>250</v>
      </c>
      <c r="AU746" s="194" t="s">
        <v>86</v>
      </c>
      <c r="AV746" s="13" t="s">
        <v>86</v>
      </c>
      <c r="AW746" s="13" t="s">
        <v>32</v>
      </c>
      <c r="AX746" s="13" t="s">
        <v>76</v>
      </c>
      <c r="AY746" s="194" t="s">
        <v>134</v>
      </c>
    </row>
    <row r="747" s="13" customFormat="1">
      <c r="A747" s="13"/>
      <c r="B747" s="192"/>
      <c r="C747" s="13"/>
      <c r="D747" s="193" t="s">
        <v>250</v>
      </c>
      <c r="E747" s="194" t="s">
        <v>1</v>
      </c>
      <c r="F747" s="195" t="s">
        <v>1035</v>
      </c>
      <c r="G747" s="13"/>
      <c r="H747" s="196">
        <v>54.399999999999999</v>
      </c>
      <c r="I747" s="197"/>
      <c r="J747" s="13"/>
      <c r="K747" s="13"/>
      <c r="L747" s="192"/>
      <c r="M747" s="198"/>
      <c r="N747" s="199"/>
      <c r="O747" s="199"/>
      <c r="P747" s="199"/>
      <c r="Q747" s="199"/>
      <c r="R747" s="199"/>
      <c r="S747" s="199"/>
      <c r="T747" s="200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194" t="s">
        <v>250</v>
      </c>
      <c r="AU747" s="194" t="s">
        <v>86</v>
      </c>
      <c r="AV747" s="13" t="s">
        <v>86</v>
      </c>
      <c r="AW747" s="13" t="s">
        <v>32</v>
      </c>
      <c r="AX747" s="13" t="s">
        <v>76</v>
      </c>
      <c r="AY747" s="194" t="s">
        <v>134</v>
      </c>
    </row>
    <row r="748" s="13" customFormat="1">
      <c r="A748" s="13"/>
      <c r="B748" s="192"/>
      <c r="C748" s="13"/>
      <c r="D748" s="193" t="s">
        <v>250</v>
      </c>
      <c r="E748" s="194" t="s">
        <v>1</v>
      </c>
      <c r="F748" s="195" t="s">
        <v>1036</v>
      </c>
      <c r="G748" s="13"/>
      <c r="H748" s="196">
        <v>9.5999999999999996</v>
      </c>
      <c r="I748" s="197"/>
      <c r="J748" s="13"/>
      <c r="K748" s="13"/>
      <c r="L748" s="192"/>
      <c r="M748" s="198"/>
      <c r="N748" s="199"/>
      <c r="O748" s="199"/>
      <c r="P748" s="199"/>
      <c r="Q748" s="199"/>
      <c r="R748" s="199"/>
      <c r="S748" s="199"/>
      <c r="T748" s="200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T748" s="194" t="s">
        <v>250</v>
      </c>
      <c r="AU748" s="194" t="s">
        <v>86</v>
      </c>
      <c r="AV748" s="13" t="s">
        <v>86</v>
      </c>
      <c r="AW748" s="13" t="s">
        <v>32</v>
      </c>
      <c r="AX748" s="13" t="s">
        <v>76</v>
      </c>
      <c r="AY748" s="194" t="s">
        <v>134</v>
      </c>
    </row>
    <row r="749" s="15" customFormat="1">
      <c r="A749" s="15"/>
      <c r="B749" s="208"/>
      <c r="C749" s="15"/>
      <c r="D749" s="193" t="s">
        <v>250</v>
      </c>
      <c r="E749" s="209" t="s">
        <v>1</v>
      </c>
      <c r="F749" s="210" t="s">
        <v>256</v>
      </c>
      <c r="G749" s="15"/>
      <c r="H749" s="211">
        <v>163.59999999999999</v>
      </c>
      <c r="I749" s="212"/>
      <c r="J749" s="15"/>
      <c r="K749" s="15"/>
      <c r="L749" s="208"/>
      <c r="M749" s="213"/>
      <c r="N749" s="214"/>
      <c r="O749" s="214"/>
      <c r="P749" s="214"/>
      <c r="Q749" s="214"/>
      <c r="R749" s="214"/>
      <c r="S749" s="214"/>
      <c r="T749" s="2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T749" s="209" t="s">
        <v>250</v>
      </c>
      <c r="AU749" s="209" t="s">
        <v>86</v>
      </c>
      <c r="AV749" s="15" t="s">
        <v>248</v>
      </c>
      <c r="AW749" s="15" t="s">
        <v>32</v>
      </c>
      <c r="AX749" s="15" t="s">
        <v>84</v>
      </c>
      <c r="AY749" s="209" t="s">
        <v>134</v>
      </c>
    </row>
    <row r="750" s="2" customFormat="1" ht="24.15" customHeight="1">
      <c r="A750" s="38"/>
      <c r="B750" s="171"/>
      <c r="C750" s="172" t="s">
        <v>1045</v>
      </c>
      <c r="D750" s="172" t="s">
        <v>137</v>
      </c>
      <c r="E750" s="173" t="s">
        <v>1046</v>
      </c>
      <c r="F750" s="174" t="s">
        <v>1047</v>
      </c>
      <c r="G750" s="175" t="s">
        <v>247</v>
      </c>
      <c r="H750" s="176">
        <v>866.23000000000002</v>
      </c>
      <c r="I750" s="177"/>
      <c r="J750" s="178">
        <f>ROUND(I750*H750,2)</f>
        <v>0</v>
      </c>
      <c r="K750" s="174" t="s">
        <v>1</v>
      </c>
      <c r="L750" s="39"/>
      <c r="M750" s="179" t="s">
        <v>1</v>
      </c>
      <c r="N750" s="180" t="s">
        <v>41</v>
      </c>
      <c r="O750" s="77"/>
      <c r="P750" s="181">
        <f>O750*H750</f>
        <v>0</v>
      </c>
      <c r="Q750" s="181">
        <v>0.00027999999999999998</v>
      </c>
      <c r="R750" s="181">
        <f>Q750*H750</f>
        <v>0.24254439999999999</v>
      </c>
      <c r="S750" s="181">
        <v>0</v>
      </c>
      <c r="T750" s="182">
        <f>S750*H750</f>
        <v>0</v>
      </c>
      <c r="U750" s="38"/>
      <c r="V750" s="38"/>
      <c r="W750" s="38"/>
      <c r="X750" s="38"/>
      <c r="Y750" s="38"/>
      <c r="Z750" s="38"/>
      <c r="AA750" s="38"/>
      <c r="AB750" s="38"/>
      <c r="AC750" s="38"/>
      <c r="AD750" s="38"/>
      <c r="AE750" s="38"/>
      <c r="AR750" s="183" t="s">
        <v>341</v>
      </c>
      <c r="AT750" s="183" t="s">
        <v>137</v>
      </c>
      <c r="AU750" s="183" t="s">
        <v>86</v>
      </c>
      <c r="AY750" s="19" t="s">
        <v>134</v>
      </c>
      <c r="BE750" s="184">
        <f>IF(N750="základní",J750,0)</f>
        <v>0</v>
      </c>
      <c r="BF750" s="184">
        <f>IF(N750="snížená",J750,0)</f>
        <v>0</v>
      </c>
      <c r="BG750" s="184">
        <f>IF(N750="zákl. přenesená",J750,0)</f>
        <v>0</v>
      </c>
      <c r="BH750" s="184">
        <f>IF(N750="sníž. přenesená",J750,0)</f>
        <v>0</v>
      </c>
      <c r="BI750" s="184">
        <f>IF(N750="nulová",J750,0)</f>
        <v>0</v>
      </c>
      <c r="BJ750" s="19" t="s">
        <v>84</v>
      </c>
      <c r="BK750" s="184">
        <f>ROUND(I750*H750,2)</f>
        <v>0</v>
      </c>
      <c r="BL750" s="19" t="s">
        <v>341</v>
      </c>
      <c r="BM750" s="183" t="s">
        <v>1048</v>
      </c>
    </row>
    <row r="751" s="14" customFormat="1">
      <c r="A751" s="14"/>
      <c r="B751" s="201"/>
      <c r="C751" s="14"/>
      <c r="D751" s="193" t="s">
        <v>250</v>
      </c>
      <c r="E751" s="202" t="s">
        <v>1</v>
      </c>
      <c r="F751" s="203" t="s">
        <v>1049</v>
      </c>
      <c r="G751" s="14"/>
      <c r="H751" s="202" t="s">
        <v>1</v>
      </c>
      <c r="I751" s="204"/>
      <c r="J751" s="14"/>
      <c r="K751" s="14"/>
      <c r="L751" s="201"/>
      <c r="M751" s="205"/>
      <c r="N751" s="206"/>
      <c r="O751" s="206"/>
      <c r="P751" s="206"/>
      <c r="Q751" s="206"/>
      <c r="R751" s="206"/>
      <c r="S751" s="206"/>
      <c r="T751" s="207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T751" s="202" t="s">
        <v>250</v>
      </c>
      <c r="AU751" s="202" t="s">
        <v>86</v>
      </c>
      <c r="AV751" s="14" t="s">
        <v>84</v>
      </c>
      <c r="AW751" s="14" t="s">
        <v>32</v>
      </c>
      <c r="AX751" s="14" t="s">
        <v>76</v>
      </c>
      <c r="AY751" s="202" t="s">
        <v>134</v>
      </c>
    </row>
    <row r="752" s="13" customFormat="1">
      <c r="A752" s="13"/>
      <c r="B752" s="192"/>
      <c r="C752" s="13"/>
      <c r="D752" s="193" t="s">
        <v>250</v>
      </c>
      <c r="E752" s="194" t="s">
        <v>1</v>
      </c>
      <c r="F752" s="195" t="s">
        <v>1050</v>
      </c>
      <c r="G752" s="13"/>
      <c r="H752" s="196">
        <v>458.72000000000003</v>
      </c>
      <c r="I752" s="197"/>
      <c r="J752" s="13"/>
      <c r="K752" s="13"/>
      <c r="L752" s="192"/>
      <c r="M752" s="198"/>
      <c r="N752" s="199"/>
      <c r="O752" s="199"/>
      <c r="P752" s="199"/>
      <c r="Q752" s="199"/>
      <c r="R752" s="199"/>
      <c r="S752" s="199"/>
      <c r="T752" s="200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194" t="s">
        <v>250</v>
      </c>
      <c r="AU752" s="194" t="s">
        <v>86</v>
      </c>
      <c r="AV752" s="13" t="s">
        <v>86</v>
      </c>
      <c r="AW752" s="13" t="s">
        <v>32</v>
      </c>
      <c r="AX752" s="13" t="s">
        <v>76</v>
      </c>
      <c r="AY752" s="194" t="s">
        <v>134</v>
      </c>
    </row>
    <row r="753" s="13" customFormat="1">
      <c r="A753" s="13"/>
      <c r="B753" s="192"/>
      <c r="C753" s="13"/>
      <c r="D753" s="193" t="s">
        <v>250</v>
      </c>
      <c r="E753" s="194" t="s">
        <v>1</v>
      </c>
      <c r="F753" s="195" t="s">
        <v>1051</v>
      </c>
      <c r="G753" s="13"/>
      <c r="H753" s="196">
        <v>244.19999999999999</v>
      </c>
      <c r="I753" s="197"/>
      <c r="J753" s="13"/>
      <c r="K753" s="13"/>
      <c r="L753" s="192"/>
      <c r="M753" s="198"/>
      <c r="N753" s="199"/>
      <c r="O753" s="199"/>
      <c r="P753" s="199"/>
      <c r="Q753" s="199"/>
      <c r="R753" s="199"/>
      <c r="S753" s="199"/>
      <c r="T753" s="200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194" t="s">
        <v>250</v>
      </c>
      <c r="AU753" s="194" t="s">
        <v>86</v>
      </c>
      <c r="AV753" s="13" t="s">
        <v>86</v>
      </c>
      <c r="AW753" s="13" t="s">
        <v>32</v>
      </c>
      <c r="AX753" s="13" t="s">
        <v>76</v>
      </c>
      <c r="AY753" s="194" t="s">
        <v>134</v>
      </c>
    </row>
    <row r="754" s="16" customFormat="1">
      <c r="A754" s="16"/>
      <c r="B754" s="216"/>
      <c r="C754" s="16"/>
      <c r="D754" s="193" t="s">
        <v>250</v>
      </c>
      <c r="E754" s="217" t="s">
        <v>170</v>
      </c>
      <c r="F754" s="218" t="s">
        <v>281</v>
      </c>
      <c r="G754" s="16"/>
      <c r="H754" s="219">
        <v>702.91999999999996</v>
      </c>
      <c r="I754" s="220"/>
      <c r="J754" s="16"/>
      <c r="K754" s="16"/>
      <c r="L754" s="216"/>
      <c r="M754" s="221"/>
      <c r="N754" s="222"/>
      <c r="O754" s="222"/>
      <c r="P754" s="222"/>
      <c r="Q754" s="222"/>
      <c r="R754" s="222"/>
      <c r="S754" s="222"/>
      <c r="T754" s="223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T754" s="217" t="s">
        <v>250</v>
      </c>
      <c r="AU754" s="217" t="s">
        <v>86</v>
      </c>
      <c r="AV754" s="16" t="s">
        <v>150</v>
      </c>
      <c r="AW754" s="16" t="s">
        <v>32</v>
      </c>
      <c r="AX754" s="16" t="s">
        <v>76</v>
      </c>
      <c r="AY754" s="217" t="s">
        <v>134</v>
      </c>
    </row>
    <row r="755" s="14" customFormat="1">
      <c r="A755" s="14"/>
      <c r="B755" s="201"/>
      <c r="C755" s="14"/>
      <c r="D755" s="193" t="s">
        <v>250</v>
      </c>
      <c r="E755" s="202" t="s">
        <v>1</v>
      </c>
      <c r="F755" s="203" t="s">
        <v>1052</v>
      </c>
      <c r="G755" s="14"/>
      <c r="H755" s="202" t="s">
        <v>1</v>
      </c>
      <c r="I755" s="204"/>
      <c r="J755" s="14"/>
      <c r="K755" s="14"/>
      <c r="L755" s="201"/>
      <c r="M755" s="205"/>
      <c r="N755" s="206"/>
      <c r="O755" s="206"/>
      <c r="P755" s="206"/>
      <c r="Q755" s="206"/>
      <c r="R755" s="206"/>
      <c r="S755" s="206"/>
      <c r="T755" s="207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T755" s="202" t="s">
        <v>250</v>
      </c>
      <c r="AU755" s="202" t="s">
        <v>86</v>
      </c>
      <c r="AV755" s="14" t="s">
        <v>84</v>
      </c>
      <c r="AW755" s="14" t="s">
        <v>32</v>
      </c>
      <c r="AX755" s="14" t="s">
        <v>76</v>
      </c>
      <c r="AY755" s="202" t="s">
        <v>134</v>
      </c>
    </row>
    <row r="756" s="13" customFormat="1">
      <c r="A756" s="13"/>
      <c r="B756" s="192"/>
      <c r="C756" s="13"/>
      <c r="D756" s="193" t="s">
        <v>250</v>
      </c>
      <c r="E756" s="194" t="s">
        <v>1</v>
      </c>
      <c r="F756" s="195" t="s">
        <v>1053</v>
      </c>
      <c r="G756" s="13"/>
      <c r="H756" s="196">
        <v>89.640000000000001</v>
      </c>
      <c r="I756" s="197"/>
      <c r="J756" s="13"/>
      <c r="K756" s="13"/>
      <c r="L756" s="192"/>
      <c r="M756" s="198"/>
      <c r="N756" s="199"/>
      <c r="O756" s="199"/>
      <c r="P756" s="199"/>
      <c r="Q756" s="199"/>
      <c r="R756" s="199"/>
      <c r="S756" s="199"/>
      <c r="T756" s="200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T756" s="194" t="s">
        <v>250</v>
      </c>
      <c r="AU756" s="194" t="s">
        <v>86</v>
      </c>
      <c r="AV756" s="13" t="s">
        <v>86</v>
      </c>
      <c r="AW756" s="13" t="s">
        <v>32</v>
      </c>
      <c r="AX756" s="13" t="s">
        <v>76</v>
      </c>
      <c r="AY756" s="194" t="s">
        <v>134</v>
      </c>
    </row>
    <row r="757" s="13" customFormat="1">
      <c r="A757" s="13"/>
      <c r="B757" s="192"/>
      <c r="C757" s="13"/>
      <c r="D757" s="193" t="s">
        <v>250</v>
      </c>
      <c r="E757" s="194" t="s">
        <v>1</v>
      </c>
      <c r="F757" s="195" t="s">
        <v>1054</v>
      </c>
      <c r="G757" s="13"/>
      <c r="H757" s="196">
        <v>50.719999999999999</v>
      </c>
      <c r="I757" s="197"/>
      <c r="J757" s="13"/>
      <c r="K757" s="13"/>
      <c r="L757" s="192"/>
      <c r="M757" s="198"/>
      <c r="N757" s="199"/>
      <c r="O757" s="199"/>
      <c r="P757" s="199"/>
      <c r="Q757" s="199"/>
      <c r="R757" s="199"/>
      <c r="S757" s="199"/>
      <c r="T757" s="200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194" t="s">
        <v>250</v>
      </c>
      <c r="AU757" s="194" t="s">
        <v>86</v>
      </c>
      <c r="AV757" s="13" t="s">
        <v>86</v>
      </c>
      <c r="AW757" s="13" t="s">
        <v>32</v>
      </c>
      <c r="AX757" s="13" t="s">
        <v>76</v>
      </c>
      <c r="AY757" s="194" t="s">
        <v>134</v>
      </c>
    </row>
    <row r="758" s="16" customFormat="1">
      <c r="A758" s="16"/>
      <c r="B758" s="216"/>
      <c r="C758" s="16"/>
      <c r="D758" s="193" t="s">
        <v>250</v>
      </c>
      <c r="E758" s="217" t="s">
        <v>172</v>
      </c>
      <c r="F758" s="218" t="s">
        <v>281</v>
      </c>
      <c r="G758" s="16"/>
      <c r="H758" s="219">
        <v>140.36000000000001</v>
      </c>
      <c r="I758" s="220"/>
      <c r="J758" s="16"/>
      <c r="K758" s="16"/>
      <c r="L758" s="216"/>
      <c r="M758" s="221"/>
      <c r="N758" s="222"/>
      <c r="O758" s="222"/>
      <c r="P758" s="222"/>
      <c r="Q758" s="222"/>
      <c r="R758" s="222"/>
      <c r="S758" s="222"/>
      <c r="T758" s="223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T758" s="217" t="s">
        <v>250</v>
      </c>
      <c r="AU758" s="217" t="s">
        <v>86</v>
      </c>
      <c r="AV758" s="16" t="s">
        <v>150</v>
      </c>
      <c r="AW758" s="16" t="s">
        <v>32</v>
      </c>
      <c r="AX758" s="16" t="s">
        <v>76</v>
      </c>
      <c r="AY758" s="217" t="s">
        <v>134</v>
      </c>
    </row>
    <row r="759" s="14" customFormat="1">
      <c r="A759" s="14"/>
      <c r="B759" s="201"/>
      <c r="C759" s="14"/>
      <c r="D759" s="193" t="s">
        <v>250</v>
      </c>
      <c r="E759" s="202" t="s">
        <v>1</v>
      </c>
      <c r="F759" s="203" t="s">
        <v>1055</v>
      </c>
      <c r="G759" s="14"/>
      <c r="H759" s="202" t="s">
        <v>1</v>
      </c>
      <c r="I759" s="204"/>
      <c r="J759" s="14"/>
      <c r="K759" s="14"/>
      <c r="L759" s="201"/>
      <c r="M759" s="205"/>
      <c r="N759" s="206"/>
      <c r="O759" s="206"/>
      <c r="P759" s="206"/>
      <c r="Q759" s="206"/>
      <c r="R759" s="206"/>
      <c r="S759" s="206"/>
      <c r="T759" s="207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T759" s="202" t="s">
        <v>250</v>
      </c>
      <c r="AU759" s="202" t="s">
        <v>86</v>
      </c>
      <c r="AV759" s="14" t="s">
        <v>84</v>
      </c>
      <c r="AW759" s="14" t="s">
        <v>32</v>
      </c>
      <c r="AX759" s="14" t="s">
        <v>76</v>
      </c>
      <c r="AY759" s="202" t="s">
        <v>134</v>
      </c>
    </row>
    <row r="760" s="13" customFormat="1">
      <c r="A760" s="13"/>
      <c r="B760" s="192"/>
      <c r="C760" s="13"/>
      <c r="D760" s="193" t="s">
        <v>250</v>
      </c>
      <c r="E760" s="194" t="s">
        <v>1</v>
      </c>
      <c r="F760" s="195" t="s">
        <v>1056</v>
      </c>
      <c r="G760" s="13"/>
      <c r="H760" s="196">
        <v>11.27</v>
      </c>
      <c r="I760" s="197"/>
      <c r="J760" s="13"/>
      <c r="K760" s="13"/>
      <c r="L760" s="192"/>
      <c r="M760" s="198"/>
      <c r="N760" s="199"/>
      <c r="O760" s="199"/>
      <c r="P760" s="199"/>
      <c r="Q760" s="199"/>
      <c r="R760" s="199"/>
      <c r="S760" s="199"/>
      <c r="T760" s="200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194" t="s">
        <v>250</v>
      </c>
      <c r="AU760" s="194" t="s">
        <v>86</v>
      </c>
      <c r="AV760" s="13" t="s">
        <v>86</v>
      </c>
      <c r="AW760" s="13" t="s">
        <v>32</v>
      </c>
      <c r="AX760" s="13" t="s">
        <v>76</v>
      </c>
      <c r="AY760" s="194" t="s">
        <v>134</v>
      </c>
    </row>
    <row r="761" s="16" customFormat="1">
      <c r="A761" s="16"/>
      <c r="B761" s="216"/>
      <c r="C761" s="16"/>
      <c r="D761" s="193" t="s">
        <v>250</v>
      </c>
      <c r="E761" s="217" t="s">
        <v>174</v>
      </c>
      <c r="F761" s="218" t="s">
        <v>281</v>
      </c>
      <c r="G761" s="16"/>
      <c r="H761" s="219">
        <v>11.27</v>
      </c>
      <c r="I761" s="220"/>
      <c r="J761" s="16"/>
      <c r="K761" s="16"/>
      <c r="L761" s="216"/>
      <c r="M761" s="221"/>
      <c r="N761" s="222"/>
      <c r="O761" s="222"/>
      <c r="P761" s="222"/>
      <c r="Q761" s="222"/>
      <c r="R761" s="222"/>
      <c r="S761" s="222"/>
      <c r="T761" s="223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T761" s="217" t="s">
        <v>250</v>
      </c>
      <c r="AU761" s="217" t="s">
        <v>86</v>
      </c>
      <c r="AV761" s="16" t="s">
        <v>150</v>
      </c>
      <c r="AW761" s="16" t="s">
        <v>32</v>
      </c>
      <c r="AX761" s="16" t="s">
        <v>76</v>
      </c>
      <c r="AY761" s="217" t="s">
        <v>134</v>
      </c>
    </row>
    <row r="762" s="14" customFormat="1">
      <c r="A762" s="14"/>
      <c r="B762" s="201"/>
      <c r="C762" s="14"/>
      <c r="D762" s="193" t="s">
        <v>250</v>
      </c>
      <c r="E762" s="202" t="s">
        <v>1</v>
      </c>
      <c r="F762" s="203" t="s">
        <v>1057</v>
      </c>
      <c r="G762" s="14"/>
      <c r="H762" s="202" t="s">
        <v>1</v>
      </c>
      <c r="I762" s="204"/>
      <c r="J762" s="14"/>
      <c r="K762" s="14"/>
      <c r="L762" s="201"/>
      <c r="M762" s="205"/>
      <c r="N762" s="206"/>
      <c r="O762" s="206"/>
      <c r="P762" s="206"/>
      <c r="Q762" s="206"/>
      <c r="R762" s="206"/>
      <c r="S762" s="206"/>
      <c r="T762" s="207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T762" s="202" t="s">
        <v>250</v>
      </c>
      <c r="AU762" s="202" t="s">
        <v>86</v>
      </c>
      <c r="AV762" s="14" t="s">
        <v>84</v>
      </c>
      <c r="AW762" s="14" t="s">
        <v>32</v>
      </c>
      <c r="AX762" s="14" t="s">
        <v>76</v>
      </c>
      <c r="AY762" s="202" t="s">
        <v>134</v>
      </c>
    </row>
    <row r="763" s="13" customFormat="1">
      <c r="A763" s="13"/>
      <c r="B763" s="192"/>
      <c r="C763" s="13"/>
      <c r="D763" s="193" t="s">
        <v>250</v>
      </c>
      <c r="E763" s="194" t="s">
        <v>1</v>
      </c>
      <c r="F763" s="195" t="s">
        <v>1058</v>
      </c>
      <c r="G763" s="13"/>
      <c r="H763" s="196">
        <v>11.68</v>
      </c>
      <c r="I763" s="197"/>
      <c r="J763" s="13"/>
      <c r="K763" s="13"/>
      <c r="L763" s="192"/>
      <c r="M763" s="198"/>
      <c r="N763" s="199"/>
      <c r="O763" s="199"/>
      <c r="P763" s="199"/>
      <c r="Q763" s="199"/>
      <c r="R763" s="199"/>
      <c r="S763" s="199"/>
      <c r="T763" s="200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T763" s="194" t="s">
        <v>250</v>
      </c>
      <c r="AU763" s="194" t="s">
        <v>86</v>
      </c>
      <c r="AV763" s="13" t="s">
        <v>86</v>
      </c>
      <c r="AW763" s="13" t="s">
        <v>32</v>
      </c>
      <c r="AX763" s="13" t="s">
        <v>76</v>
      </c>
      <c r="AY763" s="194" t="s">
        <v>134</v>
      </c>
    </row>
    <row r="764" s="16" customFormat="1">
      <c r="A764" s="16"/>
      <c r="B764" s="216"/>
      <c r="C764" s="16"/>
      <c r="D764" s="193" t="s">
        <v>250</v>
      </c>
      <c r="E764" s="217" t="s">
        <v>176</v>
      </c>
      <c r="F764" s="218" t="s">
        <v>281</v>
      </c>
      <c r="G764" s="16"/>
      <c r="H764" s="219">
        <v>11.68</v>
      </c>
      <c r="I764" s="220"/>
      <c r="J764" s="16"/>
      <c r="K764" s="16"/>
      <c r="L764" s="216"/>
      <c r="M764" s="221"/>
      <c r="N764" s="222"/>
      <c r="O764" s="222"/>
      <c r="P764" s="222"/>
      <c r="Q764" s="222"/>
      <c r="R764" s="222"/>
      <c r="S764" s="222"/>
      <c r="T764" s="223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T764" s="217" t="s">
        <v>250</v>
      </c>
      <c r="AU764" s="217" t="s">
        <v>86</v>
      </c>
      <c r="AV764" s="16" t="s">
        <v>150</v>
      </c>
      <c r="AW764" s="16" t="s">
        <v>32</v>
      </c>
      <c r="AX764" s="16" t="s">
        <v>76</v>
      </c>
      <c r="AY764" s="217" t="s">
        <v>134</v>
      </c>
    </row>
    <row r="765" s="15" customFormat="1">
      <c r="A765" s="15"/>
      <c r="B765" s="208"/>
      <c r="C765" s="15"/>
      <c r="D765" s="193" t="s">
        <v>250</v>
      </c>
      <c r="E765" s="209" t="s">
        <v>1</v>
      </c>
      <c r="F765" s="210" t="s">
        <v>256</v>
      </c>
      <c r="G765" s="15"/>
      <c r="H765" s="211">
        <v>866.23000000000002</v>
      </c>
      <c r="I765" s="212"/>
      <c r="J765" s="15"/>
      <c r="K765" s="15"/>
      <c r="L765" s="208"/>
      <c r="M765" s="213"/>
      <c r="N765" s="214"/>
      <c r="O765" s="214"/>
      <c r="P765" s="214"/>
      <c r="Q765" s="214"/>
      <c r="R765" s="214"/>
      <c r="S765" s="214"/>
      <c r="T765" s="2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T765" s="209" t="s">
        <v>250</v>
      </c>
      <c r="AU765" s="209" t="s">
        <v>86</v>
      </c>
      <c r="AV765" s="15" t="s">
        <v>248</v>
      </c>
      <c r="AW765" s="15" t="s">
        <v>32</v>
      </c>
      <c r="AX765" s="15" t="s">
        <v>84</v>
      </c>
      <c r="AY765" s="209" t="s">
        <v>134</v>
      </c>
    </row>
    <row r="766" s="2" customFormat="1" ht="24.15" customHeight="1">
      <c r="A766" s="38"/>
      <c r="B766" s="171"/>
      <c r="C766" s="224" t="s">
        <v>1059</v>
      </c>
      <c r="D766" s="224" t="s">
        <v>318</v>
      </c>
      <c r="E766" s="225" t="s">
        <v>1060</v>
      </c>
      <c r="F766" s="226" t="s">
        <v>1061</v>
      </c>
      <c r="G766" s="227" t="s">
        <v>247</v>
      </c>
      <c r="H766" s="228">
        <v>996.16499999999996</v>
      </c>
      <c r="I766" s="229"/>
      <c r="J766" s="230">
        <f>ROUND(I766*H766,2)</f>
        <v>0</v>
      </c>
      <c r="K766" s="226" t="s">
        <v>141</v>
      </c>
      <c r="L766" s="231"/>
      <c r="M766" s="232" t="s">
        <v>1</v>
      </c>
      <c r="N766" s="233" t="s">
        <v>41</v>
      </c>
      <c r="O766" s="77"/>
      <c r="P766" s="181">
        <f>O766*H766</f>
        <v>0</v>
      </c>
      <c r="Q766" s="181">
        <v>0.0022000000000000001</v>
      </c>
      <c r="R766" s="181">
        <f>Q766*H766</f>
        <v>2.1915629999999999</v>
      </c>
      <c r="S766" s="181">
        <v>0</v>
      </c>
      <c r="T766" s="182">
        <f>S766*H766</f>
        <v>0</v>
      </c>
      <c r="U766" s="38"/>
      <c r="V766" s="38"/>
      <c r="W766" s="38"/>
      <c r="X766" s="38"/>
      <c r="Y766" s="38"/>
      <c r="Z766" s="38"/>
      <c r="AA766" s="38"/>
      <c r="AB766" s="38"/>
      <c r="AC766" s="38"/>
      <c r="AD766" s="38"/>
      <c r="AE766" s="38"/>
      <c r="AR766" s="183" t="s">
        <v>454</v>
      </c>
      <c r="AT766" s="183" t="s">
        <v>318</v>
      </c>
      <c r="AU766" s="183" t="s">
        <v>86</v>
      </c>
      <c r="AY766" s="19" t="s">
        <v>134</v>
      </c>
      <c r="BE766" s="184">
        <f>IF(N766="základní",J766,0)</f>
        <v>0</v>
      </c>
      <c r="BF766" s="184">
        <f>IF(N766="snížená",J766,0)</f>
        <v>0</v>
      </c>
      <c r="BG766" s="184">
        <f>IF(N766="zákl. přenesená",J766,0)</f>
        <v>0</v>
      </c>
      <c r="BH766" s="184">
        <f>IF(N766="sníž. přenesená",J766,0)</f>
        <v>0</v>
      </c>
      <c r="BI766" s="184">
        <f>IF(N766="nulová",J766,0)</f>
        <v>0</v>
      </c>
      <c r="BJ766" s="19" t="s">
        <v>84</v>
      </c>
      <c r="BK766" s="184">
        <f>ROUND(I766*H766,2)</f>
        <v>0</v>
      </c>
      <c r="BL766" s="19" t="s">
        <v>341</v>
      </c>
      <c r="BM766" s="183" t="s">
        <v>1062</v>
      </c>
    </row>
    <row r="767" s="13" customFormat="1">
      <c r="A767" s="13"/>
      <c r="B767" s="192"/>
      <c r="C767" s="13"/>
      <c r="D767" s="193" t="s">
        <v>250</v>
      </c>
      <c r="E767" s="194" t="s">
        <v>1</v>
      </c>
      <c r="F767" s="195" t="s">
        <v>1063</v>
      </c>
      <c r="G767" s="13"/>
      <c r="H767" s="196">
        <v>969.77200000000005</v>
      </c>
      <c r="I767" s="197"/>
      <c r="J767" s="13"/>
      <c r="K767" s="13"/>
      <c r="L767" s="192"/>
      <c r="M767" s="198"/>
      <c r="N767" s="199"/>
      <c r="O767" s="199"/>
      <c r="P767" s="199"/>
      <c r="Q767" s="199"/>
      <c r="R767" s="199"/>
      <c r="S767" s="199"/>
      <c r="T767" s="200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194" t="s">
        <v>250</v>
      </c>
      <c r="AU767" s="194" t="s">
        <v>86</v>
      </c>
      <c r="AV767" s="13" t="s">
        <v>86</v>
      </c>
      <c r="AW767" s="13" t="s">
        <v>32</v>
      </c>
      <c r="AX767" s="13" t="s">
        <v>76</v>
      </c>
      <c r="AY767" s="194" t="s">
        <v>134</v>
      </c>
    </row>
    <row r="768" s="13" customFormat="1">
      <c r="A768" s="13"/>
      <c r="B768" s="192"/>
      <c r="C768" s="13"/>
      <c r="D768" s="193" t="s">
        <v>250</v>
      </c>
      <c r="E768" s="194" t="s">
        <v>1</v>
      </c>
      <c r="F768" s="195" t="s">
        <v>1023</v>
      </c>
      <c r="G768" s="13"/>
      <c r="H768" s="196">
        <v>26.393000000000001</v>
      </c>
      <c r="I768" s="197"/>
      <c r="J768" s="13"/>
      <c r="K768" s="13"/>
      <c r="L768" s="192"/>
      <c r="M768" s="198"/>
      <c r="N768" s="199"/>
      <c r="O768" s="199"/>
      <c r="P768" s="199"/>
      <c r="Q768" s="199"/>
      <c r="R768" s="199"/>
      <c r="S768" s="199"/>
      <c r="T768" s="200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194" t="s">
        <v>250</v>
      </c>
      <c r="AU768" s="194" t="s">
        <v>86</v>
      </c>
      <c r="AV768" s="13" t="s">
        <v>86</v>
      </c>
      <c r="AW768" s="13" t="s">
        <v>32</v>
      </c>
      <c r="AX768" s="13" t="s">
        <v>76</v>
      </c>
      <c r="AY768" s="194" t="s">
        <v>134</v>
      </c>
    </row>
    <row r="769" s="15" customFormat="1">
      <c r="A769" s="15"/>
      <c r="B769" s="208"/>
      <c r="C769" s="15"/>
      <c r="D769" s="193" t="s">
        <v>250</v>
      </c>
      <c r="E769" s="209" t="s">
        <v>1</v>
      </c>
      <c r="F769" s="210" t="s">
        <v>256</v>
      </c>
      <c r="G769" s="15"/>
      <c r="H769" s="211">
        <v>996.16499999999996</v>
      </c>
      <c r="I769" s="212"/>
      <c r="J769" s="15"/>
      <c r="K769" s="15"/>
      <c r="L769" s="208"/>
      <c r="M769" s="213"/>
      <c r="N769" s="214"/>
      <c r="O769" s="214"/>
      <c r="P769" s="214"/>
      <c r="Q769" s="214"/>
      <c r="R769" s="214"/>
      <c r="S769" s="214"/>
      <c r="T769" s="2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T769" s="209" t="s">
        <v>250</v>
      </c>
      <c r="AU769" s="209" t="s">
        <v>86</v>
      </c>
      <c r="AV769" s="15" t="s">
        <v>248</v>
      </c>
      <c r="AW769" s="15" t="s">
        <v>32</v>
      </c>
      <c r="AX769" s="15" t="s">
        <v>84</v>
      </c>
      <c r="AY769" s="209" t="s">
        <v>134</v>
      </c>
    </row>
    <row r="770" s="2" customFormat="1" ht="24.15" customHeight="1">
      <c r="A770" s="38"/>
      <c r="B770" s="171"/>
      <c r="C770" s="172" t="s">
        <v>1064</v>
      </c>
      <c r="D770" s="172" t="s">
        <v>137</v>
      </c>
      <c r="E770" s="173" t="s">
        <v>1065</v>
      </c>
      <c r="F770" s="174" t="s">
        <v>1066</v>
      </c>
      <c r="G770" s="175" t="s">
        <v>247</v>
      </c>
      <c r="H770" s="176">
        <v>843.27999999999997</v>
      </c>
      <c r="I770" s="177"/>
      <c r="J770" s="178">
        <f>ROUND(I770*H770,2)</f>
        <v>0</v>
      </c>
      <c r="K770" s="174" t="s">
        <v>141</v>
      </c>
      <c r="L770" s="39"/>
      <c r="M770" s="179" t="s">
        <v>1</v>
      </c>
      <c r="N770" s="180" t="s">
        <v>41</v>
      </c>
      <c r="O770" s="77"/>
      <c r="P770" s="181">
        <f>O770*H770</f>
        <v>0</v>
      </c>
      <c r="Q770" s="181">
        <v>0</v>
      </c>
      <c r="R770" s="181">
        <f>Q770*H770</f>
        <v>0</v>
      </c>
      <c r="S770" s="181">
        <v>0</v>
      </c>
      <c r="T770" s="182">
        <f>S770*H770</f>
        <v>0</v>
      </c>
      <c r="U770" s="38"/>
      <c r="V770" s="38"/>
      <c r="W770" s="38"/>
      <c r="X770" s="38"/>
      <c r="Y770" s="38"/>
      <c r="Z770" s="38"/>
      <c r="AA770" s="38"/>
      <c r="AB770" s="38"/>
      <c r="AC770" s="38"/>
      <c r="AD770" s="38"/>
      <c r="AE770" s="38"/>
      <c r="AR770" s="183" t="s">
        <v>341</v>
      </c>
      <c r="AT770" s="183" t="s">
        <v>137</v>
      </c>
      <c r="AU770" s="183" t="s">
        <v>86</v>
      </c>
      <c r="AY770" s="19" t="s">
        <v>134</v>
      </c>
      <c r="BE770" s="184">
        <f>IF(N770="základní",J770,0)</f>
        <v>0</v>
      </c>
      <c r="BF770" s="184">
        <f>IF(N770="snížená",J770,0)</f>
        <v>0</v>
      </c>
      <c r="BG770" s="184">
        <f>IF(N770="zákl. přenesená",J770,0)</f>
        <v>0</v>
      </c>
      <c r="BH770" s="184">
        <f>IF(N770="sníž. přenesená",J770,0)</f>
        <v>0</v>
      </c>
      <c r="BI770" s="184">
        <f>IF(N770="nulová",J770,0)</f>
        <v>0</v>
      </c>
      <c r="BJ770" s="19" t="s">
        <v>84</v>
      </c>
      <c r="BK770" s="184">
        <f>ROUND(I770*H770,2)</f>
        <v>0</v>
      </c>
      <c r="BL770" s="19" t="s">
        <v>341</v>
      </c>
      <c r="BM770" s="183" t="s">
        <v>1067</v>
      </c>
    </row>
    <row r="771" s="13" customFormat="1">
      <c r="A771" s="13"/>
      <c r="B771" s="192"/>
      <c r="C771" s="13"/>
      <c r="D771" s="193" t="s">
        <v>250</v>
      </c>
      <c r="E771" s="194" t="s">
        <v>1</v>
      </c>
      <c r="F771" s="195" t="s">
        <v>1068</v>
      </c>
      <c r="G771" s="13"/>
      <c r="H771" s="196">
        <v>843.27999999999997</v>
      </c>
      <c r="I771" s="197"/>
      <c r="J771" s="13"/>
      <c r="K771" s="13"/>
      <c r="L771" s="192"/>
      <c r="M771" s="198"/>
      <c r="N771" s="199"/>
      <c r="O771" s="199"/>
      <c r="P771" s="199"/>
      <c r="Q771" s="199"/>
      <c r="R771" s="199"/>
      <c r="S771" s="199"/>
      <c r="T771" s="200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194" t="s">
        <v>250</v>
      </c>
      <c r="AU771" s="194" t="s">
        <v>86</v>
      </c>
      <c r="AV771" s="13" t="s">
        <v>86</v>
      </c>
      <c r="AW771" s="13" t="s">
        <v>32</v>
      </c>
      <c r="AX771" s="13" t="s">
        <v>84</v>
      </c>
      <c r="AY771" s="194" t="s">
        <v>134</v>
      </c>
    </row>
    <row r="772" s="2" customFormat="1" ht="24.15" customHeight="1">
      <c r="A772" s="38"/>
      <c r="B772" s="171"/>
      <c r="C772" s="172" t="s">
        <v>1069</v>
      </c>
      <c r="D772" s="172" t="s">
        <v>137</v>
      </c>
      <c r="E772" s="173" t="s">
        <v>1070</v>
      </c>
      <c r="F772" s="174" t="s">
        <v>1071</v>
      </c>
      <c r="G772" s="175" t="s">
        <v>247</v>
      </c>
      <c r="H772" s="176">
        <v>866.23000000000002</v>
      </c>
      <c r="I772" s="177"/>
      <c r="J772" s="178">
        <f>ROUND(I772*H772,2)</f>
        <v>0</v>
      </c>
      <c r="K772" s="174" t="s">
        <v>141</v>
      </c>
      <c r="L772" s="39"/>
      <c r="M772" s="179" t="s">
        <v>1</v>
      </c>
      <c r="N772" s="180" t="s">
        <v>41</v>
      </c>
      <c r="O772" s="77"/>
      <c r="P772" s="181">
        <f>O772*H772</f>
        <v>0</v>
      </c>
      <c r="Q772" s="181">
        <v>0</v>
      </c>
      <c r="R772" s="181">
        <f>Q772*H772</f>
        <v>0</v>
      </c>
      <c r="S772" s="181">
        <v>0</v>
      </c>
      <c r="T772" s="182">
        <f>S772*H772</f>
        <v>0</v>
      </c>
      <c r="U772" s="38"/>
      <c r="V772" s="38"/>
      <c r="W772" s="38"/>
      <c r="X772" s="38"/>
      <c r="Y772" s="38"/>
      <c r="Z772" s="38"/>
      <c r="AA772" s="38"/>
      <c r="AB772" s="38"/>
      <c r="AC772" s="38"/>
      <c r="AD772" s="38"/>
      <c r="AE772" s="38"/>
      <c r="AR772" s="183" t="s">
        <v>341</v>
      </c>
      <c r="AT772" s="183" t="s">
        <v>137</v>
      </c>
      <c r="AU772" s="183" t="s">
        <v>86</v>
      </c>
      <c r="AY772" s="19" t="s">
        <v>134</v>
      </c>
      <c r="BE772" s="184">
        <f>IF(N772="základní",J772,0)</f>
        <v>0</v>
      </c>
      <c r="BF772" s="184">
        <f>IF(N772="snížená",J772,0)</f>
        <v>0</v>
      </c>
      <c r="BG772" s="184">
        <f>IF(N772="zákl. přenesená",J772,0)</f>
        <v>0</v>
      </c>
      <c r="BH772" s="184">
        <f>IF(N772="sníž. přenesená",J772,0)</f>
        <v>0</v>
      </c>
      <c r="BI772" s="184">
        <f>IF(N772="nulová",J772,0)</f>
        <v>0</v>
      </c>
      <c r="BJ772" s="19" t="s">
        <v>84</v>
      </c>
      <c r="BK772" s="184">
        <f>ROUND(I772*H772,2)</f>
        <v>0</v>
      </c>
      <c r="BL772" s="19" t="s">
        <v>341</v>
      </c>
      <c r="BM772" s="183" t="s">
        <v>1072</v>
      </c>
    </row>
    <row r="773" s="13" customFormat="1">
      <c r="A773" s="13"/>
      <c r="B773" s="192"/>
      <c r="C773" s="13"/>
      <c r="D773" s="193" t="s">
        <v>250</v>
      </c>
      <c r="E773" s="194" t="s">
        <v>1</v>
      </c>
      <c r="F773" s="195" t="s">
        <v>1068</v>
      </c>
      <c r="G773" s="13"/>
      <c r="H773" s="196">
        <v>843.27999999999997</v>
      </c>
      <c r="I773" s="197"/>
      <c r="J773" s="13"/>
      <c r="K773" s="13"/>
      <c r="L773" s="192"/>
      <c r="M773" s="198"/>
      <c r="N773" s="199"/>
      <c r="O773" s="199"/>
      <c r="P773" s="199"/>
      <c r="Q773" s="199"/>
      <c r="R773" s="199"/>
      <c r="S773" s="199"/>
      <c r="T773" s="200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194" t="s">
        <v>250</v>
      </c>
      <c r="AU773" s="194" t="s">
        <v>86</v>
      </c>
      <c r="AV773" s="13" t="s">
        <v>86</v>
      </c>
      <c r="AW773" s="13" t="s">
        <v>32</v>
      </c>
      <c r="AX773" s="13" t="s">
        <v>76</v>
      </c>
      <c r="AY773" s="194" t="s">
        <v>134</v>
      </c>
    </row>
    <row r="774" s="13" customFormat="1">
      <c r="A774" s="13"/>
      <c r="B774" s="192"/>
      <c r="C774" s="13"/>
      <c r="D774" s="193" t="s">
        <v>250</v>
      </c>
      <c r="E774" s="194" t="s">
        <v>1</v>
      </c>
      <c r="F774" s="195" t="s">
        <v>1011</v>
      </c>
      <c r="G774" s="13"/>
      <c r="H774" s="196">
        <v>22.949999999999999</v>
      </c>
      <c r="I774" s="197"/>
      <c r="J774" s="13"/>
      <c r="K774" s="13"/>
      <c r="L774" s="192"/>
      <c r="M774" s="198"/>
      <c r="N774" s="199"/>
      <c r="O774" s="199"/>
      <c r="P774" s="199"/>
      <c r="Q774" s="199"/>
      <c r="R774" s="199"/>
      <c r="S774" s="199"/>
      <c r="T774" s="200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T774" s="194" t="s">
        <v>250</v>
      </c>
      <c r="AU774" s="194" t="s">
        <v>86</v>
      </c>
      <c r="AV774" s="13" t="s">
        <v>86</v>
      </c>
      <c r="AW774" s="13" t="s">
        <v>32</v>
      </c>
      <c r="AX774" s="13" t="s">
        <v>76</v>
      </c>
      <c r="AY774" s="194" t="s">
        <v>134</v>
      </c>
    </row>
    <row r="775" s="15" customFormat="1">
      <c r="A775" s="15"/>
      <c r="B775" s="208"/>
      <c r="C775" s="15"/>
      <c r="D775" s="193" t="s">
        <v>250</v>
      </c>
      <c r="E775" s="209" t="s">
        <v>1</v>
      </c>
      <c r="F775" s="210" t="s">
        <v>256</v>
      </c>
      <c r="G775" s="15"/>
      <c r="H775" s="211">
        <v>866.23000000000002</v>
      </c>
      <c r="I775" s="212"/>
      <c r="J775" s="15"/>
      <c r="K775" s="15"/>
      <c r="L775" s="208"/>
      <c r="M775" s="213"/>
      <c r="N775" s="214"/>
      <c r="O775" s="214"/>
      <c r="P775" s="214"/>
      <c r="Q775" s="214"/>
      <c r="R775" s="214"/>
      <c r="S775" s="214"/>
      <c r="T775" s="2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T775" s="209" t="s">
        <v>250</v>
      </c>
      <c r="AU775" s="209" t="s">
        <v>86</v>
      </c>
      <c r="AV775" s="15" t="s">
        <v>248</v>
      </c>
      <c r="AW775" s="15" t="s">
        <v>32</v>
      </c>
      <c r="AX775" s="15" t="s">
        <v>84</v>
      </c>
      <c r="AY775" s="209" t="s">
        <v>134</v>
      </c>
    </row>
    <row r="776" s="2" customFormat="1" ht="24.15" customHeight="1">
      <c r="A776" s="38"/>
      <c r="B776" s="171"/>
      <c r="C776" s="224" t="s">
        <v>1073</v>
      </c>
      <c r="D776" s="224" t="s">
        <v>318</v>
      </c>
      <c r="E776" s="225" t="s">
        <v>1074</v>
      </c>
      <c r="F776" s="226" t="s">
        <v>1075</v>
      </c>
      <c r="G776" s="227" t="s">
        <v>247</v>
      </c>
      <c r="H776" s="228">
        <v>1965.9369999999999</v>
      </c>
      <c r="I776" s="229"/>
      <c r="J776" s="230">
        <f>ROUND(I776*H776,2)</f>
        <v>0</v>
      </c>
      <c r="K776" s="226" t="s">
        <v>1</v>
      </c>
      <c r="L776" s="231"/>
      <c r="M776" s="232" t="s">
        <v>1</v>
      </c>
      <c r="N776" s="233" t="s">
        <v>41</v>
      </c>
      <c r="O776" s="77"/>
      <c r="P776" s="181">
        <f>O776*H776</f>
        <v>0</v>
      </c>
      <c r="Q776" s="181">
        <v>0.00010000000000000001</v>
      </c>
      <c r="R776" s="181">
        <f>Q776*H776</f>
        <v>0.19659370000000001</v>
      </c>
      <c r="S776" s="181">
        <v>0</v>
      </c>
      <c r="T776" s="182">
        <f>S776*H776</f>
        <v>0</v>
      </c>
      <c r="U776" s="38"/>
      <c r="V776" s="38"/>
      <c r="W776" s="38"/>
      <c r="X776" s="38"/>
      <c r="Y776" s="38"/>
      <c r="Z776" s="38"/>
      <c r="AA776" s="38"/>
      <c r="AB776" s="38"/>
      <c r="AC776" s="38"/>
      <c r="AD776" s="38"/>
      <c r="AE776" s="38"/>
      <c r="AR776" s="183" t="s">
        <v>454</v>
      </c>
      <c r="AT776" s="183" t="s">
        <v>318</v>
      </c>
      <c r="AU776" s="183" t="s">
        <v>86</v>
      </c>
      <c r="AY776" s="19" t="s">
        <v>134</v>
      </c>
      <c r="BE776" s="184">
        <f>IF(N776="základní",J776,0)</f>
        <v>0</v>
      </c>
      <c r="BF776" s="184">
        <f>IF(N776="snížená",J776,0)</f>
        <v>0</v>
      </c>
      <c r="BG776" s="184">
        <f>IF(N776="zákl. přenesená",J776,0)</f>
        <v>0</v>
      </c>
      <c r="BH776" s="184">
        <f>IF(N776="sníž. přenesená",J776,0)</f>
        <v>0</v>
      </c>
      <c r="BI776" s="184">
        <f>IF(N776="nulová",J776,0)</f>
        <v>0</v>
      </c>
      <c r="BJ776" s="19" t="s">
        <v>84</v>
      </c>
      <c r="BK776" s="184">
        <f>ROUND(I776*H776,2)</f>
        <v>0</v>
      </c>
      <c r="BL776" s="19" t="s">
        <v>341</v>
      </c>
      <c r="BM776" s="183" t="s">
        <v>1076</v>
      </c>
    </row>
    <row r="777" s="13" customFormat="1">
      <c r="A777" s="13"/>
      <c r="B777" s="192"/>
      <c r="C777" s="13"/>
      <c r="D777" s="193" t="s">
        <v>250</v>
      </c>
      <c r="E777" s="194" t="s">
        <v>1</v>
      </c>
      <c r="F777" s="195" t="s">
        <v>1077</v>
      </c>
      <c r="G777" s="13"/>
      <c r="H777" s="196">
        <v>1939.5440000000001</v>
      </c>
      <c r="I777" s="197"/>
      <c r="J777" s="13"/>
      <c r="K777" s="13"/>
      <c r="L777" s="192"/>
      <c r="M777" s="198"/>
      <c r="N777" s="199"/>
      <c r="O777" s="199"/>
      <c r="P777" s="199"/>
      <c r="Q777" s="199"/>
      <c r="R777" s="199"/>
      <c r="S777" s="199"/>
      <c r="T777" s="200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194" t="s">
        <v>250</v>
      </c>
      <c r="AU777" s="194" t="s">
        <v>86</v>
      </c>
      <c r="AV777" s="13" t="s">
        <v>86</v>
      </c>
      <c r="AW777" s="13" t="s">
        <v>32</v>
      </c>
      <c r="AX777" s="13" t="s">
        <v>76</v>
      </c>
      <c r="AY777" s="194" t="s">
        <v>134</v>
      </c>
    </row>
    <row r="778" s="13" customFormat="1">
      <c r="A778" s="13"/>
      <c r="B778" s="192"/>
      <c r="C778" s="13"/>
      <c r="D778" s="193" t="s">
        <v>250</v>
      </c>
      <c r="E778" s="194" t="s">
        <v>1</v>
      </c>
      <c r="F778" s="195" t="s">
        <v>1023</v>
      </c>
      <c r="G778" s="13"/>
      <c r="H778" s="196">
        <v>26.393000000000001</v>
      </c>
      <c r="I778" s="197"/>
      <c r="J778" s="13"/>
      <c r="K778" s="13"/>
      <c r="L778" s="192"/>
      <c r="M778" s="198"/>
      <c r="N778" s="199"/>
      <c r="O778" s="199"/>
      <c r="P778" s="199"/>
      <c r="Q778" s="199"/>
      <c r="R778" s="199"/>
      <c r="S778" s="199"/>
      <c r="T778" s="200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T778" s="194" t="s">
        <v>250</v>
      </c>
      <c r="AU778" s="194" t="s">
        <v>86</v>
      </c>
      <c r="AV778" s="13" t="s">
        <v>86</v>
      </c>
      <c r="AW778" s="13" t="s">
        <v>32</v>
      </c>
      <c r="AX778" s="13" t="s">
        <v>76</v>
      </c>
      <c r="AY778" s="194" t="s">
        <v>134</v>
      </c>
    </row>
    <row r="779" s="15" customFormat="1">
      <c r="A779" s="15"/>
      <c r="B779" s="208"/>
      <c r="C779" s="15"/>
      <c r="D779" s="193" t="s">
        <v>250</v>
      </c>
      <c r="E779" s="209" t="s">
        <v>1</v>
      </c>
      <c r="F779" s="210" t="s">
        <v>256</v>
      </c>
      <c r="G779" s="15"/>
      <c r="H779" s="211">
        <v>1965.9369999999999</v>
      </c>
      <c r="I779" s="212"/>
      <c r="J779" s="15"/>
      <c r="K779" s="15"/>
      <c r="L779" s="208"/>
      <c r="M779" s="213"/>
      <c r="N779" s="214"/>
      <c r="O779" s="214"/>
      <c r="P779" s="214"/>
      <c r="Q779" s="214"/>
      <c r="R779" s="214"/>
      <c r="S779" s="214"/>
      <c r="T779" s="2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T779" s="209" t="s">
        <v>250</v>
      </c>
      <c r="AU779" s="209" t="s">
        <v>86</v>
      </c>
      <c r="AV779" s="15" t="s">
        <v>248</v>
      </c>
      <c r="AW779" s="15" t="s">
        <v>32</v>
      </c>
      <c r="AX779" s="15" t="s">
        <v>84</v>
      </c>
      <c r="AY779" s="209" t="s">
        <v>134</v>
      </c>
    </row>
    <row r="780" s="2" customFormat="1" ht="24.15" customHeight="1">
      <c r="A780" s="38"/>
      <c r="B780" s="171"/>
      <c r="C780" s="172" t="s">
        <v>1078</v>
      </c>
      <c r="D780" s="172" t="s">
        <v>137</v>
      </c>
      <c r="E780" s="173" t="s">
        <v>1079</v>
      </c>
      <c r="F780" s="174" t="s">
        <v>1080</v>
      </c>
      <c r="G780" s="175" t="s">
        <v>1003</v>
      </c>
      <c r="H780" s="238"/>
      <c r="I780" s="177"/>
      <c r="J780" s="178">
        <f>ROUND(I780*H780,2)</f>
        <v>0</v>
      </c>
      <c r="K780" s="174" t="s">
        <v>141</v>
      </c>
      <c r="L780" s="39"/>
      <c r="M780" s="179" t="s">
        <v>1</v>
      </c>
      <c r="N780" s="180" t="s">
        <v>41</v>
      </c>
      <c r="O780" s="77"/>
      <c r="P780" s="181">
        <f>O780*H780</f>
        <v>0</v>
      </c>
      <c r="Q780" s="181">
        <v>0</v>
      </c>
      <c r="R780" s="181">
        <f>Q780*H780</f>
        <v>0</v>
      </c>
      <c r="S780" s="181">
        <v>0</v>
      </c>
      <c r="T780" s="182">
        <f>S780*H780</f>
        <v>0</v>
      </c>
      <c r="U780" s="38"/>
      <c r="V780" s="38"/>
      <c r="W780" s="38"/>
      <c r="X780" s="38"/>
      <c r="Y780" s="38"/>
      <c r="Z780" s="38"/>
      <c r="AA780" s="38"/>
      <c r="AB780" s="38"/>
      <c r="AC780" s="38"/>
      <c r="AD780" s="38"/>
      <c r="AE780" s="38"/>
      <c r="AR780" s="183" t="s">
        <v>341</v>
      </c>
      <c r="AT780" s="183" t="s">
        <v>137</v>
      </c>
      <c r="AU780" s="183" t="s">
        <v>86</v>
      </c>
      <c r="AY780" s="19" t="s">
        <v>134</v>
      </c>
      <c r="BE780" s="184">
        <f>IF(N780="základní",J780,0)</f>
        <v>0</v>
      </c>
      <c r="BF780" s="184">
        <f>IF(N780="snížená",J780,0)</f>
        <v>0</v>
      </c>
      <c r="BG780" s="184">
        <f>IF(N780="zákl. přenesená",J780,0)</f>
        <v>0</v>
      </c>
      <c r="BH780" s="184">
        <f>IF(N780="sníž. přenesená",J780,0)</f>
        <v>0</v>
      </c>
      <c r="BI780" s="184">
        <f>IF(N780="nulová",J780,0)</f>
        <v>0</v>
      </c>
      <c r="BJ780" s="19" t="s">
        <v>84</v>
      </c>
      <c r="BK780" s="184">
        <f>ROUND(I780*H780,2)</f>
        <v>0</v>
      </c>
      <c r="BL780" s="19" t="s">
        <v>341</v>
      </c>
      <c r="BM780" s="183" t="s">
        <v>1081</v>
      </c>
    </row>
    <row r="781" s="12" customFormat="1" ht="22.8" customHeight="1">
      <c r="A781" s="12"/>
      <c r="B781" s="158"/>
      <c r="C781" s="12"/>
      <c r="D781" s="159" t="s">
        <v>75</v>
      </c>
      <c r="E781" s="169" t="s">
        <v>1082</v>
      </c>
      <c r="F781" s="169" t="s">
        <v>1083</v>
      </c>
      <c r="G781" s="12"/>
      <c r="H781" s="12"/>
      <c r="I781" s="161"/>
      <c r="J781" s="170">
        <f>BK781</f>
        <v>0</v>
      </c>
      <c r="K781" s="12"/>
      <c r="L781" s="158"/>
      <c r="M781" s="163"/>
      <c r="N781" s="164"/>
      <c r="O781" s="164"/>
      <c r="P781" s="165">
        <f>SUM(P782:P817)</f>
        <v>0</v>
      </c>
      <c r="Q781" s="164"/>
      <c r="R781" s="165">
        <f>SUM(R782:R817)</f>
        <v>8.0608311399999995</v>
      </c>
      <c r="S781" s="164"/>
      <c r="T781" s="166">
        <f>SUM(T782:T817)</f>
        <v>0.020874000000000004</v>
      </c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R781" s="159" t="s">
        <v>86</v>
      </c>
      <c r="AT781" s="167" t="s">
        <v>75</v>
      </c>
      <c r="AU781" s="167" t="s">
        <v>84</v>
      </c>
      <c r="AY781" s="159" t="s">
        <v>134</v>
      </c>
      <c r="BK781" s="168">
        <f>SUM(BK782:BK817)</f>
        <v>0</v>
      </c>
    </row>
    <row r="782" s="2" customFormat="1" ht="24.15" customHeight="1">
      <c r="A782" s="38"/>
      <c r="B782" s="171"/>
      <c r="C782" s="172" t="s">
        <v>1084</v>
      </c>
      <c r="D782" s="172" t="s">
        <v>137</v>
      </c>
      <c r="E782" s="173" t="s">
        <v>1085</v>
      </c>
      <c r="F782" s="174" t="s">
        <v>1086</v>
      </c>
      <c r="G782" s="175" t="s">
        <v>247</v>
      </c>
      <c r="H782" s="176">
        <v>49.700000000000003</v>
      </c>
      <c r="I782" s="177"/>
      <c r="J782" s="178">
        <f>ROUND(I782*H782,2)</f>
        <v>0</v>
      </c>
      <c r="K782" s="174" t="s">
        <v>141</v>
      </c>
      <c r="L782" s="39"/>
      <c r="M782" s="179" t="s">
        <v>1</v>
      </c>
      <c r="N782" s="180" t="s">
        <v>41</v>
      </c>
      <c r="O782" s="77"/>
      <c r="P782" s="181">
        <f>O782*H782</f>
        <v>0</v>
      </c>
      <c r="Q782" s="181">
        <v>0</v>
      </c>
      <c r="R782" s="181">
        <f>Q782*H782</f>
        <v>0</v>
      </c>
      <c r="S782" s="181">
        <v>0.00042000000000000002</v>
      </c>
      <c r="T782" s="182">
        <f>S782*H782</f>
        <v>0.020874000000000004</v>
      </c>
      <c r="U782" s="38"/>
      <c r="V782" s="38"/>
      <c r="W782" s="38"/>
      <c r="X782" s="38"/>
      <c r="Y782" s="38"/>
      <c r="Z782" s="38"/>
      <c r="AA782" s="38"/>
      <c r="AB782" s="38"/>
      <c r="AC782" s="38"/>
      <c r="AD782" s="38"/>
      <c r="AE782" s="38"/>
      <c r="AR782" s="183" t="s">
        <v>341</v>
      </c>
      <c r="AT782" s="183" t="s">
        <v>137</v>
      </c>
      <c r="AU782" s="183" t="s">
        <v>86</v>
      </c>
      <c r="AY782" s="19" t="s">
        <v>134</v>
      </c>
      <c r="BE782" s="184">
        <f>IF(N782="základní",J782,0)</f>
        <v>0</v>
      </c>
      <c r="BF782" s="184">
        <f>IF(N782="snížená",J782,0)</f>
        <v>0</v>
      </c>
      <c r="BG782" s="184">
        <f>IF(N782="zákl. přenesená",J782,0)</f>
        <v>0</v>
      </c>
      <c r="BH782" s="184">
        <f>IF(N782="sníž. přenesená",J782,0)</f>
        <v>0</v>
      </c>
      <c r="BI782" s="184">
        <f>IF(N782="nulová",J782,0)</f>
        <v>0</v>
      </c>
      <c r="BJ782" s="19" t="s">
        <v>84</v>
      </c>
      <c r="BK782" s="184">
        <f>ROUND(I782*H782,2)</f>
        <v>0</v>
      </c>
      <c r="BL782" s="19" t="s">
        <v>341</v>
      </c>
      <c r="BM782" s="183" t="s">
        <v>1087</v>
      </c>
    </row>
    <row r="783" s="14" customFormat="1">
      <c r="A783" s="14"/>
      <c r="B783" s="201"/>
      <c r="C783" s="14"/>
      <c r="D783" s="193" t="s">
        <v>250</v>
      </c>
      <c r="E783" s="202" t="s">
        <v>1</v>
      </c>
      <c r="F783" s="203" t="s">
        <v>386</v>
      </c>
      <c r="G783" s="14"/>
      <c r="H783" s="202" t="s">
        <v>1</v>
      </c>
      <c r="I783" s="204"/>
      <c r="J783" s="14"/>
      <c r="K783" s="14"/>
      <c r="L783" s="201"/>
      <c r="M783" s="205"/>
      <c r="N783" s="206"/>
      <c r="O783" s="206"/>
      <c r="P783" s="206"/>
      <c r="Q783" s="206"/>
      <c r="R783" s="206"/>
      <c r="S783" s="206"/>
      <c r="T783" s="207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T783" s="202" t="s">
        <v>250</v>
      </c>
      <c r="AU783" s="202" t="s">
        <v>86</v>
      </c>
      <c r="AV783" s="14" t="s">
        <v>84</v>
      </c>
      <c r="AW783" s="14" t="s">
        <v>32</v>
      </c>
      <c r="AX783" s="14" t="s">
        <v>76</v>
      </c>
      <c r="AY783" s="202" t="s">
        <v>134</v>
      </c>
    </row>
    <row r="784" s="13" customFormat="1">
      <c r="A784" s="13"/>
      <c r="B784" s="192"/>
      <c r="C784" s="13"/>
      <c r="D784" s="193" t="s">
        <v>250</v>
      </c>
      <c r="E784" s="194" t="s">
        <v>1</v>
      </c>
      <c r="F784" s="195" t="s">
        <v>872</v>
      </c>
      <c r="G784" s="13"/>
      <c r="H784" s="196">
        <v>42.799999999999997</v>
      </c>
      <c r="I784" s="197"/>
      <c r="J784" s="13"/>
      <c r="K784" s="13"/>
      <c r="L784" s="192"/>
      <c r="M784" s="198"/>
      <c r="N784" s="199"/>
      <c r="O784" s="199"/>
      <c r="P784" s="199"/>
      <c r="Q784" s="199"/>
      <c r="R784" s="199"/>
      <c r="S784" s="199"/>
      <c r="T784" s="200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T784" s="194" t="s">
        <v>250</v>
      </c>
      <c r="AU784" s="194" t="s">
        <v>86</v>
      </c>
      <c r="AV784" s="13" t="s">
        <v>86</v>
      </c>
      <c r="AW784" s="13" t="s">
        <v>32</v>
      </c>
      <c r="AX784" s="13" t="s">
        <v>76</v>
      </c>
      <c r="AY784" s="194" t="s">
        <v>134</v>
      </c>
    </row>
    <row r="785" s="13" customFormat="1">
      <c r="A785" s="13"/>
      <c r="B785" s="192"/>
      <c r="C785" s="13"/>
      <c r="D785" s="193" t="s">
        <v>250</v>
      </c>
      <c r="E785" s="194" t="s">
        <v>1</v>
      </c>
      <c r="F785" s="195" t="s">
        <v>873</v>
      </c>
      <c r="G785" s="13"/>
      <c r="H785" s="196">
        <v>6.9000000000000004</v>
      </c>
      <c r="I785" s="197"/>
      <c r="J785" s="13"/>
      <c r="K785" s="13"/>
      <c r="L785" s="192"/>
      <c r="M785" s="198"/>
      <c r="N785" s="199"/>
      <c r="O785" s="199"/>
      <c r="P785" s="199"/>
      <c r="Q785" s="199"/>
      <c r="R785" s="199"/>
      <c r="S785" s="199"/>
      <c r="T785" s="200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T785" s="194" t="s">
        <v>250</v>
      </c>
      <c r="AU785" s="194" t="s">
        <v>86</v>
      </c>
      <c r="AV785" s="13" t="s">
        <v>86</v>
      </c>
      <c r="AW785" s="13" t="s">
        <v>32</v>
      </c>
      <c r="AX785" s="13" t="s">
        <v>76</v>
      </c>
      <c r="AY785" s="194" t="s">
        <v>134</v>
      </c>
    </row>
    <row r="786" s="15" customFormat="1">
      <c r="A786" s="15"/>
      <c r="B786" s="208"/>
      <c r="C786" s="15"/>
      <c r="D786" s="193" t="s">
        <v>250</v>
      </c>
      <c r="E786" s="209" t="s">
        <v>1</v>
      </c>
      <c r="F786" s="210" t="s">
        <v>256</v>
      </c>
      <c r="G786" s="15"/>
      <c r="H786" s="211">
        <v>49.700000000000003</v>
      </c>
      <c r="I786" s="212"/>
      <c r="J786" s="15"/>
      <c r="K786" s="15"/>
      <c r="L786" s="208"/>
      <c r="M786" s="213"/>
      <c r="N786" s="214"/>
      <c r="O786" s="214"/>
      <c r="P786" s="214"/>
      <c r="Q786" s="214"/>
      <c r="R786" s="214"/>
      <c r="S786" s="214"/>
      <c r="T786" s="2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T786" s="209" t="s">
        <v>250</v>
      </c>
      <c r="AU786" s="209" t="s">
        <v>86</v>
      </c>
      <c r="AV786" s="15" t="s">
        <v>248</v>
      </c>
      <c r="AW786" s="15" t="s">
        <v>32</v>
      </c>
      <c r="AX786" s="15" t="s">
        <v>84</v>
      </c>
      <c r="AY786" s="209" t="s">
        <v>134</v>
      </c>
    </row>
    <row r="787" s="2" customFormat="1" ht="24.15" customHeight="1">
      <c r="A787" s="38"/>
      <c r="B787" s="171"/>
      <c r="C787" s="172" t="s">
        <v>1088</v>
      </c>
      <c r="D787" s="172" t="s">
        <v>137</v>
      </c>
      <c r="E787" s="173" t="s">
        <v>1089</v>
      </c>
      <c r="F787" s="174" t="s">
        <v>1090</v>
      </c>
      <c r="G787" s="175" t="s">
        <v>247</v>
      </c>
      <c r="H787" s="176">
        <v>118.56999999999999</v>
      </c>
      <c r="I787" s="177"/>
      <c r="J787" s="178">
        <f>ROUND(I787*H787,2)</f>
        <v>0</v>
      </c>
      <c r="K787" s="174" t="s">
        <v>141</v>
      </c>
      <c r="L787" s="39"/>
      <c r="M787" s="179" t="s">
        <v>1</v>
      </c>
      <c r="N787" s="180" t="s">
        <v>41</v>
      </c>
      <c r="O787" s="77"/>
      <c r="P787" s="181">
        <f>O787*H787</f>
        <v>0</v>
      </c>
      <c r="Q787" s="181">
        <v>0</v>
      </c>
      <c r="R787" s="181">
        <f>Q787*H787</f>
        <v>0</v>
      </c>
      <c r="S787" s="181">
        <v>0</v>
      </c>
      <c r="T787" s="182">
        <f>S787*H787</f>
        <v>0</v>
      </c>
      <c r="U787" s="38"/>
      <c r="V787" s="38"/>
      <c r="W787" s="38"/>
      <c r="X787" s="38"/>
      <c r="Y787" s="38"/>
      <c r="Z787" s="38"/>
      <c r="AA787" s="38"/>
      <c r="AB787" s="38"/>
      <c r="AC787" s="38"/>
      <c r="AD787" s="38"/>
      <c r="AE787" s="38"/>
      <c r="AR787" s="183" t="s">
        <v>341</v>
      </c>
      <c r="AT787" s="183" t="s">
        <v>137</v>
      </c>
      <c r="AU787" s="183" t="s">
        <v>86</v>
      </c>
      <c r="AY787" s="19" t="s">
        <v>134</v>
      </c>
      <c r="BE787" s="184">
        <f>IF(N787="základní",J787,0)</f>
        <v>0</v>
      </c>
      <c r="BF787" s="184">
        <f>IF(N787="snížená",J787,0)</f>
        <v>0</v>
      </c>
      <c r="BG787" s="184">
        <f>IF(N787="zákl. přenesená",J787,0)</f>
        <v>0</v>
      </c>
      <c r="BH787" s="184">
        <f>IF(N787="sníž. přenesená",J787,0)</f>
        <v>0</v>
      </c>
      <c r="BI787" s="184">
        <f>IF(N787="nulová",J787,0)</f>
        <v>0</v>
      </c>
      <c r="BJ787" s="19" t="s">
        <v>84</v>
      </c>
      <c r="BK787" s="184">
        <f>ROUND(I787*H787,2)</f>
        <v>0</v>
      </c>
      <c r="BL787" s="19" t="s">
        <v>341</v>
      </c>
      <c r="BM787" s="183" t="s">
        <v>1091</v>
      </c>
    </row>
    <row r="788" s="13" customFormat="1">
      <c r="A788" s="13"/>
      <c r="B788" s="192"/>
      <c r="C788" s="13"/>
      <c r="D788" s="193" t="s">
        <v>250</v>
      </c>
      <c r="E788" s="194" t="s">
        <v>1</v>
      </c>
      <c r="F788" s="195" t="s">
        <v>791</v>
      </c>
      <c r="G788" s="13"/>
      <c r="H788" s="196">
        <v>118.56999999999999</v>
      </c>
      <c r="I788" s="197"/>
      <c r="J788" s="13"/>
      <c r="K788" s="13"/>
      <c r="L788" s="192"/>
      <c r="M788" s="198"/>
      <c r="N788" s="199"/>
      <c r="O788" s="199"/>
      <c r="P788" s="199"/>
      <c r="Q788" s="199"/>
      <c r="R788" s="199"/>
      <c r="S788" s="199"/>
      <c r="T788" s="200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T788" s="194" t="s">
        <v>250</v>
      </c>
      <c r="AU788" s="194" t="s">
        <v>86</v>
      </c>
      <c r="AV788" s="13" t="s">
        <v>86</v>
      </c>
      <c r="AW788" s="13" t="s">
        <v>32</v>
      </c>
      <c r="AX788" s="13" t="s">
        <v>84</v>
      </c>
      <c r="AY788" s="194" t="s">
        <v>134</v>
      </c>
    </row>
    <row r="789" s="2" customFormat="1" ht="16.5" customHeight="1">
      <c r="A789" s="38"/>
      <c r="B789" s="171"/>
      <c r="C789" s="224" t="s">
        <v>1092</v>
      </c>
      <c r="D789" s="224" t="s">
        <v>318</v>
      </c>
      <c r="E789" s="225" t="s">
        <v>1093</v>
      </c>
      <c r="F789" s="226" t="s">
        <v>1094</v>
      </c>
      <c r="G789" s="227" t="s">
        <v>247</v>
      </c>
      <c r="H789" s="228">
        <v>62.515999999999998</v>
      </c>
      <c r="I789" s="229"/>
      <c r="J789" s="230">
        <f>ROUND(I789*H789,2)</f>
        <v>0</v>
      </c>
      <c r="K789" s="226" t="s">
        <v>1</v>
      </c>
      <c r="L789" s="231"/>
      <c r="M789" s="232" t="s">
        <v>1</v>
      </c>
      <c r="N789" s="233" t="s">
        <v>41</v>
      </c>
      <c r="O789" s="77"/>
      <c r="P789" s="181">
        <f>O789*H789</f>
        <v>0</v>
      </c>
      <c r="Q789" s="181">
        <v>0.0011999999999999999</v>
      </c>
      <c r="R789" s="181">
        <f>Q789*H789</f>
        <v>0.075019199999999994</v>
      </c>
      <c r="S789" s="181">
        <v>0</v>
      </c>
      <c r="T789" s="182">
        <f>S789*H789</f>
        <v>0</v>
      </c>
      <c r="U789" s="38"/>
      <c r="V789" s="38"/>
      <c r="W789" s="38"/>
      <c r="X789" s="38"/>
      <c r="Y789" s="38"/>
      <c r="Z789" s="38"/>
      <c r="AA789" s="38"/>
      <c r="AB789" s="38"/>
      <c r="AC789" s="38"/>
      <c r="AD789" s="38"/>
      <c r="AE789" s="38"/>
      <c r="AR789" s="183" t="s">
        <v>454</v>
      </c>
      <c r="AT789" s="183" t="s">
        <v>318</v>
      </c>
      <c r="AU789" s="183" t="s">
        <v>86</v>
      </c>
      <c r="AY789" s="19" t="s">
        <v>134</v>
      </c>
      <c r="BE789" s="184">
        <f>IF(N789="základní",J789,0)</f>
        <v>0</v>
      </c>
      <c r="BF789" s="184">
        <f>IF(N789="snížená",J789,0)</f>
        <v>0</v>
      </c>
      <c r="BG789" s="184">
        <f>IF(N789="zákl. přenesená",J789,0)</f>
        <v>0</v>
      </c>
      <c r="BH789" s="184">
        <f>IF(N789="sníž. přenesená",J789,0)</f>
        <v>0</v>
      </c>
      <c r="BI789" s="184">
        <f>IF(N789="nulová",J789,0)</f>
        <v>0</v>
      </c>
      <c r="BJ789" s="19" t="s">
        <v>84</v>
      </c>
      <c r="BK789" s="184">
        <f>ROUND(I789*H789,2)</f>
        <v>0</v>
      </c>
      <c r="BL789" s="19" t="s">
        <v>341</v>
      </c>
      <c r="BM789" s="183" t="s">
        <v>1095</v>
      </c>
    </row>
    <row r="790" s="13" customFormat="1">
      <c r="A790" s="13"/>
      <c r="B790" s="192"/>
      <c r="C790" s="13"/>
      <c r="D790" s="193" t="s">
        <v>250</v>
      </c>
      <c r="E790" s="194" t="s">
        <v>1</v>
      </c>
      <c r="F790" s="195" t="s">
        <v>1096</v>
      </c>
      <c r="G790" s="13"/>
      <c r="H790" s="196">
        <v>62.515999999999998</v>
      </c>
      <c r="I790" s="197"/>
      <c r="J790" s="13"/>
      <c r="K790" s="13"/>
      <c r="L790" s="192"/>
      <c r="M790" s="198"/>
      <c r="N790" s="199"/>
      <c r="O790" s="199"/>
      <c r="P790" s="199"/>
      <c r="Q790" s="199"/>
      <c r="R790" s="199"/>
      <c r="S790" s="199"/>
      <c r="T790" s="200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T790" s="194" t="s">
        <v>250</v>
      </c>
      <c r="AU790" s="194" t="s">
        <v>86</v>
      </c>
      <c r="AV790" s="13" t="s">
        <v>86</v>
      </c>
      <c r="AW790" s="13" t="s">
        <v>32</v>
      </c>
      <c r="AX790" s="13" t="s">
        <v>84</v>
      </c>
      <c r="AY790" s="194" t="s">
        <v>134</v>
      </c>
    </row>
    <row r="791" s="2" customFormat="1" ht="24.15" customHeight="1">
      <c r="A791" s="38"/>
      <c r="B791" s="171"/>
      <c r="C791" s="224" t="s">
        <v>1097</v>
      </c>
      <c r="D791" s="224" t="s">
        <v>318</v>
      </c>
      <c r="E791" s="225" t="s">
        <v>1098</v>
      </c>
      <c r="F791" s="226" t="s">
        <v>1099</v>
      </c>
      <c r="G791" s="227" t="s">
        <v>247</v>
      </c>
      <c r="H791" s="228">
        <v>58.426000000000002</v>
      </c>
      <c r="I791" s="229"/>
      <c r="J791" s="230">
        <f>ROUND(I791*H791,2)</f>
        <v>0</v>
      </c>
      <c r="K791" s="226" t="s">
        <v>141</v>
      </c>
      <c r="L791" s="231"/>
      <c r="M791" s="232" t="s">
        <v>1</v>
      </c>
      <c r="N791" s="233" t="s">
        <v>41</v>
      </c>
      <c r="O791" s="77"/>
      <c r="P791" s="181">
        <f>O791*H791</f>
        <v>0</v>
      </c>
      <c r="Q791" s="181">
        <v>0.00038999999999999999</v>
      </c>
      <c r="R791" s="181">
        <f>Q791*H791</f>
        <v>0.02278614</v>
      </c>
      <c r="S791" s="181">
        <v>0</v>
      </c>
      <c r="T791" s="182">
        <f>S791*H791</f>
        <v>0</v>
      </c>
      <c r="U791" s="38"/>
      <c r="V791" s="38"/>
      <c r="W791" s="38"/>
      <c r="X791" s="38"/>
      <c r="Y791" s="38"/>
      <c r="Z791" s="38"/>
      <c r="AA791" s="38"/>
      <c r="AB791" s="38"/>
      <c r="AC791" s="38"/>
      <c r="AD791" s="38"/>
      <c r="AE791" s="38"/>
      <c r="AR791" s="183" t="s">
        <v>454</v>
      </c>
      <c r="AT791" s="183" t="s">
        <v>318</v>
      </c>
      <c r="AU791" s="183" t="s">
        <v>86</v>
      </c>
      <c r="AY791" s="19" t="s">
        <v>134</v>
      </c>
      <c r="BE791" s="184">
        <f>IF(N791="základní",J791,0)</f>
        <v>0</v>
      </c>
      <c r="BF791" s="184">
        <f>IF(N791="snížená",J791,0)</f>
        <v>0</v>
      </c>
      <c r="BG791" s="184">
        <f>IF(N791="zákl. přenesená",J791,0)</f>
        <v>0</v>
      </c>
      <c r="BH791" s="184">
        <f>IF(N791="sníž. přenesená",J791,0)</f>
        <v>0</v>
      </c>
      <c r="BI791" s="184">
        <f>IF(N791="nulová",J791,0)</f>
        <v>0</v>
      </c>
      <c r="BJ791" s="19" t="s">
        <v>84</v>
      </c>
      <c r="BK791" s="184">
        <f>ROUND(I791*H791,2)</f>
        <v>0</v>
      </c>
      <c r="BL791" s="19" t="s">
        <v>341</v>
      </c>
      <c r="BM791" s="183" t="s">
        <v>1100</v>
      </c>
    </row>
    <row r="792" s="13" customFormat="1">
      <c r="A792" s="13"/>
      <c r="B792" s="192"/>
      <c r="C792" s="13"/>
      <c r="D792" s="193" t="s">
        <v>250</v>
      </c>
      <c r="E792" s="194" t="s">
        <v>1</v>
      </c>
      <c r="F792" s="195" t="s">
        <v>1101</v>
      </c>
      <c r="G792" s="13"/>
      <c r="H792" s="196">
        <v>58.426000000000002</v>
      </c>
      <c r="I792" s="197"/>
      <c r="J792" s="13"/>
      <c r="K792" s="13"/>
      <c r="L792" s="192"/>
      <c r="M792" s="198"/>
      <c r="N792" s="199"/>
      <c r="O792" s="199"/>
      <c r="P792" s="199"/>
      <c r="Q792" s="199"/>
      <c r="R792" s="199"/>
      <c r="S792" s="199"/>
      <c r="T792" s="200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T792" s="194" t="s">
        <v>250</v>
      </c>
      <c r="AU792" s="194" t="s">
        <v>86</v>
      </c>
      <c r="AV792" s="13" t="s">
        <v>86</v>
      </c>
      <c r="AW792" s="13" t="s">
        <v>32</v>
      </c>
      <c r="AX792" s="13" t="s">
        <v>84</v>
      </c>
      <c r="AY792" s="194" t="s">
        <v>134</v>
      </c>
    </row>
    <row r="793" s="2" customFormat="1" ht="37.8" customHeight="1">
      <c r="A793" s="38"/>
      <c r="B793" s="171"/>
      <c r="C793" s="172" t="s">
        <v>1102</v>
      </c>
      <c r="D793" s="172" t="s">
        <v>137</v>
      </c>
      <c r="E793" s="173" t="s">
        <v>1103</v>
      </c>
      <c r="F793" s="174" t="s">
        <v>1104</v>
      </c>
      <c r="G793" s="175" t="s">
        <v>247</v>
      </c>
      <c r="H793" s="176">
        <v>140.58000000000001</v>
      </c>
      <c r="I793" s="177"/>
      <c r="J793" s="178">
        <f>ROUND(I793*H793,2)</f>
        <v>0</v>
      </c>
      <c r="K793" s="174" t="s">
        <v>141</v>
      </c>
      <c r="L793" s="39"/>
      <c r="M793" s="179" t="s">
        <v>1</v>
      </c>
      <c r="N793" s="180" t="s">
        <v>41</v>
      </c>
      <c r="O793" s="77"/>
      <c r="P793" s="181">
        <f>O793*H793</f>
        <v>0</v>
      </c>
      <c r="Q793" s="181">
        <v>3.0000000000000001E-05</v>
      </c>
      <c r="R793" s="181">
        <f>Q793*H793</f>
        <v>0.0042174000000000005</v>
      </c>
      <c r="S793" s="181">
        <v>0</v>
      </c>
      <c r="T793" s="182">
        <f>S793*H793</f>
        <v>0</v>
      </c>
      <c r="U793" s="38"/>
      <c r="V793" s="38"/>
      <c r="W793" s="38"/>
      <c r="X793" s="38"/>
      <c r="Y793" s="38"/>
      <c r="Z793" s="38"/>
      <c r="AA793" s="38"/>
      <c r="AB793" s="38"/>
      <c r="AC793" s="38"/>
      <c r="AD793" s="38"/>
      <c r="AE793" s="38"/>
      <c r="AR793" s="183" t="s">
        <v>341</v>
      </c>
      <c r="AT793" s="183" t="s">
        <v>137</v>
      </c>
      <c r="AU793" s="183" t="s">
        <v>86</v>
      </c>
      <c r="AY793" s="19" t="s">
        <v>134</v>
      </c>
      <c r="BE793" s="184">
        <f>IF(N793="základní",J793,0)</f>
        <v>0</v>
      </c>
      <c r="BF793" s="184">
        <f>IF(N793="snížená",J793,0)</f>
        <v>0</v>
      </c>
      <c r="BG793" s="184">
        <f>IF(N793="zákl. přenesená",J793,0)</f>
        <v>0</v>
      </c>
      <c r="BH793" s="184">
        <f>IF(N793="sníž. přenesená",J793,0)</f>
        <v>0</v>
      </c>
      <c r="BI793" s="184">
        <f>IF(N793="nulová",J793,0)</f>
        <v>0</v>
      </c>
      <c r="BJ793" s="19" t="s">
        <v>84</v>
      </c>
      <c r="BK793" s="184">
        <f>ROUND(I793*H793,2)</f>
        <v>0</v>
      </c>
      <c r="BL793" s="19" t="s">
        <v>341</v>
      </c>
      <c r="BM793" s="183" t="s">
        <v>1105</v>
      </c>
    </row>
    <row r="794" s="14" customFormat="1">
      <c r="A794" s="14"/>
      <c r="B794" s="201"/>
      <c r="C794" s="14"/>
      <c r="D794" s="193" t="s">
        <v>250</v>
      </c>
      <c r="E794" s="202" t="s">
        <v>1</v>
      </c>
      <c r="F794" s="203" t="s">
        <v>1106</v>
      </c>
      <c r="G794" s="14"/>
      <c r="H794" s="202" t="s">
        <v>1</v>
      </c>
      <c r="I794" s="204"/>
      <c r="J794" s="14"/>
      <c r="K794" s="14"/>
      <c r="L794" s="201"/>
      <c r="M794" s="205"/>
      <c r="N794" s="206"/>
      <c r="O794" s="206"/>
      <c r="P794" s="206"/>
      <c r="Q794" s="206"/>
      <c r="R794" s="206"/>
      <c r="S794" s="206"/>
      <c r="T794" s="207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T794" s="202" t="s">
        <v>250</v>
      </c>
      <c r="AU794" s="202" t="s">
        <v>86</v>
      </c>
      <c r="AV794" s="14" t="s">
        <v>84</v>
      </c>
      <c r="AW794" s="14" t="s">
        <v>32</v>
      </c>
      <c r="AX794" s="14" t="s">
        <v>76</v>
      </c>
      <c r="AY794" s="202" t="s">
        <v>134</v>
      </c>
    </row>
    <row r="795" s="13" customFormat="1">
      <c r="A795" s="13"/>
      <c r="B795" s="192"/>
      <c r="C795" s="13"/>
      <c r="D795" s="193" t="s">
        <v>250</v>
      </c>
      <c r="E795" s="194" t="s">
        <v>1</v>
      </c>
      <c r="F795" s="195" t="s">
        <v>1107</v>
      </c>
      <c r="G795" s="13"/>
      <c r="H795" s="196">
        <v>88.650000000000006</v>
      </c>
      <c r="I795" s="197"/>
      <c r="J795" s="13"/>
      <c r="K795" s="13"/>
      <c r="L795" s="192"/>
      <c r="M795" s="198"/>
      <c r="N795" s="199"/>
      <c r="O795" s="199"/>
      <c r="P795" s="199"/>
      <c r="Q795" s="199"/>
      <c r="R795" s="199"/>
      <c r="S795" s="199"/>
      <c r="T795" s="200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194" t="s">
        <v>250</v>
      </c>
      <c r="AU795" s="194" t="s">
        <v>86</v>
      </c>
      <c r="AV795" s="13" t="s">
        <v>86</v>
      </c>
      <c r="AW795" s="13" t="s">
        <v>32</v>
      </c>
      <c r="AX795" s="13" t="s">
        <v>76</v>
      </c>
      <c r="AY795" s="194" t="s">
        <v>134</v>
      </c>
    </row>
    <row r="796" s="13" customFormat="1">
      <c r="A796" s="13"/>
      <c r="B796" s="192"/>
      <c r="C796" s="13"/>
      <c r="D796" s="193" t="s">
        <v>250</v>
      </c>
      <c r="E796" s="194" t="s">
        <v>1</v>
      </c>
      <c r="F796" s="195" t="s">
        <v>1108</v>
      </c>
      <c r="G796" s="13"/>
      <c r="H796" s="196">
        <v>51.93</v>
      </c>
      <c r="I796" s="197"/>
      <c r="J796" s="13"/>
      <c r="K796" s="13"/>
      <c r="L796" s="192"/>
      <c r="M796" s="198"/>
      <c r="N796" s="199"/>
      <c r="O796" s="199"/>
      <c r="P796" s="199"/>
      <c r="Q796" s="199"/>
      <c r="R796" s="199"/>
      <c r="S796" s="199"/>
      <c r="T796" s="200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T796" s="194" t="s">
        <v>250</v>
      </c>
      <c r="AU796" s="194" t="s">
        <v>86</v>
      </c>
      <c r="AV796" s="13" t="s">
        <v>86</v>
      </c>
      <c r="AW796" s="13" t="s">
        <v>32</v>
      </c>
      <c r="AX796" s="13" t="s">
        <v>76</v>
      </c>
      <c r="AY796" s="194" t="s">
        <v>134</v>
      </c>
    </row>
    <row r="797" s="15" customFormat="1">
      <c r="A797" s="15"/>
      <c r="B797" s="208"/>
      <c r="C797" s="15"/>
      <c r="D797" s="193" t="s">
        <v>250</v>
      </c>
      <c r="E797" s="209" t="s">
        <v>1</v>
      </c>
      <c r="F797" s="210" t="s">
        <v>256</v>
      </c>
      <c r="G797" s="15"/>
      <c r="H797" s="211">
        <v>140.58000000000001</v>
      </c>
      <c r="I797" s="212"/>
      <c r="J797" s="15"/>
      <c r="K797" s="15"/>
      <c r="L797" s="208"/>
      <c r="M797" s="213"/>
      <c r="N797" s="214"/>
      <c r="O797" s="214"/>
      <c r="P797" s="214"/>
      <c r="Q797" s="214"/>
      <c r="R797" s="214"/>
      <c r="S797" s="214"/>
      <c r="T797" s="2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T797" s="209" t="s">
        <v>250</v>
      </c>
      <c r="AU797" s="209" t="s">
        <v>86</v>
      </c>
      <c r="AV797" s="15" t="s">
        <v>248</v>
      </c>
      <c r="AW797" s="15" t="s">
        <v>32</v>
      </c>
      <c r="AX797" s="15" t="s">
        <v>84</v>
      </c>
      <c r="AY797" s="209" t="s">
        <v>134</v>
      </c>
    </row>
    <row r="798" s="2" customFormat="1" ht="24.15" customHeight="1">
      <c r="A798" s="38"/>
      <c r="B798" s="171"/>
      <c r="C798" s="224" t="s">
        <v>1109</v>
      </c>
      <c r="D798" s="224" t="s">
        <v>318</v>
      </c>
      <c r="E798" s="225" t="s">
        <v>1110</v>
      </c>
      <c r="F798" s="226" t="s">
        <v>1111</v>
      </c>
      <c r="G798" s="227" t="s">
        <v>247</v>
      </c>
      <c r="H798" s="228">
        <v>151.82599999999999</v>
      </c>
      <c r="I798" s="229"/>
      <c r="J798" s="230">
        <f>ROUND(I798*H798,2)</f>
        <v>0</v>
      </c>
      <c r="K798" s="226" t="s">
        <v>141</v>
      </c>
      <c r="L798" s="231"/>
      <c r="M798" s="232" t="s">
        <v>1</v>
      </c>
      <c r="N798" s="233" t="s">
        <v>41</v>
      </c>
      <c r="O798" s="77"/>
      <c r="P798" s="181">
        <f>O798*H798</f>
        <v>0</v>
      </c>
      <c r="Q798" s="181">
        <v>0.0047999999999999996</v>
      </c>
      <c r="R798" s="181">
        <f>Q798*H798</f>
        <v>0.72876479999999988</v>
      </c>
      <c r="S798" s="181">
        <v>0</v>
      </c>
      <c r="T798" s="182">
        <f>S798*H798</f>
        <v>0</v>
      </c>
      <c r="U798" s="38"/>
      <c r="V798" s="38"/>
      <c r="W798" s="38"/>
      <c r="X798" s="38"/>
      <c r="Y798" s="38"/>
      <c r="Z798" s="38"/>
      <c r="AA798" s="38"/>
      <c r="AB798" s="38"/>
      <c r="AC798" s="38"/>
      <c r="AD798" s="38"/>
      <c r="AE798" s="38"/>
      <c r="AR798" s="183" t="s">
        <v>454</v>
      </c>
      <c r="AT798" s="183" t="s">
        <v>318</v>
      </c>
      <c r="AU798" s="183" t="s">
        <v>86</v>
      </c>
      <c r="AY798" s="19" t="s">
        <v>134</v>
      </c>
      <c r="BE798" s="184">
        <f>IF(N798="základní",J798,0)</f>
        <v>0</v>
      </c>
      <c r="BF798" s="184">
        <f>IF(N798="snížená",J798,0)</f>
        <v>0</v>
      </c>
      <c r="BG798" s="184">
        <f>IF(N798="zákl. přenesená",J798,0)</f>
        <v>0</v>
      </c>
      <c r="BH798" s="184">
        <f>IF(N798="sníž. přenesená",J798,0)</f>
        <v>0</v>
      </c>
      <c r="BI798" s="184">
        <f>IF(N798="nulová",J798,0)</f>
        <v>0</v>
      </c>
      <c r="BJ798" s="19" t="s">
        <v>84</v>
      </c>
      <c r="BK798" s="184">
        <f>ROUND(I798*H798,2)</f>
        <v>0</v>
      </c>
      <c r="BL798" s="19" t="s">
        <v>341</v>
      </c>
      <c r="BM798" s="183" t="s">
        <v>1112</v>
      </c>
    </row>
    <row r="799" s="13" customFormat="1">
      <c r="A799" s="13"/>
      <c r="B799" s="192"/>
      <c r="C799" s="13"/>
      <c r="D799" s="193" t="s">
        <v>250</v>
      </c>
      <c r="E799" s="194" t="s">
        <v>1</v>
      </c>
      <c r="F799" s="195" t="s">
        <v>1113</v>
      </c>
      <c r="G799" s="13"/>
      <c r="H799" s="196">
        <v>151.82599999999999</v>
      </c>
      <c r="I799" s="197"/>
      <c r="J799" s="13"/>
      <c r="K799" s="13"/>
      <c r="L799" s="192"/>
      <c r="M799" s="198"/>
      <c r="N799" s="199"/>
      <c r="O799" s="199"/>
      <c r="P799" s="199"/>
      <c r="Q799" s="199"/>
      <c r="R799" s="199"/>
      <c r="S799" s="199"/>
      <c r="T799" s="200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T799" s="194" t="s">
        <v>250</v>
      </c>
      <c r="AU799" s="194" t="s">
        <v>86</v>
      </c>
      <c r="AV799" s="13" t="s">
        <v>86</v>
      </c>
      <c r="AW799" s="13" t="s">
        <v>32</v>
      </c>
      <c r="AX799" s="13" t="s">
        <v>84</v>
      </c>
      <c r="AY799" s="194" t="s">
        <v>134</v>
      </c>
    </row>
    <row r="800" s="2" customFormat="1" ht="24.15" customHeight="1">
      <c r="A800" s="38"/>
      <c r="B800" s="171"/>
      <c r="C800" s="172" t="s">
        <v>1114</v>
      </c>
      <c r="D800" s="172" t="s">
        <v>137</v>
      </c>
      <c r="E800" s="173" t="s">
        <v>1115</v>
      </c>
      <c r="F800" s="174" t="s">
        <v>1116</v>
      </c>
      <c r="G800" s="175" t="s">
        <v>247</v>
      </c>
      <c r="H800" s="176">
        <v>170.87000000000001</v>
      </c>
      <c r="I800" s="177"/>
      <c r="J800" s="178">
        <f>ROUND(I800*H800,2)</f>
        <v>0</v>
      </c>
      <c r="K800" s="174" t="s">
        <v>141</v>
      </c>
      <c r="L800" s="39"/>
      <c r="M800" s="179" t="s">
        <v>1</v>
      </c>
      <c r="N800" s="180" t="s">
        <v>41</v>
      </c>
      <c r="O800" s="77"/>
      <c r="P800" s="181">
        <f>O800*H800</f>
        <v>0</v>
      </c>
      <c r="Q800" s="181">
        <v>0.0060000000000000001</v>
      </c>
      <c r="R800" s="181">
        <f>Q800*H800</f>
        <v>1.02522</v>
      </c>
      <c r="S800" s="181">
        <v>0</v>
      </c>
      <c r="T800" s="182">
        <f>S800*H800</f>
        <v>0</v>
      </c>
      <c r="U800" s="38"/>
      <c r="V800" s="38"/>
      <c r="W800" s="38"/>
      <c r="X800" s="38"/>
      <c r="Y800" s="38"/>
      <c r="Z800" s="38"/>
      <c r="AA800" s="38"/>
      <c r="AB800" s="38"/>
      <c r="AC800" s="38"/>
      <c r="AD800" s="38"/>
      <c r="AE800" s="38"/>
      <c r="AR800" s="183" t="s">
        <v>341</v>
      </c>
      <c r="AT800" s="183" t="s">
        <v>137</v>
      </c>
      <c r="AU800" s="183" t="s">
        <v>86</v>
      </c>
      <c r="AY800" s="19" t="s">
        <v>134</v>
      </c>
      <c r="BE800" s="184">
        <f>IF(N800="základní",J800,0)</f>
        <v>0</v>
      </c>
      <c r="BF800" s="184">
        <f>IF(N800="snížená",J800,0)</f>
        <v>0</v>
      </c>
      <c r="BG800" s="184">
        <f>IF(N800="zákl. přenesená",J800,0)</f>
        <v>0</v>
      </c>
      <c r="BH800" s="184">
        <f>IF(N800="sníž. přenesená",J800,0)</f>
        <v>0</v>
      </c>
      <c r="BI800" s="184">
        <f>IF(N800="nulová",J800,0)</f>
        <v>0</v>
      </c>
      <c r="BJ800" s="19" t="s">
        <v>84</v>
      </c>
      <c r="BK800" s="184">
        <f>ROUND(I800*H800,2)</f>
        <v>0</v>
      </c>
      <c r="BL800" s="19" t="s">
        <v>341</v>
      </c>
      <c r="BM800" s="183" t="s">
        <v>1117</v>
      </c>
    </row>
    <row r="801" s="14" customFormat="1">
      <c r="A801" s="14"/>
      <c r="B801" s="201"/>
      <c r="C801" s="14"/>
      <c r="D801" s="193" t="s">
        <v>250</v>
      </c>
      <c r="E801" s="202" t="s">
        <v>1</v>
      </c>
      <c r="F801" s="203" t="s">
        <v>1118</v>
      </c>
      <c r="G801" s="14"/>
      <c r="H801" s="202" t="s">
        <v>1</v>
      </c>
      <c r="I801" s="204"/>
      <c r="J801" s="14"/>
      <c r="K801" s="14"/>
      <c r="L801" s="201"/>
      <c r="M801" s="205"/>
      <c r="N801" s="206"/>
      <c r="O801" s="206"/>
      <c r="P801" s="206"/>
      <c r="Q801" s="206"/>
      <c r="R801" s="206"/>
      <c r="S801" s="206"/>
      <c r="T801" s="207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T801" s="202" t="s">
        <v>250</v>
      </c>
      <c r="AU801" s="202" t="s">
        <v>86</v>
      </c>
      <c r="AV801" s="14" t="s">
        <v>84</v>
      </c>
      <c r="AW801" s="14" t="s">
        <v>32</v>
      </c>
      <c r="AX801" s="14" t="s">
        <v>76</v>
      </c>
      <c r="AY801" s="202" t="s">
        <v>134</v>
      </c>
    </row>
    <row r="802" s="13" customFormat="1">
      <c r="A802" s="13"/>
      <c r="B802" s="192"/>
      <c r="C802" s="13"/>
      <c r="D802" s="193" t="s">
        <v>250</v>
      </c>
      <c r="E802" s="194" t="s">
        <v>1</v>
      </c>
      <c r="F802" s="195" t="s">
        <v>1119</v>
      </c>
      <c r="G802" s="13"/>
      <c r="H802" s="196">
        <v>49.799999999999997</v>
      </c>
      <c r="I802" s="197"/>
      <c r="J802" s="13"/>
      <c r="K802" s="13"/>
      <c r="L802" s="192"/>
      <c r="M802" s="198"/>
      <c r="N802" s="199"/>
      <c r="O802" s="199"/>
      <c r="P802" s="199"/>
      <c r="Q802" s="199"/>
      <c r="R802" s="199"/>
      <c r="S802" s="199"/>
      <c r="T802" s="200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T802" s="194" t="s">
        <v>250</v>
      </c>
      <c r="AU802" s="194" t="s">
        <v>86</v>
      </c>
      <c r="AV802" s="13" t="s">
        <v>86</v>
      </c>
      <c r="AW802" s="13" t="s">
        <v>32</v>
      </c>
      <c r="AX802" s="13" t="s">
        <v>76</v>
      </c>
      <c r="AY802" s="194" t="s">
        <v>134</v>
      </c>
    </row>
    <row r="803" s="13" customFormat="1">
      <c r="A803" s="13"/>
      <c r="B803" s="192"/>
      <c r="C803" s="13"/>
      <c r="D803" s="193" t="s">
        <v>250</v>
      </c>
      <c r="E803" s="194" t="s">
        <v>1</v>
      </c>
      <c r="F803" s="195" t="s">
        <v>1120</v>
      </c>
      <c r="G803" s="13"/>
      <c r="H803" s="196">
        <v>31.699999999999999</v>
      </c>
      <c r="I803" s="197"/>
      <c r="J803" s="13"/>
      <c r="K803" s="13"/>
      <c r="L803" s="192"/>
      <c r="M803" s="198"/>
      <c r="N803" s="199"/>
      <c r="O803" s="199"/>
      <c r="P803" s="199"/>
      <c r="Q803" s="199"/>
      <c r="R803" s="199"/>
      <c r="S803" s="199"/>
      <c r="T803" s="200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T803" s="194" t="s">
        <v>250</v>
      </c>
      <c r="AU803" s="194" t="s">
        <v>86</v>
      </c>
      <c r="AV803" s="13" t="s">
        <v>86</v>
      </c>
      <c r="AW803" s="13" t="s">
        <v>32</v>
      </c>
      <c r="AX803" s="13" t="s">
        <v>76</v>
      </c>
      <c r="AY803" s="194" t="s">
        <v>134</v>
      </c>
    </row>
    <row r="804" s="13" customFormat="1">
      <c r="A804" s="13"/>
      <c r="B804" s="192"/>
      <c r="C804" s="13"/>
      <c r="D804" s="193" t="s">
        <v>250</v>
      </c>
      <c r="E804" s="194" t="s">
        <v>1</v>
      </c>
      <c r="F804" s="195" t="s">
        <v>1121</v>
      </c>
      <c r="G804" s="13"/>
      <c r="H804" s="196">
        <v>50.799999999999997</v>
      </c>
      <c r="I804" s="197"/>
      <c r="J804" s="13"/>
      <c r="K804" s="13"/>
      <c r="L804" s="192"/>
      <c r="M804" s="198"/>
      <c r="N804" s="199"/>
      <c r="O804" s="199"/>
      <c r="P804" s="199"/>
      <c r="Q804" s="199"/>
      <c r="R804" s="199"/>
      <c r="S804" s="199"/>
      <c r="T804" s="200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T804" s="194" t="s">
        <v>250</v>
      </c>
      <c r="AU804" s="194" t="s">
        <v>86</v>
      </c>
      <c r="AV804" s="13" t="s">
        <v>86</v>
      </c>
      <c r="AW804" s="13" t="s">
        <v>32</v>
      </c>
      <c r="AX804" s="13" t="s">
        <v>76</v>
      </c>
      <c r="AY804" s="194" t="s">
        <v>134</v>
      </c>
    </row>
    <row r="805" s="13" customFormat="1">
      <c r="A805" s="13"/>
      <c r="B805" s="192"/>
      <c r="C805" s="13"/>
      <c r="D805" s="193" t="s">
        <v>250</v>
      </c>
      <c r="E805" s="194" t="s">
        <v>1</v>
      </c>
      <c r="F805" s="195" t="s">
        <v>1122</v>
      </c>
      <c r="G805" s="13"/>
      <c r="H805" s="196">
        <v>28.149999999999999</v>
      </c>
      <c r="I805" s="197"/>
      <c r="J805" s="13"/>
      <c r="K805" s="13"/>
      <c r="L805" s="192"/>
      <c r="M805" s="198"/>
      <c r="N805" s="199"/>
      <c r="O805" s="199"/>
      <c r="P805" s="199"/>
      <c r="Q805" s="199"/>
      <c r="R805" s="199"/>
      <c r="S805" s="199"/>
      <c r="T805" s="200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T805" s="194" t="s">
        <v>250</v>
      </c>
      <c r="AU805" s="194" t="s">
        <v>86</v>
      </c>
      <c r="AV805" s="13" t="s">
        <v>86</v>
      </c>
      <c r="AW805" s="13" t="s">
        <v>32</v>
      </c>
      <c r="AX805" s="13" t="s">
        <v>76</v>
      </c>
      <c r="AY805" s="194" t="s">
        <v>134</v>
      </c>
    </row>
    <row r="806" s="13" customFormat="1">
      <c r="A806" s="13"/>
      <c r="B806" s="192"/>
      <c r="C806" s="13"/>
      <c r="D806" s="193" t="s">
        <v>250</v>
      </c>
      <c r="E806" s="194" t="s">
        <v>1</v>
      </c>
      <c r="F806" s="195" t="s">
        <v>1123</v>
      </c>
      <c r="G806" s="13"/>
      <c r="H806" s="196">
        <v>7.2999999999999998</v>
      </c>
      <c r="I806" s="197"/>
      <c r="J806" s="13"/>
      <c r="K806" s="13"/>
      <c r="L806" s="192"/>
      <c r="M806" s="198"/>
      <c r="N806" s="199"/>
      <c r="O806" s="199"/>
      <c r="P806" s="199"/>
      <c r="Q806" s="199"/>
      <c r="R806" s="199"/>
      <c r="S806" s="199"/>
      <c r="T806" s="200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T806" s="194" t="s">
        <v>250</v>
      </c>
      <c r="AU806" s="194" t="s">
        <v>86</v>
      </c>
      <c r="AV806" s="13" t="s">
        <v>86</v>
      </c>
      <c r="AW806" s="13" t="s">
        <v>32</v>
      </c>
      <c r="AX806" s="13" t="s">
        <v>76</v>
      </c>
      <c r="AY806" s="194" t="s">
        <v>134</v>
      </c>
    </row>
    <row r="807" s="13" customFormat="1">
      <c r="A807" s="13"/>
      <c r="B807" s="192"/>
      <c r="C807" s="13"/>
      <c r="D807" s="193" t="s">
        <v>250</v>
      </c>
      <c r="E807" s="194" t="s">
        <v>1</v>
      </c>
      <c r="F807" s="195" t="s">
        <v>1124</v>
      </c>
      <c r="G807" s="13"/>
      <c r="H807" s="196">
        <v>3.1200000000000001</v>
      </c>
      <c r="I807" s="197"/>
      <c r="J807" s="13"/>
      <c r="K807" s="13"/>
      <c r="L807" s="192"/>
      <c r="M807" s="198"/>
      <c r="N807" s="199"/>
      <c r="O807" s="199"/>
      <c r="P807" s="199"/>
      <c r="Q807" s="199"/>
      <c r="R807" s="199"/>
      <c r="S807" s="199"/>
      <c r="T807" s="200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T807" s="194" t="s">
        <v>250</v>
      </c>
      <c r="AU807" s="194" t="s">
        <v>86</v>
      </c>
      <c r="AV807" s="13" t="s">
        <v>86</v>
      </c>
      <c r="AW807" s="13" t="s">
        <v>32</v>
      </c>
      <c r="AX807" s="13" t="s">
        <v>76</v>
      </c>
      <c r="AY807" s="194" t="s">
        <v>134</v>
      </c>
    </row>
    <row r="808" s="15" customFormat="1">
      <c r="A808" s="15"/>
      <c r="B808" s="208"/>
      <c r="C808" s="15"/>
      <c r="D808" s="193" t="s">
        <v>250</v>
      </c>
      <c r="E808" s="209" t="s">
        <v>1</v>
      </c>
      <c r="F808" s="210" t="s">
        <v>256</v>
      </c>
      <c r="G808" s="15"/>
      <c r="H808" s="211">
        <v>170.87000000000001</v>
      </c>
      <c r="I808" s="212"/>
      <c r="J808" s="15"/>
      <c r="K808" s="15"/>
      <c r="L808" s="208"/>
      <c r="M808" s="213"/>
      <c r="N808" s="214"/>
      <c r="O808" s="214"/>
      <c r="P808" s="214"/>
      <c r="Q808" s="214"/>
      <c r="R808" s="214"/>
      <c r="S808" s="214"/>
      <c r="T808" s="2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T808" s="209" t="s">
        <v>250</v>
      </c>
      <c r="AU808" s="209" t="s">
        <v>86</v>
      </c>
      <c r="AV808" s="15" t="s">
        <v>248</v>
      </c>
      <c r="AW808" s="15" t="s">
        <v>32</v>
      </c>
      <c r="AX808" s="15" t="s">
        <v>84</v>
      </c>
      <c r="AY808" s="209" t="s">
        <v>134</v>
      </c>
    </row>
    <row r="809" s="2" customFormat="1" ht="24.15" customHeight="1">
      <c r="A809" s="38"/>
      <c r="B809" s="171"/>
      <c r="C809" s="224" t="s">
        <v>1125</v>
      </c>
      <c r="D809" s="224" t="s">
        <v>318</v>
      </c>
      <c r="E809" s="225" t="s">
        <v>1126</v>
      </c>
      <c r="F809" s="226" t="s">
        <v>1127</v>
      </c>
      <c r="G809" s="227" t="s">
        <v>247</v>
      </c>
      <c r="H809" s="228">
        <v>179.41399999999999</v>
      </c>
      <c r="I809" s="229"/>
      <c r="J809" s="230">
        <f>ROUND(I809*H809,2)</f>
        <v>0</v>
      </c>
      <c r="K809" s="226" t="s">
        <v>141</v>
      </c>
      <c r="L809" s="231"/>
      <c r="M809" s="232" t="s">
        <v>1</v>
      </c>
      <c r="N809" s="233" t="s">
        <v>41</v>
      </c>
      <c r="O809" s="77"/>
      <c r="P809" s="181">
        <f>O809*H809</f>
        <v>0</v>
      </c>
      <c r="Q809" s="181">
        <v>0.0023999999999999998</v>
      </c>
      <c r="R809" s="181">
        <f>Q809*H809</f>
        <v>0.43059359999999991</v>
      </c>
      <c r="S809" s="181">
        <v>0</v>
      </c>
      <c r="T809" s="182">
        <f>S809*H809</f>
        <v>0</v>
      </c>
      <c r="U809" s="38"/>
      <c r="V809" s="38"/>
      <c r="W809" s="38"/>
      <c r="X809" s="38"/>
      <c r="Y809" s="38"/>
      <c r="Z809" s="38"/>
      <c r="AA809" s="38"/>
      <c r="AB809" s="38"/>
      <c r="AC809" s="38"/>
      <c r="AD809" s="38"/>
      <c r="AE809" s="38"/>
      <c r="AR809" s="183" t="s">
        <v>454</v>
      </c>
      <c r="AT809" s="183" t="s">
        <v>318</v>
      </c>
      <c r="AU809" s="183" t="s">
        <v>86</v>
      </c>
      <c r="AY809" s="19" t="s">
        <v>134</v>
      </c>
      <c r="BE809" s="184">
        <f>IF(N809="základní",J809,0)</f>
        <v>0</v>
      </c>
      <c r="BF809" s="184">
        <f>IF(N809="snížená",J809,0)</f>
        <v>0</v>
      </c>
      <c r="BG809" s="184">
        <f>IF(N809="zákl. přenesená",J809,0)</f>
        <v>0</v>
      </c>
      <c r="BH809" s="184">
        <f>IF(N809="sníž. přenesená",J809,0)</f>
        <v>0</v>
      </c>
      <c r="BI809" s="184">
        <f>IF(N809="nulová",J809,0)</f>
        <v>0</v>
      </c>
      <c r="BJ809" s="19" t="s">
        <v>84</v>
      </c>
      <c r="BK809" s="184">
        <f>ROUND(I809*H809,2)</f>
        <v>0</v>
      </c>
      <c r="BL809" s="19" t="s">
        <v>341</v>
      </c>
      <c r="BM809" s="183" t="s">
        <v>1128</v>
      </c>
    </row>
    <row r="810" s="13" customFormat="1">
      <c r="A810" s="13"/>
      <c r="B810" s="192"/>
      <c r="C810" s="13"/>
      <c r="D810" s="193" t="s">
        <v>250</v>
      </c>
      <c r="E810" s="194" t="s">
        <v>1</v>
      </c>
      <c r="F810" s="195" t="s">
        <v>1129</v>
      </c>
      <c r="G810" s="13"/>
      <c r="H810" s="196">
        <v>179.41399999999999</v>
      </c>
      <c r="I810" s="197"/>
      <c r="J810" s="13"/>
      <c r="K810" s="13"/>
      <c r="L810" s="192"/>
      <c r="M810" s="198"/>
      <c r="N810" s="199"/>
      <c r="O810" s="199"/>
      <c r="P810" s="199"/>
      <c r="Q810" s="199"/>
      <c r="R810" s="199"/>
      <c r="S810" s="199"/>
      <c r="T810" s="200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T810" s="194" t="s">
        <v>250</v>
      </c>
      <c r="AU810" s="194" t="s">
        <v>86</v>
      </c>
      <c r="AV810" s="13" t="s">
        <v>86</v>
      </c>
      <c r="AW810" s="13" t="s">
        <v>32</v>
      </c>
      <c r="AX810" s="13" t="s">
        <v>84</v>
      </c>
      <c r="AY810" s="194" t="s">
        <v>134</v>
      </c>
    </row>
    <row r="811" s="2" customFormat="1" ht="24.15" customHeight="1">
      <c r="A811" s="38"/>
      <c r="B811" s="171"/>
      <c r="C811" s="172" t="s">
        <v>1130</v>
      </c>
      <c r="D811" s="172" t="s">
        <v>137</v>
      </c>
      <c r="E811" s="173" t="s">
        <v>1131</v>
      </c>
      <c r="F811" s="174" t="s">
        <v>1132</v>
      </c>
      <c r="G811" s="175" t="s">
        <v>247</v>
      </c>
      <c r="H811" s="176">
        <v>714.19000000000005</v>
      </c>
      <c r="I811" s="177"/>
      <c r="J811" s="178">
        <f>ROUND(I811*H811,2)</f>
        <v>0</v>
      </c>
      <c r="K811" s="174" t="s">
        <v>141</v>
      </c>
      <c r="L811" s="39"/>
      <c r="M811" s="179" t="s">
        <v>1</v>
      </c>
      <c r="N811" s="180" t="s">
        <v>41</v>
      </c>
      <c r="O811" s="77"/>
      <c r="P811" s="181">
        <f>O811*H811</f>
        <v>0</v>
      </c>
      <c r="Q811" s="181">
        <v>0</v>
      </c>
      <c r="R811" s="181">
        <f>Q811*H811</f>
        <v>0</v>
      </c>
      <c r="S811" s="181">
        <v>0</v>
      </c>
      <c r="T811" s="182">
        <f>S811*H811</f>
        <v>0</v>
      </c>
      <c r="U811" s="38"/>
      <c r="V811" s="38"/>
      <c r="W811" s="38"/>
      <c r="X811" s="38"/>
      <c r="Y811" s="38"/>
      <c r="Z811" s="38"/>
      <c r="AA811" s="38"/>
      <c r="AB811" s="38"/>
      <c r="AC811" s="38"/>
      <c r="AD811" s="38"/>
      <c r="AE811" s="38"/>
      <c r="AR811" s="183" t="s">
        <v>341</v>
      </c>
      <c r="AT811" s="183" t="s">
        <v>137</v>
      </c>
      <c r="AU811" s="183" t="s">
        <v>86</v>
      </c>
      <c r="AY811" s="19" t="s">
        <v>134</v>
      </c>
      <c r="BE811" s="184">
        <f>IF(N811="základní",J811,0)</f>
        <v>0</v>
      </c>
      <c r="BF811" s="184">
        <f>IF(N811="snížená",J811,0)</f>
        <v>0</v>
      </c>
      <c r="BG811" s="184">
        <f>IF(N811="zákl. přenesená",J811,0)</f>
        <v>0</v>
      </c>
      <c r="BH811" s="184">
        <f>IF(N811="sníž. přenesená",J811,0)</f>
        <v>0</v>
      </c>
      <c r="BI811" s="184">
        <f>IF(N811="nulová",J811,0)</f>
        <v>0</v>
      </c>
      <c r="BJ811" s="19" t="s">
        <v>84</v>
      </c>
      <c r="BK811" s="184">
        <f>ROUND(I811*H811,2)</f>
        <v>0</v>
      </c>
      <c r="BL811" s="19" t="s">
        <v>341</v>
      </c>
      <c r="BM811" s="183" t="s">
        <v>1133</v>
      </c>
    </row>
    <row r="812" s="13" customFormat="1">
      <c r="A812" s="13"/>
      <c r="B812" s="192"/>
      <c r="C812" s="13"/>
      <c r="D812" s="193" t="s">
        <v>250</v>
      </c>
      <c r="E812" s="194" t="s">
        <v>1</v>
      </c>
      <c r="F812" s="195" t="s">
        <v>1134</v>
      </c>
      <c r="G812" s="13"/>
      <c r="H812" s="196">
        <v>714.19000000000005</v>
      </c>
      <c r="I812" s="197"/>
      <c r="J812" s="13"/>
      <c r="K812" s="13"/>
      <c r="L812" s="192"/>
      <c r="M812" s="198"/>
      <c r="N812" s="199"/>
      <c r="O812" s="199"/>
      <c r="P812" s="199"/>
      <c r="Q812" s="199"/>
      <c r="R812" s="199"/>
      <c r="S812" s="199"/>
      <c r="T812" s="200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T812" s="194" t="s">
        <v>250</v>
      </c>
      <c r="AU812" s="194" t="s">
        <v>86</v>
      </c>
      <c r="AV812" s="13" t="s">
        <v>86</v>
      </c>
      <c r="AW812" s="13" t="s">
        <v>32</v>
      </c>
      <c r="AX812" s="13" t="s">
        <v>84</v>
      </c>
      <c r="AY812" s="194" t="s">
        <v>134</v>
      </c>
    </row>
    <row r="813" s="2" customFormat="1" ht="24.15" customHeight="1">
      <c r="A813" s="38"/>
      <c r="B813" s="171"/>
      <c r="C813" s="224" t="s">
        <v>1135</v>
      </c>
      <c r="D813" s="224" t="s">
        <v>318</v>
      </c>
      <c r="E813" s="225" t="s">
        <v>1136</v>
      </c>
      <c r="F813" s="226" t="s">
        <v>1137</v>
      </c>
      <c r="G813" s="227" t="s">
        <v>247</v>
      </c>
      <c r="H813" s="228">
        <v>749.89999999999998</v>
      </c>
      <c r="I813" s="229"/>
      <c r="J813" s="230">
        <f>ROUND(I813*H813,2)</f>
        <v>0</v>
      </c>
      <c r="K813" s="226" t="s">
        <v>141</v>
      </c>
      <c r="L813" s="231"/>
      <c r="M813" s="232" t="s">
        <v>1</v>
      </c>
      <c r="N813" s="233" t="s">
        <v>41</v>
      </c>
      <c r="O813" s="77"/>
      <c r="P813" s="181">
        <f>O813*H813</f>
        <v>0</v>
      </c>
      <c r="Q813" s="181">
        <v>0.0028999999999999998</v>
      </c>
      <c r="R813" s="181">
        <f>Q813*H813</f>
        <v>2.1747099999999997</v>
      </c>
      <c r="S813" s="181">
        <v>0</v>
      </c>
      <c r="T813" s="182">
        <f>S813*H813</f>
        <v>0</v>
      </c>
      <c r="U813" s="38"/>
      <c r="V813" s="38"/>
      <c r="W813" s="38"/>
      <c r="X813" s="38"/>
      <c r="Y813" s="38"/>
      <c r="Z813" s="38"/>
      <c r="AA813" s="38"/>
      <c r="AB813" s="38"/>
      <c r="AC813" s="38"/>
      <c r="AD813" s="38"/>
      <c r="AE813" s="38"/>
      <c r="AR813" s="183" t="s">
        <v>454</v>
      </c>
      <c r="AT813" s="183" t="s">
        <v>318</v>
      </c>
      <c r="AU813" s="183" t="s">
        <v>86</v>
      </c>
      <c r="AY813" s="19" t="s">
        <v>134</v>
      </c>
      <c r="BE813" s="184">
        <f>IF(N813="základní",J813,0)</f>
        <v>0</v>
      </c>
      <c r="BF813" s="184">
        <f>IF(N813="snížená",J813,0)</f>
        <v>0</v>
      </c>
      <c r="BG813" s="184">
        <f>IF(N813="zákl. přenesená",J813,0)</f>
        <v>0</v>
      </c>
      <c r="BH813" s="184">
        <f>IF(N813="sníž. přenesená",J813,0)</f>
        <v>0</v>
      </c>
      <c r="BI813" s="184">
        <f>IF(N813="nulová",J813,0)</f>
        <v>0</v>
      </c>
      <c r="BJ813" s="19" t="s">
        <v>84</v>
      </c>
      <c r="BK813" s="184">
        <f>ROUND(I813*H813,2)</f>
        <v>0</v>
      </c>
      <c r="BL813" s="19" t="s">
        <v>341</v>
      </c>
      <c r="BM813" s="183" t="s">
        <v>1138</v>
      </c>
    </row>
    <row r="814" s="13" customFormat="1">
      <c r="A814" s="13"/>
      <c r="B814" s="192"/>
      <c r="C814" s="13"/>
      <c r="D814" s="193" t="s">
        <v>250</v>
      </c>
      <c r="E814" s="194" t="s">
        <v>1</v>
      </c>
      <c r="F814" s="195" t="s">
        <v>1139</v>
      </c>
      <c r="G814" s="13"/>
      <c r="H814" s="196">
        <v>749.89999999999998</v>
      </c>
      <c r="I814" s="197"/>
      <c r="J814" s="13"/>
      <c r="K814" s="13"/>
      <c r="L814" s="192"/>
      <c r="M814" s="198"/>
      <c r="N814" s="199"/>
      <c r="O814" s="199"/>
      <c r="P814" s="199"/>
      <c r="Q814" s="199"/>
      <c r="R814" s="199"/>
      <c r="S814" s="199"/>
      <c r="T814" s="200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T814" s="194" t="s">
        <v>250</v>
      </c>
      <c r="AU814" s="194" t="s">
        <v>86</v>
      </c>
      <c r="AV814" s="13" t="s">
        <v>86</v>
      </c>
      <c r="AW814" s="13" t="s">
        <v>32</v>
      </c>
      <c r="AX814" s="13" t="s">
        <v>84</v>
      </c>
      <c r="AY814" s="194" t="s">
        <v>134</v>
      </c>
    </row>
    <row r="815" s="2" customFormat="1" ht="24.15" customHeight="1">
      <c r="A815" s="38"/>
      <c r="B815" s="171"/>
      <c r="C815" s="224" t="s">
        <v>1140</v>
      </c>
      <c r="D815" s="224" t="s">
        <v>318</v>
      </c>
      <c r="E815" s="225" t="s">
        <v>1141</v>
      </c>
      <c r="F815" s="226" t="s">
        <v>1142</v>
      </c>
      <c r="G815" s="227" t="s">
        <v>247</v>
      </c>
      <c r="H815" s="228">
        <v>749.89999999999998</v>
      </c>
      <c r="I815" s="229"/>
      <c r="J815" s="230">
        <f>ROUND(I815*H815,2)</f>
        <v>0</v>
      </c>
      <c r="K815" s="226" t="s">
        <v>141</v>
      </c>
      <c r="L815" s="231"/>
      <c r="M815" s="232" t="s">
        <v>1</v>
      </c>
      <c r="N815" s="233" t="s">
        <v>41</v>
      </c>
      <c r="O815" s="77"/>
      <c r="P815" s="181">
        <f>O815*H815</f>
        <v>0</v>
      </c>
      <c r="Q815" s="181">
        <v>0.0047999999999999996</v>
      </c>
      <c r="R815" s="181">
        <f>Q815*H815</f>
        <v>3.5995199999999996</v>
      </c>
      <c r="S815" s="181">
        <v>0</v>
      </c>
      <c r="T815" s="182">
        <f>S815*H815</f>
        <v>0</v>
      </c>
      <c r="U815" s="38"/>
      <c r="V815" s="38"/>
      <c r="W815" s="38"/>
      <c r="X815" s="38"/>
      <c r="Y815" s="38"/>
      <c r="Z815" s="38"/>
      <c r="AA815" s="38"/>
      <c r="AB815" s="38"/>
      <c r="AC815" s="38"/>
      <c r="AD815" s="38"/>
      <c r="AE815" s="38"/>
      <c r="AR815" s="183" t="s">
        <v>454</v>
      </c>
      <c r="AT815" s="183" t="s">
        <v>318</v>
      </c>
      <c r="AU815" s="183" t="s">
        <v>86</v>
      </c>
      <c r="AY815" s="19" t="s">
        <v>134</v>
      </c>
      <c r="BE815" s="184">
        <f>IF(N815="základní",J815,0)</f>
        <v>0</v>
      </c>
      <c r="BF815" s="184">
        <f>IF(N815="snížená",J815,0)</f>
        <v>0</v>
      </c>
      <c r="BG815" s="184">
        <f>IF(N815="zákl. přenesená",J815,0)</f>
        <v>0</v>
      </c>
      <c r="BH815" s="184">
        <f>IF(N815="sníž. přenesená",J815,0)</f>
        <v>0</v>
      </c>
      <c r="BI815" s="184">
        <f>IF(N815="nulová",J815,0)</f>
        <v>0</v>
      </c>
      <c r="BJ815" s="19" t="s">
        <v>84</v>
      </c>
      <c r="BK815" s="184">
        <f>ROUND(I815*H815,2)</f>
        <v>0</v>
      </c>
      <c r="BL815" s="19" t="s">
        <v>341</v>
      </c>
      <c r="BM815" s="183" t="s">
        <v>1143</v>
      </c>
    </row>
    <row r="816" s="13" customFormat="1">
      <c r="A816" s="13"/>
      <c r="B816" s="192"/>
      <c r="C816" s="13"/>
      <c r="D816" s="193" t="s">
        <v>250</v>
      </c>
      <c r="E816" s="194" t="s">
        <v>1</v>
      </c>
      <c r="F816" s="195" t="s">
        <v>1139</v>
      </c>
      <c r="G816" s="13"/>
      <c r="H816" s="196">
        <v>749.89999999999998</v>
      </c>
      <c r="I816" s="197"/>
      <c r="J816" s="13"/>
      <c r="K816" s="13"/>
      <c r="L816" s="192"/>
      <c r="M816" s="198"/>
      <c r="N816" s="199"/>
      <c r="O816" s="199"/>
      <c r="P816" s="199"/>
      <c r="Q816" s="199"/>
      <c r="R816" s="199"/>
      <c r="S816" s="199"/>
      <c r="T816" s="200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T816" s="194" t="s">
        <v>250</v>
      </c>
      <c r="AU816" s="194" t="s">
        <v>86</v>
      </c>
      <c r="AV816" s="13" t="s">
        <v>86</v>
      </c>
      <c r="AW816" s="13" t="s">
        <v>32</v>
      </c>
      <c r="AX816" s="13" t="s">
        <v>84</v>
      </c>
      <c r="AY816" s="194" t="s">
        <v>134</v>
      </c>
    </row>
    <row r="817" s="2" customFormat="1" ht="24.15" customHeight="1">
      <c r="A817" s="38"/>
      <c r="B817" s="171"/>
      <c r="C817" s="172" t="s">
        <v>1144</v>
      </c>
      <c r="D817" s="172" t="s">
        <v>137</v>
      </c>
      <c r="E817" s="173" t="s">
        <v>1145</v>
      </c>
      <c r="F817" s="174" t="s">
        <v>1146</v>
      </c>
      <c r="G817" s="175" t="s">
        <v>1003</v>
      </c>
      <c r="H817" s="238"/>
      <c r="I817" s="177"/>
      <c r="J817" s="178">
        <f>ROUND(I817*H817,2)</f>
        <v>0</v>
      </c>
      <c r="K817" s="174" t="s">
        <v>141</v>
      </c>
      <c r="L817" s="39"/>
      <c r="M817" s="179" t="s">
        <v>1</v>
      </c>
      <c r="N817" s="180" t="s">
        <v>41</v>
      </c>
      <c r="O817" s="77"/>
      <c r="P817" s="181">
        <f>O817*H817</f>
        <v>0</v>
      </c>
      <c r="Q817" s="181">
        <v>0</v>
      </c>
      <c r="R817" s="181">
        <f>Q817*H817</f>
        <v>0</v>
      </c>
      <c r="S817" s="181">
        <v>0</v>
      </c>
      <c r="T817" s="182">
        <f>S817*H817</f>
        <v>0</v>
      </c>
      <c r="U817" s="38"/>
      <c r="V817" s="38"/>
      <c r="W817" s="38"/>
      <c r="X817" s="38"/>
      <c r="Y817" s="38"/>
      <c r="Z817" s="38"/>
      <c r="AA817" s="38"/>
      <c r="AB817" s="38"/>
      <c r="AC817" s="38"/>
      <c r="AD817" s="38"/>
      <c r="AE817" s="38"/>
      <c r="AR817" s="183" t="s">
        <v>341</v>
      </c>
      <c r="AT817" s="183" t="s">
        <v>137</v>
      </c>
      <c r="AU817" s="183" t="s">
        <v>86</v>
      </c>
      <c r="AY817" s="19" t="s">
        <v>134</v>
      </c>
      <c r="BE817" s="184">
        <f>IF(N817="základní",J817,0)</f>
        <v>0</v>
      </c>
      <c r="BF817" s="184">
        <f>IF(N817="snížená",J817,0)</f>
        <v>0</v>
      </c>
      <c r="BG817" s="184">
        <f>IF(N817="zákl. přenesená",J817,0)</f>
        <v>0</v>
      </c>
      <c r="BH817" s="184">
        <f>IF(N817="sníž. přenesená",J817,0)</f>
        <v>0</v>
      </c>
      <c r="BI817" s="184">
        <f>IF(N817="nulová",J817,0)</f>
        <v>0</v>
      </c>
      <c r="BJ817" s="19" t="s">
        <v>84</v>
      </c>
      <c r="BK817" s="184">
        <f>ROUND(I817*H817,2)</f>
        <v>0</v>
      </c>
      <c r="BL817" s="19" t="s">
        <v>341</v>
      </c>
      <c r="BM817" s="183" t="s">
        <v>1147</v>
      </c>
    </row>
    <row r="818" s="12" customFormat="1" ht="22.8" customHeight="1">
      <c r="A818" s="12"/>
      <c r="B818" s="158"/>
      <c r="C818" s="12"/>
      <c r="D818" s="159" t="s">
        <v>75</v>
      </c>
      <c r="E818" s="169" t="s">
        <v>1148</v>
      </c>
      <c r="F818" s="169" t="s">
        <v>1149</v>
      </c>
      <c r="G818" s="12"/>
      <c r="H818" s="12"/>
      <c r="I818" s="161"/>
      <c r="J818" s="170">
        <f>BK818</f>
        <v>0</v>
      </c>
      <c r="K818" s="12"/>
      <c r="L818" s="158"/>
      <c r="M818" s="163"/>
      <c r="N818" s="164"/>
      <c r="O818" s="164"/>
      <c r="P818" s="165">
        <f>SUM(P819:P833)</f>
        <v>0</v>
      </c>
      <c r="Q818" s="164"/>
      <c r="R818" s="165">
        <f>SUM(R819:R833)</f>
        <v>3.7524586799999997</v>
      </c>
      <c r="S818" s="164"/>
      <c r="T818" s="166">
        <f>SUM(T819:T833)</f>
        <v>0</v>
      </c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R818" s="159" t="s">
        <v>86</v>
      </c>
      <c r="AT818" s="167" t="s">
        <v>75</v>
      </c>
      <c r="AU818" s="167" t="s">
        <v>84</v>
      </c>
      <c r="AY818" s="159" t="s">
        <v>134</v>
      </c>
      <c r="BK818" s="168">
        <f>SUM(BK819:BK833)</f>
        <v>0</v>
      </c>
    </row>
    <row r="819" s="2" customFormat="1" ht="24.15" customHeight="1">
      <c r="A819" s="38"/>
      <c r="B819" s="171"/>
      <c r="C819" s="172" t="s">
        <v>1150</v>
      </c>
      <c r="D819" s="172" t="s">
        <v>137</v>
      </c>
      <c r="E819" s="173" t="s">
        <v>1151</v>
      </c>
      <c r="F819" s="174" t="s">
        <v>1152</v>
      </c>
      <c r="G819" s="175" t="s">
        <v>247</v>
      </c>
      <c r="H819" s="176">
        <v>82.069999999999993</v>
      </c>
      <c r="I819" s="177"/>
      <c r="J819" s="178">
        <f>ROUND(I819*H819,2)</f>
        <v>0</v>
      </c>
      <c r="K819" s="174" t="s">
        <v>1</v>
      </c>
      <c r="L819" s="39"/>
      <c r="M819" s="179" t="s">
        <v>1</v>
      </c>
      <c r="N819" s="180" t="s">
        <v>41</v>
      </c>
      <c r="O819" s="77"/>
      <c r="P819" s="181">
        <f>O819*H819</f>
        <v>0</v>
      </c>
      <c r="Q819" s="181">
        <v>0.016223999999999999</v>
      </c>
      <c r="R819" s="181">
        <f>Q819*H819</f>
        <v>1.3315036799999998</v>
      </c>
      <c r="S819" s="181">
        <v>0</v>
      </c>
      <c r="T819" s="182">
        <f>S819*H819</f>
        <v>0</v>
      </c>
      <c r="U819" s="38"/>
      <c r="V819" s="38"/>
      <c r="W819" s="38"/>
      <c r="X819" s="38"/>
      <c r="Y819" s="38"/>
      <c r="Z819" s="38"/>
      <c r="AA819" s="38"/>
      <c r="AB819" s="38"/>
      <c r="AC819" s="38"/>
      <c r="AD819" s="38"/>
      <c r="AE819" s="38"/>
      <c r="AR819" s="183" t="s">
        <v>341</v>
      </c>
      <c r="AT819" s="183" t="s">
        <v>137</v>
      </c>
      <c r="AU819" s="183" t="s">
        <v>86</v>
      </c>
      <c r="AY819" s="19" t="s">
        <v>134</v>
      </c>
      <c r="BE819" s="184">
        <f>IF(N819="základní",J819,0)</f>
        <v>0</v>
      </c>
      <c r="BF819" s="184">
        <f>IF(N819="snížená",J819,0)</f>
        <v>0</v>
      </c>
      <c r="BG819" s="184">
        <f>IF(N819="zákl. přenesená",J819,0)</f>
        <v>0</v>
      </c>
      <c r="BH819" s="184">
        <f>IF(N819="sníž. přenesená",J819,0)</f>
        <v>0</v>
      </c>
      <c r="BI819" s="184">
        <f>IF(N819="nulová",J819,0)</f>
        <v>0</v>
      </c>
      <c r="BJ819" s="19" t="s">
        <v>84</v>
      </c>
      <c r="BK819" s="184">
        <f>ROUND(I819*H819,2)</f>
        <v>0</v>
      </c>
      <c r="BL819" s="19" t="s">
        <v>341</v>
      </c>
      <c r="BM819" s="183" t="s">
        <v>1153</v>
      </c>
    </row>
    <row r="820" s="13" customFormat="1">
      <c r="A820" s="13"/>
      <c r="B820" s="192"/>
      <c r="C820" s="13"/>
      <c r="D820" s="193" t="s">
        <v>250</v>
      </c>
      <c r="E820" s="194" t="s">
        <v>1</v>
      </c>
      <c r="F820" s="195" t="s">
        <v>1121</v>
      </c>
      <c r="G820" s="13"/>
      <c r="H820" s="196">
        <v>50.799999999999997</v>
      </c>
      <c r="I820" s="197"/>
      <c r="J820" s="13"/>
      <c r="K820" s="13"/>
      <c r="L820" s="192"/>
      <c r="M820" s="198"/>
      <c r="N820" s="199"/>
      <c r="O820" s="199"/>
      <c r="P820" s="199"/>
      <c r="Q820" s="199"/>
      <c r="R820" s="199"/>
      <c r="S820" s="199"/>
      <c r="T820" s="200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194" t="s">
        <v>250</v>
      </c>
      <c r="AU820" s="194" t="s">
        <v>86</v>
      </c>
      <c r="AV820" s="13" t="s">
        <v>86</v>
      </c>
      <c r="AW820" s="13" t="s">
        <v>32</v>
      </c>
      <c r="AX820" s="13" t="s">
        <v>76</v>
      </c>
      <c r="AY820" s="194" t="s">
        <v>134</v>
      </c>
    </row>
    <row r="821" s="13" customFormat="1">
      <c r="A821" s="13"/>
      <c r="B821" s="192"/>
      <c r="C821" s="13"/>
      <c r="D821" s="193" t="s">
        <v>250</v>
      </c>
      <c r="E821" s="194" t="s">
        <v>1</v>
      </c>
      <c r="F821" s="195" t="s">
        <v>1122</v>
      </c>
      <c r="G821" s="13"/>
      <c r="H821" s="196">
        <v>28.149999999999999</v>
      </c>
      <c r="I821" s="197"/>
      <c r="J821" s="13"/>
      <c r="K821" s="13"/>
      <c r="L821" s="192"/>
      <c r="M821" s="198"/>
      <c r="N821" s="199"/>
      <c r="O821" s="199"/>
      <c r="P821" s="199"/>
      <c r="Q821" s="199"/>
      <c r="R821" s="199"/>
      <c r="S821" s="199"/>
      <c r="T821" s="200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T821" s="194" t="s">
        <v>250</v>
      </c>
      <c r="AU821" s="194" t="s">
        <v>86</v>
      </c>
      <c r="AV821" s="13" t="s">
        <v>86</v>
      </c>
      <c r="AW821" s="13" t="s">
        <v>32</v>
      </c>
      <c r="AX821" s="13" t="s">
        <v>76</v>
      </c>
      <c r="AY821" s="194" t="s">
        <v>134</v>
      </c>
    </row>
    <row r="822" s="13" customFormat="1">
      <c r="A822" s="13"/>
      <c r="B822" s="192"/>
      <c r="C822" s="13"/>
      <c r="D822" s="193" t="s">
        <v>250</v>
      </c>
      <c r="E822" s="194" t="s">
        <v>1</v>
      </c>
      <c r="F822" s="195" t="s">
        <v>1124</v>
      </c>
      <c r="G822" s="13"/>
      <c r="H822" s="196">
        <v>3.1200000000000001</v>
      </c>
      <c r="I822" s="197"/>
      <c r="J822" s="13"/>
      <c r="K822" s="13"/>
      <c r="L822" s="192"/>
      <c r="M822" s="198"/>
      <c r="N822" s="199"/>
      <c r="O822" s="199"/>
      <c r="P822" s="199"/>
      <c r="Q822" s="199"/>
      <c r="R822" s="199"/>
      <c r="S822" s="199"/>
      <c r="T822" s="200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T822" s="194" t="s">
        <v>250</v>
      </c>
      <c r="AU822" s="194" t="s">
        <v>86</v>
      </c>
      <c r="AV822" s="13" t="s">
        <v>86</v>
      </c>
      <c r="AW822" s="13" t="s">
        <v>32</v>
      </c>
      <c r="AX822" s="13" t="s">
        <v>76</v>
      </c>
      <c r="AY822" s="194" t="s">
        <v>134</v>
      </c>
    </row>
    <row r="823" s="15" customFormat="1">
      <c r="A823" s="15"/>
      <c r="B823" s="208"/>
      <c r="C823" s="15"/>
      <c r="D823" s="193" t="s">
        <v>250</v>
      </c>
      <c r="E823" s="209" t="s">
        <v>1</v>
      </c>
      <c r="F823" s="210" t="s">
        <v>256</v>
      </c>
      <c r="G823" s="15"/>
      <c r="H823" s="211">
        <v>82.069999999999993</v>
      </c>
      <c r="I823" s="212"/>
      <c r="J823" s="15"/>
      <c r="K823" s="15"/>
      <c r="L823" s="208"/>
      <c r="M823" s="213"/>
      <c r="N823" s="214"/>
      <c r="O823" s="214"/>
      <c r="P823" s="214"/>
      <c r="Q823" s="214"/>
      <c r="R823" s="214"/>
      <c r="S823" s="214"/>
      <c r="T823" s="2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T823" s="209" t="s">
        <v>250</v>
      </c>
      <c r="AU823" s="209" t="s">
        <v>86</v>
      </c>
      <c r="AV823" s="15" t="s">
        <v>248</v>
      </c>
      <c r="AW823" s="15" t="s">
        <v>32</v>
      </c>
      <c r="AX823" s="15" t="s">
        <v>84</v>
      </c>
      <c r="AY823" s="209" t="s">
        <v>134</v>
      </c>
    </row>
    <row r="824" s="2" customFormat="1" ht="37.8" customHeight="1">
      <c r="A824" s="38"/>
      <c r="B824" s="171"/>
      <c r="C824" s="172" t="s">
        <v>1154</v>
      </c>
      <c r="D824" s="172" t="s">
        <v>137</v>
      </c>
      <c r="E824" s="173" t="s">
        <v>1155</v>
      </c>
      <c r="F824" s="174" t="s">
        <v>1156</v>
      </c>
      <c r="G824" s="175" t="s">
        <v>247</v>
      </c>
      <c r="H824" s="176">
        <v>79</v>
      </c>
      <c r="I824" s="177"/>
      <c r="J824" s="178">
        <f>ROUND(I824*H824,2)</f>
        <v>0</v>
      </c>
      <c r="K824" s="174" t="s">
        <v>141</v>
      </c>
      <c r="L824" s="39"/>
      <c r="M824" s="179" t="s">
        <v>1</v>
      </c>
      <c r="N824" s="180" t="s">
        <v>41</v>
      </c>
      <c r="O824" s="77"/>
      <c r="P824" s="181">
        <f>O824*H824</f>
        <v>0</v>
      </c>
      <c r="Q824" s="181">
        <v>8.0000000000000007E-05</v>
      </c>
      <c r="R824" s="181">
        <f>Q824*H824</f>
        <v>0.0063200000000000001</v>
      </c>
      <c r="S824" s="181">
        <v>0</v>
      </c>
      <c r="T824" s="182">
        <f>S824*H824</f>
        <v>0</v>
      </c>
      <c r="U824" s="38"/>
      <c r="V824" s="38"/>
      <c r="W824" s="38"/>
      <c r="X824" s="38"/>
      <c r="Y824" s="38"/>
      <c r="Z824" s="38"/>
      <c r="AA824" s="38"/>
      <c r="AB824" s="38"/>
      <c r="AC824" s="38"/>
      <c r="AD824" s="38"/>
      <c r="AE824" s="38"/>
      <c r="AR824" s="183" t="s">
        <v>341</v>
      </c>
      <c r="AT824" s="183" t="s">
        <v>137</v>
      </c>
      <c r="AU824" s="183" t="s">
        <v>86</v>
      </c>
      <c r="AY824" s="19" t="s">
        <v>134</v>
      </c>
      <c r="BE824" s="184">
        <f>IF(N824="základní",J824,0)</f>
        <v>0</v>
      </c>
      <c r="BF824" s="184">
        <f>IF(N824="snížená",J824,0)</f>
        <v>0</v>
      </c>
      <c r="BG824" s="184">
        <f>IF(N824="zákl. přenesená",J824,0)</f>
        <v>0</v>
      </c>
      <c r="BH824" s="184">
        <f>IF(N824="sníž. přenesená",J824,0)</f>
        <v>0</v>
      </c>
      <c r="BI824" s="184">
        <f>IF(N824="nulová",J824,0)</f>
        <v>0</v>
      </c>
      <c r="BJ824" s="19" t="s">
        <v>84</v>
      </c>
      <c r="BK824" s="184">
        <f>ROUND(I824*H824,2)</f>
        <v>0</v>
      </c>
      <c r="BL824" s="19" t="s">
        <v>341</v>
      </c>
      <c r="BM824" s="183" t="s">
        <v>1157</v>
      </c>
    </row>
    <row r="825" s="13" customFormat="1">
      <c r="A825" s="13"/>
      <c r="B825" s="192"/>
      <c r="C825" s="13"/>
      <c r="D825" s="193" t="s">
        <v>250</v>
      </c>
      <c r="E825" s="194" t="s">
        <v>1</v>
      </c>
      <c r="F825" s="195" t="s">
        <v>214</v>
      </c>
      <c r="G825" s="13"/>
      <c r="H825" s="196">
        <v>79</v>
      </c>
      <c r="I825" s="197"/>
      <c r="J825" s="13"/>
      <c r="K825" s="13"/>
      <c r="L825" s="192"/>
      <c r="M825" s="198"/>
      <c r="N825" s="199"/>
      <c r="O825" s="199"/>
      <c r="P825" s="199"/>
      <c r="Q825" s="199"/>
      <c r="R825" s="199"/>
      <c r="S825" s="199"/>
      <c r="T825" s="200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T825" s="194" t="s">
        <v>250</v>
      </c>
      <c r="AU825" s="194" t="s">
        <v>86</v>
      </c>
      <c r="AV825" s="13" t="s">
        <v>86</v>
      </c>
      <c r="AW825" s="13" t="s">
        <v>32</v>
      </c>
      <c r="AX825" s="13" t="s">
        <v>84</v>
      </c>
      <c r="AY825" s="194" t="s">
        <v>134</v>
      </c>
    </row>
    <row r="826" s="2" customFormat="1" ht="24.15" customHeight="1">
      <c r="A826" s="38"/>
      <c r="B826" s="171"/>
      <c r="C826" s="224" t="s">
        <v>1158</v>
      </c>
      <c r="D826" s="224" t="s">
        <v>318</v>
      </c>
      <c r="E826" s="225" t="s">
        <v>1159</v>
      </c>
      <c r="F826" s="226" t="s">
        <v>1160</v>
      </c>
      <c r="G826" s="227" t="s">
        <v>397</v>
      </c>
      <c r="H826" s="228">
        <v>229.09999999999999</v>
      </c>
      <c r="I826" s="229"/>
      <c r="J826" s="230">
        <f>ROUND(I826*H826,2)</f>
        <v>0</v>
      </c>
      <c r="K826" s="226" t="s">
        <v>141</v>
      </c>
      <c r="L826" s="231"/>
      <c r="M826" s="232" t="s">
        <v>1</v>
      </c>
      <c r="N826" s="233" t="s">
        <v>41</v>
      </c>
      <c r="O826" s="77"/>
      <c r="P826" s="181">
        <f>O826*H826</f>
        <v>0</v>
      </c>
      <c r="Q826" s="181">
        <v>0.0023</v>
      </c>
      <c r="R826" s="181">
        <f>Q826*H826</f>
        <v>0.52693000000000001</v>
      </c>
      <c r="S826" s="181">
        <v>0</v>
      </c>
      <c r="T826" s="182">
        <f>S826*H826</f>
        <v>0</v>
      </c>
      <c r="U826" s="38"/>
      <c r="V826" s="38"/>
      <c r="W826" s="38"/>
      <c r="X826" s="38"/>
      <c r="Y826" s="38"/>
      <c r="Z826" s="38"/>
      <c r="AA826" s="38"/>
      <c r="AB826" s="38"/>
      <c r="AC826" s="38"/>
      <c r="AD826" s="38"/>
      <c r="AE826" s="38"/>
      <c r="AR826" s="183" t="s">
        <v>454</v>
      </c>
      <c r="AT826" s="183" t="s">
        <v>318</v>
      </c>
      <c r="AU826" s="183" t="s">
        <v>86</v>
      </c>
      <c r="AY826" s="19" t="s">
        <v>134</v>
      </c>
      <c r="BE826" s="184">
        <f>IF(N826="základní",J826,0)</f>
        <v>0</v>
      </c>
      <c r="BF826" s="184">
        <f>IF(N826="snížená",J826,0)</f>
        <v>0</v>
      </c>
      <c r="BG826" s="184">
        <f>IF(N826="zákl. přenesená",J826,0)</f>
        <v>0</v>
      </c>
      <c r="BH826" s="184">
        <f>IF(N826="sníž. přenesená",J826,0)</f>
        <v>0</v>
      </c>
      <c r="BI826" s="184">
        <f>IF(N826="nulová",J826,0)</f>
        <v>0</v>
      </c>
      <c r="BJ826" s="19" t="s">
        <v>84</v>
      </c>
      <c r="BK826" s="184">
        <f>ROUND(I826*H826,2)</f>
        <v>0</v>
      </c>
      <c r="BL826" s="19" t="s">
        <v>341</v>
      </c>
      <c r="BM826" s="183" t="s">
        <v>1161</v>
      </c>
    </row>
    <row r="827" s="13" customFormat="1">
      <c r="A827" s="13"/>
      <c r="B827" s="192"/>
      <c r="C827" s="13"/>
      <c r="D827" s="193" t="s">
        <v>250</v>
      </c>
      <c r="E827" s="194" t="s">
        <v>1</v>
      </c>
      <c r="F827" s="195" t="s">
        <v>1162</v>
      </c>
      <c r="G827" s="13"/>
      <c r="H827" s="196">
        <v>229.09999999999999</v>
      </c>
      <c r="I827" s="197"/>
      <c r="J827" s="13"/>
      <c r="K827" s="13"/>
      <c r="L827" s="192"/>
      <c r="M827" s="198"/>
      <c r="N827" s="199"/>
      <c r="O827" s="199"/>
      <c r="P827" s="199"/>
      <c r="Q827" s="199"/>
      <c r="R827" s="199"/>
      <c r="S827" s="199"/>
      <c r="T827" s="200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T827" s="194" t="s">
        <v>250</v>
      </c>
      <c r="AU827" s="194" t="s">
        <v>86</v>
      </c>
      <c r="AV827" s="13" t="s">
        <v>86</v>
      </c>
      <c r="AW827" s="13" t="s">
        <v>32</v>
      </c>
      <c r="AX827" s="13" t="s">
        <v>84</v>
      </c>
      <c r="AY827" s="194" t="s">
        <v>134</v>
      </c>
    </row>
    <row r="828" s="2" customFormat="1" ht="33" customHeight="1">
      <c r="A828" s="38"/>
      <c r="B828" s="171"/>
      <c r="C828" s="172" t="s">
        <v>1163</v>
      </c>
      <c r="D828" s="172" t="s">
        <v>137</v>
      </c>
      <c r="E828" s="173" t="s">
        <v>1164</v>
      </c>
      <c r="F828" s="174" t="s">
        <v>1165</v>
      </c>
      <c r="G828" s="175" t="s">
        <v>247</v>
      </c>
      <c r="H828" s="176">
        <v>79</v>
      </c>
      <c r="I828" s="177"/>
      <c r="J828" s="178">
        <f>ROUND(I828*H828,2)</f>
        <v>0</v>
      </c>
      <c r="K828" s="174" t="s">
        <v>141</v>
      </c>
      <c r="L828" s="39"/>
      <c r="M828" s="179" t="s">
        <v>1</v>
      </c>
      <c r="N828" s="180" t="s">
        <v>41</v>
      </c>
      <c r="O828" s="77"/>
      <c r="P828" s="181">
        <f>O828*H828</f>
        <v>0</v>
      </c>
      <c r="Q828" s="181">
        <v>0.00059000000000000003</v>
      </c>
      <c r="R828" s="181">
        <f>Q828*H828</f>
        <v>0.046610000000000006</v>
      </c>
      <c r="S828" s="181">
        <v>0</v>
      </c>
      <c r="T828" s="182">
        <f>S828*H828</f>
        <v>0</v>
      </c>
      <c r="U828" s="38"/>
      <c r="V828" s="38"/>
      <c r="W828" s="38"/>
      <c r="X828" s="38"/>
      <c r="Y828" s="38"/>
      <c r="Z828" s="38"/>
      <c r="AA828" s="38"/>
      <c r="AB828" s="38"/>
      <c r="AC828" s="38"/>
      <c r="AD828" s="38"/>
      <c r="AE828" s="38"/>
      <c r="AR828" s="183" t="s">
        <v>341</v>
      </c>
      <c r="AT828" s="183" t="s">
        <v>137</v>
      </c>
      <c r="AU828" s="183" t="s">
        <v>86</v>
      </c>
      <c r="AY828" s="19" t="s">
        <v>134</v>
      </c>
      <c r="BE828" s="184">
        <f>IF(N828="základní",J828,0)</f>
        <v>0</v>
      </c>
      <c r="BF828" s="184">
        <f>IF(N828="snížená",J828,0)</f>
        <v>0</v>
      </c>
      <c r="BG828" s="184">
        <f>IF(N828="zákl. přenesená",J828,0)</f>
        <v>0</v>
      </c>
      <c r="BH828" s="184">
        <f>IF(N828="sníž. přenesená",J828,0)</f>
        <v>0</v>
      </c>
      <c r="BI828" s="184">
        <f>IF(N828="nulová",J828,0)</f>
        <v>0</v>
      </c>
      <c r="BJ828" s="19" t="s">
        <v>84</v>
      </c>
      <c r="BK828" s="184">
        <f>ROUND(I828*H828,2)</f>
        <v>0</v>
      </c>
      <c r="BL828" s="19" t="s">
        <v>341</v>
      </c>
      <c r="BM828" s="183" t="s">
        <v>1166</v>
      </c>
    </row>
    <row r="829" s="13" customFormat="1">
      <c r="A829" s="13"/>
      <c r="B829" s="192"/>
      <c r="C829" s="13"/>
      <c r="D829" s="193" t="s">
        <v>250</v>
      </c>
      <c r="E829" s="194" t="s">
        <v>1</v>
      </c>
      <c r="F829" s="195" t="s">
        <v>215</v>
      </c>
      <c r="G829" s="13"/>
      <c r="H829" s="196">
        <v>79</v>
      </c>
      <c r="I829" s="197"/>
      <c r="J829" s="13"/>
      <c r="K829" s="13"/>
      <c r="L829" s="192"/>
      <c r="M829" s="198"/>
      <c r="N829" s="199"/>
      <c r="O829" s="199"/>
      <c r="P829" s="199"/>
      <c r="Q829" s="199"/>
      <c r="R829" s="199"/>
      <c r="S829" s="199"/>
      <c r="T829" s="200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T829" s="194" t="s">
        <v>250</v>
      </c>
      <c r="AU829" s="194" t="s">
        <v>86</v>
      </c>
      <c r="AV829" s="13" t="s">
        <v>86</v>
      </c>
      <c r="AW829" s="13" t="s">
        <v>32</v>
      </c>
      <c r="AX829" s="13" t="s">
        <v>76</v>
      </c>
      <c r="AY829" s="194" t="s">
        <v>134</v>
      </c>
    </row>
    <row r="830" s="15" customFormat="1">
      <c r="A830" s="15"/>
      <c r="B830" s="208"/>
      <c r="C830" s="15"/>
      <c r="D830" s="193" t="s">
        <v>250</v>
      </c>
      <c r="E830" s="209" t="s">
        <v>214</v>
      </c>
      <c r="F830" s="210" t="s">
        <v>256</v>
      </c>
      <c r="G830" s="15"/>
      <c r="H830" s="211">
        <v>79</v>
      </c>
      <c r="I830" s="212"/>
      <c r="J830" s="15"/>
      <c r="K830" s="15"/>
      <c r="L830" s="208"/>
      <c r="M830" s="213"/>
      <c r="N830" s="214"/>
      <c r="O830" s="214"/>
      <c r="P830" s="214"/>
      <c r="Q830" s="214"/>
      <c r="R830" s="214"/>
      <c r="S830" s="214"/>
      <c r="T830" s="2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T830" s="209" t="s">
        <v>250</v>
      </c>
      <c r="AU830" s="209" t="s">
        <v>86</v>
      </c>
      <c r="AV830" s="15" t="s">
        <v>248</v>
      </c>
      <c r="AW830" s="15" t="s">
        <v>32</v>
      </c>
      <c r="AX830" s="15" t="s">
        <v>84</v>
      </c>
      <c r="AY830" s="209" t="s">
        <v>134</v>
      </c>
    </row>
    <row r="831" s="2" customFormat="1" ht="21.75" customHeight="1">
      <c r="A831" s="38"/>
      <c r="B831" s="171"/>
      <c r="C831" s="224" t="s">
        <v>1167</v>
      </c>
      <c r="D831" s="224" t="s">
        <v>318</v>
      </c>
      <c r="E831" s="225" t="s">
        <v>1168</v>
      </c>
      <c r="F831" s="226" t="s">
        <v>1169</v>
      </c>
      <c r="G831" s="227" t="s">
        <v>397</v>
      </c>
      <c r="H831" s="228">
        <v>624.10000000000002</v>
      </c>
      <c r="I831" s="229"/>
      <c r="J831" s="230">
        <f>ROUND(I831*H831,2)</f>
        <v>0</v>
      </c>
      <c r="K831" s="226" t="s">
        <v>1</v>
      </c>
      <c r="L831" s="231"/>
      <c r="M831" s="232" t="s">
        <v>1</v>
      </c>
      <c r="N831" s="233" t="s">
        <v>41</v>
      </c>
      <c r="O831" s="77"/>
      <c r="P831" s="181">
        <f>O831*H831</f>
        <v>0</v>
      </c>
      <c r="Q831" s="181">
        <v>0.0029499999999999999</v>
      </c>
      <c r="R831" s="181">
        <f>Q831*H831</f>
        <v>1.8410949999999999</v>
      </c>
      <c r="S831" s="181">
        <v>0</v>
      </c>
      <c r="T831" s="182">
        <f>S831*H831</f>
        <v>0</v>
      </c>
      <c r="U831" s="38"/>
      <c r="V831" s="38"/>
      <c r="W831" s="38"/>
      <c r="X831" s="38"/>
      <c r="Y831" s="38"/>
      <c r="Z831" s="38"/>
      <c r="AA831" s="38"/>
      <c r="AB831" s="38"/>
      <c r="AC831" s="38"/>
      <c r="AD831" s="38"/>
      <c r="AE831" s="38"/>
      <c r="AR831" s="183" t="s">
        <v>454</v>
      </c>
      <c r="AT831" s="183" t="s">
        <v>318</v>
      </c>
      <c r="AU831" s="183" t="s">
        <v>86</v>
      </c>
      <c r="AY831" s="19" t="s">
        <v>134</v>
      </c>
      <c r="BE831" s="184">
        <f>IF(N831="základní",J831,0)</f>
        <v>0</v>
      </c>
      <c r="BF831" s="184">
        <f>IF(N831="snížená",J831,0)</f>
        <v>0</v>
      </c>
      <c r="BG831" s="184">
        <f>IF(N831="zákl. přenesená",J831,0)</f>
        <v>0</v>
      </c>
      <c r="BH831" s="184">
        <f>IF(N831="sníž. přenesená",J831,0)</f>
        <v>0</v>
      </c>
      <c r="BI831" s="184">
        <f>IF(N831="nulová",J831,0)</f>
        <v>0</v>
      </c>
      <c r="BJ831" s="19" t="s">
        <v>84</v>
      </c>
      <c r="BK831" s="184">
        <f>ROUND(I831*H831,2)</f>
        <v>0</v>
      </c>
      <c r="BL831" s="19" t="s">
        <v>341</v>
      </c>
      <c r="BM831" s="183" t="s">
        <v>1170</v>
      </c>
    </row>
    <row r="832" s="13" customFormat="1">
      <c r="A832" s="13"/>
      <c r="B832" s="192"/>
      <c r="C832" s="13"/>
      <c r="D832" s="193" t="s">
        <v>250</v>
      </c>
      <c r="E832" s="194" t="s">
        <v>1</v>
      </c>
      <c r="F832" s="195" t="s">
        <v>1171</v>
      </c>
      <c r="G832" s="13"/>
      <c r="H832" s="196">
        <v>624.10000000000002</v>
      </c>
      <c r="I832" s="197"/>
      <c r="J832" s="13"/>
      <c r="K832" s="13"/>
      <c r="L832" s="192"/>
      <c r="M832" s="198"/>
      <c r="N832" s="199"/>
      <c r="O832" s="199"/>
      <c r="P832" s="199"/>
      <c r="Q832" s="199"/>
      <c r="R832" s="199"/>
      <c r="S832" s="199"/>
      <c r="T832" s="200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T832" s="194" t="s">
        <v>250</v>
      </c>
      <c r="AU832" s="194" t="s">
        <v>86</v>
      </c>
      <c r="AV832" s="13" t="s">
        <v>86</v>
      </c>
      <c r="AW832" s="13" t="s">
        <v>32</v>
      </c>
      <c r="AX832" s="13" t="s">
        <v>84</v>
      </c>
      <c r="AY832" s="194" t="s">
        <v>134</v>
      </c>
    </row>
    <row r="833" s="2" customFormat="1" ht="24.15" customHeight="1">
      <c r="A833" s="38"/>
      <c r="B833" s="171"/>
      <c r="C833" s="172" t="s">
        <v>1172</v>
      </c>
      <c r="D833" s="172" t="s">
        <v>137</v>
      </c>
      <c r="E833" s="173" t="s">
        <v>1173</v>
      </c>
      <c r="F833" s="174" t="s">
        <v>1174</v>
      </c>
      <c r="G833" s="175" t="s">
        <v>1003</v>
      </c>
      <c r="H833" s="238"/>
      <c r="I833" s="177"/>
      <c r="J833" s="178">
        <f>ROUND(I833*H833,2)</f>
        <v>0</v>
      </c>
      <c r="K833" s="174" t="s">
        <v>141</v>
      </c>
      <c r="L833" s="39"/>
      <c r="M833" s="179" t="s">
        <v>1</v>
      </c>
      <c r="N833" s="180" t="s">
        <v>41</v>
      </c>
      <c r="O833" s="77"/>
      <c r="P833" s="181">
        <f>O833*H833</f>
        <v>0</v>
      </c>
      <c r="Q833" s="181">
        <v>0</v>
      </c>
      <c r="R833" s="181">
        <f>Q833*H833</f>
        <v>0</v>
      </c>
      <c r="S833" s="181">
        <v>0</v>
      </c>
      <c r="T833" s="182">
        <f>S833*H833</f>
        <v>0</v>
      </c>
      <c r="U833" s="38"/>
      <c r="V833" s="38"/>
      <c r="W833" s="38"/>
      <c r="X833" s="38"/>
      <c r="Y833" s="38"/>
      <c r="Z833" s="38"/>
      <c r="AA833" s="38"/>
      <c r="AB833" s="38"/>
      <c r="AC833" s="38"/>
      <c r="AD833" s="38"/>
      <c r="AE833" s="38"/>
      <c r="AR833" s="183" t="s">
        <v>341</v>
      </c>
      <c r="AT833" s="183" t="s">
        <v>137</v>
      </c>
      <c r="AU833" s="183" t="s">
        <v>86</v>
      </c>
      <c r="AY833" s="19" t="s">
        <v>134</v>
      </c>
      <c r="BE833" s="184">
        <f>IF(N833="základní",J833,0)</f>
        <v>0</v>
      </c>
      <c r="BF833" s="184">
        <f>IF(N833="snížená",J833,0)</f>
        <v>0</v>
      </c>
      <c r="BG833" s="184">
        <f>IF(N833="zákl. přenesená",J833,0)</f>
        <v>0</v>
      </c>
      <c r="BH833" s="184">
        <f>IF(N833="sníž. přenesená",J833,0)</f>
        <v>0</v>
      </c>
      <c r="BI833" s="184">
        <f>IF(N833="nulová",J833,0)</f>
        <v>0</v>
      </c>
      <c r="BJ833" s="19" t="s">
        <v>84</v>
      </c>
      <c r="BK833" s="184">
        <f>ROUND(I833*H833,2)</f>
        <v>0</v>
      </c>
      <c r="BL833" s="19" t="s">
        <v>341</v>
      </c>
      <c r="BM833" s="183" t="s">
        <v>1175</v>
      </c>
    </row>
    <row r="834" s="12" customFormat="1" ht="22.8" customHeight="1">
      <c r="A834" s="12"/>
      <c r="B834" s="158"/>
      <c r="C834" s="12"/>
      <c r="D834" s="159" t="s">
        <v>75</v>
      </c>
      <c r="E834" s="169" t="s">
        <v>1176</v>
      </c>
      <c r="F834" s="169" t="s">
        <v>1177</v>
      </c>
      <c r="G834" s="12"/>
      <c r="H834" s="12"/>
      <c r="I834" s="161"/>
      <c r="J834" s="170">
        <f>BK834</f>
        <v>0</v>
      </c>
      <c r="K834" s="12"/>
      <c r="L834" s="158"/>
      <c r="M834" s="163"/>
      <c r="N834" s="164"/>
      <c r="O834" s="164"/>
      <c r="P834" s="165">
        <f>SUM(P835:P842)</f>
        <v>0</v>
      </c>
      <c r="Q834" s="164"/>
      <c r="R834" s="165">
        <f>SUM(R835:R842)</f>
        <v>1.8522727999999999</v>
      </c>
      <c r="S834" s="164"/>
      <c r="T834" s="166">
        <f>SUM(T835:T842)</f>
        <v>0</v>
      </c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R834" s="159" t="s">
        <v>86</v>
      </c>
      <c r="AT834" s="167" t="s">
        <v>75</v>
      </c>
      <c r="AU834" s="167" t="s">
        <v>84</v>
      </c>
      <c r="AY834" s="159" t="s">
        <v>134</v>
      </c>
      <c r="BK834" s="168">
        <f>SUM(BK835:BK842)</f>
        <v>0</v>
      </c>
    </row>
    <row r="835" s="2" customFormat="1" ht="24.15" customHeight="1">
      <c r="A835" s="38"/>
      <c r="B835" s="171"/>
      <c r="C835" s="172" t="s">
        <v>1178</v>
      </c>
      <c r="D835" s="172" t="s">
        <v>137</v>
      </c>
      <c r="E835" s="173" t="s">
        <v>1179</v>
      </c>
      <c r="F835" s="174" t="s">
        <v>1180</v>
      </c>
      <c r="G835" s="175" t="s">
        <v>247</v>
      </c>
      <c r="H835" s="176">
        <v>4.0800000000000001</v>
      </c>
      <c r="I835" s="177"/>
      <c r="J835" s="178">
        <f>ROUND(I835*H835,2)</f>
        <v>0</v>
      </c>
      <c r="K835" s="174" t="s">
        <v>1</v>
      </c>
      <c r="L835" s="39"/>
      <c r="M835" s="179" t="s">
        <v>1</v>
      </c>
      <c r="N835" s="180" t="s">
        <v>41</v>
      </c>
      <c r="O835" s="77"/>
      <c r="P835" s="181">
        <f>O835*H835</f>
        <v>0</v>
      </c>
      <c r="Q835" s="181">
        <v>0.028660000000000001</v>
      </c>
      <c r="R835" s="181">
        <f>Q835*H835</f>
        <v>0.1169328</v>
      </c>
      <c r="S835" s="181">
        <v>0</v>
      </c>
      <c r="T835" s="182">
        <f>S835*H835</f>
        <v>0</v>
      </c>
      <c r="U835" s="38"/>
      <c r="V835" s="38"/>
      <c r="W835" s="38"/>
      <c r="X835" s="38"/>
      <c r="Y835" s="38"/>
      <c r="Z835" s="38"/>
      <c r="AA835" s="38"/>
      <c r="AB835" s="38"/>
      <c r="AC835" s="38"/>
      <c r="AD835" s="38"/>
      <c r="AE835" s="38"/>
      <c r="AR835" s="183" t="s">
        <v>341</v>
      </c>
      <c r="AT835" s="183" t="s">
        <v>137</v>
      </c>
      <c r="AU835" s="183" t="s">
        <v>86</v>
      </c>
      <c r="AY835" s="19" t="s">
        <v>134</v>
      </c>
      <c r="BE835" s="184">
        <f>IF(N835="základní",J835,0)</f>
        <v>0</v>
      </c>
      <c r="BF835" s="184">
        <f>IF(N835="snížená",J835,0)</f>
        <v>0</v>
      </c>
      <c r="BG835" s="184">
        <f>IF(N835="zákl. přenesená",J835,0)</f>
        <v>0</v>
      </c>
      <c r="BH835" s="184">
        <f>IF(N835="sníž. přenesená",J835,0)</f>
        <v>0</v>
      </c>
      <c r="BI835" s="184">
        <f>IF(N835="nulová",J835,0)</f>
        <v>0</v>
      </c>
      <c r="BJ835" s="19" t="s">
        <v>84</v>
      </c>
      <c r="BK835" s="184">
        <f>ROUND(I835*H835,2)</f>
        <v>0</v>
      </c>
      <c r="BL835" s="19" t="s">
        <v>341</v>
      </c>
      <c r="BM835" s="183" t="s">
        <v>1181</v>
      </c>
    </row>
    <row r="836" s="13" customFormat="1">
      <c r="A836" s="13"/>
      <c r="B836" s="192"/>
      <c r="C836" s="13"/>
      <c r="D836" s="193" t="s">
        <v>250</v>
      </c>
      <c r="E836" s="194" t="s">
        <v>1</v>
      </c>
      <c r="F836" s="195" t="s">
        <v>1182</v>
      </c>
      <c r="G836" s="13"/>
      <c r="H836" s="196">
        <v>4.0800000000000001</v>
      </c>
      <c r="I836" s="197"/>
      <c r="J836" s="13"/>
      <c r="K836" s="13"/>
      <c r="L836" s="192"/>
      <c r="M836" s="198"/>
      <c r="N836" s="199"/>
      <c r="O836" s="199"/>
      <c r="P836" s="199"/>
      <c r="Q836" s="199"/>
      <c r="R836" s="199"/>
      <c r="S836" s="199"/>
      <c r="T836" s="200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T836" s="194" t="s">
        <v>250</v>
      </c>
      <c r="AU836" s="194" t="s">
        <v>86</v>
      </c>
      <c r="AV836" s="13" t="s">
        <v>86</v>
      </c>
      <c r="AW836" s="13" t="s">
        <v>32</v>
      </c>
      <c r="AX836" s="13" t="s">
        <v>84</v>
      </c>
      <c r="AY836" s="194" t="s">
        <v>134</v>
      </c>
    </row>
    <row r="837" s="2" customFormat="1" ht="21.75" customHeight="1">
      <c r="A837" s="38"/>
      <c r="B837" s="171"/>
      <c r="C837" s="172" t="s">
        <v>1183</v>
      </c>
      <c r="D837" s="172" t="s">
        <v>137</v>
      </c>
      <c r="E837" s="173" t="s">
        <v>1184</v>
      </c>
      <c r="F837" s="174" t="s">
        <v>1185</v>
      </c>
      <c r="G837" s="175" t="s">
        <v>247</v>
      </c>
      <c r="H837" s="176">
        <v>4.0800000000000001</v>
      </c>
      <c r="I837" s="177"/>
      <c r="J837" s="178">
        <f>ROUND(I837*H837,2)</f>
        <v>0</v>
      </c>
      <c r="K837" s="174" t="s">
        <v>141</v>
      </c>
      <c r="L837" s="39"/>
      <c r="M837" s="179" t="s">
        <v>1</v>
      </c>
      <c r="N837" s="180" t="s">
        <v>41</v>
      </c>
      <c r="O837" s="77"/>
      <c r="P837" s="181">
        <f>O837*H837</f>
        <v>0</v>
      </c>
      <c r="Q837" s="181">
        <v>0.00020000000000000001</v>
      </c>
      <c r="R837" s="181">
        <f>Q837*H837</f>
        <v>0.0008160000000000001</v>
      </c>
      <c r="S837" s="181">
        <v>0</v>
      </c>
      <c r="T837" s="182">
        <f>S837*H837</f>
        <v>0</v>
      </c>
      <c r="U837" s="38"/>
      <c r="V837" s="38"/>
      <c r="W837" s="38"/>
      <c r="X837" s="38"/>
      <c r="Y837" s="38"/>
      <c r="Z837" s="38"/>
      <c r="AA837" s="38"/>
      <c r="AB837" s="38"/>
      <c r="AC837" s="38"/>
      <c r="AD837" s="38"/>
      <c r="AE837" s="38"/>
      <c r="AR837" s="183" t="s">
        <v>341</v>
      </c>
      <c r="AT837" s="183" t="s">
        <v>137</v>
      </c>
      <c r="AU837" s="183" t="s">
        <v>86</v>
      </c>
      <c r="AY837" s="19" t="s">
        <v>134</v>
      </c>
      <c r="BE837" s="184">
        <f>IF(N837="základní",J837,0)</f>
        <v>0</v>
      </c>
      <c r="BF837" s="184">
        <f>IF(N837="snížená",J837,0)</f>
        <v>0</v>
      </c>
      <c r="BG837" s="184">
        <f>IF(N837="zákl. přenesená",J837,0)</f>
        <v>0</v>
      </c>
      <c r="BH837" s="184">
        <f>IF(N837="sníž. přenesená",J837,0)</f>
        <v>0</v>
      </c>
      <c r="BI837" s="184">
        <f>IF(N837="nulová",J837,0)</f>
        <v>0</v>
      </c>
      <c r="BJ837" s="19" t="s">
        <v>84</v>
      </c>
      <c r="BK837" s="184">
        <f>ROUND(I837*H837,2)</f>
        <v>0</v>
      </c>
      <c r="BL837" s="19" t="s">
        <v>341</v>
      </c>
      <c r="BM837" s="183" t="s">
        <v>1186</v>
      </c>
    </row>
    <row r="838" s="2" customFormat="1" ht="16.5" customHeight="1">
      <c r="A838" s="38"/>
      <c r="B838" s="171"/>
      <c r="C838" s="172" t="s">
        <v>1187</v>
      </c>
      <c r="D838" s="172" t="s">
        <v>137</v>
      </c>
      <c r="E838" s="173" t="s">
        <v>1188</v>
      </c>
      <c r="F838" s="174" t="s">
        <v>1189</v>
      </c>
      <c r="G838" s="175" t="s">
        <v>247</v>
      </c>
      <c r="H838" s="176">
        <v>99.799999999999997</v>
      </c>
      <c r="I838" s="177"/>
      <c r="J838" s="178">
        <f>ROUND(I838*H838,2)</f>
        <v>0</v>
      </c>
      <c r="K838" s="174" t="s">
        <v>1</v>
      </c>
      <c r="L838" s="39"/>
      <c r="M838" s="179" t="s">
        <v>1</v>
      </c>
      <c r="N838" s="180" t="s">
        <v>41</v>
      </c>
      <c r="O838" s="77"/>
      <c r="P838" s="181">
        <f>O838*H838</f>
        <v>0</v>
      </c>
      <c r="Q838" s="181">
        <v>0.01738</v>
      </c>
      <c r="R838" s="181">
        <f>Q838*H838</f>
        <v>1.734524</v>
      </c>
      <c r="S838" s="181">
        <v>0</v>
      </c>
      <c r="T838" s="182">
        <f>S838*H838</f>
        <v>0</v>
      </c>
      <c r="U838" s="38"/>
      <c r="V838" s="38"/>
      <c r="W838" s="38"/>
      <c r="X838" s="38"/>
      <c r="Y838" s="38"/>
      <c r="Z838" s="38"/>
      <c r="AA838" s="38"/>
      <c r="AB838" s="38"/>
      <c r="AC838" s="38"/>
      <c r="AD838" s="38"/>
      <c r="AE838" s="38"/>
      <c r="AR838" s="183" t="s">
        <v>248</v>
      </c>
      <c r="AT838" s="183" t="s">
        <v>137</v>
      </c>
      <c r="AU838" s="183" t="s">
        <v>86</v>
      </c>
      <c r="AY838" s="19" t="s">
        <v>134</v>
      </c>
      <c r="BE838" s="184">
        <f>IF(N838="základní",J838,0)</f>
        <v>0</v>
      </c>
      <c r="BF838" s="184">
        <f>IF(N838="snížená",J838,0)</f>
        <v>0</v>
      </c>
      <c r="BG838" s="184">
        <f>IF(N838="zákl. přenesená",J838,0)</f>
        <v>0</v>
      </c>
      <c r="BH838" s="184">
        <f>IF(N838="sníž. přenesená",J838,0)</f>
        <v>0</v>
      </c>
      <c r="BI838" s="184">
        <f>IF(N838="nulová",J838,0)</f>
        <v>0</v>
      </c>
      <c r="BJ838" s="19" t="s">
        <v>84</v>
      </c>
      <c r="BK838" s="184">
        <f>ROUND(I838*H838,2)</f>
        <v>0</v>
      </c>
      <c r="BL838" s="19" t="s">
        <v>248</v>
      </c>
      <c r="BM838" s="183" t="s">
        <v>1190</v>
      </c>
    </row>
    <row r="839" s="13" customFormat="1">
      <c r="A839" s="13"/>
      <c r="B839" s="192"/>
      <c r="C839" s="13"/>
      <c r="D839" s="193" t="s">
        <v>250</v>
      </c>
      <c r="E839" s="194" t="s">
        <v>1</v>
      </c>
      <c r="F839" s="195" t="s">
        <v>1191</v>
      </c>
      <c r="G839" s="13"/>
      <c r="H839" s="196">
        <v>6.7999999999999998</v>
      </c>
      <c r="I839" s="197"/>
      <c r="J839" s="13"/>
      <c r="K839" s="13"/>
      <c r="L839" s="192"/>
      <c r="M839" s="198"/>
      <c r="N839" s="199"/>
      <c r="O839" s="199"/>
      <c r="P839" s="199"/>
      <c r="Q839" s="199"/>
      <c r="R839" s="199"/>
      <c r="S839" s="199"/>
      <c r="T839" s="200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T839" s="194" t="s">
        <v>250</v>
      </c>
      <c r="AU839" s="194" t="s">
        <v>86</v>
      </c>
      <c r="AV839" s="13" t="s">
        <v>86</v>
      </c>
      <c r="AW839" s="13" t="s">
        <v>32</v>
      </c>
      <c r="AX839" s="13" t="s">
        <v>76</v>
      </c>
      <c r="AY839" s="194" t="s">
        <v>134</v>
      </c>
    </row>
    <row r="840" s="13" customFormat="1">
      <c r="A840" s="13"/>
      <c r="B840" s="192"/>
      <c r="C840" s="13"/>
      <c r="D840" s="193" t="s">
        <v>250</v>
      </c>
      <c r="E840" s="194" t="s">
        <v>1</v>
      </c>
      <c r="F840" s="195" t="s">
        <v>1192</v>
      </c>
      <c r="G840" s="13"/>
      <c r="H840" s="196">
        <v>93</v>
      </c>
      <c r="I840" s="197"/>
      <c r="J840" s="13"/>
      <c r="K840" s="13"/>
      <c r="L840" s="192"/>
      <c r="M840" s="198"/>
      <c r="N840" s="199"/>
      <c r="O840" s="199"/>
      <c r="P840" s="199"/>
      <c r="Q840" s="199"/>
      <c r="R840" s="199"/>
      <c r="S840" s="199"/>
      <c r="T840" s="200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T840" s="194" t="s">
        <v>250</v>
      </c>
      <c r="AU840" s="194" t="s">
        <v>86</v>
      </c>
      <c r="AV840" s="13" t="s">
        <v>86</v>
      </c>
      <c r="AW840" s="13" t="s">
        <v>32</v>
      </c>
      <c r="AX840" s="13" t="s">
        <v>76</v>
      </c>
      <c r="AY840" s="194" t="s">
        <v>134</v>
      </c>
    </row>
    <row r="841" s="15" customFormat="1">
      <c r="A841" s="15"/>
      <c r="B841" s="208"/>
      <c r="C841" s="15"/>
      <c r="D841" s="193" t="s">
        <v>250</v>
      </c>
      <c r="E841" s="209" t="s">
        <v>1</v>
      </c>
      <c r="F841" s="210" t="s">
        <v>256</v>
      </c>
      <c r="G841" s="15"/>
      <c r="H841" s="211">
        <v>99.799999999999997</v>
      </c>
      <c r="I841" s="212"/>
      <c r="J841" s="15"/>
      <c r="K841" s="15"/>
      <c r="L841" s="208"/>
      <c r="M841" s="213"/>
      <c r="N841" s="214"/>
      <c r="O841" s="214"/>
      <c r="P841" s="214"/>
      <c r="Q841" s="214"/>
      <c r="R841" s="214"/>
      <c r="S841" s="214"/>
      <c r="T841" s="2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T841" s="209" t="s">
        <v>250</v>
      </c>
      <c r="AU841" s="209" t="s">
        <v>86</v>
      </c>
      <c r="AV841" s="15" t="s">
        <v>248</v>
      </c>
      <c r="AW841" s="15" t="s">
        <v>32</v>
      </c>
      <c r="AX841" s="15" t="s">
        <v>84</v>
      </c>
      <c r="AY841" s="209" t="s">
        <v>134</v>
      </c>
    </row>
    <row r="842" s="2" customFormat="1" ht="33" customHeight="1">
      <c r="A842" s="38"/>
      <c r="B842" s="171"/>
      <c r="C842" s="172" t="s">
        <v>1193</v>
      </c>
      <c r="D842" s="172" t="s">
        <v>137</v>
      </c>
      <c r="E842" s="173" t="s">
        <v>1194</v>
      </c>
      <c r="F842" s="174" t="s">
        <v>1195</v>
      </c>
      <c r="G842" s="175" t="s">
        <v>1003</v>
      </c>
      <c r="H842" s="238"/>
      <c r="I842" s="177"/>
      <c r="J842" s="178">
        <f>ROUND(I842*H842,2)</f>
        <v>0</v>
      </c>
      <c r="K842" s="174" t="s">
        <v>141</v>
      </c>
      <c r="L842" s="39"/>
      <c r="M842" s="179" t="s">
        <v>1</v>
      </c>
      <c r="N842" s="180" t="s">
        <v>41</v>
      </c>
      <c r="O842" s="77"/>
      <c r="P842" s="181">
        <f>O842*H842</f>
        <v>0</v>
      </c>
      <c r="Q842" s="181">
        <v>0</v>
      </c>
      <c r="R842" s="181">
        <f>Q842*H842</f>
        <v>0</v>
      </c>
      <c r="S842" s="181">
        <v>0</v>
      </c>
      <c r="T842" s="182">
        <f>S842*H842</f>
        <v>0</v>
      </c>
      <c r="U842" s="38"/>
      <c r="V842" s="38"/>
      <c r="W842" s="38"/>
      <c r="X842" s="38"/>
      <c r="Y842" s="38"/>
      <c r="Z842" s="38"/>
      <c r="AA842" s="38"/>
      <c r="AB842" s="38"/>
      <c r="AC842" s="38"/>
      <c r="AD842" s="38"/>
      <c r="AE842" s="38"/>
      <c r="AR842" s="183" t="s">
        <v>341</v>
      </c>
      <c r="AT842" s="183" t="s">
        <v>137</v>
      </c>
      <c r="AU842" s="183" t="s">
        <v>86</v>
      </c>
      <c r="AY842" s="19" t="s">
        <v>134</v>
      </c>
      <c r="BE842" s="184">
        <f>IF(N842="základní",J842,0)</f>
        <v>0</v>
      </c>
      <c r="BF842" s="184">
        <f>IF(N842="snížená",J842,0)</f>
        <v>0</v>
      </c>
      <c r="BG842" s="184">
        <f>IF(N842="zákl. přenesená",J842,0)</f>
        <v>0</v>
      </c>
      <c r="BH842" s="184">
        <f>IF(N842="sníž. přenesená",J842,0)</f>
        <v>0</v>
      </c>
      <c r="BI842" s="184">
        <f>IF(N842="nulová",J842,0)</f>
        <v>0</v>
      </c>
      <c r="BJ842" s="19" t="s">
        <v>84</v>
      </c>
      <c r="BK842" s="184">
        <f>ROUND(I842*H842,2)</f>
        <v>0</v>
      </c>
      <c r="BL842" s="19" t="s">
        <v>341</v>
      </c>
      <c r="BM842" s="183" t="s">
        <v>1196</v>
      </c>
    </row>
    <row r="843" s="12" customFormat="1" ht="22.8" customHeight="1">
      <c r="A843" s="12"/>
      <c r="B843" s="158"/>
      <c r="C843" s="12"/>
      <c r="D843" s="159" t="s">
        <v>75</v>
      </c>
      <c r="E843" s="169" t="s">
        <v>1197</v>
      </c>
      <c r="F843" s="169" t="s">
        <v>1198</v>
      </c>
      <c r="G843" s="12"/>
      <c r="H843" s="12"/>
      <c r="I843" s="161"/>
      <c r="J843" s="170">
        <f>BK843</f>
        <v>0</v>
      </c>
      <c r="K843" s="12"/>
      <c r="L843" s="158"/>
      <c r="M843" s="163"/>
      <c r="N843" s="164"/>
      <c r="O843" s="164"/>
      <c r="P843" s="165">
        <f>SUM(P844:P862)</f>
        <v>0</v>
      </c>
      <c r="Q843" s="164"/>
      <c r="R843" s="165">
        <f>SUM(R844:R862)</f>
        <v>0.46748415999999998</v>
      </c>
      <c r="S843" s="164"/>
      <c r="T843" s="166">
        <f>SUM(T844:T862)</f>
        <v>0.41148836</v>
      </c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R843" s="159" t="s">
        <v>86</v>
      </c>
      <c r="AT843" s="167" t="s">
        <v>75</v>
      </c>
      <c r="AU843" s="167" t="s">
        <v>84</v>
      </c>
      <c r="AY843" s="159" t="s">
        <v>134</v>
      </c>
      <c r="BK843" s="168">
        <f>SUM(BK844:BK862)</f>
        <v>0</v>
      </c>
    </row>
    <row r="844" s="2" customFormat="1" ht="24.15" customHeight="1">
      <c r="A844" s="38"/>
      <c r="B844" s="171"/>
      <c r="C844" s="172" t="s">
        <v>1199</v>
      </c>
      <c r="D844" s="172" t="s">
        <v>137</v>
      </c>
      <c r="E844" s="173" t="s">
        <v>1200</v>
      </c>
      <c r="F844" s="174" t="s">
        <v>1201</v>
      </c>
      <c r="G844" s="175" t="s">
        <v>397</v>
      </c>
      <c r="H844" s="176">
        <v>157.90000000000001</v>
      </c>
      <c r="I844" s="177"/>
      <c r="J844" s="178">
        <f>ROUND(I844*H844,2)</f>
        <v>0</v>
      </c>
      <c r="K844" s="174" t="s">
        <v>141</v>
      </c>
      <c r="L844" s="39"/>
      <c r="M844" s="179" t="s">
        <v>1</v>
      </c>
      <c r="N844" s="180" t="s">
        <v>41</v>
      </c>
      <c r="O844" s="77"/>
      <c r="P844" s="181">
        <f>O844*H844</f>
        <v>0</v>
      </c>
      <c r="Q844" s="181">
        <v>0</v>
      </c>
      <c r="R844" s="181">
        <f>Q844*H844</f>
        <v>0</v>
      </c>
      <c r="S844" s="181">
        <v>0.00191</v>
      </c>
      <c r="T844" s="182">
        <f>S844*H844</f>
        <v>0.301589</v>
      </c>
      <c r="U844" s="38"/>
      <c r="V844" s="38"/>
      <c r="W844" s="38"/>
      <c r="X844" s="38"/>
      <c r="Y844" s="38"/>
      <c r="Z844" s="38"/>
      <c r="AA844" s="38"/>
      <c r="AB844" s="38"/>
      <c r="AC844" s="38"/>
      <c r="AD844" s="38"/>
      <c r="AE844" s="38"/>
      <c r="AR844" s="183" t="s">
        <v>341</v>
      </c>
      <c r="AT844" s="183" t="s">
        <v>137</v>
      </c>
      <c r="AU844" s="183" t="s">
        <v>86</v>
      </c>
      <c r="AY844" s="19" t="s">
        <v>134</v>
      </c>
      <c r="BE844" s="184">
        <f>IF(N844="základní",J844,0)</f>
        <v>0</v>
      </c>
      <c r="BF844" s="184">
        <f>IF(N844="snížená",J844,0)</f>
        <v>0</v>
      </c>
      <c r="BG844" s="184">
        <f>IF(N844="zákl. přenesená",J844,0)</f>
        <v>0</v>
      </c>
      <c r="BH844" s="184">
        <f>IF(N844="sníž. přenesená",J844,0)</f>
        <v>0</v>
      </c>
      <c r="BI844" s="184">
        <f>IF(N844="nulová",J844,0)</f>
        <v>0</v>
      </c>
      <c r="BJ844" s="19" t="s">
        <v>84</v>
      </c>
      <c r="BK844" s="184">
        <f>ROUND(I844*H844,2)</f>
        <v>0</v>
      </c>
      <c r="BL844" s="19" t="s">
        <v>341</v>
      </c>
      <c r="BM844" s="183" t="s">
        <v>1202</v>
      </c>
    </row>
    <row r="845" s="13" customFormat="1">
      <c r="A845" s="13"/>
      <c r="B845" s="192"/>
      <c r="C845" s="13"/>
      <c r="D845" s="193" t="s">
        <v>250</v>
      </c>
      <c r="E845" s="194" t="s">
        <v>1</v>
      </c>
      <c r="F845" s="195" t="s">
        <v>1203</v>
      </c>
      <c r="G845" s="13"/>
      <c r="H845" s="196">
        <v>101.59999999999999</v>
      </c>
      <c r="I845" s="197"/>
      <c r="J845" s="13"/>
      <c r="K845" s="13"/>
      <c r="L845" s="192"/>
      <c r="M845" s="198"/>
      <c r="N845" s="199"/>
      <c r="O845" s="199"/>
      <c r="P845" s="199"/>
      <c r="Q845" s="199"/>
      <c r="R845" s="199"/>
      <c r="S845" s="199"/>
      <c r="T845" s="200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T845" s="194" t="s">
        <v>250</v>
      </c>
      <c r="AU845" s="194" t="s">
        <v>86</v>
      </c>
      <c r="AV845" s="13" t="s">
        <v>86</v>
      </c>
      <c r="AW845" s="13" t="s">
        <v>32</v>
      </c>
      <c r="AX845" s="13" t="s">
        <v>76</v>
      </c>
      <c r="AY845" s="194" t="s">
        <v>134</v>
      </c>
    </row>
    <row r="846" s="13" customFormat="1">
      <c r="A846" s="13"/>
      <c r="B846" s="192"/>
      <c r="C846" s="13"/>
      <c r="D846" s="193" t="s">
        <v>250</v>
      </c>
      <c r="E846" s="194" t="s">
        <v>1</v>
      </c>
      <c r="F846" s="195" t="s">
        <v>1204</v>
      </c>
      <c r="G846" s="13"/>
      <c r="H846" s="196">
        <v>56.299999999999997</v>
      </c>
      <c r="I846" s="197"/>
      <c r="J846" s="13"/>
      <c r="K846" s="13"/>
      <c r="L846" s="192"/>
      <c r="M846" s="198"/>
      <c r="N846" s="199"/>
      <c r="O846" s="199"/>
      <c r="P846" s="199"/>
      <c r="Q846" s="199"/>
      <c r="R846" s="199"/>
      <c r="S846" s="199"/>
      <c r="T846" s="200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T846" s="194" t="s">
        <v>250</v>
      </c>
      <c r="AU846" s="194" t="s">
        <v>86</v>
      </c>
      <c r="AV846" s="13" t="s">
        <v>86</v>
      </c>
      <c r="AW846" s="13" t="s">
        <v>32</v>
      </c>
      <c r="AX846" s="13" t="s">
        <v>76</v>
      </c>
      <c r="AY846" s="194" t="s">
        <v>134</v>
      </c>
    </row>
    <row r="847" s="15" customFormat="1">
      <c r="A847" s="15"/>
      <c r="B847" s="208"/>
      <c r="C847" s="15"/>
      <c r="D847" s="193" t="s">
        <v>250</v>
      </c>
      <c r="E847" s="209" t="s">
        <v>1</v>
      </c>
      <c r="F847" s="210" t="s">
        <v>256</v>
      </c>
      <c r="G847" s="15"/>
      <c r="H847" s="211">
        <v>157.90000000000001</v>
      </c>
      <c r="I847" s="212"/>
      <c r="J847" s="15"/>
      <c r="K847" s="15"/>
      <c r="L847" s="208"/>
      <c r="M847" s="213"/>
      <c r="N847" s="214"/>
      <c r="O847" s="214"/>
      <c r="P847" s="214"/>
      <c r="Q847" s="214"/>
      <c r="R847" s="214"/>
      <c r="S847" s="214"/>
      <c r="T847" s="2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  <c r="AT847" s="209" t="s">
        <v>250</v>
      </c>
      <c r="AU847" s="209" t="s">
        <v>86</v>
      </c>
      <c r="AV847" s="15" t="s">
        <v>248</v>
      </c>
      <c r="AW847" s="15" t="s">
        <v>32</v>
      </c>
      <c r="AX847" s="15" t="s">
        <v>84</v>
      </c>
      <c r="AY847" s="209" t="s">
        <v>134</v>
      </c>
    </row>
    <row r="848" s="2" customFormat="1" ht="16.5" customHeight="1">
      <c r="A848" s="38"/>
      <c r="B848" s="171"/>
      <c r="C848" s="172" t="s">
        <v>1205</v>
      </c>
      <c r="D848" s="172" t="s">
        <v>137</v>
      </c>
      <c r="E848" s="173" t="s">
        <v>1206</v>
      </c>
      <c r="F848" s="174" t="s">
        <v>1207</v>
      </c>
      <c r="G848" s="175" t="s">
        <v>397</v>
      </c>
      <c r="H848" s="176">
        <v>65.808000000000007</v>
      </c>
      <c r="I848" s="177"/>
      <c r="J848" s="178">
        <f>ROUND(I848*H848,2)</f>
        <v>0</v>
      </c>
      <c r="K848" s="174" t="s">
        <v>141</v>
      </c>
      <c r="L848" s="39"/>
      <c r="M848" s="179" t="s">
        <v>1</v>
      </c>
      <c r="N848" s="180" t="s">
        <v>41</v>
      </c>
      <c r="O848" s="77"/>
      <c r="P848" s="181">
        <f>O848*H848</f>
        <v>0</v>
      </c>
      <c r="Q848" s="181">
        <v>0</v>
      </c>
      <c r="R848" s="181">
        <f>Q848*H848</f>
        <v>0</v>
      </c>
      <c r="S848" s="181">
        <v>0.00167</v>
      </c>
      <c r="T848" s="182">
        <f>S848*H848</f>
        <v>0.10989936000000002</v>
      </c>
      <c r="U848" s="38"/>
      <c r="V848" s="38"/>
      <c r="W848" s="38"/>
      <c r="X848" s="38"/>
      <c r="Y848" s="38"/>
      <c r="Z848" s="38"/>
      <c r="AA848" s="38"/>
      <c r="AB848" s="38"/>
      <c r="AC848" s="38"/>
      <c r="AD848" s="38"/>
      <c r="AE848" s="38"/>
      <c r="AR848" s="183" t="s">
        <v>341</v>
      </c>
      <c r="AT848" s="183" t="s">
        <v>137</v>
      </c>
      <c r="AU848" s="183" t="s">
        <v>86</v>
      </c>
      <c r="AY848" s="19" t="s">
        <v>134</v>
      </c>
      <c r="BE848" s="184">
        <f>IF(N848="základní",J848,0)</f>
        <v>0</v>
      </c>
      <c r="BF848" s="184">
        <f>IF(N848="snížená",J848,0)</f>
        <v>0</v>
      </c>
      <c r="BG848" s="184">
        <f>IF(N848="zákl. přenesená",J848,0)</f>
        <v>0</v>
      </c>
      <c r="BH848" s="184">
        <f>IF(N848="sníž. přenesená",J848,0)</f>
        <v>0</v>
      </c>
      <c r="BI848" s="184">
        <f>IF(N848="nulová",J848,0)</f>
        <v>0</v>
      </c>
      <c r="BJ848" s="19" t="s">
        <v>84</v>
      </c>
      <c r="BK848" s="184">
        <f>ROUND(I848*H848,2)</f>
        <v>0</v>
      </c>
      <c r="BL848" s="19" t="s">
        <v>341</v>
      </c>
      <c r="BM848" s="183" t="s">
        <v>1208</v>
      </c>
    </row>
    <row r="849" s="13" customFormat="1">
      <c r="A849" s="13"/>
      <c r="B849" s="192"/>
      <c r="C849" s="13"/>
      <c r="D849" s="193" t="s">
        <v>250</v>
      </c>
      <c r="E849" s="194" t="s">
        <v>1</v>
      </c>
      <c r="F849" s="195" t="s">
        <v>1209</v>
      </c>
      <c r="G849" s="13"/>
      <c r="H849" s="196">
        <v>33.107999999999997</v>
      </c>
      <c r="I849" s="197"/>
      <c r="J849" s="13"/>
      <c r="K849" s="13"/>
      <c r="L849" s="192"/>
      <c r="M849" s="198"/>
      <c r="N849" s="199"/>
      <c r="O849" s="199"/>
      <c r="P849" s="199"/>
      <c r="Q849" s="199"/>
      <c r="R849" s="199"/>
      <c r="S849" s="199"/>
      <c r="T849" s="200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T849" s="194" t="s">
        <v>250</v>
      </c>
      <c r="AU849" s="194" t="s">
        <v>86</v>
      </c>
      <c r="AV849" s="13" t="s">
        <v>86</v>
      </c>
      <c r="AW849" s="13" t="s">
        <v>32</v>
      </c>
      <c r="AX849" s="13" t="s">
        <v>76</v>
      </c>
      <c r="AY849" s="194" t="s">
        <v>134</v>
      </c>
    </row>
    <row r="850" s="13" customFormat="1">
      <c r="A850" s="13"/>
      <c r="B850" s="192"/>
      <c r="C850" s="13"/>
      <c r="D850" s="193" t="s">
        <v>250</v>
      </c>
      <c r="E850" s="194" t="s">
        <v>1</v>
      </c>
      <c r="F850" s="195" t="s">
        <v>1210</v>
      </c>
      <c r="G850" s="13"/>
      <c r="H850" s="196">
        <v>6</v>
      </c>
      <c r="I850" s="197"/>
      <c r="J850" s="13"/>
      <c r="K850" s="13"/>
      <c r="L850" s="192"/>
      <c r="M850" s="198"/>
      <c r="N850" s="199"/>
      <c r="O850" s="199"/>
      <c r="P850" s="199"/>
      <c r="Q850" s="199"/>
      <c r="R850" s="199"/>
      <c r="S850" s="199"/>
      <c r="T850" s="200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T850" s="194" t="s">
        <v>250</v>
      </c>
      <c r="AU850" s="194" t="s">
        <v>86</v>
      </c>
      <c r="AV850" s="13" t="s">
        <v>86</v>
      </c>
      <c r="AW850" s="13" t="s">
        <v>32</v>
      </c>
      <c r="AX850" s="13" t="s">
        <v>76</v>
      </c>
      <c r="AY850" s="194" t="s">
        <v>134</v>
      </c>
    </row>
    <row r="851" s="13" customFormat="1">
      <c r="A851" s="13"/>
      <c r="B851" s="192"/>
      <c r="C851" s="13"/>
      <c r="D851" s="193" t="s">
        <v>250</v>
      </c>
      <c r="E851" s="194" t="s">
        <v>1</v>
      </c>
      <c r="F851" s="195" t="s">
        <v>1211</v>
      </c>
      <c r="G851" s="13"/>
      <c r="H851" s="196">
        <v>11.1</v>
      </c>
      <c r="I851" s="197"/>
      <c r="J851" s="13"/>
      <c r="K851" s="13"/>
      <c r="L851" s="192"/>
      <c r="M851" s="198"/>
      <c r="N851" s="199"/>
      <c r="O851" s="199"/>
      <c r="P851" s="199"/>
      <c r="Q851" s="199"/>
      <c r="R851" s="199"/>
      <c r="S851" s="199"/>
      <c r="T851" s="200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T851" s="194" t="s">
        <v>250</v>
      </c>
      <c r="AU851" s="194" t="s">
        <v>86</v>
      </c>
      <c r="AV851" s="13" t="s">
        <v>86</v>
      </c>
      <c r="AW851" s="13" t="s">
        <v>32</v>
      </c>
      <c r="AX851" s="13" t="s">
        <v>76</v>
      </c>
      <c r="AY851" s="194" t="s">
        <v>134</v>
      </c>
    </row>
    <row r="852" s="13" customFormat="1">
      <c r="A852" s="13"/>
      <c r="B852" s="192"/>
      <c r="C852" s="13"/>
      <c r="D852" s="193" t="s">
        <v>250</v>
      </c>
      <c r="E852" s="194" t="s">
        <v>1</v>
      </c>
      <c r="F852" s="195" t="s">
        <v>1212</v>
      </c>
      <c r="G852" s="13"/>
      <c r="H852" s="196">
        <v>15.6</v>
      </c>
      <c r="I852" s="197"/>
      <c r="J852" s="13"/>
      <c r="K852" s="13"/>
      <c r="L852" s="192"/>
      <c r="M852" s="198"/>
      <c r="N852" s="199"/>
      <c r="O852" s="199"/>
      <c r="P852" s="199"/>
      <c r="Q852" s="199"/>
      <c r="R852" s="199"/>
      <c r="S852" s="199"/>
      <c r="T852" s="200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T852" s="194" t="s">
        <v>250</v>
      </c>
      <c r="AU852" s="194" t="s">
        <v>86</v>
      </c>
      <c r="AV852" s="13" t="s">
        <v>86</v>
      </c>
      <c r="AW852" s="13" t="s">
        <v>32</v>
      </c>
      <c r="AX852" s="13" t="s">
        <v>76</v>
      </c>
      <c r="AY852" s="194" t="s">
        <v>134</v>
      </c>
    </row>
    <row r="853" s="15" customFormat="1">
      <c r="A853" s="15"/>
      <c r="B853" s="208"/>
      <c r="C853" s="15"/>
      <c r="D853" s="193" t="s">
        <v>250</v>
      </c>
      <c r="E853" s="209" t="s">
        <v>1</v>
      </c>
      <c r="F853" s="210" t="s">
        <v>256</v>
      </c>
      <c r="G853" s="15"/>
      <c r="H853" s="211">
        <v>65.808000000000007</v>
      </c>
      <c r="I853" s="212"/>
      <c r="J853" s="15"/>
      <c r="K853" s="15"/>
      <c r="L853" s="208"/>
      <c r="M853" s="213"/>
      <c r="N853" s="214"/>
      <c r="O853" s="214"/>
      <c r="P853" s="214"/>
      <c r="Q853" s="214"/>
      <c r="R853" s="214"/>
      <c r="S853" s="214"/>
      <c r="T853" s="2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T853" s="209" t="s">
        <v>250</v>
      </c>
      <c r="AU853" s="209" t="s">
        <v>86</v>
      </c>
      <c r="AV853" s="15" t="s">
        <v>248</v>
      </c>
      <c r="AW853" s="15" t="s">
        <v>32</v>
      </c>
      <c r="AX853" s="15" t="s">
        <v>84</v>
      </c>
      <c r="AY853" s="209" t="s">
        <v>134</v>
      </c>
    </row>
    <row r="854" s="2" customFormat="1" ht="24.15" customHeight="1">
      <c r="A854" s="38"/>
      <c r="B854" s="171"/>
      <c r="C854" s="172" t="s">
        <v>1213</v>
      </c>
      <c r="D854" s="172" t="s">
        <v>137</v>
      </c>
      <c r="E854" s="173" t="s">
        <v>1214</v>
      </c>
      <c r="F854" s="174" t="s">
        <v>1215</v>
      </c>
      <c r="G854" s="175" t="s">
        <v>397</v>
      </c>
      <c r="H854" s="176">
        <v>132.80799999999999</v>
      </c>
      <c r="I854" s="177"/>
      <c r="J854" s="178">
        <f>ROUND(I854*H854,2)</f>
        <v>0</v>
      </c>
      <c r="K854" s="174" t="s">
        <v>141</v>
      </c>
      <c r="L854" s="39"/>
      <c r="M854" s="179" t="s">
        <v>1</v>
      </c>
      <c r="N854" s="180" t="s">
        <v>41</v>
      </c>
      <c r="O854" s="77"/>
      <c r="P854" s="181">
        <f>O854*H854</f>
        <v>0</v>
      </c>
      <c r="Q854" s="181">
        <v>0.0035200000000000001</v>
      </c>
      <c r="R854" s="181">
        <f>Q854*H854</f>
        <v>0.46748415999999998</v>
      </c>
      <c r="S854" s="181">
        <v>0</v>
      </c>
      <c r="T854" s="182">
        <f>S854*H854</f>
        <v>0</v>
      </c>
      <c r="U854" s="38"/>
      <c r="V854" s="38"/>
      <c r="W854" s="38"/>
      <c r="X854" s="38"/>
      <c r="Y854" s="38"/>
      <c r="Z854" s="38"/>
      <c r="AA854" s="38"/>
      <c r="AB854" s="38"/>
      <c r="AC854" s="38"/>
      <c r="AD854" s="38"/>
      <c r="AE854" s="38"/>
      <c r="AR854" s="183" t="s">
        <v>341</v>
      </c>
      <c r="AT854" s="183" t="s">
        <v>137</v>
      </c>
      <c r="AU854" s="183" t="s">
        <v>86</v>
      </c>
      <c r="AY854" s="19" t="s">
        <v>134</v>
      </c>
      <c r="BE854" s="184">
        <f>IF(N854="základní",J854,0)</f>
        <v>0</v>
      </c>
      <c r="BF854" s="184">
        <f>IF(N854="snížená",J854,0)</f>
        <v>0</v>
      </c>
      <c r="BG854" s="184">
        <f>IF(N854="zákl. přenesená",J854,0)</f>
        <v>0</v>
      </c>
      <c r="BH854" s="184">
        <f>IF(N854="sníž. přenesená",J854,0)</f>
        <v>0</v>
      </c>
      <c r="BI854" s="184">
        <f>IF(N854="nulová",J854,0)</f>
        <v>0</v>
      </c>
      <c r="BJ854" s="19" t="s">
        <v>84</v>
      </c>
      <c r="BK854" s="184">
        <f>ROUND(I854*H854,2)</f>
        <v>0</v>
      </c>
      <c r="BL854" s="19" t="s">
        <v>341</v>
      </c>
      <c r="BM854" s="183" t="s">
        <v>1216</v>
      </c>
    </row>
    <row r="855" s="13" customFormat="1">
      <c r="A855" s="13"/>
      <c r="B855" s="192"/>
      <c r="C855" s="13"/>
      <c r="D855" s="193" t="s">
        <v>250</v>
      </c>
      <c r="E855" s="194" t="s">
        <v>1</v>
      </c>
      <c r="F855" s="195" t="s">
        <v>1209</v>
      </c>
      <c r="G855" s="13"/>
      <c r="H855" s="196">
        <v>33.107999999999997</v>
      </c>
      <c r="I855" s="197"/>
      <c r="J855" s="13"/>
      <c r="K855" s="13"/>
      <c r="L855" s="192"/>
      <c r="M855" s="198"/>
      <c r="N855" s="199"/>
      <c r="O855" s="199"/>
      <c r="P855" s="199"/>
      <c r="Q855" s="199"/>
      <c r="R855" s="199"/>
      <c r="S855" s="199"/>
      <c r="T855" s="200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T855" s="194" t="s">
        <v>250</v>
      </c>
      <c r="AU855" s="194" t="s">
        <v>86</v>
      </c>
      <c r="AV855" s="13" t="s">
        <v>86</v>
      </c>
      <c r="AW855" s="13" t="s">
        <v>32</v>
      </c>
      <c r="AX855" s="13" t="s">
        <v>76</v>
      </c>
      <c r="AY855" s="194" t="s">
        <v>134</v>
      </c>
    </row>
    <row r="856" s="13" customFormat="1">
      <c r="A856" s="13"/>
      <c r="B856" s="192"/>
      <c r="C856" s="13"/>
      <c r="D856" s="193" t="s">
        <v>250</v>
      </c>
      <c r="E856" s="194" t="s">
        <v>1</v>
      </c>
      <c r="F856" s="195" t="s">
        <v>1210</v>
      </c>
      <c r="G856" s="13"/>
      <c r="H856" s="196">
        <v>6</v>
      </c>
      <c r="I856" s="197"/>
      <c r="J856" s="13"/>
      <c r="K856" s="13"/>
      <c r="L856" s="192"/>
      <c r="M856" s="198"/>
      <c r="N856" s="199"/>
      <c r="O856" s="199"/>
      <c r="P856" s="199"/>
      <c r="Q856" s="199"/>
      <c r="R856" s="199"/>
      <c r="S856" s="199"/>
      <c r="T856" s="200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T856" s="194" t="s">
        <v>250</v>
      </c>
      <c r="AU856" s="194" t="s">
        <v>86</v>
      </c>
      <c r="AV856" s="13" t="s">
        <v>86</v>
      </c>
      <c r="AW856" s="13" t="s">
        <v>32</v>
      </c>
      <c r="AX856" s="13" t="s">
        <v>76</v>
      </c>
      <c r="AY856" s="194" t="s">
        <v>134</v>
      </c>
    </row>
    <row r="857" s="13" customFormat="1">
      <c r="A857" s="13"/>
      <c r="B857" s="192"/>
      <c r="C857" s="13"/>
      <c r="D857" s="193" t="s">
        <v>250</v>
      </c>
      <c r="E857" s="194" t="s">
        <v>1</v>
      </c>
      <c r="F857" s="195" t="s">
        <v>1211</v>
      </c>
      <c r="G857" s="13"/>
      <c r="H857" s="196">
        <v>11.1</v>
      </c>
      <c r="I857" s="197"/>
      <c r="J857" s="13"/>
      <c r="K857" s="13"/>
      <c r="L857" s="192"/>
      <c r="M857" s="198"/>
      <c r="N857" s="199"/>
      <c r="O857" s="199"/>
      <c r="P857" s="199"/>
      <c r="Q857" s="199"/>
      <c r="R857" s="199"/>
      <c r="S857" s="199"/>
      <c r="T857" s="200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T857" s="194" t="s">
        <v>250</v>
      </c>
      <c r="AU857" s="194" t="s">
        <v>86</v>
      </c>
      <c r="AV857" s="13" t="s">
        <v>86</v>
      </c>
      <c r="AW857" s="13" t="s">
        <v>32</v>
      </c>
      <c r="AX857" s="13" t="s">
        <v>76</v>
      </c>
      <c r="AY857" s="194" t="s">
        <v>134</v>
      </c>
    </row>
    <row r="858" s="13" customFormat="1">
      <c r="A858" s="13"/>
      <c r="B858" s="192"/>
      <c r="C858" s="13"/>
      <c r="D858" s="193" t="s">
        <v>250</v>
      </c>
      <c r="E858" s="194" t="s">
        <v>1</v>
      </c>
      <c r="F858" s="195" t="s">
        <v>1212</v>
      </c>
      <c r="G858" s="13"/>
      <c r="H858" s="196">
        <v>15.6</v>
      </c>
      <c r="I858" s="197"/>
      <c r="J858" s="13"/>
      <c r="K858" s="13"/>
      <c r="L858" s="192"/>
      <c r="M858" s="198"/>
      <c r="N858" s="199"/>
      <c r="O858" s="199"/>
      <c r="P858" s="199"/>
      <c r="Q858" s="199"/>
      <c r="R858" s="199"/>
      <c r="S858" s="199"/>
      <c r="T858" s="200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T858" s="194" t="s">
        <v>250</v>
      </c>
      <c r="AU858" s="194" t="s">
        <v>86</v>
      </c>
      <c r="AV858" s="13" t="s">
        <v>86</v>
      </c>
      <c r="AW858" s="13" t="s">
        <v>32</v>
      </c>
      <c r="AX858" s="13" t="s">
        <v>76</v>
      </c>
      <c r="AY858" s="194" t="s">
        <v>134</v>
      </c>
    </row>
    <row r="859" s="13" customFormat="1">
      <c r="A859" s="13"/>
      <c r="B859" s="192"/>
      <c r="C859" s="13"/>
      <c r="D859" s="193" t="s">
        <v>250</v>
      </c>
      <c r="E859" s="194" t="s">
        <v>1</v>
      </c>
      <c r="F859" s="195" t="s">
        <v>1217</v>
      </c>
      <c r="G859" s="13"/>
      <c r="H859" s="196">
        <v>28.800000000000001</v>
      </c>
      <c r="I859" s="197"/>
      <c r="J859" s="13"/>
      <c r="K859" s="13"/>
      <c r="L859" s="192"/>
      <c r="M859" s="198"/>
      <c r="N859" s="199"/>
      <c r="O859" s="199"/>
      <c r="P859" s="199"/>
      <c r="Q859" s="199"/>
      <c r="R859" s="199"/>
      <c r="S859" s="199"/>
      <c r="T859" s="200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T859" s="194" t="s">
        <v>250</v>
      </c>
      <c r="AU859" s="194" t="s">
        <v>86</v>
      </c>
      <c r="AV859" s="13" t="s">
        <v>86</v>
      </c>
      <c r="AW859" s="13" t="s">
        <v>32</v>
      </c>
      <c r="AX859" s="13" t="s">
        <v>76</v>
      </c>
      <c r="AY859" s="194" t="s">
        <v>134</v>
      </c>
    </row>
    <row r="860" s="13" customFormat="1">
      <c r="A860" s="13"/>
      <c r="B860" s="192"/>
      <c r="C860" s="13"/>
      <c r="D860" s="193" t="s">
        <v>250</v>
      </c>
      <c r="E860" s="194" t="s">
        <v>1</v>
      </c>
      <c r="F860" s="195" t="s">
        <v>1218</v>
      </c>
      <c r="G860" s="13"/>
      <c r="H860" s="196">
        <v>38.200000000000003</v>
      </c>
      <c r="I860" s="197"/>
      <c r="J860" s="13"/>
      <c r="K860" s="13"/>
      <c r="L860" s="192"/>
      <c r="M860" s="198"/>
      <c r="N860" s="199"/>
      <c r="O860" s="199"/>
      <c r="P860" s="199"/>
      <c r="Q860" s="199"/>
      <c r="R860" s="199"/>
      <c r="S860" s="199"/>
      <c r="T860" s="200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T860" s="194" t="s">
        <v>250</v>
      </c>
      <c r="AU860" s="194" t="s">
        <v>86</v>
      </c>
      <c r="AV860" s="13" t="s">
        <v>86</v>
      </c>
      <c r="AW860" s="13" t="s">
        <v>32</v>
      </c>
      <c r="AX860" s="13" t="s">
        <v>76</v>
      </c>
      <c r="AY860" s="194" t="s">
        <v>134</v>
      </c>
    </row>
    <row r="861" s="15" customFormat="1">
      <c r="A861" s="15"/>
      <c r="B861" s="208"/>
      <c r="C861" s="15"/>
      <c r="D861" s="193" t="s">
        <v>250</v>
      </c>
      <c r="E861" s="209" t="s">
        <v>1</v>
      </c>
      <c r="F861" s="210" t="s">
        <v>256</v>
      </c>
      <c r="G861" s="15"/>
      <c r="H861" s="211">
        <v>132.80799999999999</v>
      </c>
      <c r="I861" s="212"/>
      <c r="J861" s="15"/>
      <c r="K861" s="15"/>
      <c r="L861" s="208"/>
      <c r="M861" s="213"/>
      <c r="N861" s="214"/>
      <c r="O861" s="214"/>
      <c r="P861" s="214"/>
      <c r="Q861" s="214"/>
      <c r="R861" s="214"/>
      <c r="S861" s="214"/>
      <c r="T861" s="2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T861" s="209" t="s">
        <v>250</v>
      </c>
      <c r="AU861" s="209" t="s">
        <v>86</v>
      </c>
      <c r="AV861" s="15" t="s">
        <v>248</v>
      </c>
      <c r="AW861" s="15" t="s">
        <v>32</v>
      </c>
      <c r="AX861" s="15" t="s">
        <v>84</v>
      </c>
      <c r="AY861" s="209" t="s">
        <v>134</v>
      </c>
    </row>
    <row r="862" s="2" customFormat="1" ht="24.15" customHeight="1">
      <c r="A862" s="38"/>
      <c r="B862" s="171"/>
      <c r="C862" s="172" t="s">
        <v>1219</v>
      </c>
      <c r="D862" s="172" t="s">
        <v>137</v>
      </c>
      <c r="E862" s="173" t="s">
        <v>1220</v>
      </c>
      <c r="F862" s="174" t="s">
        <v>1221</v>
      </c>
      <c r="G862" s="175" t="s">
        <v>1003</v>
      </c>
      <c r="H862" s="238"/>
      <c r="I862" s="177"/>
      <c r="J862" s="178">
        <f>ROUND(I862*H862,2)</f>
        <v>0</v>
      </c>
      <c r="K862" s="174" t="s">
        <v>141</v>
      </c>
      <c r="L862" s="39"/>
      <c r="M862" s="179" t="s">
        <v>1</v>
      </c>
      <c r="N862" s="180" t="s">
        <v>41</v>
      </c>
      <c r="O862" s="77"/>
      <c r="P862" s="181">
        <f>O862*H862</f>
        <v>0</v>
      </c>
      <c r="Q862" s="181">
        <v>0</v>
      </c>
      <c r="R862" s="181">
        <f>Q862*H862</f>
        <v>0</v>
      </c>
      <c r="S862" s="181">
        <v>0</v>
      </c>
      <c r="T862" s="182">
        <f>S862*H862</f>
        <v>0</v>
      </c>
      <c r="U862" s="38"/>
      <c r="V862" s="38"/>
      <c r="W862" s="38"/>
      <c r="X862" s="38"/>
      <c r="Y862" s="38"/>
      <c r="Z862" s="38"/>
      <c r="AA862" s="38"/>
      <c r="AB862" s="38"/>
      <c r="AC862" s="38"/>
      <c r="AD862" s="38"/>
      <c r="AE862" s="38"/>
      <c r="AR862" s="183" t="s">
        <v>341</v>
      </c>
      <c r="AT862" s="183" t="s">
        <v>137</v>
      </c>
      <c r="AU862" s="183" t="s">
        <v>86</v>
      </c>
      <c r="AY862" s="19" t="s">
        <v>134</v>
      </c>
      <c r="BE862" s="184">
        <f>IF(N862="základní",J862,0)</f>
        <v>0</v>
      </c>
      <c r="BF862" s="184">
        <f>IF(N862="snížená",J862,0)</f>
        <v>0</v>
      </c>
      <c r="BG862" s="184">
        <f>IF(N862="zákl. přenesená",J862,0)</f>
        <v>0</v>
      </c>
      <c r="BH862" s="184">
        <f>IF(N862="sníž. přenesená",J862,0)</f>
        <v>0</v>
      </c>
      <c r="BI862" s="184">
        <f>IF(N862="nulová",J862,0)</f>
        <v>0</v>
      </c>
      <c r="BJ862" s="19" t="s">
        <v>84</v>
      </c>
      <c r="BK862" s="184">
        <f>ROUND(I862*H862,2)</f>
        <v>0</v>
      </c>
      <c r="BL862" s="19" t="s">
        <v>341</v>
      </c>
      <c r="BM862" s="183" t="s">
        <v>1222</v>
      </c>
    </row>
    <row r="863" s="12" customFormat="1" ht="22.8" customHeight="1">
      <c r="A863" s="12"/>
      <c r="B863" s="158"/>
      <c r="C863" s="12"/>
      <c r="D863" s="159" t="s">
        <v>75</v>
      </c>
      <c r="E863" s="169" t="s">
        <v>1223</v>
      </c>
      <c r="F863" s="169" t="s">
        <v>1224</v>
      </c>
      <c r="G863" s="12"/>
      <c r="H863" s="12"/>
      <c r="I863" s="161"/>
      <c r="J863" s="170">
        <f>BK863</f>
        <v>0</v>
      </c>
      <c r="K863" s="12"/>
      <c r="L863" s="158"/>
      <c r="M863" s="163"/>
      <c r="N863" s="164"/>
      <c r="O863" s="164"/>
      <c r="P863" s="165">
        <f>SUM(P864:P891)</f>
        <v>0</v>
      </c>
      <c r="Q863" s="164"/>
      <c r="R863" s="165">
        <f>SUM(R864:R891)</f>
        <v>0</v>
      </c>
      <c r="S863" s="164"/>
      <c r="T863" s="166">
        <f>SUM(T864:T891)</f>
        <v>0</v>
      </c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R863" s="159" t="s">
        <v>86</v>
      </c>
      <c r="AT863" s="167" t="s">
        <v>75</v>
      </c>
      <c r="AU863" s="167" t="s">
        <v>84</v>
      </c>
      <c r="AY863" s="159" t="s">
        <v>134</v>
      </c>
      <c r="BK863" s="168">
        <f>SUM(BK864:BK891)</f>
        <v>0</v>
      </c>
    </row>
    <row r="864" s="2" customFormat="1" ht="33" customHeight="1">
      <c r="A864" s="38"/>
      <c r="B864" s="171"/>
      <c r="C864" s="172" t="s">
        <v>1225</v>
      </c>
      <c r="D864" s="172" t="s">
        <v>137</v>
      </c>
      <c r="E864" s="173" t="s">
        <v>1226</v>
      </c>
      <c r="F864" s="174" t="s">
        <v>1227</v>
      </c>
      <c r="G864" s="175" t="s">
        <v>140</v>
      </c>
      <c r="H864" s="176">
        <v>1</v>
      </c>
      <c r="I864" s="177"/>
      <c r="J864" s="178">
        <f>ROUND(I864*H864,2)</f>
        <v>0</v>
      </c>
      <c r="K864" s="174" t="s">
        <v>1</v>
      </c>
      <c r="L864" s="39"/>
      <c r="M864" s="179" t="s">
        <v>1</v>
      </c>
      <c r="N864" s="180" t="s">
        <v>41</v>
      </c>
      <c r="O864" s="77"/>
      <c r="P864" s="181">
        <f>O864*H864</f>
        <v>0</v>
      </c>
      <c r="Q864" s="181">
        <v>0</v>
      </c>
      <c r="R864" s="181">
        <f>Q864*H864</f>
        <v>0</v>
      </c>
      <c r="S864" s="181">
        <v>0</v>
      </c>
      <c r="T864" s="182">
        <f>S864*H864</f>
        <v>0</v>
      </c>
      <c r="U864" s="38"/>
      <c r="V864" s="38"/>
      <c r="W864" s="38"/>
      <c r="X864" s="38"/>
      <c r="Y864" s="38"/>
      <c r="Z864" s="38"/>
      <c r="AA864" s="38"/>
      <c r="AB864" s="38"/>
      <c r="AC864" s="38"/>
      <c r="AD864" s="38"/>
      <c r="AE864" s="38"/>
      <c r="AR864" s="183" t="s">
        <v>341</v>
      </c>
      <c r="AT864" s="183" t="s">
        <v>137</v>
      </c>
      <c r="AU864" s="183" t="s">
        <v>86</v>
      </c>
      <c r="AY864" s="19" t="s">
        <v>134</v>
      </c>
      <c r="BE864" s="184">
        <f>IF(N864="základní",J864,0)</f>
        <v>0</v>
      </c>
      <c r="BF864" s="184">
        <f>IF(N864="snížená",J864,0)</f>
        <v>0</v>
      </c>
      <c r="BG864" s="184">
        <f>IF(N864="zákl. přenesená",J864,0)</f>
        <v>0</v>
      </c>
      <c r="BH864" s="184">
        <f>IF(N864="sníž. přenesená",J864,0)</f>
        <v>0</v>
      </c>
      <c r="BI864" s="184">
        <f>IF(N864="nulová",J864,0)</f>
        <v>0</v>
      </c>
      <c r="BJ864" s="19" t="s">
        <v>84</v>
      </c>
      <c r="BK864" s="184">
        <f>ROUND(I864*H864,2)</f>
        <v>0</v>
      </c>
      <c r="BL864" s="19" t="s">
        <v>341</v>
      </c>
      <c r="BM864" s="183" t="s">
        <v>1228</v>
      </c>
    </row>
    <row r="865" s="2" customFormat="1">
      <c r="A865" s="38"/>
      <c r="B865" s="39"/>
      <c r="C865" s="38"/>
      <c r="D865" s="193" t="s">
        <v>451</v>
      </c>
      <c r="E865" s="38"/>
      <c r="F865" s="234" t="s">
        <v>1229</v>
      </c>
      <c r="G865" s="38"/>
      <c r="H865" s="38"/>
      <c r="I865" s="235"/>
      <c r="J865" s="38"/>
      <c r="K865" s="38"/>
      <c r="L865" s="39"/>
      <c r="M865" s="236"/>
      <c r="N865" s="237"/>
      <c r="O865" s="77"/>
      <c r="P865" s="77"/>
      <c r="Q865" s="77"/>
      <c r="R865" s="77"/>
      <c r="S865" s="77"/>
      <c r="T865" s="78"/>
      <c r="U865" s="38"/>
      <c r="V865" s="38"/>
      <c r="W865" s="38"/>
      <c r="X865" s="38"/>
      <c r="Y865" s="38"/>
      <c r="Z865" s="38"/>
      <c r="AA865" s="38"/>
      <c r="AB865" s="38"/>
      <c r="AC865" s="38"/>
      <c r="AD865" s="38"/>
      <c r="AE865" s="38"/>
      <c r="AT865" s="19" t="s">
        <v>451</v>
      </c>
      <c r="AU865" s="19" t="s">
        <v>86</v>
      </c>
    </row>
    <row r="866" s="2" customFormat="1" ht="24.15" customHeight="1">
      <c r="A866" s="38"/>
      <c r="B866" s="171"/>
      <c r="C866" s="172" t="s">
        <v>1230</v>
      </c>
      <c r="D866" s="172" t="s">
        <v>137</v>
      </c>
      <c r="E866" s="173" t="s">
        <v>1231</v>
      </c>
      <c r="F866" s="174" t="s">
        <v>1232</v>
      </c>
      <c r="G866" s="175" t="s">
        <v>140</v>
      </c>
      <c r="H866" s="176">
        <v>4</v>
      </c>
      <c r="I866" s="177"/>
      <c r="J866" s="178">
        <f>ROUND(I866*H866,2)</f>
        <v>0</v>
      </c>
      <c r="K866" s="174" t="s">
        <v>1</v>
      </c>
      <c r="L866" s="39"/>
      <c r="M866" s="179" t="s">
        <v>1</v>
      </c>
      <c r="N866" s="180" t="s">
        <v>41</v>
      </c>
      <c r="O866" s="77"/>
      <c r="P866" s="181">
        <f>O866*H866</f>
        <v>0</v>
      </c>
      <c r="Q866" s="181">
        <v>0</v>
      </c>
      <c r="R866" s="181">
        <f>Q866*H866</f>
        <v>0</v>
      </c>
      <c r="S866" s="181">
        <v>0</v>
      </c>
      <c r="T866" s="182">
        <f>S866*H866</f>
        <v>0</v>
      </c>
      <c r="U866" s="38"/>
      <c r="V866" s="38"/>
      <c r="W866" s="38"/>
      <c r="X866" s="38"/>
      <c r="Y866" s="38"/>
      <c r="Z866" s="38"/>
      <c r="AA866" s="38"/>
      <c r="AB866" s="38"/>
      <c r="AC866" s="38"/>
      <c r="AD866" s="38"/>
      <c r="AE866" s="38"/>
      <c r="AR866" s="183" t="s">
        <v>341</v>
      </c>
      <c r="AT866" s="183" t="s">
        <v>137</v>
      </c>
      <c r="AU866" s="183" t="s">
        <v>86</v>
      </c>
      <c r="AY866" s="19" t="s">
        <v>134</v>
      </c>
      <c r="BE866" s="184">
        <f>IF(N866="základní",J866,0)</f>
        <v>0</v>
      </c>
      <c r="BF866" s="184">
        <f>IF(N866="snížená",J866,0)</f>
        <v>0</v>
      </c>
      <c r="BG866" s="184">
        <f>IF(N866="zákl. přenesená",J866,0)</f>
        <v>0</v>
      </c>
      <c r="BH866" s="184">
        <f>IF(N866="sníž. přenesená",J866,0)</f>
        <v>0</v>
      </c>
      <c r="BI866" s="184">
        <f>IF(N866="nulová",J866,0)</f>
        <v>0</v>
      </c>
      <c r="BJ866" s="19" t="s">
        <v>84</v>
      </c>
      <c r="BK866" s="184">
        <f>ROUND(I866*H866,2)</f>
        <v>0</v>
      </c>
      <c r="BL866" s="19" t="s">
        <v>341</v>
      </c>
      <c r="BM866" s="183" t="s">
        <v>1233</v>
      </c>
    </row>
    <row r="867" s="2" customFormat="1">
      <c r="A867" s="38"/>
      <c r="B867" s="39"/>
      <c r="C867" s="38"/>
      <c r="D867" s="193" t="s">
        <v>451</v>
      </c>
      <c r="E867" s="38"/>
      <c r="F867" s="234" t="s">
        <v>1229</v>
      </c>
      <c r="G867" s="38"/>
      <c r="H867" s="38"/>
      <c r="I867" s="235"/>
      <c r="J867" s="38"/>
      <c r="K867" s="38"/>
      <c r="L867" s="39"/>
      <c r="M867" s="236"/>
      <c r="N867" s="237"/>
      <c r="O867" s="77"/>
      <c r="P867" s="77"/>
      <c r="Q867" s="77"/>
      <c r="R867" s="77"/>
      <c r="S867" s="77"/>
      <c r="T867" s="78"/>
      <c r="U867" s="38"/>
      <c r="V867" s="38"/>
      <c r="W867" s="38"/>
      <c r="X867" s="38"/>
      <c r="Y867" s="38"/>
      <c r="Z867" s="38"/>
      <c r="AA867" s="38"/>
      <c r="AB867" s="38"/>
      <c r="AC867" s="38"/>
      <c r="AD867" s="38"/>
      <c r="AE867" s="38"/>
      <c r="AT867" s="19" t="s">
        <v>451</v>
      </c>
      <c r="AU867" s="19" t="s">
        <v>86</v>
      </c>
    </row>
    <row r="868" s="2" customFormat="1" ht="24.15" customHeight="1">
      <c r="A868" s="38"/>
      <c r="B868" s="171"/>
      <c r="C868" s="172" t="s">
        <v>1234</v>
      </c>
      <c r="D868" s="172" t="s">
        <v>137</v>
      </c>
      <c r="E868" s="173" t="s">
        <v>1235</v>
      </c>
      <c r="F868" s="174" t="s">
        <v>1236</v>
      </c>
      <c r="G868" s="175" t="s">
        <v>140</v>
      </c>
      <c r="H868" s="176">
        <v>2</v>
      </c>
      <c r="I868" s="177"/>
      <c r="J868" s="178">
        <f>ROUND(I868*H868,2)</f>
        <v>0</v>
      </c>
      <c r="K868" s="174" t="s">
        <v>1</v>
      </c>
      <c r="L868" s="39"/>
      <c r="M868" s="179" t="s">
        <v>1</v>
      </c>
      <c r="N868" s="180" t="s">
        <v>41</v>
      </c>
      <c r="O868" s="77"/>
      <c r="P868" s="181">
        <f>O868*H868</f>
        <v>0</v>
      </c>
      <c r="Q868" s="181">
        <v>0</v>
      </c>
      <c r="R868" s="181">
        <f>Q868*H868</f>
        <v>0</v>
      </c>
      <c r="S868" s="181">
        <v>0</v>
      </c>
      <c r="T868" s="182">
        <f>S868*H868</f>
        <v>0</v>
      </c>
      <c r="U868" s="38"/>
      <c r="V868" s="38"/>
      <c r="W868" s="38"/>
      <c r="X868" s="38"/>
      <c r="Y868" s="38"/>
      <c r="Z868" s="38"/>
      <c r="AA868" s="38"/>
      <c r="AB868" s="38"/>
      <c r="AC868" s="38"/>
      <c r="AD868" s="38"/>
      <c r="AE868" s="38"/>
      <c r="AR868" s="183" t="s">
        <v>341</v>
      </c>
      <c r="AT868" s="183" t="s">
        <v>137</v>
      </c>
      <c r="AU868" s="183" t="s">
        <v>86</v>
      </c>
      <c r="AY868" s="19" t="s">
        <v>134</v>
      </c>
      <c r="BE868" s="184">
        <f>IF(N868="základní",J868,0)</f>
        <v>0</v>
      </c>
      <c r="BF868" s="184">
        <f>IF(N868="snížená",J868,0)</f>
        <v>0</v>
      </c>
      <c r="BG868" s="184">
        <f>IF(N868="zákl. přenesená",J868,0)</f>
        <v>0</v>
      </c>
      <c r="BH868" s="184">
        <f>IF(N868="sníž. přenesená",J868,0)</f>
        <v>0</v>
      </c>
      <c r="BI868" s="184">
        <f>IF(N868="nulová",J868,0)</f>
        <v>0</v>
      </c>
      <c r="BJ868" s="19" t="s">
        <v>84</v>
      </c>
      <c r="BK868" s="184">
        <f>ROUND(I868*H868,2)</f>
        <v>0</v>
      </c>
      <c r="BL868" s="19" t="s">
        <v>341</v>
      </c>
      <c r="BM868" s="183" t="s">
        <v>1237</v>
      </c>
    </row>
    <row r="869" s="2" customFormat="1">
      <c r="A869" s="38"/>
      <c r="B869" s="39"/>
      <c r="C869" s="38"/>
      <c r="D869" s="193" t="s">
        <v>451</v>
      </c>
      <c r="E869" s="38"/>
      <c r="F869" s="234" t="s">
        <v>1229</v>
      </c>
      <c r="G869" s="38"/>
      <c r="H869" s="38"/>
      <c r="I869" s="235"/>
      <c r="J869" s="38"/>
      <c r="K869" s="38"/>
      <c r="L869" s="39"/>
      <c r="M869" s="236"/>
      <c r="N869" s="237"/>
      <c r="O869" s="77"/>
      <c r="P869" s="77"/>
      <c r="Q869" s="77"/>
      <c r="R869" s="77"/>
      <c r="S869" s="77"/>
      <c r="T869" s="78"/>
      <c r="U869" s="38"/>
      <c r="V869" s="38"/>
      <c r="W869" s="38"/>
      <c r="X869" s="38"/>
      <c r="Y869" s="38"/>
      <c r="Z869" s="38"/>
      <c r="AA869" s="38"/>
      <c r="AB869" s="38"/>
      <c r="AC869" s="38"/>
      <c r="AD869" s="38"/>
      <c r="AE869" s="38"/>
      <c r="AT869" s="19" t="s">
        <v>451</v>
      </c>
      <c r="AU869" s="19" t="s">
        <v>86</v>
      </c>
    </row>
    <row r="870" s="2" customFormat="1" ht="24.15" customHeight="1">
      <c r="A870" s="38"/>
      <c r="B870" s="171"/>
      <c r="C870" s="172" t="s">
        <v>1238</v>
      </c>
      <c r="D870" s="172" t="s">
        <v>137</v>
      </c>
      <c r="E870" s="173" t="s">
        <v>1239</v>
      </c>
      <c r="F870" s="174" t="s">
        <v>1240</v>
      </c>
      <c r="G870" s="175" t="s">
        <v>140</v>
      </c>
      <c r="H870" s="176">
        <v>5</v>
      </c>
      <c r="I870" s="177"/>
      <c r="J870" s="178">
        <f>ROUND(I870*H870,2)</f>
        <v>0</v>
      </c>
      <c r="K870" s="174" t="s">
        <v>1</v>
      </c>
      <c r="L870" s="39"/>
      <c r="M870" s="179" t="s">
        <v>1</v>
      </c>
      <c r="N870" s="180" t="s">
        <v>41</v>
      </c>
      <c r="O870" s="77"/>
      <c r="P870" s="181">
        <f>O870*H870</f>
        <v>0</v>
      </c>
      <c r="Q870" s="181">
        <v>0</v>
      </c>
      <c r="R870" s="181">
        <f>Q870*H870</f>
        <v>0</v>
      </c>
      <c r="S870" s="181">
        <v>0</v>
      </c>
      <c r="T870" s="182">
        <f>S870*H870</f>
        <v>0</v>
      </c>
      <c r="U870" s="38"/>
      <c r="V870" s="38"/>
      <c r="W870" s="38"/>
      <c r="X870" s="38"/>
      <c r="Y870" s="38"/>
      <c r="Z870" s="38"/>
      <c r="AA870" s="38"/>
      <c r="AB870" s="38"/>
      <c r="AC870" s="38"/>
      <c r="AD870" s="38"/>
      <c r="AE870" s="38"/>
      <c r="AR870" s="183" t="s">
        <v>341</v>
      </c>
      <c r="AT870" s="183" t="s">
        <v>137</v>
      </c>
      <c r="AU870" s="183" t="s">
        <v>86</v>
      </c>
      <c r="AY870" s="19" t="s">
        <v>134</v>
      </c>
      <c r="BE870" s="184">
        <f>IF(N870="základní",J870,0)</f>
        <v>0</v>
      </c>
      <c r="BF870" s="184">
        <f>IF(N870="snížená",J870,0)</f>
        <v>0</v>
      </c>
      <c r="BG870" s="184">
        <f>IF(N870="zákl. přenesená",J870,0)</f>
        <v>0</v>
      </c>
      <c r="BH870" s="184">
        <f>IF(N870="sníž. přenesená",J870,0)</f>
        <v>0</v>
      </c>
      <c r="BI870" s="184">
        <f>IF(N870="nulová",J870,0)</f>
        <v>0</v>
      </c>
      <c r="BJ870" s="19" t="s">
        <v>84</v>
      </c>
      <c r="BK870" s="184">
        <f>ROUND(I870*H870,2)</f>
        <v>0</v>
      </c>
      <c r="BL870" s="19" t="s">
        <v>341</v>
      </c>
      <c r="BM870" s="183" t="s">
        <v>1241</v>
      </c>
    </row>
    <row r="871" s="2" customFormat="1">
      <c r="A871" s="38"/>
      <c r="B871" s="39"/>
      <c r="C871" s="38"/>
      <c r="D871" s="193" t="s">
        <v>451</v>
      </c>
      <c r="E871" s="38"/>
      <c r="F871" s="234" t="s">
        <v>1229</v>
      </c>
      <c r="G871" s="38"/>
      <c r="H871" s="38"/>
      <c r="I871" s="235"/>
      <c r="J871" s="38"/>
      <c r="K871" s="38"/>
      <c r="L871" s="39"/>
      <c r="M871" s="236"/>
      <c r="N871" s="237"/>
      <c r="O871" s="77"/>
      <c r="P871" s="77"/>
      <c r="Q871" s="77"/>
      <c r="R871" s="77"/>
      <c r="S871" s="77"/>
      <c r="T871" s="78"/>
      <c r="U871" s="38"/>
      <c r="V871" s="38"/>
      <c r="W871" s="38"/>
      <c r="X871" s="38"/>
      <c r="Y871" s="38"/>
      <c r="Z871" s="38"/>
      <c r="AA871" s="38"/>
      <c r="AB871" s="38"/>
      <c r="AC871" s="38"/>
      <c r="AD871" s="38"/>
      <c r="AE871" s="38"/>
      <c r="AT871" s="19" t="s">
        <v>451</v>
      </c>
      <c r="AU871" s="19" t="s">
        <v>86</v>
      </c>
    </row>
    <row r="872" s="2" customFormat="1" ht="24.15" customHeight="1">
      <c r="A872" s="38"/>
      <c r="B872" s="171"/>
      <c r="C872" s="172" t="s">
        <v>1242</v>
      </c>
      <c r="D872" s="172" t="s">
        <v>137</v>
      </c>
      <c r="E872" s="173" t="s">
        <v>1243</v>
      </c>
      <c r="F872" s="174" t="s">
        <v>1244</v>
      </c>
      <c r="G872" s="175" t="s">
        <v>140</v>
      </c>
      <c r="H872" s="176">
        <v>2</v>
      </c>
      <c r="I872" s="177"/>
      <c r="J872" s="178">
        <f>ROUND(I872*H872,2)</f>
        <v>0</v>
      </c>
      <c r="K872" s="174" t="s">
        <v>1</v>
      </c>
      <c r="L872" s="39"/>
      <c r="M872" s="179" t="s">
        <v>1</v>
      </c>
      <c r="N872" s="180" t="s">
        <v>41</v>
      </c>
      <c r="O872" s="77"/>
      <c r="P872" s="181">
        <f>O872*H872</f>
        <v>0</v>
      </c>
      <c r="Q872" s="181">
        <v>0</v>
      </c>
      <c r="R872" s="181">
        <f>Q872*H872</f>
        <v>0</v>
      </c>
      <c r="S872" s="181">
        <v>0</v>
      </c>
      <c r="T872" s="182">
        <f>S872*H872</f>
        <v>0</v>
      </c>
      <c r="U872" s="38"/>
      <c r="V872" s="38"/>
      <c r="W872" s="38"/>
      <c r="X872" s="38"/>
      <c r="Y872" s="38"/>
      <c r="Z872" s="38"/>
      <c r="AA872" s="38"/>
      <c r="AB872" s="38"/>
      <c r="AC872" s="38"/>
      <c r="AD872" s="38"/>
      <c r="AE872" s="38"/>
      <c r="AR872" s="183" t="s">
        <v>341</v>
      </c>
      <c r="AT872" s="183" t="s">
        <v>137</v>
      </c>
      <c r="AU872" s="183" t="s">
        <v>86</v>
      </c>
      <c r="AY872" s="19" t="s">
        <v>134</v>
      </c>
      <c r="BE872" s="184">
        <f>IF(N872="základní",J872,0)</f>
        <v>0</v>
      </c>
      <c r="BF872" s="184">
        <f>IF(N872="snížená",J872,0)</f>
        <v>0</v>
      </c>
      <c r="BG872" s="184">
        <f>IF(N872="zákl. přenesená",J872,0)</f>
        <v>0</v>
      </c>
      <c r="BH872" s="184">
        <f>IF(N872="sníž. přenesená",J872,0)</f>
        <v>0</v>
      </c>
      <c r="BI872" s="184">
        <f>IF(N872="nulová",J872,0)</f>
        <v>0</v>
      </c>
      <c r="BJ872" s="19" t="s">
        <v>84</v>
      </c>
      <c r="BK872" s="184">
        <f>ROUND(I872*H872,2)</f>
        <v>0</v>
      </c>
      <c r="BL872" s="19" t="s">
        <v>341</v>
      </c>
      <c r="BM872" s="183" t="s">
        <v>1245</v>
      </c>
    </row>
    <row r="873" s="2" customFormat="1">
      <c r="A873" s="38"/>
      <c r="B873" s="39"/>
      <c r="C873" s="38"/>
      <c r="D873" s="193" t="s">
        <v>451</v>
      </c>
      <c r="E873" s="38"/>
      <c r="F873" s="234" t="s">
        <v>1229</v>
      </c>
      <c r="G873" s="38"/>
      <c r="H873" s="38"/>
      <c r="I873" s="235"/>
      <c r="J873" s="38"/>
      <c r="K873" s="38"/>
      <c r="L873" s="39"/>
      <c r="M873" s="236"/>
      <c r="N873" s="237"/>
      <c r="O873" s="77"/>
      <c r="P873" s="77"/>
      <c r="Q873" s="77"/>
      <c r="R873" s="77"/>
      <c r="S873" s="77"/>
      <c r="T873" s="78"/>
      <c r="U873" s="38"/>
      <c r="V873" s="38"/>
      <c r="W873" s="38"/>
      <c r="X873" s="38"/>
      <c r="Y873" s="38"/>
      <c r="Z873" s="38"/>
      <c r="AA873" s="38"/>
      <c r="AB873" s="38"/>
      <c r="AC873" s="38"/>
      <c r="AD873" s="38"/>
      <c r="AE873" s="38"/>
      <c r="AT873" s="19" t="s">
        <v>451</v>
      </c>
      <c r="AU873" s="19" t="s">
        <v>86</v>
      </c>
    </row>
    <row r="874" s="2" customFormat="1" ht="21.75" customHeight="1">
      <c r="A874" s="38"/>
      <c r="B874" s="171"/>
      <c r="C874" s="172" t="s">
        <v>1246</v>
      </c>
      <c r="D874" s="172" t="s">
        <v>137</v>
      </c>
      <c r="E874" s="173" t="s">
        <v>1247</v>
      </c>
      <c r="F874" s="174" t="s">
        <v>1248</v>
      </c>
      <c r="G874" s="175" t="s">
        <v>397</v>
      </c>
      <c r="H874" s="176">
        <v>63.200000000000003</v>
      </c>
      <c r="I874" s="177"/>
      <c r="J874" s="178">
        <f>ROUND(I874*H874,2)</f>
        <v>0</v>
      </c>
      <c r="K874" s="174" t="s">
        <v>1</v>
      </c>
      <c r="L874" s="39"/>
      <c r="M874" s="179" t="s">
        <v>1</v>
      </c>
      <c r="N874" s="180" t="s">
        <v>41</v>
      </c>
      <c r="O874" s="77"/>
      <c r="P874" s="181">
        <f>O874*H874</f>
        <v>0</v>
      </c>
      <c r="Q874" s="181">
        <v>0</v>
      </c>
      <c r="R874" s="181">
        <f>Q874*H874</f>
        <v>0</v>
      </c>
      <c r="S874" s="181">
        <v>0</v>
      </c>
      <c r="T874" s="182">
        <f>S874*H874</f>
        <v>0</v>
      </c>
      <c r="U874" s="38"/>
      <c r="V874" s="38"/>
      <c r="W874" s="38"/>
      <c r="X874" s="38"/>
      <c r="Y874" s="38"/>
      <c r="Z874" s="38"/>
      <c r="AA874" s="38"/>
      <c r="AB874" s="38"/>
      <c r="AC874" s="38"/>
      <c r="AD874" s="38"/>
      <c r="AE874" s="38"/>
      <c r="AR874" s="183" t="s">
        <v>341</v>
      </c>
      <c r="AT874" s="183" t="s">
        <v>137</v>
      </c>
      <c r="AU874" s="183" t="s">
        <v>86</v>
      </c>
      <c r="AY874" s="19" t="s">
        <v>134</v>
      </c>
      <c r="BE874" s="184">
        <f>IF(N874="základní",J874,0)</f>
        <v>0</v>
      </c>
      <c r="BF874" s="184">
        <f>IF(N874="snížená",J874,0)</f>
        <v>0</v>
      </c>
      <c r="BG874" s="184">
        <f>IF(N874="zákl. přenesená",J874,0)</f>
        <v>0</v>
      </c>
      <c r="BH874" s="184">
        <f>IF(N874="sníž. přenesená",J874,0)</f>
        <v>0</v>
      </c>
      <c r="BI874" s="184">
        <f>IF(N874="nulová",J874,0)</f>
        <v>0</v>
      </c>
      <c r="BJ874" s="19" t="s">
        <v>84</v>
      </c>
      <c r="BK874" s="184">
        <f>ROUND(I874*H874,2)</f>
        <v>0</v>
      </c>
      <c r="BL874" s="19" t="s">
        <v>341</v>
      </c>
      <c r="BM874" s="183" t="s">
        <v>1249</v>
      </c>
    </row>
    <row r="875" s="2" customFormat="1">
      <c r="A875" s="38"/>
      <c r="B875" s="39"/>
      <c r="C875" s="38"/>
      <c r="D875" s="193" t="s">
        <v>451</v>
      </c>
      <c r="E875" s="38"/>
      <c r="F875" s="234" t="s">
        <v>1250</v>
      </c>
      <c r="G875" s="38"/>
      <c r="H875" s="38"/>
      <c r="I875" s="235"/>
      <c r="J875" s="38"/>
      <c r="K875" s="38"/>
      <c r="L875" s="39"/>
      <c r="M875" s="236"/>
      <c r="N875" s="237"/>
      <c r="O875" s="77"/>
      <c r="P875" s="77"/>
      <c r="Q875" s="77"/>
      <c r="R875" s="77"/>
      <c r="S875" s="77"/>
      <c r="T875" s="78"/>
      <c r="U875" s="38"/>
      <c r="V875" s="38"/>
      <c r="W875" s="38"/>
      <c r="X875" s="38"/>
      <c r="Y875" s="38"/>
      <c r="Z875" s="38"/>
      <c r="AA875" s="38"/>
      <c r="AB875" s="38"/>
      <c r="AC875" s="38"/>
      <c r="AD875" s="38"/>
      <c r="AE875" s="38"/>
      <c r="AT875" s="19" t="s">
        <v>451</v>
      </c>
      <c r="AU875" s="19" t="s">
        <v>86</v>
      </c>
    </row>
    <row r="876" s="13" customFormat="1">
      <c r="A876" s="13"/>
      <c r="B876" s="192"/>
      <c r="C876" s="13"/>
      <c r="D876" s="193" t="s">
        <v>250</v>
      </c>
      <c r="E876" s="194" t="s">
        <v>1</v>
      </c>
      <c r="F876" s="195" t="s">
        <v>1217</v>
      </c>
      <c r="G876" s="13"/>
      <c r="H876" s="196">
        <v>28.800000000000001</v>
      </c>
      <c r="I876" s="197"/>
      <c r="J876" s="13"/>
      <c r="K876" s="13"/>
      <c r="L876" s="192"/>
      <c r="M876" s="198"/>
      <c r="N876" s="199"/>
      <c r="O876" s="199"/>
      <c r="P876" s="199"/>
      <c r="Q876" s="199"/>
      <c r="R876" s="199"/>
      <c r="S876" s="199"/>
      <c r="T876" s="200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T876" s="194" t="s">
        <v>250</v>
      </c>
      <c r="AU876" s="194" t="s">
        <v>86</v>
      </c>
      <c r="AV876" s="13" t="s">
        <v>86</v>
      </c>
      <c r="AW876" s="13" t="s">
        <v>32</v>
      </c>
      <c r="AX876" s="13" t="s">
        <v>76</v>
      </c>
      <c r="AY876" s="194" t="s">
        <v>134</v>
      </c>
    </row>
    <row r="877" s="13" customFormat="1">
      <c r="A877" s="13"/>
      <c r="B877" s="192"/>
      <c r="C877" s="13"/>
      <c r="D877" s="193" t="s">
        <v>250</v>
      </c>
      <c r="E877" s="194" t="s">
        <v>1</v>
      </c>
      <c r="F877" s="195" t="s">
        <v>1251</v>
      </c>
      <c r="G877" s="13"/>
      <c r="H877" s="196">
        <v>34.399999999999999</v>
      </c>
      <c r="I877" s="197"/>
      <c r="J877" s="13"/>
      <c r="K877" s="13"/>
      <c r="L877" s="192"/>
      <c r="M877" s="198"/>
      <c r="N877" s="199"/>
      <c r="O877" s="199"/>
      <c r="P877" s="199"/>
      <c r="Q877" s="199"/>
      <c r="R877" s="199"/>
      <c r="S877" s="199"/>
      <c r="T877" s="200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T877" s="194" t="s">
        <v>250</v>
      </c>
      <c r="AU877" s="194" t="s">
        <v>86</v>
      </c>
      <c r="AV877" s="13" t="s">
        <v>86</v>
      </c>
      <c r="AW877" s="13" t="s">
        <v>32</v>
      </c>
      <c r="AX877" s="13" t="s">
        <v>76</v>
      </c>
      <c r="AY877" s="194" t="s">
        <v>134</v>
      </c>
    </row>
    <row r="878" s="15" customFormat="1">
      <c r="A878" s="15"/>
      <c r="B878" s="208"/>
      <c r="C878" s="15"/>
      <c r="D878" s="193" t="s">
        <v>250</v>
      </c>
      <c r="E878" s="209" t="s">
        <v>1</v>
      </c>
      <c r="F878" s="210" t="s">
        <v>256</v>
      </c>
      <c r="G878" s="15"/>
      <c r="H878" s="211">
        <v>63.200000000000003</v>
      </c>
      <c r="I878" s="212"/>
      <c r="J878" s="15"/>
      <c r="K878" s="15"/>
      <c r="L878" s="208"/>
      <c r="M878" s="213"/>
      <c r="N878" s="214"/>
      <c r="O878" s="214"/>
      <c r="P878" s="214"/>
      <c r="Q878" s="214"/>
      <c r="R878" s="214"/>
      <c r="S878" s="214"/>
      <c r="T878" s="2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T878" s="209" t="s">
        <v>250</v>
      </c>
      <c r="AU878" s="209" t="s">
        <v>86</v>
      </c>
      <c r="AV878" s="15" t="s">
        <v>248</v>
      </c>
      <c r="AW878" s="15" t="s">
        <v>32</v>
      </c>
      <c r="AX878" s="15" t="s">
        <v>84</v>
      </c>
      <c r="AY878" s="209" t="s">
        <v>134</v>
      </c>
    </row>
    <row r="879" s="2" customFormat="1" ht="24.15" customHeight="1">
      <c r="A879" s="38"/>
      <c r="B879" s="171"/>
      <c r="C879" s="172" t="s">
        <v>1252</v>
      </c>
      <c r="D879" s="172" t="s">
        <v>137</v>
      </c>
      <c r="E879" s="173" t="s">
        <v>1253</v>
      </c>
      <c r="F879" s="174" t="s">
        <v>1254</v>
      </c>
      <c r="G879" s="175" t="s">
        <v>140</v>
      </c>
      <c r="H879" s="176">
        <v>3</v>
      </c>
      <c r="I879" s="177"/>
      <c r="J879" s="178">
        <f>ROUND(I879*H879,2)</f>
        <v>0</v>
      </c>
      <c r="K879" s="174" t="s">
        <v>1</v>
      </c>
      <c r="L879" s="39"/>
      <c r="M879" s="179" t="s">
        <v>1</v>
      </c>
      <c r="N879" s="180" t="s">
        <v>41</v>
      </c>
      <c r="O879" s="77"/>
      <c r="P879" s="181">
        <f>O879*H879</f>
        <v>0</v>
      </c>
      <c r="Q879" s="181">
        <v>0</v>
      </c>
      <c r="R879" s="181">
        <f>Q879*H879</f>
        <v>0</v>
      </c>
      <c r="S879" s="181">
        <v>0</v>
      </c>
      <c r="T879" s="182">
        <f>S879*H879</f>
        <v>0</v>
      </c>
      <c r="U879" s="38"/>
      <c r="V879" s="38"/>
      <c r="W879" s="38"/>
      <c r="X879" s="38"/>
      <c r="Y879" s="38"/>
      <c r="Z879" s="38"/>
      <c r="AA879" s="38"/>
      <c r="AB879" s="38"/>
      <c r="AC879" s="38"/>
      <c r="AD879" s="38"/>
      <c r="AE879" s="38"/>
      <c r="AR879" s="183" t="s">
        <v>341</v>
      </c>
      <c r="AT879" s="183" t="s">
        <v>137</v>
      </c>
      <c r="AU879" s="183" t="s">
        <v>86</v>
      </c>
      <c r="AY879" s="19" t="s">
        <v>134</v>
      </c>
      <c r="BE879" s="184">
        <f>IF(N879="základní",J879,0)</f>
        <v>0</v>
      </c>
      <c r="BF879" s="184">
        <f>IF(N879="snížená",J879,0)</f>
        <v>0</v>
      </c>
      <c r="BG879" s="184">
        <f>IF(N879="zákl. přenesená",J879,0)</f>
        <v>0</v>
      </c>
      <c r="BH879" s="184">
        <f>IF(N879="sníž. přenesená",J879,0)</f>
        <v>0</v>
      </c>
      <c r="BI879" s="184">
        <f>IF(N879="nulová",J879,0)</f>
        <v>0</v>
      </c>
      <c r="BJ879" s="19" t="s">
        <v>84</v>
      </c>
      <c r="BK879" s="184">
        <f>ROUND(I879*H879,2)</f>
        <v>0</v>
      </c>
      <c r="BL879" s="19" t="s">
        <v>341</v>
      </c>
      <c r="BM879" s="183" t="s">
        <v>1255</v>
      </c>
    </row>
    <row r="880" s="2" customFormat="1">
      <c r="A880" s="38"/>
      <c r="B880" s="39"/>
      <c r="C880" s="38"/>
      <c r="D880" s="193" t="s">
        <v>451</v>
      </c>
      <c r="E880" s="38"/>
      <c r="F880" s="234" t="s">
        <v>1256</v>
      </c>
      <c r="G880" s="38"/>
      <c r="H880" s="38"/>
      <c r="I880" s="235"/>
      <c r="J880" s="38"/>
      <c r="K880" s="38"/>
      <c r="L880" s="39"/>
      <c r="M880" s="236"/>
      <c r="N880" s="237"/>
      <c r="O880" s="77"/>
      <c r="P880" s="77"/>
      <c r="Q880" s="77"/>
      <c r="R880" s="77"/>
      <c r="S880" s="77"/>
      <c r="T880" s="78"/>
      <c r="U880" s="38"/>
      <c r="V880" s="38"/>
      <c r="W880" s="38"/>
      <c r="X880" s="38"/>
      <c r="Y880" s="38"/>
      <c r="Z880" s="38"/>
      <c r="AA880" s="38"/>
      <c r="AB880" s="38"/>
      <c r="AC880" s="38"/>
      <c r="AD880" s="38"/>
      <c r="AE880" s="38"/>
      <c r="AT880" s="19" t="s">
        <v>451</v>
      </c>
      <c r="AU880" s="19" t="s">
        <v>86</v>
      </c>
    </row>
    <row r="881" s="2" customFormat="1" ht="24.15" customHeight="1">
      <c r="A881" s="38"/>
      <c r="B881" s="171"/>
      <c r="C881" s="172" t="s">
        <v>1257</v>
      </c>
      <c r="D881" s="172" t="s">
        <v>137</v>
      </c>
      <c r="E881" s="173" t="s">
        <v>1258</v>
      </c>
      <c r="F881" s="174" t="s">
        <v>1259</v>
      </c>
      <c r="G881" s="175" t="s">
        <v>140</v>
      </c>
      <c r="H881" s="176">
        <v>2</v>
      </c>
      <c r="I881" s="177"/>
      <c r="J881" s="178">
        <f>ROUND(I881*H881,2)</f>
        <v>0</v>
      </c>
      <c r="K881" s="174" t="s">
        <v>1</v>
      </c>
      <c r="L881" s="39"/>
      <c r="M881" s="179" t="s">
        <v>1</v>
      </c>
      <c r="N881" s="180" t="s">
        <v>41</v>
      </c>
      <c r="O881" s="77"/>
      <c r="P881" s="181">
        <f>O881*H881</f>
        <v>0</v>
      </c>
      <c r="Q881" s="181">
        <v>0</v>
      </c>
      <c r="R881" s="181">
        <f>Q881*H881</f>
        <v>0</v>
      </c>
      <c r="S881" s="181">
        <v>0</v>
      </c>
      <c r="T881" s="182">
        <f>S881*H881</f>
        <v>0</v>
      </c>
      <c r="U881" s="38"/>
      <c r="V881" s="38"/>
      <c r="W881" s="38"/>
      <c r="X881" s="38"/>
      <c r="Y881" s="38"/>
      <c r="Z881" s="38"/>
      <c r="AA881" s="38"/>
      <c r="AB881" s="38"/>
      <c r="AC881" s="38"/>
      <c r="AD881" s="38"/>
      <c r="AE881" s="38"/>
      <c r="AR881" s="183" t="s">
        <v>341</v>
      </c>
      <c r="AT881" s="183" t="s">
        <v>137</v>
      </c>
      <c r="AU881" s="183" t="s">
        <v>86</v>
      </c>
      <c r="AY881" s="19" t="s">
        <v>134</v>
      </c>
      <c r="BE881" s="184">
        <f>IF(N881="základní",J881,0)</f>
        <v>0</v>
      </c>
      <c r="BF881" s="184">
        <f>IF(N881="snížená",J881,0)</f>
        <v>0</v>
      </c>
      <c r="BG881" s="184">
        <f>IF(N881="zákl. přenesená",J881,0)</f>
        <v>0</v>
      </c>
      <c r="BH881" s="184">
        <f>IF(N881="sníž. přenesená",J881,0)</f>
        <v>0</v>
      </c>
      <c r="BI881" s="184">
        <f>IF(N881="nulová",J881,0)</f>
        <v>0</v>
      </c>
      <c r="BJ881" s="19" t="s">
        <v>84</v>
      </c>
      <c r="BK881" s="184">
        <f>ROUND(I881*H881,2)</f>
        <v>0</v>
      </c>
      <c r="BL881" s="19" t="s">
        <v>341</v>
      </c>
      <c r="BM881" s="183" t="s">
        <v>1260</v>
      </c>
    </row>
    <row r="882" s="2" customFormat="1">
      <c r="A882" s="38"/>
      <c r="B882" s="39"/>
      <c r="C882" s="38"/>
      <c r="D882" s="193" t="s">
        <v>451</v>
      </c>
      <c r="E882" s="38"/>
      <c r="F882" s="234" t="s">
        <v>1256</v>
      </c>
      <c r="G882" s="38"/>
      <c r="H882" s="38"/>
      <c r="I882" s="235"/>
      <c r="J882" s="38"/>
      <c r="K882" s="38"/>
      <c r="L882" s="39"/>
      <c r="M882" s="236"/>
      <c r="N882" s="237"/>
      <c r="O882" s="77"/>
      <c r="P882" s="77"/>
      <c r="Q882" s="77"/>
      <c r="R882" s="77"/>
      <c r="S882" s="77"/>
      <c r="T882" s="78"/>
      <c r="U882" s="38"/>
      <c r="V882" s="38"/>
      <c r="W882" s="38"/>
      <c r="X882" s="38"/>
      <c r="Y882" s="38"/>
      <c r="Z882" s="38"/>
      <c r="AA882" s="38"/>
      <c r="AB882" s="38"/>
      <c r="AC882" s="38"/>
      <c r="AD882" s="38"/>
      <c r="AE882" s="38"/>
      <c r="AT882" s="19" t="s">
        <v>451</v>
      </c>
      <c r="AU882" s="19" t="s">
        <v>86</v>
      </c>
    </row>
    <row r="883" s="2" customFormat="1" ht="24.15" customHeight="1">
      <c r="A883" s="38"/>
      <c r="B883" s="171"/>
      <c r="C883" s="172" t="s">
        <v>1261</v>
      </c>
      <c r="D883" s="172" t="s">
        <v>137</v>
      </c>
      <c r="E883" s="173" t="s">
        <v>1262</v>
      </c>
      <c r="F883" s="174" t="s">
        <v>1263</v>
      </c>
      <c r="G883" s="175" t="s">
        <v>140</v>
      </c>
      <c r="H883" s="176">
        <v>2</v>
      </c>
      <c r="I883" s="177"/>
      <c r="J883" s="178">
        <f>ROUND(I883*H883,2)</f>
        <v>0</v>
      </c>
      <c r="K883" s="174" t="s">
        <v>1</v>
      </c>
      <c r="L883" s="39"/>
      <c r="M883" s="179" t="s">
        <v>1</v>
      </c>
      <c r="N883" s="180" t="s">
        <v>41</v>
      </c>
      <c r="O883" s="77"/>
      <c r="P883" s="181">
        <f>O883*H883</f>
        <v>0</v>
      </c>
      <c r="Q883" s="181">
        <v>0</v>
      </c>
      <c r="R883" s="181">
        <f>Q883*H883</f>
        <v>0</v>
      </c>
      <c r="S883" s="181">
        <v>0</v>
      </c>
      <c r="T883" s="182">
        <f>S883*H883</f>
        <v>0</v>
      </c>
      <c r="U883" s="38"/>
      <c r="V883" s="38"/>
      <c r="W883" s="38"/>
      <c r="X883" s="38"/>
      <c r="Y883" s="38"/>
      <c r="Z883" s="38"/>
      <c r="AA883" s="38"/>
      <c r="AB883" s="38"/>
      <c r="AC883" s="38"/>
      <c r="AD883" s="38"/>
      <c r="AE883" s="38"/>
      <c r="AR883" s="183" t="s">
        <v>341</v>
      </c>
      <c r="AT883" s="183" t="s">
        <v>137</v>
      </c>
      <c r="AU883" s="183" t="s">
        <v>86</v>
      </c>
      <c r="AY883" s="19" t="s">
        <v>134</v>
      </c>
      <c r="BE883" s="184">
        <f>IF(N883="základní",J883,0)</f>
        <v>0</v>
      </c>
      <c r="BF883" s="184">
        <f>IF(N883="snížená",J883,0)</f>
        <v>0</v>
      </c>
      <c r="BG883" s="184">
        <f>IF(N883="zákl. přenesená",J883,0)</f>
        <v>0</v>
      </c>
      <c r="BH883" s="184">
        <f>IF(N883="sníž. přenesená",J883,0)</f>
        <v>0</v>
      </c>
      <c r="BI883" s="184">
        <f>IF(N883="nulová",J883,0)</f>
        <v>0</v>
      </c>
      <c r="BJ883" s="19" t="s">
        <v>84</v>
      </c>
      <c r="BK883" s="184">
        <f>ROUND(I883*H883,2)</f>
        <v>0</v>
      </c>
      <c r="BL883" s="19" t="s">
        <v>341</v>
      </c>
      <c r="BM883" s="183" t="s">
        <v>1264</v>
      </c>
    </row>
    <row r="884" s="2" customFormat="1">
      <c r="A884" s="38"/>
      <c r="B884" s="39"/>
      <c r="C884" s="38"/>
      <c r="D884" s="193" t="s">
        <v>451</v>
      </c>
      <c r="E884" s="38"/>
      <c r="F884" s="234" t="s">
        <v>1265</v>
      </c>
      <c r="G884" s="38"/>
      <c r="H884" s="38"/>
      <c r="I884" s="235"/>
      <c r="J884" s="38"/>
      <c r="K884" s="38"/>
      <c r="L884" s="39"/>
      <c r="M884" s="236"/>
      <c r="N884" s="237"/>
      <c r="O884" s="77"/>
      <c r="P884" s="77"/>
      <c r="Q884" s="77"/>
      <c r="R884" s="77"/>
      <c r="S884" s="77"/>
      <c r="T884" s="78"/>
      <c r="U884" s="38"/>
      <c r="V884" s="38"/>
      <c r="W884" s="38"/>
      <c r="X884" s="38"/>
      <c r="Y884" s="38"/>
      <c r="Z884" s="38"/>
      <c r="AA884" s="38"/>
      <c r="AB884" s="38"/>
      <c r="AC884" s="38"/>
      <c r="AD884" s="38"/>
      <c r="AE884" s="38"/>
      <c r="AT884" s="19" t="s">
        <v>451</v>
      </c>
      <c r="AU884" s="19" t="s">
        <v>86</v>
      </c>
    </row>
    <row r="885" s="2" customFormat="1" ht="24.15" customHeight="1">
      <c r="A885" s="38"/>
      <c r="B885" s="171"/>
      <c r="C885" s="172" t="s">
        <v>1266</v>
      </c>
      <c r="D885" s="172" t="s">
        <v>137</v>
      </c>
      <c r="E885" s="173" t="s">
        <v>1267</v>
      </c>
      <c r="F885" s="174" t="s">
        <v>1268</v>
      </c>
      <c r="G885" s="175" t="s">
        <v>140</v>
      </c>
      <c r="H885" s="176">
        <v>2</v>
      </c>
      <c r="I885" s="177"/>
      <c r="J885" s="178">
        <f>ROUND(I885*H885,2)</f>
        <v>0</v>
      </c>
      <c r="K885" s="174" t="s">
        <v>1</v>
      </c>
      <c r="L885" s="39"/>
      <c r="M885" s="179" t="s">
        <v>1</v>
      </c>
      <c r="N885" s="180" t="s">
        <v>41</v>
      </c>
      <c r="O885" s="77"/>
      <c r="P885" s="181">
        <f>O885*H885</f>
        <v>0</v>
      </c>
      <c r="Q885" s="181">
        <v>0</v>
      </c>
      <c r="R885" s="181">
        <f>Q885*H885</f>
        <v>0</v>
      </c>
      <c r="S885" s="181">
        <v>0</v>
      </c>
      <c r="T885" s="182">
        <f>S885*H885</f>
        <v>0</v>
      </c>
      <c r="U885" s="38"/>
      <c r="V885" s="38"/>
      <c r="W885" s="38"/>
      <c r="X885" s="38"/>
      <c r="Y885" s="38"/>
      <c r="Z885" s="38"/>
      <c r="AA885" s="38"/>
      <c r="AB885" s="38"/>
      <c r="AC885" s="38"/>
      <c r="AD885" s="38"/>
      <c r="AE885" s="38"/>
      <c r="AR885" s="183" t="s">
        <v>341</v>
      </c>
      <c r="AT885" s="183" t="s">
        <v>137</v>
      </c>
      <c r="AU885" s="183" t="s">
        <v>86</v>
      </c>
      <c r="AY885" s="19" t="s">
        <v>134</v>
      </c>
      <c r="BE885" s="184">
        <f>IF(N885="základní",J885,0)</f>
        <v>0</v>
      </c>
      <c r="BF885" s="184">
        <f>IF(N885="snížená",J885,0)</f>
        <v>0</v>
      </c>
      <c r="BG885" s="184">
        <f>IF(N885="zákl. přenesená",J885,0)</f>
        <v>0</v>
      </c>
      <c r="BH885" s="184">
        <f>IF(N885="sníž. přenesená",J885,0)</f>
        <v>0</v>
      </c>
      <c r="BI885" s="184">
        <f>IF(N885="nulová",J885,0)</f>
        <v>0</v>
      </c>
      <c r="BJ885" s="19" t="s">
        <v>84</v>
      </c>
      <c r="BK885" s="184">
        <f>ROUND(I885*H885,2)</f>
        <v>0</v>
      </c>
      <c r="BL885" s="19" t="s">
        <v>341</v>
      </c>
      <c r="BM885" s="183" t="s">
        <v>1269</v>
      </c>
    </row>
    <row r="886" s="2" customFormat="1">
      <c r="A886" s="38"/>
      <c r="B886" s="39"/>
      <c r="C886" s="38"/>
      <c r="D886" s="193" t="s">
        <v>451</v>
      </c>
      <c r="E886" s="38"/>
      <c r="F886" s="234" t="s">
        <v>1256</v>
      </c>
      <c r="G886" s="38"/>
      <c r="H886" s="38"/>
      <c r="I886" s="235"/>
      <c r="J886" s="38"/>
      <c r="K886" s="38"/>
      <c r="L886" s="39"/>
      <c r="M886" s="236"/>
      <c r="N886" s="237"/>
      <c r="O886" s="77"/>
      <c r="P886" s="77"/>
      <c r="Q886" s="77"/>
      <c r="R886" s="77"/>
      <c r="S886" s="77"/>
      <c r="T886" s="78"/>
      <c r="U886" s="38"/>
      <c r="V886" s="38"/>
      <c r="W886" s="38"/>
      <c r="X886" s="38"/>
      <c r="Y886" s="38"/>
      <c r="Z886" s="38"/>
      <c r="AA886" s="38"/>
      <c r="AB886" s="38"/>
      <c r="AC886" s="38"/>
      <c r="AD886" s="38"/>
      <c r="AE886" s="38"/>
      <c r="AT886" s="19" t="s">
        <v>451</v>
      </c>
      <c r="AU886" s="19" t="s">
        <v>86</v>
      </c>
    </row>
    <row r="887" s="2" customFormat="1" ht="24.15" customHeight="1">
      <c r="A887" s="38"/>
      <c r="B887" s="171"/>
      <c r="C887" s="172" t="s">
        <v>1270</v>
      </c>
      <c r="D887" s="172" t="s">
        <v>137</v>
      </c>
      <c r="E887" s="173" t="s">
        <v>1271</v>
      </c>
      <c r="F887" s="174" t="s">
        <v>1272</v>
      </c>
      <c r="G887" s="175" t="s">
        <v>140</v>
      </c>
      <c r="H887" s="176">
        <v>2</v>
      </c>
      <c r="I887" s="177"/>
      <c r="J887" s="178">
        <f>ROUND(I887*H887,2)</f>
        <v>0</v>
      </c>
      <c r="K887" s="174" t="s">
        <v>1</v>
      </c>
      <c r="L887" s="39"/>
      <c r="M887" s="179" t="s">
        <v>1</v>
      </c>
      <c r="N887" s="180" t="s">
        <v>41</v>
      </c>
      <c r="O887" s="77"/>
      <c r="P887" s="181">
        <f>O887*H887</f>
        <v>0</v>
      </c>
      <c r="Q887" s="181">
        <v>0</v>
      </c>
      <c r="R887" s="181">
        <f>Q887*H887</f>
        <v>0</v>
      </c>
      <c r="S887" s="181">
        <v>0</v>
      </c>
      <c r="T887" s="182">
        <f>S887*H887</f>
        <v>0</v>
      </c>
      <c r="U887" s="38"/>
      <c r="V887" s="38"/>
      <c r="W887" s="38"/>
      <c r="X887" s="38"/>
      <c r="Y887" s="38"/>
      <c r="Z887" s="38"/>
      <c r="AA887" s="38"/>
      <c r="AB887" s="38"/>
      <c r="AC887" s="38"/>
      <c r="AD887" s="38"/>
      <c r="AE887" s="38"/>
      <c r="AR887" s="183" t="s">
        <v>341</v>
      </c>
      <c r="AT887" s="183" t="s">
        <v>137</v>
      </c>
      <c r="AU887" s="183" t="s">
        <v>86</v>
      </c>
      <c r="AY887" s="19" t="s">
        <v>134</v>
      </c>
      <c r="BE887" s="184">
        <f>IF(N887="základní",J887,0)</f>
        <v>0</v>
      </c>
      <c r="BF887" s="184">
        <f>IF(N887="snížená",J887,0)</f>
        <v>0</v>
      </c>
      <c r="BG887" s="184">
        <f>IF(N887="zákl. přenesená",J887,0)</f>
        <v>0</v>
      </c>
      <c r="BH887" s="184">
        <f>IF(N887="sníž. přenesená",J887,0)</f>
        <v>0</v>
      </c>
      <c r="BI887" s="184">
        <f>IF(N887="nulová",J887,0)</f>
        <v>0</v>
      </c>
      <c r="BJ887" s="19" t="s">
        <v>84</v>
      </c>
      <c r="BK887" s="184">
        <f>ROUND(I887*H887,2)</f>
        <v>0</v>
      </c>
      <c r="BL887" s="19" t="s">
        <v>341</v>
      </c>
      <c r="BM887" s="183" t="s">
        <v>1273</v>
      </c>
    </row>
    <row r="888" s="2" customFormat="1">
      <c r="A888" s="38"/>
      <c r="B888" s="39"/>
      <c r="C888" s="38"/>
      <c r="D888" s="193" t="s">
        <v>451</v>
      </c>
      <c r="E888" s="38"/>
      <c r="F888" s="234" t="s">
        <v>1256</v>
      </c>
      <c r="G888" s="38"/>
      <c r="H888" s="38"/>
      <c r="I888" s="235"/>
      <c r="J888" s="38"/>
      <c r="K888" s="38"/>
      <c r="L888" s="39"/>
      <c r="M888" s="236"/>
      <c r="N888" s="237"/>
      <c r="O888" s="77"/>
      <c r="P888" s="77"/>
      <c r="Q888" s="77"/>
      <c r="R888" s="77"/>
      <c r="S888" s="77"/>
      <c r="T888" s="78"/>
      <c r="U888" s="38"/>
      <c r="V888" s="38"/>
      <c r="W888" s="38"/>
      <c r="X888" s="38"/>
      <c r="Y888" s="38"/>
      <c r="Z888" s="38"/>
      <c r="AA888" s="38"/>
      <c r="AB888" s="38"/>
      <c r="AC888" s="38"/>
      <c r="AD888" s="38"/>
      <c r="AE888" s="38"/>
      <c r="AT888" s="19" t="s">
        <v>451</v>
      </c>
      <c r="AU888" s="19" t="s">
        <v>86</v>
      </c>
    </row>
    <row r="889" s="2" customFormat="1" ht="24.15" customHeight="1">
      <c r="A889" s="38"/>
      <c r="B889" s="171"/>
      <c r="C889" s="172" t="s">
        <v>1274</v>
      </c>
      <c r="D889" s="172" t="s">
        <v>137</v>
      </c>
      <c r="E889" s="173" t="s">
        <v>1275</v>
      </c>
      <c r="F889" s="174" t="s">
        <v>1276</v>
      </c>
      <c r="G889" s="175" t="s">
        <v>140</v>
      </c>
      <c r="H889" s="176">
        <v>2</v>
      </c>
      <c r="I889" s="177"/>
      <c r="J889" s="178">
        <f>ROUND(I889*H889,2)</f>
        <v>0</v>
      </c>
      <c r="K889" s="174" t="s">
        <v>1</v>
      </c>
      <c r="L889" s="39"/>
      <c r="M889" s="179" t="s">
        <v>1</v>
      </c>
      <c r="N889" s="180" t="s">
        <v>41</v>
      </c>
      <c r="O889" s="77"/>
      <c r="P889" s="181">
        <f>O889*H889</f>
        <v>0</v>
      </c>
      <c r="Q889" s="181">
        <v>0</v>
      </c>
      <c r="R889" s="181">
        <f>Q889*H889</f>
        <v>0</v>
      </c>
      <c r="S889" s="181">
        <v>0</v>
      </c>
      <c r="T889" s="182">
        <f>S889*H889</f>
        <v>0</v>
      </c>
      <c r="U889" s="38"/>
      <c r="V889" s="38"/>
      <c r="W889" s="38"/>
      <c r="X889" s="38"/>
      <c r="Y889" s="38"/>
      <c r="Z889" s="38"/>
      <c r="AA889" s="38"/>
      <c r="AB889" s="38"/>
      <c r="AC889" s="38"/>
      <c r="AD889" s="38"/>
      <c r="AE889" s="38"/>
      <c r="AR889" s="183" t="s">
        <v>341</v>
      </c>
      <c r="AT889" s="183" t="s">
        <v>137</v>
      </c>
      <c r="AU889" s="183" t="s">
        <v>86</v>
      </c>
      <c r="AY889" s="19" t="s">
        <v>134</v>
      </c>
      <c r="BE889" s="184">
        <f>IF(N889="základní",J889,0)</f>
        <v>0</v>
      </c>
      <c r="BF889" s="184">
        <f>IF(N889="snížená",J889,0)</f>
        <v>0</v>
      </c>
      <c r="BG889" s="184">
        <f>IF(N889="zákl. přenesená",J889,0)</f>
        <v>0</v>
      </c>
      <c r="BH889" s="184">
        <f>IF(N889="sníž. přenesená",J889,0)</f>
        <v>0</v>
      </c>
      <c r="BI889" s="184">
        <f>IF(N889="nulová",J889,0)</f>
        <v>0</v>
      </c>
      <c r="BJ889" s="19" t="s">
        <v>84</v>
      </c>
      <c r="BK889" s="184">
        <f>ROUND(I889*H889,2)</f>
        <v>0</v>
      </c>
      <c r="BL889" s="19" t="s">
        <v>341</v>
      </c>
      <c r="BM889" s="183" t="s">
        <v>1277</v>
      </c>
    </row>
    <row r="890" s="2" customFormat="1">
      <c r="A890" s="38"/>
      <c r="B890" s="39"/>
      <c r="C890" s="38"/>
      <c r="D890" s="193" t="s">
        <v>451</v>
      </c>
      <c r="E890" s="38"/>
      <c r="F890" s="234" t="s">
        <v>1265</v>
      </c>
      <c r="G890" s="38"/>
      <c r="H890" s="38"/>
      <c r="I890" s="235"/>
      <c r="J890" s="38"/>
      <c r="K890" s="38"/>
      <c r="L890" s="39"/>
      <c r="M890" s="236"/>
      <c r="N890" s="237"/>
      <c r="O890" s="77"/>
      <c r="P890" s="77"/>
      <c r="Q890" s="77"/>
      <c r="R890" s="77"/>
      <c r="S890" s="77"/>
      <c r="T890" s="78"/>
      <c r="U890" s="38"/>
      <c r="V890" s="38"/>
      <c r="W890" s="38"/>
      <c r="X890" s="38"/>
      <c r="Y890" s="38"/>
      <c r="Z890" s="38"/>
      <c r="AA890" s="38"/>
      <c r="AB890" s="38"/>
      <c r="AC890" s="38"/>
      <c r="AD890" s="38"/>
      <c r="AE890" s="38"/>
      <c r="AT890" s="19" t="s">
        <v>451</v>
      </c>
      <c r="AU890" s="19" t="s">
        <v>86</v>
      </c>
    </row>
    <row r="891" s="2" customFormat="1" ht="24.15" customHeight="1">
      <c r="A891" s="38"/>
      <c r="B891" s="171"/>
      <c r="C891" s="172" t="s">
        <v>1278</v>
      </c>
      <c r="D891" s="172" t="s">
        <v>137</v>
      </c>
      <c r="E891" s="173" t="s">
        <v>1279</v>
      </c>
      <c r="F891" s="174" t="s">
        <v>1280</v>
      </c>
      <c r="G891" s="175" t="s">
        <v>1003</v>
      </c>
      <c r="H891" s="238"/>
      <c r="I891" s="177"/>
      <c r="J891" s="178">
        <f>ROUND(I891*H891,2)</f>
        <v>0</v>
      </c>
      <c r="K891" s="174" t="s">
        <v>141</v>
      </c>
      <c r="L891" s="39"/>
      <c r="M891" s="179" t="s">
        <v>1</v>
      </c>
      <c r="N891" s="180" t="s">
        <v>41</v>
      </c>
      <c r="O891" s="77"/>
      <c r="P891" s="181">
        <f>O891*H891</f>
        <v>0</v>
      </c>
      <c r="Q891" s="181">
        <v>0</v>
      </c>
      <c r="R891" s="181">
        <f>Q891*H891</f>
        <v>0</v>
      </c>
      <c r="S891" s="181">
        <v>0</v>
      </c>
      <c r="T891" s="182">
        <f>S891*H891</f>
        <v>0</v>
      </c>
      <c r="U891" s="38"/>
      <c r="V891" s="38"/>
      <c r="W891" s="38"/>
      <c r="X891" s="38"/>
      <c r="Y891" s="38"/>
      <c r="Z891" s="38"/>
      <c r="AA891" s="38"/>
      <c r="AB891" s="38"/>
      <c r="AC891" s="38"/>
      <c r="AD891" s="38"/>
      <c r="AE891" s="38"/>
      <c r="AR891" s="183" t="s">
        <v>341</v>
      </c>
      <c r="AT891" s="183" t="s">
        <v>137</v>
      </c>
      <c r="AU891" s="183" t="s">
        <v>86</v>
      </c>
      <c r="AY891" s="19" t="s">
        <v>134</v>
      </c>
      <c r="BE891" s="184">
        <f>IF(N891="základní",J891,0)</f>
        <v>0</v>
      </c>
      <c r="BF891" s="184">
        <f>IF(N891="snížená",J891,0)</f>
        <v>0</v>
      </c>
      <c r="BG891" s="184">
        <f>IF(N891="zákl. přenesená",J891,0)</f>
        <v>0</v>
      </c>
      <c r="BH891" s="184">
        <f>IF(N891="sníž. přenesená",J891,0)</f>
        <v>0</v>
      </c>
      <c r="BI891" s="184">
        <f>IF(N891="nulová",J891,0)</f>
        <v>0</v>
      </c>
      <c r="BJ891" s="19" t="s">
        <v>84</v>
      </c>
      <c r="BK891" s="184">
        <f>ROUND(I891*H891,2)</f>
        <v>0</v>
      </c>
      <c r="BL891" s="19" t="s">
        <v>341</v>
      </c>
      <c r="BM891" s="183" t="s">
        <v>1281</v>
      </c>
    </row>
    <row r="892" s="12" customFormat="1" ht="22.8" customHeight="1">
      <c r="A892" s="12"/>
      <c r="B892" s="158"/>
      <c r="C892" s="12"/>
      <c r="D892" s="159" t="s">
        <v>75</v>
      </c>
      <c r="E892" s="169" t="s">
        <v>1282</v>
      </c>
      <c r="F892" s="169" t="s">
        <v>1283</v>
      </c>
      <c r="G892" s="12"/>
      <c r="H892" s="12"/>
      <c r="I892" s="161"/>
      <c r="J892" s="170">
        <f>BK892</f>
        <v>0</v>
      </c>
      <c r="K892" s="12"/>
      <c r="L892" s="158"/>
      <c r="M892" s="163"/>
      <c r="N892" s="164"/>
      <c r="O892" s="164"/>
      <c r="P892" s="165">
        <f>SUM(P893:P903)</f>
        <v>0</v>
      </c>
      <c r="Q892" s="164"/>
      <c r="R892" s="165">
        <f>SUM(R893:R903)</f>
        <v>0</v>
      </c>
      <c r="S892" s="164"/>
      <c r="T892" s="166">
        <f>SUM(T893:T903)</f>
        <v>2.4138999999999999</v>
      </c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R892" s="159" t="s">
        <v>86</v>
      </c>
      <c r="AT892" s="167" t="s">
        <v>75</v>
      </c>
      <c r="AU892" s="167" t="s">
        <v>84</v>
      </c>
      <c r="AY892" s="159" t="s">
        <v>134</v>
      </c>
      <c r="BK892" s="168">
        <f>SUM(BK893:BK903)</f>
        <v>0</v>
      </c>
    </row>
    <row r="893" s="2" customFormat="1" ht="16.5" customHeight="1">
      <c r="A893" s="38"/>
      <c r="B893" s="171"/>
      <c r="C893" s="172" t="s">
        <v>1284</v>
      </c>
      <c r="D893" s="172" t="s">
        <v>137</v>
      </c>
      <c r="E893" s="173" t="s">
        <v>1285</v>
      </c>
      <c r="F893" s="174" t="s">
        <v>1286</v>
      </c>
      <c r="G893" s="175" t="s">
        <v>247</v>
      </c>
      <c r="H893" s="176">
        <v>24.300000000000001</v>
      </c>
      <c r="I893" s="177"/>
      <c r="J893" s="178">
        <f>ROUND(I893*H893,2)</f>
        <v>0</v>
      </c>
      <c r="K893" s="174" t="s">
        <v>1</v>
      </c>
      <c r="L893" s="39"/>
      <c r="M893" s="179" t="s">
        <v>1</v>
      </c>
      <c r="N893" s="180" t="s">
        <v>41</v>
      </c>
      <c r="O893" s="77"/>
      <c r="P893" s="181">
        <f>O893*H893</f>
        <v>0</v>
      </c>
      <c r="Q893" s="181">
        <v>0</v>
      </c>
      <c r="R893" s="181">
        <f>Q893*H893</f>
        <v>0</v>
      </c>
      <c r="S893" s="181">
        <v>0.033000000000000002</v>
      </c>
      <c r="T893" s="182">
        <f>S893*H893</f>
        <v>0.80190000000000006</v>
      </c>
      <c r="U893" s="38"/>
      <c r="V893" s="38"/>
      <c r="W893" s="38"/>
      <c r="X893" s="38"/>
      <c r="Y893" s="38"/>
      <c r="Z893" s="38"/>
      <c r="AA893" s="38"/>
      <c r="AB893" s="38"/>
      <c r="AC893" s="38"/>
      <c r="AD893" s="38"/>
      <c r="AE893" s="38"/>
      <c r="AR893" s="183" t="s">
        <v>341</v>
      </c>
      <c r="AT893" s="183" t="s">
        <v>137</v>
      </c>
      <c r="AU893" s="183" t="s">
        <v>86</v>
      </c>
      <c r="AY893" s="19" t="s">
        <v>134</v>
      </c>
      <c r="BE893" s="184">
        <f>IF(N893="základní",J893,0)</f>
        <v>0</v>
      </c>
      <c r="BF893" s="184">
        <f>IF(N893="snížená",J893,0)</f>
        <v>0</v>
      </c>
      <c r="BG893" s="184">
        <f>IF(N893="zákl. přenesená",J893,0)</f>
        <v>0</v>
      </c>
      <c r="BH893" s="184">
        <f>IF(N893="sníž. přenesená",J893,0)</f>
        <v>0</v>
      </c>
      <c r="BI893" s="184">
        <f>IF(N893="nulová",J893,0)</f>
        <v>0</v>
      </c>
      <c r="BJ893" s="19" t="s">
        <v>84</v>
      </c>
      <c r="BK893" s="184">
        <f>ROUND(I893*H893,2)</f>
        <v>0</v>
      </c>
      <c r="BL893" s="19" t="s">
        <v>341</v>
      </c>
      <c r="BM893" s="183" t="s">
        <v>1287</v>
      </c>
    </row>
    <row r="894" s="13" customFormat="1">
      <c r="A894" s="13"/>
      <c r="B894" s="192"/>
      <c r="C894" s="13"/>
      <c r="D894" s="193" t="s">
        <v>250</v>
      </c>
      <c r="E894" s="194" t="s">
        <v>1</v>
      </c>
      <c r="F894" s="195" t="s">
        <v>1288</v>
      </c>
      <c r="G894" s="13"/>
      <c r="H894" s="196">
        <v>24.300000000000001</v>
      </c>
      <c r="I894" s="197"/>
      <c r="J894" s="13"/>
      <c r="K894" s="13"/>
      <c r="L894" s="192"/>
      <c r="M894" s="198"/>
      <c r="N894" s="199"/>
      <c r="O894" s="199"/>
      <c r="P894" s="199"/>
      <c r="Q894" s="199"/>
      <c r="R894" s="199"/>
      <c r="S894" s="199"/>
      <c r="T894" s="200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T894" s="194" t="s">
        <v>250</v>
      </c>
      <c r="AU894" s="194" t="s">
        <v>86</v>
      </c>
      <c r="AV894" s="13" t="s">
        <v>86</v>
      </c>
      <c r="AW894" s="13" t="s">
        <v>32</v>
      </c>
      <c r="AX894" s="13" t="s">
        <v>84</v>
      </c>
      <c r="AY894" s="194" t="s">
        <v>134</v>
      </c>
    </row>
    <row r="895" s="2" customFormat="1" ht="24.15" customHeight="1">
      <c r="A895" s="38"/>
      <c r="B895" s="171"/>
      <c r="C895" s="172" t="s">
        <v>1289</v>
      </c>
      <c r="D895" s="172" t="s">
        <v>137</v>
      </c>
      <c r="E895" s="173" t="s">
        <v>1290</v>
      </c>
      <c r="F895" s="174" t="s">
        <v>1291</v>
      </c>
      <c r="G895" s="175" t="s">
        <v>397</v>
      </c>
      <c r="H895" s="176">
        <v>69.5</v>
      </c>
      <c r="I895" s="177"/>
      <c r="J895" s="178">
        <f>ROUND(I895*H895,2)</f>
        <v>0</v>
      </c>
      <c r="K895" s="174" t="s">
        <v>141</v>
      </c>
      <c r="L895" s="39"/>
      <c r="M895" s="179" t="s">
        <v>1</v>
      </c>
      <c r="N895" s="180" t="s">
        <v>41</v>
      </c>
      <c r="O895" s="77"/>
      <c r="P895" s="181">
        <f>O895*H895</f>
        <v>0</v>
      </c>
      <c r="Q895" s="181">
        <v>0</v>
      </c>
      <c r="R895" s="181">
        <f>Q895*H895</f>
        <v>0</v>
      </c>
      <c r="S895" s="181">
        <v>0.016</v>
      </c>
      <c r="T895" s="182">
        <f>S895*H895</f>
        <v>1.1120000000000001</v>
      </c>
      <c r="U895" s="38"/>
      <c r="V895" s="38"/>
      <c r="W895" s="38"/>
      <c r="X895" s="38"/>
      <c r="Y895" s="38"/>
      <c r="Z895" s="38"/>
      <c r="AA895" s="38"/>
      <c r="AB895" s="38"/>
      <c r="AC895" s="38"/>
      <c r="AD895" s="38"/>
      <c r="AE895" s="38"/>
      <c r="AR895" s="183" t="s">
        <v>341</v>
      </c>
      <c r="AT895" s="183" t="s">
        <v>137</v>
      </c>
      <c r="AU895" s="183" t="s">
        <v>86</v>
      </c>
      <c r="AY895" s="19" t="s">
        <v>134</v>
      </c>
      <c r="BE895" s="184">
        <f>IF(N895="základní",J895,0)</f>
        <v>0</v>
      </c>
      <c r="BF895" s="184">
        <f>IF(N895="snížená",J895,0)</f>
        <v>0</v>
      </c>
      <c r="BG895" s="184">
        <f>IF(N895="zákl. přenesená",J895,0)</f>
        <v>0</v>
      </c>
      <c r="BH895" s="184">
        <f>IF(N895="sníž. přenesená",J895,0)</f>
        <v>0</v>
      </c>
      <c r="BI895" s="184">
        <f>IF(N895="nulová",J895,0)</f>
        <v>0</v>
      </c>
      <c r="BJ895" s="19" t="s">
        <v>84</v>
      </c>
      <c r="BK895" s="184">
        <f>ROUND(I895*H895,2)</f>
        <v>0</v>
      </c>
      <c r="BL895" s="19" t="s">
        <v>341</v>
      </c>
      <c r="BM895" s="183" t="s">
        <v>1292</v>
      </c>
    </row>
    <row r="896" s="14" customFormat="1">
      <c r="A896" s="14"/>
      <c r="B896" s="201"/>
      <c r="C896" s="14"/>
      <c r="D896" s="193" t="s">
        <v>250</v>
      </c>
      <c r="E896" s="202" t="s">
        <v>1</v>
      </c>
      <c r="F896" s="203" t="s">
        <v>357</v>
      </c>
      <c r="G896" s="14"/>
      <c r="H896" s="202" t="s">
        <v>1</v>
      </c>
      <c r="I896" s="204"/>
      <c r="J896" s="14"/>
      <c r="K896" s="14"/>
      <c r="L896" s="201"/>
      <c r="M896" s="205"/>
      <c r="N896" s="206"/>
      <c r="O896" s="206"/>
      <c r="P896" s="206"/>
      <c r="Q896" s="206"/>
      <c r="R896" s="206"/>
      <c r="S896" s="206"/>
      <c r="T896" s="207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T896" s="202" t="s">
        <v>250</v>
      </c>
      <c r="AU896" s="202" t="s">
        <v>86</v>
      </c>
      <c r="AV896" s="14" t="s">
        <v>84</v>
      </c>
      <c r="AW896" s="14" t="s">
        <v>32</v>
      </c>
      <c r="AX896" s="14" t="s">
        <v>76</v>
      </c>
      <c r="AY896" s="202" t="s">
        <v>134</v>
      </c>
    </row>
    <row r="897" s="13" customFormat="1">
      <c r="A897" s="13"/>
      <c r="B897" s="192"/>
      <c r="C897" s="13"/>
      <c r="D897" s="193" t="s">
        <v>250</v>
      </c>
      <c r="E897" s="194" t="s">
        <v>1</v>
      </c>
      <c r="F897" s="195" t="s">
        <v>1293</v>
      </c>
      <c r="G897" s="13"/>
      <c r="H897" s="196">
        <v>22</v>
      </c>
      <c r="I897" s="197"/>
      <c r="J897" s="13"/>
      <c r="K897" s="13"/>
      <c r="L897" s="192"/>
      <c r="M897" s="198"/>
      <c r="N897" s="199"/>
      <c r="O897" s="199"/>
      <c r="P897" s="199"/>
      <c r="Q897" s="199"/>
      <c r="R897" s="199"/>
      <c r="S897" s="199"/>
      <c r="T897" s="200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T897" s="194" t="s">
        <v>250</v>
      </c>
      <c r="AU897" s="194" t="s">
        <v>86</v>
      </c>
      <c r="AV897" s="13" t="s">
        <v>86</v>
      </c>
      <c r="AW897" s="13" t="s">
        <v>32</v>
      </c>
      <c r="AX897" s="13" t="s">
        <v>76</v>
      </c>
      <c r="AY897" s="194" t="s">
        <v>134</v>
      </c>
    </row>
    <row r="898" s="13" customFormat="1">
      <c r="A898" s="13"/>
      <c r="B898" s="192"/>
      <c r="C898" s="13"/>
      <c r="D898" s="193" t="s">
        <v>250</v>
      </c>
      <c r="E898" s="194" t="s">
        <v>1</v>
      </c>
      <c r="F898" s="195" t="s">
        <v>1294</v>
      </c>
      <c r="G898" s="13"/>
      <c r="H898" s="196">
        <v>11.5</v>
      </c>
      <c r="I898" s="197"/>
      <c r="J898" s="13"/>
      <c r="K898" s="13"/>
      <c r="L898" s="192"/>
      <c r="M898" s="198"/>
      <c r="N898" s="199"/>
      <c r="O898" s="199"/>
      <c r="P898" s="199"/>
      <c r="Q898" s="199"/>
      <c r="R898" s="199"/>
      <c r="S898" s="199"/>
      <c r="T898" s="200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T898" s="194" t="s">
        <v>250</v>
      </c>
      <c r="AU898" s="194" t="s">
        <v>86</v>
      </c>
      <c r="AV898" s="13" t="s">
        <v>86</v>
      </c>
      <c r="AW898" s="13" t="s">
        <v>32</v>
      </c>
      <c r="AX898" s="13" t="s">
        <v>76</v>
      </c>
      <c r="AY898" s="194" t="s">
        <v>134</v>
      </c>
    </row>
    <row r="899" s="14" customFormat="1">
      <c r="A899" s="14"/>
      <c r="B899" s="201"/>
      <c r="C899" s="14"/>
      <c r="D899" s="193" t="s">
        <v>250</v>
      </c>
      <c r="E899" s="202" t="s">
        <v>1</v>
      </c>
      <c r="F899" s="203" t="s">
        <v>1295</v>
      </c>
      <c r="G899" s="14"/>
      <c r="H899" s="202" t="s">
        <v>1</v>
      </c>
      <c r="I899" s="204"/>
      <c r="J899" s="14"/>
      <c r="K899" s="14"/>
      <c r="L899" s="201"/>
      <c r="M899" s="205"/>
      <c r="N899" s="206"/>
      <c r="O899" s="206"/>
      <c r="P899" s="206"/>
      <c r="Q899" s="206"/>
      <c r="R899" s="206"/>
      <c r="S899" s="206"/>
      <c r="T899" s="207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T899" s="202" t="s">
        <v>250</v>
      </c>
      <c r="AU899" s="202" t="s">
        <v>86</v>
      </c>
      <c r="AV899" s="14" t="s">
        <v>84</v>
      </c>
      <c r="AW899" s="14" t="s">
        <v>32</v>
      </c>
      <c r="AX899" s="14" t="s">
        <v>76</v>
      </c>
      <c r="AY899" s="202" t="s">
        <v>134</v>
      </c>
    </row>
    <row r="900" s="13" customFormat="1">
      <c r="A900" s="13"/>
      <c r="B900" s="192"/>
      <c r="C900" s="13"/>
      <c r="D900" s="193" t="s">
        <v>250</v>
      </c>
      <c r="E900" s="194" t="s">
        <v>1</v>
      </c>
      <c r="F900" s="195" t="s">
        <v>1296</v>
      </c>
      <c r="G900" s="13"/>
      <c r="H900" s="196">
        <v>36</v>
      </c>
      <c r="I900" s="197"/>
      <c r="J900" s="13"/>
      <c r="K900" s="13"/>
      <c r="L900" s="192"/>
      <c r="M900" s="198"/>
      <c r="N900" s="199"/>
      <c r="O900" s="199"/>
      <c r="P900" s="199"/>
      <c r="Q900" s="199"/>
      <c r="R900" s="199"/>
      <c r="S900" s="199"/>
      <c r="T900" s="200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T900" s="194" t="s">
        <v>250</v>
      </c>
      <c r="AU900" s="194" t="s">
        <v>86</v>
      </c>
      <c r="AV900" s="13" t="s">
        <v>86</v>
      </c>
      <c r="AW900" s="13" t="s">
        <v>32</v>
      </c>
      <c r="AX900" s="13" t="s">
        <v>76</v>
      </c>
      <c r="AY900" s="194" t="s">
        <v>134</v>
      </c>
    </row>
    <row r="901" s="15" customFormat="1">
      <c r="A901" s="15"/>
      <c r="B901" s="208"/>
      <c r="C901" s="15"/>
      <c r="D901" s="193" t="s">
        <v>250</v>
      </c>
      <c r="E901" s="209" t="s">
        <v>1</v>
      </c>
      <c r="F901" s="210" t="s">
        <v>256</v>
      </c>
      <c r="G901" s="15"/>
      <c r="H901" s="211">
        <v>69.5</v>
      </c>
      <c r="I901" s="212"/>
      <c r="J901" s="15"/>
      <c r="K901" s="15"/>
      <c r="L901" s="208"/>
      <c r="M901" s="213"/>
      <c r="N901" s="214"/>
      <c r="O901" s="214"/>
      <c r="P901" s="214"/>
      <c r="Q901" s="214"/>
      <c r="R901" s="214"/>
      <c r="S901" s="214"/>
      <c r="T901" s="215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T901" s="209" t="s">
        <v>250</v>
      </c>
      <c r="AU901" s="209" t="s">
        <v>86</v>
      </c>
      <c r="AV901" s="15" t="s">
        <v>248</v>
      </c>
      <c r="AW901" s="15" t="s">
        <v>32</v>
      </c>
      <c r="AX901" s="15" t="s">
        <v>84</v>
      </c>
      <c r="AY901" s="209" t="s">
        <v>134</v>
      </c>
    </row>
    <row r="902" s="2" customFormat="1" ht="24.15" customHeight="1">
      <c r="A902" s="38"/>
      <c r="B902" s="171"/>
      <c r="C902" s="172" t="s">
        <v>1297</v>
      </c>
      <c r="D902" s="172" t="s">
        <v>137</v>
      </c>
      <c r="E902" s="173" t="s">
        <v>1298</v>
      </c>
      <c r="F902" s="174" t="s">
        <v>1299</v>
      </c>
      <c r="G902" s="175" t="s">
        <v>321</v>
      </c>
      <c r="H902" s="176">
        <v>500</v>
      </c>
      <c r="I902" s="177"/>
      <c r="J902" s="178">
        <f>ROUND(I902*H902,2)</f>
        <v>0</v>
      </c>
      <c r="K902" s="174" t="s">
        <v>141</v>
      </c>
      <c r="L902" s="39"/>
      <c r="M902" s="179" t="s">
        <v>1</v>
      </c>
      <c r="N902" s="180" t="s">
        <v>41</v>
      </c>
      <c r="O902" s="77"/>
      <c r="P902" s="181">
        <f>O902*H902</f>
        <v>0</v>
      </c>
      <c r="Q902" s="181">
        <v>0</v>
      </c>
      <c r="R902" s="181">
        <f>Q902*H902</f>
        <v>0</v>
      </c>
      <c r="S902" s="181">
        <v>0.001</v>
      </c>
      <c r="T902" s="182">
        <f>S902*H902</f>
        <v>0.5</v>
      </c>
      <c r="U902" s="38"/>
      <c r="V902" s="38"/>
      <c r="W902" s="38"/>
      <c r="X902" s="38"/>
      <c r="Y902" s="38"/>
      <c r="Z902" s="38"/>
      <c r="AA902" s="38"/>
      <c r="AB902" s="38"/>
      <c r="AC902" s="38"/>
      <c r="AD902" s="38"/>
      <c r="AE902" s="38"/>
      <c r="AR902" s="183" t="s">
        <v>341</v>
      </c>
      <c r="AT902" s="183" t="s">
        <v>137</v>
      </c>
      <c r="AU902" s="183" t="s">
        <v>86</v>
      </c>
      <c r="AY902" s="19" t="s">
        <v>134</v>
      </c>
      <c r="BE902" s="184">
        <f>IF(N902="základní",J902,0)</f>
        <v>0</v>
      </c>
      <c r="BF902" s="184">
        <f>IF(N902="snížená",J902,0)</f>
        <v>0</v>
      </c>
      <c r="BG902" s="184">
        <f>IF(N902="zákl. přenesená",J902,0)</f>
        <v>0</v>
      </c>
      <c r="BH902" s="184">
        <f>IF(N902="sníž. přenesená",J902,0)</f>
        <v>0</v>
      </c>
      <c r="BI902" s="184">
        <f>IF(N902="nulová",J902,0)</f>
        <v>0</v>
      </c>
      <c r="BJ902" s="19" t="s">
        <v>84</v>
      </c>
      <c r="BK902" s="184">
        <f>ROUND(I902*H902,2)</f>
        <v>0</v>
      </c>
      <c r="BL902" s="19" t="s">
        <v>341</v>
      </c>
      <c r="BM902" s="183" t="s">
        <v>1300</v>
      </c>
    </row>
    <row r="903" s="13" customFormat="1">
      <c r="A903" s="13"/>
      <c r="B903" s="192"/>
      <c r="C903" s="13"/>
      <c r="D903" s="193" t="s">
        <v>250</v>
      </c>
      <c r="E903" s="194" t="s">
        <v>1</v>
      </c>
      <c r="F903" s="195" t="s">
        <v>1301</v>
      </c>
      <c r="G903" s="13"/>
      <c r="H903" s="196">
        <v>500</v>
      </c>
      <c r="I903" s="197"/>
      <c r="J903" s="13"/>
      <c r="K903" s="13"/>
      <c r="L903" s="192"/>
      <c r="M903" s="198"/>
      <c r="N903" s="199"/>
      <c r="O903" s="199"/>
      <c r="P903" s="199"/>
      <c r="Q903" s="199"/>
      <c r="R903" s="199"/>
      <c r="S903" s="199"/>
      <c r="T903" s="200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T903" s="194" t="s">
        <v>250</v>
      </c>
      <c r="AU903" s="194" t="s">
        <v>86</v>
      </c>
      <c r="AV903" s="13" t="s">
        <v>86</v>
      </c>
      <c r="AW903" s="13" t="s">
        <v>32</v>
      </c>
      <c r="AX903" s="13" t="s">
        <v>84</v>
      </c>
      <c r="AY903" s="194" t="s">
        <v>134</v>
      </c>
    </row>
    <row r="904" s="12" customFormat="1" ht="22.8" customHeight="1">
      <c r="A904" s="12"/>
      <c r="B904" s="158"/>
      <c r="C904" s="12"/>
      <c r="D904" s="159" t="s">
        <v>75</v>
      </c>
      <c r="E904" s="169" t="s">
        <v>1302</v>
      </c>
      <c r="F904" s="169" t="s">
        <v>1303</v>
      </c>
      <c r="G904" s="12"/>
      <c r="H904" s="12"/>
      <c r="I904" s="161"/>
      <c r="J904" s="170">
        <f>BK904</f>
        <v>0</v>
      </c>
      <c r="K904" s="12"/>
      <c r="L904" s="158"/>
      <c r="M904" s="163"/>
      <c r="N904" s="164"/>
      <c r="O904" s="164"/>
      <c r="P904" s="165">
        <f>SUM(P905:P935)</f>
        <v>0</v>
      </c>
      <c r="Q904" s="164"/>
      <c r="R904" s="165">
        <f>SUM(R905:R935)</f>
        <v>3.9229569999999994</v>
      </c>
      <c r="S904" s="164"/>
      <c r="T904" s="166">
        <f>SUM(T905:T935)</f>
        <v>0</v>
      </c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R904" s="159" t="s">
        <v>86</v>
      </c>
      <c r="AT904" s="167" t="s">
        <v>75</v>
      </c>
      <c r="AU904" s="167" t="s">
        <v>84</v>
      </c>
      <c r="AY904" s="159" t="s">
        <v>134</v>
      </c>
      <c r="BK904" s="168">
        <f>SUM(BK905:BK935)</f>
        <v>0</v>
      </c>
    </row>
    <row r="905" s="2" customFormat="1" ht="16.5" customHeight="1">
      <c r="A905" s="38"/>
      <c r="B905" s="171"/>
      <c r="C905" s="172" t="s">
        <v>1304</v>
      </c>
      <c r="D905" s="172" t="s">
        <v>137</v>
      </c>
      <c r="E905" s="173" t="s">
        <v>1305</v>
      </c>
      <c r="F905" s="174" t="s">
        <v>1306</v>
      </c>
      <c r="G905" s="175" t="s">
        <v>247</v>
      </c>
      <c r="H905" s="176">
        <v>118.56999999999999</v>
      </c>
      <c r="I905" s="177"/>
      <c r="J905" s="178">
        <f>ROUND(I905*H905,2)</f>
        <v>0</v>
      </c>
      <c r="K905" s="174" t="s">
        <v>141</v>
      </c>
      <c r="L905" s="39"/>
      <c r="M905" s="179" t="s">
        <v>1</v>
      </c>
      <c r="N905" s="180" t="s">
        <v>41</v>
      </c>
      <c r="O905" s="77"/>
      <c r="P905" s="181">
        <f>O905*H905</f>
        <v>0</v>
      </c>
      <c r="Q905" s="181">
        <v>0.00029999999999999997</v>
      </c>
      <c r="R905" s="181">
        <f>Q905*H905</f>
        <v>0.035570999999999992</v>
      </c>
      <c r="S905" s="181">
        <v>0</v>
      </c>
      <c r="T905" s="182">
        <f>S905*H905</f>
        <v>0</v>
      </c>
      <c r="U905" s="38"/>
      <c r="V905" s="38"/>
      <c r="W905" s="38"/>
      <c r="X905" s="38"/>
      <c r="Y905" s="38"/>
      <c r="Z905" s="38"/>
      <c r="AA905" s="38"/>
      <c r="AB905" s="38"/>
      <c r="AC905" s="38"/>
      <c r="AD905" s="38"/>
      <c r="AE905" s="38"/>
      <c r="AR905" s="183" t="s">
        <v>341</v>
      </c>
      <c r="AT905" s="183" t="s">
        <v>137</v>
      </c>
      <c r="AU905" s="183" t="s">
        <v>86</v>
      </c>
      <c r="AY905" s="19" t="s">
        <v>134</v>
      </c>
      <c r="BE905" s="184">
        <f>IF(N905="základní",J905,0)</f>
        <v>0</v>
      </c>
      <c r="BF905" s="184">
        <f>IF(N905="snížená",J905,0)</f>
        <v>0</v>
      </c>
      <c r="BG905" s="184">
        <f>IF(N905="zákl. přenesená",J905,0)</f>
        <v>0</v>
      </c>
      <c r="BH905" s="184">
        <f>IF(N905="sníž. přenesená",J905,0)</f>
        <v>0</v>
      </c>
      <c r="BI905" s="184">
        <f>IF(N905="nulová",J905,0)</f>
        <v>0</v>
      </c>
      <c r="BJ905" s="19" t="s">
        <v>84</v>
      </c>
      <c r="BK905" s="184">
        <f>ROUND(I905*H905,2)</f>
        <v>0</v>
      </c>
      <c r="BL905" s="19" t="s">
        <v>341</v>
      </c>
      <c r="BM905" s="183" t="s">
        <v>1307</v>
      </c>
    </row>
    <row r="906" s="13" customFormat="1">
      <c r="A906" s="13"/>
      <c r="B906" s="192"/>
      <c r="C906" s="13"/>
      <c r="D906" s="193" t="s">
        <v>250</v>
      </c>
      <c r="E906" s="194" t="s">
        <v>1</v>
      </c>
      <c r="F906" s="195" t="s">
        <v>159</v>
      </c>
      <c r="G906" s="13"/>
      <c r="H906" s="196">
        <v>118.56999999999999</v>
      </c>
      <c r="I906" s="197"/>
      <c r="J906" s="13"/>
      <c r="K906" s="13"/>
      <c r="L906" s="192"/>
      <c r="M906" s="198"/>
      <c r="N906" s="199"/>
      <c r="O906" s="199"/>
      <c r="P906" s="199"/>
      <c r="Q906" s="199"/>
      <c r="R906" s="199"/>
      <c r="S906" s="199"/>
      <c r="T906" s="200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T906" s="194" t="s">
        <v>250</v>
      </c>
      <c r="AU906" s="194" t="s">
        <v>86</v>
      </c>
      <c r="AV906" s="13" t="s">
        <v>86</v>
      </c>
      <c r="AW906" s="13" t="s">
        <v>32</v>
      </c>
      <c r="AX906" s="13" t="s">
        <v>84</v>
      </c>
      <c r="AY906" s="194" t="s">
        <v>134</v>
      </c>
    </row>
    <row r="907" s="2" customFormat="1" ht="33" customHeight="1">
      <c r="A907" s="38"/>
      <c r="B907" s="171"/>
      <c r="C907" s="172" t="s">
        <v>1308</v>
      </c>
      <c r="D907" s="172" t="s">
        <v>137</v>
      </c>
      <c r="E907" s="173" t="s">
        <v>1309</v>
      </c>
      <c r="F907" s="174" t="s">
        <v>1310</v>
      </c>
      <c r="G907" s="175" t="s">
        <v>397</v>
      </c>
      <c r="H907" s="176">
        <v>54.700000000000003</v>
      </c>
      <c r="I907" s="177"/>
      <c r="J907" s="178">
        <f>ROUND(I907*H907,2)</f>
        <v>0</v>
      </c>
      <c r="K907" s="174" t="s">
        <v>141</v>
      </c>
      <c r="L907" s="39"/>
      <c r="M907" s="179" t="s">
        <v>1</v>
      </c>
      <c r="N907" s="180" t="s">
        <v>41</v>
      </c>
      <c r="O907" s="77"/>
      <c r="P907" s="181">
        <f>O907*H907</f>
        <v>0</v>
      </c>
      <c r="Q907" s="181">
        <v>0.00058</v>
      </c>
      <c r="R907" s="181">
        <f>Q907*H907</f>
        <v>0.031726000000000004</v>
      </c>
      <c r="S907" s="181">
        <v>0</v>
      </c>
      <c r="T907" s="182">
        <f>S907*H907</f>
        <v>0</v>
      </c>
      <c r="U907" s="38"/>
      <c r="V907" s="38"/>
      <c r="W907" s="38"/>
      <c r="X907" s="38"/>
      <c r="Y907" s="38"/>
      <c r="Z907" s="38"/>
      <c r="AA907" s="38"/>
      <c r="AB907" s="38"/>
      <c r="AC907" s="38"/>
      <c r="AD907" s="38"/>
      <c r="AE907" s="38"/>
      <c r="AR907" s="183" t="s">
        <v>341</v>
      </c>
      <c r="AT907" s="183" t="s">
        <v>137</v>
      </c>
      <c r="AU907" s="183" t="s">
        <v>86</v>
      </c>
      <c r="AY907" s="19" t="s">
        <v>134</v>
      </c>
      <c r="BE907" s="184">
        <f>IF(N907="základní",J907,0)</f>
        <v>0</v>
      </c>
      <c r="BF907" s="184">
        <f>IF(N907="snížená",J907,0)</f>
        <v>0</v>
      </c>
      <c r="BG907" s="184">
        <f>IF(N907="zákl. přenesená",J907,0)</f>
        <v>0</v>
      </c>
      <c r="BH907" s="184">
        <f>IF(N907="sníž. přenesená",J907,0)</f>
        <v>0</v>
      </c>
      <c r="BI907" s="184">
        <f>IF(N907="nulová",J907,0)</f>
        <v>0</v>
      </c>
      <c r="BJ907" s="19" t="s">
        <v>84</v>
      </c>
      <c r="BK907" s="184">
        <f>ROUND(I907*H907,2)</f>
        <v>0</v>
      </c>
      <c r="BL907" s="19" t="s">
        <v>341</v>
      </c>
      <c r="BM907" s="183" t="s">
        <v>1311</v>
      </c>
    </row>
    <row r="908" s="14" customFormat="1">
      <c r="A908" s="14"/>
      <c r="B908" s="201"/>
      <c r="C908" s="14"/>
      <c r="D908" s="193" t="s">
        <v>250</v>
      </c>
      <c r="E908" s="202" t="s">
        <v>1</v>
      </c>
      <c r="F908" s="203" t="s">
        <v>386</v>
      </c>
      <c r="G908" s="14"/>
      <c r="H908" s="202" t="s">
        <v>1</v>
      </c>
      <c r="I908" s="204"/>
      <c r="J908" s="14"/>
      <c r="K908" s="14"/>
      <c r="L908" s="201"/>
      <c r="M908" s="205"/>
      <c r="N908" s="206"/>
      <c r="O908" s="206"/>
      <c r="P908" s="206"/>
      <c r="Q908" s="206"/>
      <c r="R908" s="206"/>
      <c r="S908" s="206"/>
      <c r="T908" s="207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T908" s="202" t="s">
        <v>250</v>
      </c>
      <c r="AU908" s="202" t="s">
        <v>86</v>
      </c>
      <c r="AV908" s="14" t="s">
        <v>84</v>
      </c>
      <c r="AW908" s="14" t="s">
        <v>32</v>
      </c>
      <c r="AX908" s="14" t="s">
        <v>76</v>
      </c>
      <c r="AY908" s="202" t="s">
        <v>134</v>
      </c>
    </row>
    <row r="909" s="13" customFormat="1">
      <c r="A909" s="13"/>
      <c r="B909" s="192"/>
      <c r="C909" s="13"/>
      <c r="D909" s="193" t="s">
        <v>250</v>
      </c>
      <c r="E909" s="194" t="s">
        <v>1</v>
      </c>
      <c r="F909" s="195" t="s">
        <v>1312</v>
      </c>
      <c r="G909" s="13"/>
      <c r="H909" s="196">
        <v>10</v>
      </c>
      <c r="I909" s="197"/>
      <c r="J909" s="13"/>
      <c r="K909" s="13"/>
      <c r="L909" s="192"/>
      <c r="M909" s="198"/>
      <c r="N909" s="199"/>
      <c r="O909" s="199"/>
      <c r="P909" s="199"/>
      <c r="Q909" s="199"/>
      <c r="R909" s="199"/>
      <c r="S909" s="199"/>
      <c r="T909" s="200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T909" s="194" t="s">
        <v>250</v>
      </c>
      <c r="AU909" s="194" t="s">
        <v>86</v>
      </c>
      <c r="AV909" s="13" t="s">
        <v>86</v>
      </c>
      <c r="AW909" s="13" t="s">
        <v>32</v>
      </c>
      <c r="AX909" s="13" t="s">
        <v>76</v>
      </c>
      <c r="AY909" s="194" t="s">
        <v>134</v>
      </c>
    </row>
    <row r="910" s="13" customFormat="1">
      <c r="A910" s="13"/>
      <c r="B910" s="192"/>
      <c r="C910" s="13"/>
      <c r="D910" s="193" t="s">
        <v>250</v>
      </c>
      <c r="E910" s="194" t="s">
        <v>1</v>
      </c>
      <c r="F910" s="195" t="s">
        <v>1313</v>
      </c>
      <c r="G910" s="13"/>
      <c r="H910" s="196">
        <v>5.5999999999999996</v>
      </c>
      <c r="I910" s="197"/>
      <c r="J910" s="13"/>
      <c r="K910" s="13"/>
      <c r="L910" s="192"/>
      <c r="M910" s="198"/>
      <c r="N910" s="199"/>
      <c r="O910" s="199"/>
      <c r="P910" s="199"/>
      <c r="Q910" s="199"/>
      <c r="R910" s="199"/>
      <c r="S910" s="199"/>
      <c r="T910" s="200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T910" s="194" t="s">
        <v>250</v>
      </c>
      <c r="AU910" s="194" t="s">
        <v>86</v>
      </c>
      <c r="AV910" s="13" t="s">
        <v>86</v>
      </c>
      <c r="AW910" s="13" t="s">
        <v>32</v>
      </c>
      <c r="AX910" s="13" t="s">
        <v>76</v>
      </c>
      <c r="AY910" s="194" t="s">
        <v>134</v>
      </c>
    </row>
    <row r="911" s="13" customFormat="1">
      <c r="A911" s="13"/>
      <c r="B911" s="192"/>
      <c r="C911" s="13"/>
      <c r="D911" s="193" t="s">
        <v>250</v>
      </c>
      <c r="E911" s="194" t="s">
        <v>1</v>
      </c>
      <c r="F911" s="195" t="s">
        <v>1314</v>
      </c>
      <c r="G911" s="13"/>
      <c r="H911" s="196">
        <v>10.6</v>
      </c>
      <c r="I911" s="197"/>
      <c r="J911" s="13"/>
      <c r="K911" s="13"/>
      <c r="L911" s="192"/>
      <c r="M911" s="198"/>
      <c r="N911" s="199"/>
      <c r="O911" s="199"/>
      <c r="P911" s="199"/>
      <c r="Q911" s="199"/>
      <c r="R911" s="199"/>
      <c r="S911" s="199"/>
      <c r="T911" s="200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T911" s="194" t="s">
        <v>250</v>
      </c>
      <c r="AU911" s="194" t="s">
        <v>86</v>
      </c>
      <c r="AV911" s="13" t="s">
        <v>86</v>
      </c>
      <c r="AW911" s="13" t="s">
        <v>32</v>
      </c>
      <c r="AX911" s="13" t="s">
        <v>76</v>
      </c>
      <c r="AY911" s="194" t="s">
        <v>134</v>
      </c>
    </row>
    <row r="912" s="14" customFormat="1">
      <c r="A912" s="14"/>
      <c r="B912" s="201"/>
      <c r="C912" s="14"/>
      <c r="D912" s="193" t="s">
        <v>250</v>
      </c>
      <c r="E912" s="202" t="s">
        <v>1</v>
      </c>
      <c r="F912" s="203" t="s">
        <v>388</v>
      </c>
      <c r="G912" s="14"/>
      <c r="H912" s="202" t="s">
        <v>1</v>
      </c>
      <c r="I912" s="204"/>
      <c r="J912" s="14"/>
      <c r="K912" s="14"/>
      <c r="L912" s="201"/>
      <c r="M912" s="205"/>
      <c r="N912" s="206"/>
      <c r="O912" s="206"/>
      <c r="P912" s="206"/>
      <c r="Q912" s="206"/>
      <c r="R912" s="206"/>
      <c r="S912" s="206"/>
      <c r="T912" s="207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T912" s="202" t="s">
        <v>250</v>
      </c>
      <c r="AU912" s="202" t="s">
        <v>86</v>
      </c>
      <c r="AV912" s="14" t="s">
        <v>84</v>
      </c>
      <c r="AW912" s="14" t="s">
        <v>32</v>
      </c>
      <c r="AX912" s="14" t="s">
        <v>76</v>
      </c>
      <c r="AY912" s="202" t="s">
        <v>134</v>
      </c>
    </row>
    <row r="913" s="13" customFormat="1">
      <c r="A913" s="13"/>
      <c r="B913" s="192"/>
      <c r="C913" s="13"/>
      <c r="D913" s="193" t="s">
        <v>250</v>
      </c>
      <c r="E913" s="194" t="s">
        <v>1</v>
      </c>
      <c r="F913" s="195" t="s">
        <v>1314</v>
      </c>
      <c r="G913" s="13"/>
      <c r="H913" s="196">
        <v>10.6</v>
      </c>
      <c r="I913" s="197"/>
      <c r="J913" s="13"/>
      <c r="K913" s="13"/>
      <c r="L913" s="192"/>
      <c r="M913" s="198"/>
      <c r="N913" s="199"/>
      <c r="O913" s="199"/>
      <c r="P913" s="199"/>
      <c r="Q913" s="199"/>
      <c r="R913" s="199"/>
      <c r="S913" s="199"/>
      <c r="T913" s="200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T913" s="194" t="s">
        <v>250</v>
      </c>
      <c r="AU913" s="194" t="s">
        <v>86</v>
      </c>
      <c r="AV913" s="13" t="s">
        <v>86</v>
      </c>
      <c r="AW913" s="13" t="s">
        <v>32</v>
      </c>
      <c r="AX913" s="13" t="s">
        <v>76</v>
      </c>
      <c r="AY913" s="194" t="s">
        <v>134</v>
      </c>
    </row>
    <row r="914" s="13" customFormat="1">
      <c r="A914" s="13"/>
      <c r="B914" s="192"/>
      <c r="C914" s="13"/>
      <c r="D914" s="193" t="s">
        <v>250</v>
      </c>
      <c r="E914" s="194" t="s">
        <v>1</v>
      </c>
      <c r="F914" s="195" t="s">
        <v>1315</v>
      </c>
      <c r="G914" s="13"/>
      <c r="H914" s="196">
        <v>7.2999999999999998</v>
      </c>
      <c r="I914" s="197"/>
      <c r="J914" s="13"/>
      <c r="K914" s="13"/>
      <c r="L914" s="192"/>
      <c r="M914" s="198"/>
      <c r="N914" s="199"/>
      <c r="O914" s="199"/>
      <c r="P914" s="199"/>
      <c r="Q914" s="199"/>
      <c r="R914" s="199"/>
      <c r="S914" s="199"/>
      <c r="T914" s="200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T914" s="194" t="s">
        <v>250</v>
      </c>
      <c r="AU914" s="194" t="s">
        <v>86</v>
      </c>
      <c r="AV914" s="13" t="s">
        <v>86</v>
      </c>
      <c r="AW914" s="13" t="s">
        <v>32</v>
      </c>
      <c r="AX914" s="13" t="s">
        <v>76</v>
      </c>
      <c r="AY914" s="194" t="s">
        <v>134</v>
      </c>
    </row>
    <row r="915" s="13" customFormat="1">
      <c r="A915" s="13"/>
      <c r="B915" s="192"/>
      <c r="C915" s="13"/>
      <c r="D915" s="193" t="s">
        <v>250</v>
      </c>
      <c r="E915" s="194" t="s">
        <v>1</v>
      </c>
      <c r="F915" s="195" t="s">
        <v>1314</v>
      </c>
      <c r="G915" s="13"/>
      <c r="H915" s="196">
        <v>10.6</v>
      </c>
      <c r="I915" s="197"/>
      <c r="J915" s="13"/>
      <c r="K915" s="13"/>
      <c r="L915" s="192"/>
      <c r="M915" s="198"/>
      <c r="N915" s="199"/>
      <c r="O915" s="199"/>
      <c r="P915" s="199"/>
      <c r="Q915" s="199"/>
      <c r="R915" s="199"/>
      <c r="S915" s="199"/>
      <c r="T915" s="200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T915" s="194" t="s">
        <v>250</v>
      </c>
      <c r="AU915" s="194" t="s">
        <v>86</v>
      </c>
      <c r="AV915" s="13" t="s">
        <v>86</v>
      </c>
      <c r="AW915" s="13" t="s">
        <v>32</v>
      </c>
      <c r="AX915" s="13" t="s">
        <v>76</v>
      </c>
      <c r="AY915" s="194" t="s">
        <v>134</v>
      </c>
    </row>
    <row r="916" s="15" customFormat="1">
      <c r="A916" s="15"/>
      <c r="B916" s="208"/>
      <c r="C916" s="15"/>
      <c r="D916" s="193" t="s">
        <v>250</v>
      </c>
      <c r="E916" s="209" t="s">
        <v>1</v>
      </c>
      <c r="F916" s="210" t="s">
        <v>256</v>
      </c>
      <c r="G916" s="15"/>
      <c r="H916" s="211">
        <v>54.700000000000003</v>
      </c>
      <c r="I916" s="212"/>
      <c r="J916" s="15"/>
      <c r="K916" s="15"/>
      <c r="L916" s="208"/>
      <c r="M916" s="213"/>
      <c r="N916" s="214"/>
      <c r="O916" s="214"/>
      <c r="P916" s="214"/>
      <c r="Q916" s="214"/>
      <c r="R916" s="214"/>
      <c r="S916" s="214"/>
      <c r="T916" s="215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T916" s="209" t="s">
        <v>250</v>
      </c>
      <c r="AU916" s="209" t="s">
        <v>86</v>
      </c>
      <c r="AV916" s="15" t="s">
        <v>248</v>
      </c>
      <c r="AW916" s="15" t="s">
        <v>32</v>
      </c>
      <c r="AX916" s="15" t="s">
        <v>84</v>
      </c>
      <c r="AY916" s="209" t="s">
        <v>134</v>
      </c>
    </row>
    <row r="917" s="2" customFormat="1" ht="33" customHeight="1">
      <c r="A917" s="38"/>
      <c r="B917" s="171"/>
      <c r="C917" s="172" t="s">
        <v>1316</v>
      </c>
      <c r="D917" s="172" t="s">
        <v>137</v>
      </c>
      <c r="E917" s="173" t="s">
        <v>1317</v>
      </c>
      <c r="F917" s="174" t="s">
        <v>1318</v>
      </c>
      <c r="G917" s="175" t="s">
        <v>247</v>
      </c>
      <c r="H917" s="176">
        <v>118.56999999999999</v>
      </c>
      <c r="I917" s="177"/>
      <c r="J917" s="178">
        <f>ROUND(I917*H917,2)</f>
        <v>0</v>
      </c>
      <c r="K917" s="174" t="s">
        <v>141</v>
      </c>
      <c r="L917" s="39"/>
      <c r="M917" s="179" t="s">
        <v>1</v>
      </c>
      <c r="N917" s="180" t="s">
        <v>41</v>
      </c>
      <c r="O917" s="77"/>
      <c r="P917" s="181">
        <f>O917*H917</f>
        <v>0</v>
      </c>
      <c r="Q917" s="181">
        <v>0.0060000000000000001</v>
      </c>
      <c r="R917" s="181">
        <f>Q917*H917</f>
        <v>0.71141999999999994</v>
      </c>
      <c r="S917" s="181">
        <v>0</v>
      </c>
      <c r="T917" s="182">
        <f>S917*H917</f>
        <v>0</v>
      </c>
      <c r="U917" s="38"/>
      <c r="V917" s="38"/>
      <c r="W917" s="38"/>
      <c r="X917" s="38"/>
      <c r="Y917" s="38"/>
      <c r="Z917" s="38"/>
      <c r="AA917" s="38"/>
      <c r="AB917" s="38"/>
      <c r="AC917" s="38"/>
      <c r="AD917" s="38"/>
      <c r="AE917" s="38"/>
      <c r="AR917" s="183" t="s">
        <v>341</v>
      </c>
      <c r="AT917" s="183" t="s">
        <v>137</v>
      </c>
      <c r="AU917" s="183" t="s">
        <v>86</v>
      </c>
      <c r="AY917" s="19" t="s">
        <v>134</v>
      </c>
      <c r="BE917" s="184">
        <f>IF(N917="základní",J917,0)</f>
        <v>0</v>
      </c>
      <c r="BF917" s="184">
        <f>IF(N917="snížená",J917,0)</f>
        <v>0</v>
      </c>
      <c r="BG917" s="184">
        <f>IF(N917="zákl. přenesená",J917,0)</f>
        <v>0</v>
      </c>
      <c r="BH917" s="184">
        <f>IF(N917="sníž. přenesená",J917,0)</f>
        <v>0</v>
      </c>
      <c r="BI917" s="184">
        <f>IF(N917="nulová",J917,0)</f>
        <v>0</v>
      </c>
      <c r="BJ917" s="19" t="s">
        <v>84</v>
      </c>
      <c r="BK917" s="184">
        <f>ROUND(I917*H917,2)</f>
        <v>0</v>
      </c>
      <c r="BL917" s="19" t="s">
        <v>341</v>
      </c>
      <c r="BM917" s="183" t="s">
        <v>1319</v>
      </c>
    </row>
    <row r="918" s="14" customFormat="1">
      <c r="A918" s="14"/>
      <c r="B918" s="201"/>
      <c r="C918" s="14"/>
      <c r="D918" s="193" t="s">
        <v>250</v>
      </c>
      <c r="E918" s="202" t="s">
        <v>1</v>
      </c>
      <c r="F918" s="203" t="s">
        <v>1320</v>
      </c>
      <c r="G918" s="14"/>
      <c r="H918" s="202" t="s">
        <v>1</v>
      </c>
      <c r="I918" s="204"/>
      <c r="J918" s="14"/>
      <c r="K918" s="14"/>
      <c r="L918" s="201"/>
      <c r="M918" s="205"/>
      <c r="N918" s="206"/>
      <c r="O918" s="206"/>
      <c r="P918" s="206"/>
      <c r="Q918" s="206"/>
      <c r="R918" s="206"/>
      <c r="S918" s="206"/>
      <c r="T918" s="207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T918" s="202" t="s">
        <v>250</v>
      </c>
      <c r="AU918" s="202" t="s">
        <v>86</v>
      </c>
      <c r="AV918" s="14" t="s">
        <v>84</v>
      </c>
      <c r="AW918" s="14" t="s">
        <v>32</v>
      </c>
      <c r="AX918" s="14" t="s">
        <v>76</v>
      </c>
      <c r="AY918" s="202" t="s">
        <v>134</v>
      </c>
    </row>
    <row r="919" s="14" customFormat="1">
      <c r="A919" s="14"/>
      <c r="B919" s="201"/>
      <c r="C919" s="14"/>
      <c r="D919" s="193" t="s">
        <v>250</v>
      </c>
      <c r="E919" s="202" t="s">
        <v>1</v>
      </c>
      <c r="F919" s="203" t="s">
        <v>386</v>
      </c>
      <c r="G919" s="14"/>
      <c r="H919" s="202" t="s">
        <v>1</v>
      </c>
      <c r="I919" s="204"/>
      <c r="J919" s="14"/>
      <c r="K919" s="14"/>
      <c r="L919" s="201"/>
      <c r="M919" s="205"/>
      <c r="N919" s="206"/>
      <c r="O919" s="206"/>
      <c r="P919" s="206"/>
      <c r="Q919" s="206"/>
      <c r="R919" s="206"/>
      <c r="S919" s="206"/>
      <c r="T919" s="207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T919" s="202" t="s">
        <v>250</v>
      </c>
      <c r="AU919" s="202" t="s">
        <v>86</v>
      </c>
      <c r="AV919" s="14" t="s">
        <v>84</v>
      </c>
      <c r="AW919" s="14" t="s">
        <v>32</v>
      </c>
      <c r="AX919" s="14" t="s">
        <v>76</v>
      </c>
      <c r="AY919" s="202" t="s">
        <v>134</v>
      </c>
    </row>
    <row r="920" s="13" customFormat="1">
      <c r="A920" s="13"/>
      <c r="B920" s="192"/>
      <c r="C920" s="13"/>
      <c r="D920" s="193" t="s">
        <v>250</v>
      </c>
      <c r="E920" s="194" t="s">
        <v>1</v>
      </c>
      <c r="F920" s="195" t="s">
        <v>1321</v>
      </c>
      <c r="G920" s="13"/>
      <c r="H920" s="196">
        <v>22.859999999999999</v>
      </c>
      <c r="I920" s="197"/>
      <c r="J920" s="13"/>
      <c r="K920" s="13"/>
      <c r="L920" s="192"/>
      <c r="M920" s="198"/>
      <c r="N920" s="199"/>
      <c r="O920" s="199"/>
      <c r="P920" s="199"/>
      <c r="Q920" s="199"/>
      <c r="R920" s="199"/>
      <c r="S920" s="199"/>
      <c r="T920" s="200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T920" s="194" t="s">
        <v>250</v>
      </c>
      <c r="AU920" s="194" t="s">
        <v>86</v>
      </c>
      <c r="AV920" s="13" t="s">
        <v>86</v>
      </c>
      <c r="AW920" s="13" t="s">
        <v>32</v>
      </c>
      <c r="AX920" s="13" t="s">
        <v>76</v>
      </c>
      <c r="AY920" s="194" t="s">
        <v>134</v>
      </c>
    </row>
    <row r="921" s="13" customFormat="1">
      <c r="A921" s="13"/>
      <c r="B921" s="192"/>
      <c r="C921" s="13"/>
      <c r="D921" s="193" t="s">
        <v>250</v>
      </c>
      <c r="E921" s="194" t="s">
        <v>1</v>
      </c>
      <c r="F921" s="195" t="s">
        <v>1322</v>
      </c>
      <c r="G921" s="13"/>
      <c r="H921" s="196">
        <v>15.890000000000001</v>
      </c>
      <c r="I921" s="197"/>
      <c r="J921" s="13"/>
      <c r="K921" s="13"/>
      <c r="L921" s="192"/>
      <c r="M921" s="198"/>
      <c r="N921" s="199"/>
      <c r="O921" s="199"/>
      <c r="P921" s="199"/>
      <c r="Q921" s="199"/>
      <c r="R921" s="199"/>
      <c r="S921" s="199"/>
      <c r="T921" s="200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T921" s="194" t="s">
        <v>250</v>
      </c>
      <c r="AU921" s="194" t="s">
        <v>86</v>
      </c>
      <c r="AV921" s="13" t="s">
        <v>86</v>
      </c>
      <c r="AW921" s="13" t="s">
        <v>32</v>
      </c>
      <c r="AX921" s="13" t="s">
        <v>76</v>
      </c>
      <c r="AY921" s="194" t="s">
        <v>134</v>
      </c>
    </row>
    <row r="922" s="13" customFormat="1">
      <c r="A922" s="13"/>
      <c r="B922" s="192"/>
      <c r="C922" s="13"/>
      <c r="D922" s="193" t="s">
        <v>250</v>
      </c>
      <c r="E922" s="194" t="s">
        <v>1</v>
      </c>
      <c r="F922" s="195" t="s">
        <v>1323</v>
      </c>
      <c r="G922" s="13"/>
      <c r="H922" s="196">
        <v>22.539999999999999</v>
      </c>
      <c r="I922" s="197"/>
      <c r="J922" s="13"/>
      <c r="K922" s="13"/>
      <c r="L922" s="192"/>
      <c r="M922" s="198"/>
      <c r="N922" s="199"/>
      <c r="O922" s="199"/>
      <c r="P922" s="199"/>
      <c r="Q922" s="199"/>
      <c r="R922" s="199"/>
      <c r="S922" s="199"/>
      <c r="T922" s="200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T922" s="194" t="s">
        <v>250</v>
      </c>
      <c r="AU922" s="194" t="s">
        <v>86</v>
      </c>
      <c r="AV922" s="13" t="s">
        <v>86</v>
      </c>
      <c r="AW922" s="13" t="s">
        <v>32</v>
      </c>
      <c r="AX922" s="13" t="s">
        <v>76</v>
      </c>
      <c r="AY922" s="194" t="s">
        <v>134</v>
      </c>
    </row>
    <row r="923" s="16" customFormat="1">
      <c r="A923" s="16"/>
      <c r="B923" s="216"/>
      <c r="C923" s="16"/>
      <c r="D923" s="193" t="s">
        <v>250</v>
      </c>
      <c r="E923" s="217" t="s">
        <v>155</v>
      </c>
      <c r="F923" s="218" t="s">
        <v>281</v>
      </c>
      <c r="G923" s="16"/>
      <c r="H923" s="219">
        <v>61.289999999999999</v>
      </c>
      <c r="I923" s="220"/>
      <c r="J923" s="16"/>
      <c r="K923" s="16"/>
      <c r="L923" s="216"/>
      <c r="M923" s="221"/>
      <c r="N923" s="222"/>
      <c r="O923" s="222"/>
      <c r="P923" s="222"/>
      <c r="Q923" s="222"/>
      <c r="R923" s="222"/>
      <c r="S923" s="222"/>
      <c r="T923" s="223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T923" s="217" t="s">
        <v>250</v>
      </c>
      <c r="AU923" s="217" t="s">
        <v>86</v>
      </c>
      <c r="AV923" s="16" t="s">
        <v>150</v>
      </c>
      <c r="AW923" s="16" t="s">
        <v>32</v>
      </c>
      <c r="AX923" s="16" t="s">
        <v>76</v>
      </c>
      <c r="AY923" s="217" t="s">
        <v>134</v>
      </c>
    </row>
    <row r="924" s="14" customFormat="1">
      <c r="A924" s="14"/>
      <c r="B924" s="201"/>
      <c r="C924" s="14"/>
      <c r="D924" s="193" t="s">
        <v>250</v>
      </c>
      <c r="E924" s="202" t="s">
        <v>1</v>
      </c>
      <c r="F924" s="203" t="s">
        <v>1324</v>
      </c>
      <c r="G924" s="14"/>
      <c r="H924" s="202" t="s">
        <v>1</v>
      </c>
      <c r="I924" s="204"/>
      <c r="J924" s="14"/>
      <c r="K924" s="14"/>
      <c r="L924" s="201"/>
      <c r="M924" s="205"/>
      <c r="N924" s="206"/>
      <c r="O924" s="206"/>
      <c r="P924" s="206"/>
      <c r="Q924" s="206"/>
      <c r="R924" s="206"/>
      <c r="S924" s="206"/>
      <c r="T924" s="207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T924" s="202" t="s">
        <v>250</v>
      </c>
      <c r="AU924" s="202" t="s">
        <v>86</v>
      </c>
      <c r="AV924" s="14" t="s">
        <v>84</v>
      </c>
      <c r="AW924" s="14" t="s">
        <v>32</v>
      </c>
      <c r="AX924" s="14" t="s">
        <v>76</v>
      </c>
      <c r="AY924" s="202" t="s">
        <v>134</v>
      </c>
    </row>
    <row r="925" s="13" customFormat="1">
      <c r="A925" s="13"/>
      <c r="B925" s="192"/>
      <c r="C925" s="13"/>
      <c r="D925" s="193" t="s">
        <v>250</v>
      </c>
      <c r="E925" s="194" t="s">
        <v>1</v>
      </c>
      <c r="F925" s="195" t="s">
        <v>1325</v>
      </c>
      <c r="G925" s="13"/>
      <c r="H925" s="196">
        <v>48</v>
      </c>
      <c r="I925" s="197"/>
      <c r="J925" s="13"/>
      <c r="K925" s="13"/>
      <c r="L925" s="192"/>
      <c r="M925" s="198"/>
      <c r="N925" s="199"/>
      <c r="O925" s="199"/>
      <c r="P925" s="199"/>
      <c r="Q925" s="199"/>
      <c r="R925" s="199"/>
      <c r="S925" s="199"/>
      <c r="T925" s="200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T925" s="194" t="s">
        <v>250</v>
      </c>
      <c r="AU925" s="194" t="s">
        <v>86</v>
      </c>
      <c r="AV925" s="13" t="s">
        <v>86</v>
      </c>
      <c r="AW925" s="13" t="s">
        <v>32</v>
      </c>
      <c r="AX925" s="13" t="s">
        <v>76</v>
      </c>
      <c r="AY925" s="194" t="s">
        <v>134</v>
      </c>
    </row>
    <row r="926" s="13" customFormat="1">
      <c r="A926" s="13"/>
      <c r="B926" s="192"/>
      <c r="C926" s="13"/>
      <c r="D926" s="193" t="s">
        <v>250</v>
      </c>
      <c r="E926" s="194" t="s">
        <v>1</v>
      </c>
      <c r="F926" s="195" t="s">
        <v>1326</v>
      </c>
      <c r="G926" s="13"/>
      <c r="H926" s="196">
        <v>9.2799999999999994</v>
      </c>
      <c r="I926" s="197"/>
      <c r="J926" s="13"/>
      <c r="K926" s="13"/>
      <c r="L926" s="192"/>
      <c r="M926" s="198"/>
      <c r="N926" s="199"/>
      <c r="O926" s="199"/>
      <c r="P926" s="199"/>
      <c r="Q926" s="199"/>
      <c r="R926" s="199"/>
      <c r="S926" s="199"/>
      <c r="T926" s="200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T926" s="194" t="s">
        <v>250</v>
      </c>
      <c r="AU926" s="194" t="s">
        <v>86</v>
      </c>
      <c r="AV926" s="13" t="s">
        <v>86</v>
      </c>
      <c r="AW926" s="13" t="s">
        <v>32</v>
      </c>
      <c r="AX926" s="13" t="s">
        <v>76</v>
      </c>
      <c r="AY926" s="194" t="s">
        <v>134</v>
      </c>
    </row>
    <row r="927" s="16" customFormat="1">
      <c r="A927" s="16"/>
      <c r="B927" s="216"/>
      <c r="C927" s="16"/>
      <c r="D927" s="193" t="s">
        <v>250</v>
      </c>
      <c r="E927" s="217" t="s">
        <v>157</v>
      </c>
      <c r="F927" s="218" t="s">
        <v>281</v>
      </c>
      <c r="G927" s="16"/>
      <c r="H927" s="219">
        <v>57.280000000000001</v>
      </c>
      <c r="I927" s="220"/>
      <c r="J927" s="16"/>
      <c r="K927" s="16"/>
      <c r="L927" s="216"/>
      <c r="M927" s="221"/>
      <c r="N927" s="222"/>
      <c r="O927" s="222"/>
      <c r="P927" s="222"/>
      <c r="Q927" s="222"/>
      <c r="R927" s="222"/>
      <c r="S927" s="222"/>
      <c r="T927" s="223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T927" s="217" t="s">
        <v>250</v>
      </c>
      <c r="AU927" s="217" t="s">
        <v>86</v>
      </c>
      <c r="AV927" s="16" t="s">
        <v>150</v>
      </c>
      <c r="AW927" s="16" t="s">
        <v>32</v>
      </c>
      <c r="AX927" s="16" t="s">
        <v>76</v>
      </c>
      <c r="AY927" s="217" t="s">
        <v>134</v>
      </c>
    </row>
    <row r="928" s="15" customFormat="1">
      <c r="A928" s="15"/>
      <c r="B928" s="208"/>
      <c r="C928" s="15"/>
      <c r="D928" s="193" t="s">
        <v>250</v>
      </c>
      <c r="E928" s="209" t="s">
        <v>159</v>
      </c>
      <c r="F928" s="210" t="s">
        <v>256</v>
      </c>
      <c r="G928" s="15"/>
      <c r="H928" s="211">
        <v>118.56999999999999</v>
      </c>
      <c r="I928" s="212"/>
      <c r="J928" s="15"/>
      <c r="K928" s="15"/>
      <c r="L928" s="208"/>
      <c r="M928" s="213"/>
      <c r="N928" s="214"/>
      <c r="O928" s="214"/>
      <c r="P928" s="214"/>
      <c r="Q928" s="214"/>
      <c r="R928" s="214"/>
      <c r="S928" s="214"/>
      <c r="T928" s="2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T928" s="209" t="s">
        <v>250</v>
      </c>
      <c r="AU928" s="209" t="s">
        <v>86</v>
      </c>
      <c r="AV928" s="15" t="s">
        <v>248</v>
      </c>
      <c r="AW928" s="15" t="s">
        <v>32</v>
      </c>
      <c r="AX928" s="15" t="s">
        <v>84</v>
      </c>
      <c r="AY928" s="209" t="s">
        <v>134</v>
      </c>
    </row>
    <row r="929" s="2" customFormat="1" ht="16.5" customHeight="1">
      <c r="A929" s="38"/>
      <c r="B929" s="171"/>
      <c r="C929" s="224" t="s">
        <v>1327</v>
      </c>
      <c r="D929" s="224" t="s">
        <v>318</v>
      </c>
      <c r="E929" s="225" t="s">
        <v>1328</v>
      </c>
      <c r="F929" s="226" t="s">
        <v>1329</v>
      </c>
      <c r="G929" s="227" t="s">
        <v>247</v>
      </c>
      <c r="H929" s="228">
        <v>142.91999999999999</v>
      </c>
      <c r="I929" s="229"/>
      <c r="J929" s="230">
        <f>ROUND(I929*H929,2)</f>
        <v>0</v>
      </c>
      <c r="K929" s="226" t="s">
        <v>1</v>
      </c>
      <c r="L929" s="231"/>
      <c r="M929" s="232" t="s">
        <v>1</v>
      </c>
      <c r="N929" s="233" t="s">
        <v>41</v>
      </c>
      <c r="O929" s="77"/>
      <c r="P929" s="181">
        <f>O929*H929</f>
        <v>0</v>
      </c>
      <c r="Q929" s="181">
        <v>0.021999999999999999</v>
      </c>
      <c r="R929" s="181">
        <f>Q929*H929</f>
        <v>3.1442399999999995</v>
      </c>
      <c r="S929" s="181">
        <v>0</v>
      </c>
      <c r="T929" s="182">
        <f>S929*H929</f>
        <v>0</v>
      </c>
      <c r="U929" s="38"/>
      <c r="V929" s="38"/>
      <c r="W929" s="38"/>
      <c r="X929" s="38"/>
      <c r="Y929" s="38"/>
      <c r="Z929" s="38"/>
      <c r="AA929" s="38"/>
      <c r="AB929" s="38"/>
      <c r="AC929" s="38"/>
      <c r="AD929" s="38"/>
      <c r="AE929" s="38"/>
      <c r="AR929" s="183" t="s">
        <v>454</v>
      </c>
      <c r="AT929" s="183" t="s">
        <v>318</v>
      </c>
      <c r="AU929" s="183" t="s">
        <v>86</v>
      </c>
      <c r="AY929" s="19" t="s">
        <v>134</v>
      </c>
      <c r="BE929" s="184">
        <f>IF(N929="základní",J929,0)</f>
        <v>0</v>
      </c>
      <c r="BF929" s="184">
        <f>IF(N929="snížená",J929,0)</f>
        <v>0</v>
      </c>
      <c r="BG929" s="184">
        <f>IF(N929="zákl. přenesená",J929,0)</f>
        <v>0</v>
      </c>
      <c r="BH929" s="184">
        <f>IF(N929="sníž. přenesená",J929,0)</f>
        <v>0</v>
      </c>
      <c r="BI929" s="184">
        <f>IF(N929="nulová",J929,0)</f>
        <v>0</v>
      </c>
      <c r="BJ929" s="19" t="s">
        <v>84</v>
      </c>
      <c r="BK929" s="184">
        <f>ROUND(I929*H929,2)</f>
        <v>0</v>
      </c>
      <c r="BL929" s="19" t="s">
        <v>341</v>
      </c>
      <c r="BM929" s="183" t="s">
        <v>1330</v>
      </c>
    </row>
    <row r="930" s="13" customFormat="1">
      <c r="A930" s="13"/>
      <c r="B930" s="192"/>
      <c r="C930" s="13"/>
      <c r="D930" s="193" t="s">
        <v>250</v>
      </c>
      <c r="E930" s="194" t="s">
        <v>1</v>
      </c>
      <c r="F930" s="195" t="s">
        <v>1331</v>
      </c>
      <c r="G930" s="13"/>
      <c r="H930" s="196">
        <v>136.356</v>
      </c>
      <c r="I930" s="197"/>
      <c r="J930" s="13"/>
      <c r="K930" s="13"/>
      <c r="L930" s="192"/>
      <c r="M930" s="198"/>
      <c r="N930" s="199"/>
      <c r="O930" s="199"/>
      <c r="P930" s="199"/>
      <c r="Q930" s="199"/>
      <c r="R930" s="199"/>
      <c r="S930" s="199"/>
      <c r="T930" s="200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T930" s="194" t="s">
        <v>250</v>
      </c>
      <c r="AU930" s="194" t="s">
        <v>86</v>
      </c>
      <c r="AV930" s="13" t="s">
        <v>86</v>
      </c>
      <c r="AW930" s="13" t="s">
        <v>32</v>
      </c>
      <c r="AX930" s="13" t="s">
        <v>76</v>
      </c>
      <c r="AY930" s="194" t="s">
        <v>134</v>
      </c>
    </row>
    <row r="931" s="13" customFormat="1">
      <c r="A931" s="13"/>
      <c r="B931" s="192"/>
      <c r="C931" s="13"/>
      <c r="D931" s="193" t="s">
        <v>250</v>
      </c>
      <c r="E931" s="194" t="s">
        <v>1</v>
      </c>
      <c r="F931" s="195" t="s">
        <v>1332</v>
      </c>
      <c r="G931" s="13"/>
      <c r="H931" s="196">
        <v>6.5640000000000001</v>
      </c>
      <c r="I931" s="197"/>
      <c r="J931" s="13"/>
      <c r="K931" s="13"/>
      <c r="L931" s="192"/>
      <c r="M931" s="198"/>
      <c r="N931" s="199"/>
      <c r="O931" s="199"/>
      <c r="P931" s="199"/>
      <c r="Q931" s="199"/>
      <c r="R931" s="199"/>
      <c r="S931" s="199"/>
      <c r="T931" s="200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T931" s="194" t="s">
        <v>250</v>
      </c>
      <c r="AU931" s="194" t="s">
        <v>86</v>
      </c>
      <c r="AV931" s="13" t="s">
        <v>86</v>
      </c>
      <c r="AW931" s="13" t="s">
        <v>32</v>
      </c>
      <c r="AX931" s="13" t="s">
        <v>76</v>
      </c>
      <c r="AY931" s="194" t="s">
        <v>134</v>
      </c>
    </row>
    <row r="932" s="15" customFormat="1">
      <c r="A932" s="15"/>
      <c r="B932" s="208"/>
      <c r="C932" s="15"/>
      <c r="D932" s="193" t="s">
        <v>250</v>
      </c>
      <c r="E932" s="209" t="s">
        <v>1</v>
      </c>
      <c r="F932" s="210" t="s">
        <v>256</v>
      </c>
      <c r="G932" s="15"/>
      <c r="H932" s="211">
        <v>142.91999999999999</v>
      </c>
      <c r="I932" s="212"/>
      <c r="J932" s="15"/>
      <c r="K932" s="15"/>
      <c r="L932" s="208"/>
      <c r="M932" s="213"/>
      <c r="N932" s="214"/>
      <c r="O932" s="214"/>
      <c r="P932" s="214"/>
      <c r="Q932" s="214"/>
      <c r="R932" s="214"/>
      <c r="S932" s="214"/>
      <c r="T932" s="215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T932" s="209" t="s">
        <v>250</v>
      </c>
      <c r="AU932" s="209" t="s">
        <v>86</v>
      </c>
      <c r="AV932" s="15" t="s">
        <v>248</v>
      </c>
      <c r="AW932" s="15" t="s">
        <v>32</v>
      </c>
      <c r="AX932" s="15" t="s">
        <v>84</v>
      </c>
      <c r="AY932" s="209" t="s">
        <v>134</v>
      </c>
    </row>
    <row r="933" s="2" customFormat="1" ht="21.75" customHeight="1">
      <c r="A933" s="38"/>
      <c r="B933" s="171"/>
      <c r="C933" s="172" t="s">
        <v>1333</v>
      </c>
      <c r="D933" s="172" t="s">
        <v>137</v>
      </c>
      <c r="E933" s="173" t="s">
        <v>1334</v>
      </c>
      <c r="F933" s="174" t="s">
        <v>1335</v>
      </c>
      <c r="G933" s="175" t="s">
        <v>397</v>
      </c>
      <c r="H933" s="176">
        <v>54.700000000000003</v>
      </c>
      <c r="I933" s="177"/>
      <c r="J933" s="178">
        <f>ROUND(I933*H933,2)</f>
        <v>0</v>
      </c>
      <c r="K933" s="174" t="s">
        <v>141</v>
      </c>
      <c r="L933" s="39"/>
      <c r="M933" s="179" t="s">
        <v>1</v>
      </c>
      <c r="N933" s="180" t="s">
        <v>41</v>
      </c>
      <c r="O933" s="77"/>
      <c r="P933" s="181">
        <f>O933*H933</f>
        <v>0</v>
      </c>
      <c r="Q933" s="181">
        <v>0</v>
      </c>
      <c r="R933" s="181">
        <f>Q933*H933</f>
        <v>0</v>
      </c>
      <c r="S933" s="181">
        <v>0</v>
      </c>
      <c r="T933" s="182">
        <f>S933*H933</f>
        <v>0</v>
      </c>
      <c r="U933" s="38"/>
      <c r="V933" s="38"/>
      <c r="W933" s="38"/>
      <c r="X933" s="38"/>
      <c r="Y933" s="38"/>
      <c r="Z933" s="38"/>
      <c r="AA933" s="38"/>
      <c r="AB933" s="38"/>
      <c r="AC933" s="38"/>
      <c r="AD933" s="38"/>
      <c r="AE933" s="38"/>
      <c r="AR933" s="183" t="s">
        <v>341</v>
      </c>
      <c r="AT933" s="183" t="s">
        <v>137</v>
      </c>
      <c r="AU933" s="183" t="s">
        <v>86</v>
      </c>
      <c r="AY933" s="19" t="s">
        <v>134</v>
      </c>
      <c r="BE933" s="184">
        <f>IF(N933="základní",J933,0)</f>
        <v>0</v>
      </c>
      <c r="BF933" s="184">
        <f>IF(N933="snížená",J933,0)</f>
        <v>0</v>
      </c>
      <c r="BG933" s="184">
        <f>IF(N933="zákl. přenesená",J933,0)</f>
        <v>0</v>
      </c>
      <c r="BH933" s="184">
        <f>IF(N933="sníž. přenesená",J933,0)</f>
        <v>0</v>
      </c>
      <c r="BI933" s="184">
        <f>IF(N933="nulová",J933,0)</f>
        <v>0</v>
      </c>
      <c r="BJ933" s="19" t="s">
        <v>84</v>
      </c>
      <c r="BK933" s="184">
        <f>ROUND(I933*H933,2)</f>
        <v>0</v>
      </c>
      <c r="BL933" s="19" t="s">
        <v>341</v>
      </c>
      <c r="BM933" s="183" t="s">
        <v>1336</v>
      </c>
    </row>
    <row r="934" s="13" customFormat="1">
      <c r="A934" s="13"/>
      <c r="B934" s="192"/>
      <c r="C934" s="13"/>
      <c r="D934" s="193" t="s">
        <v>250</v>
      </c>
      <c r="E934" s="194" t="s">
        <v>1</v>
      </c>
      <c r="F934" s="195" t="s">
        <v>1337</v>
      </c>
      <c r="G934" s="13"/>
      <c r="H934" s="196">
        <v>54.700000000000003</v>
      </c>
      <c r="I934" s="197"/>
      <c r="J934" s="13"/>
      <c r="K934" s="13"/>
      <c r="L934" s="192"/>
      <c r="M934" s="198"/>
      <c r="N934" s="199"/>
      <c r="O934" s="199"/>
      <c r="P934" s="199"/>
      <c r="Q934" s="199"/>
      <c r="R934" s="199"/>
      <c r="S934" s="199"/>
      <c r="T934" s="200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T934" s="194" t="s">
        <v>250</v>
      </c>
      <c r="AU934" s="194" t="s">
        <v>86</v>
      </c>
      <c r="AV934" s="13" t="s">
        <v>86</v>
      </c>
      <c r="AW934" s="13" t="s">
        <v>32</v>
      </c>
      <c r="AX934" s="13" t="s">
        <v>84</v>
      </c>
      <c r="AY934" s="194" t="s">
        <v>134</v>
      </c>
    </row>
    <row r="935" s="2" customFormat="1" ht="24.15" customHeight="1">
      <c r="A935" s="38"/>
      <c r="B935" s="171"/>
      <c r="C935" s="172" t="s">
        <v>1338</v>
      </c>
      <c r="D935" s="172" t="s">
        <v>137</v>
      </c>
      <c r="E935" s="173" t="s">
        <v>1339</v>
      </c>
      <c r="F935" s="174" t="s">
        <v>1340</v>
      </c>
      <c r="G935" s="175" t="s">
        <v>1003</v>
      </c>
      <c r="H935" s="238"/>
      <c r="I935" s="177"/>
      <c r="J935" s="178">
        <f>ROUND(I935*H935,2)</f>
        <v>0</v>
      </c>
      <c r="K935" s="174" t="s">
        <v>141</v>
      </c>
      <c r="L935" s="39"/>
      <c r="M935" s="179" t="s">
        <v>1</v>
      </c>
      <c r="N935" s="180" t="s">
        <v>41</v>
      </c>
      <c r="O935" s="77"/>
      <c r="P935" s="181">
        <f>O935*H935</f>
        <v>0</v>
      </c>
      <c r="Q935" s="181">
        <v>0</v>
      </c>
      <c r="R935" s="181">
        <f>Q935*H935</f>
        <v>0</v>
      </c>
      <c r="S935" s="181">
        <v>0</v>
      </c>
      <c r="T935" s="182">
        <f>S935*H935</f>
        <v>0</v>
      </c>
      <c r="U935" s="38"/>
      <c r="V935" s="38"/>
      <c r="W935" s="38"/>
      <c r="X935" s="38"/>
      <c r="Y935" s="38"/>
      <c r="Z935" s="38"/>
      <c r="AA935" s="38"/>
      <c r="AB935" s="38"/>
      <c r="AC935" s="38"/>
      <c r="AD935" s="38"/>
      <c r="AE935" s="38"/>
      <c r="AR935" s="183" t="s">
        <v>341</v>
      </c>
      <c r="AT935" s="183" t="s">
        <v>137</v>
      </c>
      <c r="AU935" s="183" t="s">
        <v>86</v>
      </c>
      <c r="AY935" s="19" t="s">
        <v>134</v>
      </c>
      <c r="BE935" s="184">
        <f>IF(N935="základní",J935,0)</f>
        <v>0</v>
      </c>
      <c r="BF935" s="184">
        <f>IF(N935="snížená",J935,0)</f>
        <v>0</v>
      </c>
      <c r="BG935" s="184">
        <f>IF(N935="zákl. přenesená",J935,0)</f>
        <v>0</v>
      </c>
      <c r="BH935" s="184">
        <f>IF(N935="sníž. přenesená",J935,0)</f>
        <v>0</v>
      </c>
      <c r="BI935" s="184">
        <f>IF(N935="nulová",J935,0)</f>
        <v>0</v>
      </c>
      <c r="BJ935" s="19" t="s">
        <v>84</v>
      </c>
      <c r="BK935" s="184">
        <f>ROUND(I935*H935,2)</f>
        <v>0</v>
      </c>
      <c r="BL935" s="19" t="s">
        <v>341</v>
      </c>
      <c r="BM935" s="183" t="s">
        <v>1341</v>
      </c>
    </row>
    <row r="936" s="12" customFormat="1" ht="22.8" customHeight="1">
      <c r="A936" s="12"/>
      <c r="B936" s="158"/>
      <c r="C936" s="12"/>
      <c r="D936" s="159" t="s">
        <v>75</v>
      </c>
      <c r="E936" s="169" t="s">
        <v>1342</v>
      </c>
      <c r="F936" s="169" t="s">
        <v>1343</v>
      </c>
      <c r="G936" s="12"/>
      <c r="H936" s="12"/>
      <c r="I936" s="161"/>
      <c r="J936" s="170">
        <f>BK936</f>
        <v>0</v>
      </c>
      <c r="K936" s="12"/>
      <c r="L936" s="158"/>
      <c r="M936" s="163"/>
      <c r="N936" s="164"/>
      <c r="O936" s="164"/>
      <c r="P936" s="165">
        <f>SUM(P937:P946)</f>
        <v>0</v>
      </c>
      <c r="Q936" s="164"/>
      <c r="R936" s="165">
        <f>SUM(R937:R946)</f>
        <v>0.055404000000000009</v>
      </c>
      <c r="S936" s="164"/>
      <c r="T936" s="166">
        <f>SUM(T937:T946)</f>
        <v>0.081599999999999992</v>
      </c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  <c r="AE936" s="12"/>
      <c r="AR936" s="159" t="s">
        <v>86</v>
      </c>
      <c r="AT936" s="167" t="s">
        <v>75</v>
      </c>
      <c r="AU936" s="167" t="s">
        <v>84</v>
      </c>
      <c r="AY936" s="159" t="s">
        <v>134</v>
      </c>
      <c r="BK936" s="168">
        <f>SUM(BK937:BK946)</f>
        <v>0</v>
      </c>
    </row>
    <row r="937" s="2" customFormat="1" ht="16.5" customHeight="1">
      <c r="A937" s="38"/>
      <c r="B937" s="171"/>
      <c r="C937" s="172" t="s">
        <v>1344</v>
      </c>
      <c r="D937" s="172" t="s">
        <v>137</v>
      </c>
      <c r="E937" s="173" t="s">
        <v>1345</v>
      </c>
      <c r="F937" s="174" t="s">
        <v>1346</v>
      </c>
      <c r="G937" s="175" t="s">
        <v>247</v>
      </c>
      <c r="H937" s="176">
        <v>3</v>
      </c>
      <c r="I937" s="177"/>
      <c r="J937" s="178">
        <f>ROUND(I937*H937,2)</f>
        <v>0</v>
      </c>
      <c r="K937" s="174" t="s">
        <v>141</v>
      </c>
      <c r="L937" s="39"/>
      <c r="M937" s="179" t="s">
        <v>1</v>
      </c>
      <c r="N937" s="180" t="s">
        <v>41</v>
      </c>
      <c r="O937" s="77"/>
      <c r="P937" s="181">
        <f>O937*H937</f>
        <v>0</v>
      </c>
      <c r="Q937" s="181">
        <v>0.00029999999999999997</v>
      </c>
      <c r="R937" s="181">
        <f>Q937*H937</f>
        <v>0.00089999999999999998</v>
      </c>
      <c r="S937" s="181">
        <v>0</v>
      </c>
      <c r="T937" s="182">
        <f>S937*H937</f>
        <v>0</v>
      </c>
      <c r="U937" s="38"/>
      <c r="V937" s="38"/>
      <c r="W937" s="38"/>
      <c r="X937" s="38"/>
      <c r="Y937" s="38"/>
      <c r="Z937" s="38"/>
      <c r="AA937" s="38"/>
      <c r="AB937" s="38"/>
      <c r="AC937" s="38"/>
      <c r="AD937" s="38"/>
      <c r="AE937" s="38"/>
      <c r="AR937" s="183" t="s">
        <v>341</v>
      </c>
      <c r="AT937" s="183" t="s">
        <v>137</v>
      </c>
      <c r="AU937" s="183" t="s">
        <v>86</v>
      </c>
      <c r="AY937" s="19" t="s">
        <v>134</v>
      </c>
      <c r="BE937" s="184">
        <f>IF(N937="základní",J937,0)</f>
        <v>0</v>
      </c>
      <c r="BF937" s="184">
        <f>IF(N937="snížená",J937,0)</f>
        <v>0</v>
      </c>
      <c r="BG937" s="184">
        <f>IF(N937="zákl. přenesená",J937,0)</f>
        <v>0</v>
      </c>
      <c r="BH937" s="184">
        <f>IF(N937="sníž. přenesená",J937,0)</f>
        <v>0</v>
      </c>
      <c r="BI937" s="184">
        <f>IF(N937="nulová",J937,0)</f>
        <v>0</v>
      </c>
      <c r="BJ937" s="19" t="s">
        <v>84</v>
      </c>
      <c r="BK937" s="184">
        <f>ROUND(I937*H937,2)</f>
        <v>0</v>
      </c>
      <c r="BL937" s="19" t="s">
        <v>341</v>
      </c>
      <c r="BM937" s="183" t="s">
        <v>1347</v>
      </c>
    </row>
    <row r="938" s="2" customFormat="1" ht="33" customHeight="1">
      <c r="A938" s="38"/>
      <c r="B938" s="171"/>
      <c r="C938" s="172" t="s">
        <v>1348</v>
      </c>
      <c r="D938" s="172" t="s">
        <v>137</v>
      </c>
      <c r="E938" s="173" t="s">
        <v>1349</v>
      </c>
      <c r="F938" s="174" t="s">
        <v>1350</v>
      </c>
      <c r="G938" s="175" t="s">
        <v>247</v>
      </c>
      <c r="H938" s="176">
        <v>3</v>
      </c>
      <c r="I938" s="177"/>
      <c r="J938" s="178">
        <f>ROUND(I938*H938,2)</f>
        <v>0</v>
      </c>
      <c r="K938" s="174" t="s">
        <v>141</v>
      </c>
      <c r="L938" s="39"/>
      <c r="M938" s="179" t="s">
        <v>1</v>
      </c>
      <c r="N938" s="180" t="s">
        <v>41</v>
      </c>
      <c r="O938" s="77"/>
      <c r="P938" s="181">
        <f>O938*H938</f>
        <v>0</v>
      </c>
      <c r="Q938" s="181">
        <v>0.0053800000000000002</v>
      </c>
      <c r="R938" s="181">
        <f>Q938*H938</f>
        <v>0.016140000000000002</v>
      </c>
      <c r="S938" s="181">
        <v>0</v>
      </c>
      <c r="T938" s="182">
        <f>S938*H938</f>
        <v>0</v>
      </c>
      <c r="U938" s="38"/>
      <c r="V938" s="38"/>
      <c r="W938" s="38"/>
      <c r="X938" s="38"/>
      <c r="Y938" s="38"/>
      <c r="Z938" s="38"/>
      <c r="AA938" s="38"/>
      <c r="AB938" s="38"/>
      <c r="AC938" s="38"/>
      <c r="AD938" s="38"/>
      <c r="AE938" s="38"/>
      <c r="AR938" s="183" t="s">
        <v>341</v>
      </c>
      <c r="AT938" s="183" t="s">
        <v>137</v>
      </c>
      <c r="AU938" s="183" t="s">
        <v>86</v>
      </c>
      <c r="AY938" s="19" t="s">
        <v>134</v>
      </c>
      <c r="BE938" s="184">
        <f>IF(N938="základní",J938,0)</f>
        <v>0</v>
      </c>
      <c r="BF938" s="184">
        <f>IF(N938="snížená",J938,0)</f>
        <v>0</v>
      </c>
      <c r="BG938" s="184">
        <f>IF(N938="zákl. přenesená",J938,0)</f>
        <v>0</v>
      </c>
      <c r="BH938" s="184">
        <f>IF(N938="sníž. přenesená",J938,0)</f>
        <v>0</v>
      </c>
      <c r="BI938" s="184">
        <f>IF(N938="nulová",J938,0)</f>
        <v>0</v>
      </c>
      <c r="BJ938" s="19" t="s">
        <v>84</v>
      </c>
      <c r="BK938" s="184">
        <f>ROUND(I938*H938,2)</f>
        <v>0</v>
      </c>
      <c r="BL938" s="19" t="s">
        <v>341</v>
      </c>
      <c r="BM938" s="183" t="s">
        <v>1351</v>
      </c>
    </row>
    <row r="939" s="14" customFormat="1">
      <c r="A939" s="14"/>
      <c r="B939" s="201"/>
      <c r="C939" s="14"/>
      <c r="D939" s="193" t="s">
        <v>250</v>
      </c>
      <c r="E939" s="202" t="s">
        <v>1</v>
      </c>
      <c r="F939" s="203" t="s">
        <v>1352</v>
      </c>
      <c r="G939" s="14"/>
      <c r="H939" s="202" t="s">
        <v>1</v>
      </c>
      <c r="I939" s="204"/>
      <c r="J939" s="14"/>
      <c r="K939" s="14"/>
      <c r="L939" s="201"/>
      <c r="M939" s="205"/>
      <c r="N939" s="206"/>
      <c r="O939" s="206"/>
      <c r="P939" s="206"/>
      <c r="Q939" s="206"/>
      <c r="R939" s="206"/>
      <c r="S939" s="206"/>
      <c r="T939" s="207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T939" s="202" t="s">
        <v>250</v>
      </c>
      <c r="AU939" s="202" t="s">
        <v>86</v>
      </c>
      <c r="AV939" s="14" t="s">
        <v>84</v>
      </c>
      <c r="AW939" s="14" t="s">
        <v>32</v>
      </c>
      <c r="AX939" s="14" t="s">
        <v>76</v>
      </c>
      <c r="AY939" s="202" t="s">
        <v>134</v>
      </c>
    </row>
    <row r="940" s="13" customFormat="1">
      <c r="A940" s="13"/>
      <c r="B940" s="192"/>
      <c r="C940" s="13"/>
      <c r="D940" s="193" t="s">
        <v>250</v>
      </c>
      <c r="E940" s="194" t="s">
        <v>1</v>
      </c>
      <c r="F940" s="195" t="s">
        <v>150</v>
      </c>
      <c r="G940" s="13"/>
      <c r="H940" s="196">
        <v>3</v>
      </c>
      <c r="I940" s="197"/>
      <c r="J940" s="13"/>
      <c r="K940" s="13"/>
      <c r="L940" s="192"/>
      <c r="M940" s="198"/>
      <c r="N940" s="199"/>
      <c r="O940" s="199"/>
      <c r="P940" s="199"/>
      <c r="Q940" s="199"/>
      <c r="R940" s="199"/>
      <c r="S940" s="199"/>
      <c r="T940" s="200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T940" s="194" t="s">
        <v>250</v>
      </c>
      <c r="AU940" s="194" t="s">
        <v>86</v>
      </c>
      <c r="AV940" s="13" t="s">
        <v>86</v>
      </c>
      <c r="AW940" s="13" t="s">
        <v>32</v>
      </c>
      <c r="AX940" s="13" t="s">
        <v>84</v>
      </c>
      <c r="AY940" s="194" t="s">
        <v>134</v>
      </c>
    </row>
    <row r="941" s="2" customFormat="1" ht="16.5" customHeight="1">
      <c r="A941" s="38"/>
      <c r="B941" s="171"/>
      <c r="C941" s="224" t="s">
        <v>1353</v>
      </c>
      <c r="D941" s="224" t="s">
        <v>318</v>
      </c>
      <c r="E941" s="225" t="s">
        <v>1354</v>
      </c>
      <c r="F941" s="226" t="s">
        <v>1355</v>
      </c>
      <c r="G941" s="227" t="s">
        <v>247</v>
      </c>
      <c r="H941" s="228">
        <v>3.4500000000000002</v>
      </c>
      <c r="I941" s="229"/>
      <c r="J941" s="230">
        <f>ROUND(I941*H941,2)</f>
        <v>0</v>
      </c>
      <c r="K941" s="226" t="s">
        <v>1</v>
      </c>
      <c r="L941" s="231"/>
      <c r="M941" s="232" t="s">
        <v>1</v>
      </c>
      <c r="N941" s="233" t="s">
        <v>41</v>
      </c>
      <c r="O941" s="77"/>
      <c r="P941" s="181">
        <f>O941*H941</f>
        <v>0</v>
      </c>
      <c r="Q941" s="181">
        <v>0.01112</v>
      </c>
      <c r="R941" s="181">
        <f>Q941*H941</f>
        <v>0.038364000000000002</v>
      </c>
      <c r="S941" s="181">
        <v>0</v>
      </c>
      <c r="T941" s="182">
        <f>S941*H941</f>
        <v>0</v>
      </c>
      <c r="U941" s="38"/>
      <c r="V941" s="38"/>
      <c r="W941" s="38"/>
      <c r="X941" s="38"/>
      <c r="Y941" s="38"/>
      <c r="Z941" s="38"/>
      <c r="AA941" s="38"/>
      <c r="AB941" s="38"/>
      <c r="AC941" s="38"/>
      <c r="AD941" s="38"/>
      <c r="AE941" s="38"/>
      <c r="AR941" s="183" t="s">
        <v>454</v>
      </c>
      <c r="AT941" s="183" t="s">
        <v>318</v>
      </c>
      <c r="AU941" s="183" t="s">
        <v>86</v>
      </c>
      <c r="AY941" s="19" t="s">
        <v>134</v>
      </c>
      <c r="BE941" s="184">
        <f>IF(N941="základní",J941,0)</f>
        <v>0</v>
      </c>
      <c r="BF941" s="184">
        <f>IF(N941="snížená",J941,0)</f>
        <v>0</v>
      </c>
      <c r="BG941" s="184">
        <f>IF(N941="zákl. přenesená",J941,0)</f>
        <v>0</v>
      </c>
      <c r="BH941" s="184">
        <f>IF(N941="sníž. přenesená",J941,0)</f>
        <v>0</v>
      </c>
      <c r="BI941" s="184">
        <f>IF(N941="nulová",J941,0)</f>
        <v>0</v>
      </c>
      <c r="BJ941" s="19" t="s">
        <v>84</v>
      </c>
      <c r="BK941" s="184">
        <f>ROUND(I941*H941,2)</f>
        <v>0</v>
      </c>
      <c r="BL941" s="19" t="s">
        <v>341</v>
      </c>
      <c r="BM941" s="183" t="s">
        <v>1356</v>
      </c>
    </row>
    <row r="942" s="13" customFormat="1">
      <c r="A942" s="13"/>
      <c r="B942" s="192"/>
      <c r="C942" s="13"/>
      <c r="D942" s="193" t="s">
        <v>250</v>
      </c>
      <c r="E942" s="194" t="s">
        <v>1</v>
      </c>
      <c r="F942" s="195" t="s">
        <v>1357</v>
      </c>
      <c r="G942" s="13"/>
      <c r="H942" s="196">
        <v>3.4500000000000002</v>
      </c>
      <c r="I942" s="197"/>
      <c r="J942" s="13"/>
      <c r="K942" s="13"/>
      <c r="L942" s="192"/>
      <c r="M942" s="198"/>
      <c r="N942" s="199"/>
      <c r="O942" s="199"/>
      <c r="P942" s="199"/>
      <c r="Q942" s="199"/>
      <c r="R942" s="199"/>
      <c r="S942" s="199"/>
      <c r="T942" s="200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T942" s="194" t="s">
        <v>250</v>
      </c>
      <c r="AU942" s="194" t="s">
        <v>86</v>
      </c>
      <c r="AV942" s="13" t="s">
        <v>86</v>
      </c>
      <c r="AW942" s="13" t="s">
        <v>32</v>
      </c>
      <c r="AX942" s="13" t="s">
        <v>84</v>
      </c>
      <c r="AY942" s="194" t="s">
        <v>134</v>
      </c>
    </row>
    <row r="943" s="2" customFormat="1" ht="24.15" customHeight="1">
      <c r="A943" s="38"/>
      <c r="B943" s="171"/>
      <c r="C943" s="172" t="s">
        <v>1358</v>
      </c>
      <c r="D943" s="172" t="s">
        <v>137</v>
      </c>
      <c r="E943" s="173" t="s">
        <v>1359</v>
      </c>
      <c r="F943" s="174" t="s">
        <v>1360</v>
      </c>
      <c r="G943" s="175" t="s">
        <v>247</v>
      </c>
      <c r="H943" s="176">
        <v>3</v>
      </c>
      <c r="I943" s="177"/>
      <c r="J943" s="178">
        <f>ROUND(I943*H943,2)</f>
        <v>0</v>
      </c>
      <c r="K943" s="174" t="s">
        <v>141</v>
      </c>
      <c r="L943" s="39"/>
      <c r="M943" s="179" t="s">
        <v>1</v>
      </c>
      <c r="N943" s="180" t="s">
        <v>41</v>
      </c>
      <c r="O943" s="77"/>
      <c r="P943" s="181">
        <f>O943*H943</f>
        <v>0</v>
      </c>
      <c r="Q943" s="181">
        <v>0</v>
      </c>
      <c r="R943" s="181">
        <f>Q943*H943</f>
        <v>0</v>
      </c>
      <c r="S943" s="181">
        <v>0.027199999999999998</v>
      </c>
      <c r="T943" s="182">
        <f>S943*H943</f>
        <v>0.081599999999999992</v>
      </c>
      <c r="U943" s="38"/>
      <c r="V943" s="38"/>
      <c r="W943" s="38"/>
      <c r="X943" s="38"/>
      <c r="Y943" s="38"/>
      <c r="Z943" s="38"/>
      <c r="AA943" s="38"/>
      <c r="AB943" s="38"/>
      <c r="AC943" s="38"/>
      <c r="AD943" s="38"/>
      <c r="AE943" s="38"/>
      <c r="AR943" s="183" t="s">
        <v>341</v>
      </c>
      <c r="AT943" s="183" t="s">
        <v>137</v>
      </c>
      <c r="AU943" s="183" t="s">
        <v>86</v>
      </c>
      <c r="AY943" s="19" t="s">
        <v>134</v>
      </c>
      <c r="BE943" s="184">
        <f>IF(N943="základní",J943,0)</f>
        <v>0</v>
      </c>
      <c r="BF943" s="184">
        <f>IF(N943="snížená",J943,0)</f>
        <v>0</v>
      </c>
      <c r="BG943" s="184">
        <f>IF(N943="zákl. přenesená",J943,0)</f>
        <v>0</v>
      </c>
      <c r="BH943" s="184">
        <f>IF(N943="sníž. přenesená",J943,0)</f>
        <v>0</v>
      </c>
      <c r="BI943" s="184">
        <f>IF(N943="nulová",J943,0)</f>
        <v>0</v>
      </c>
      <c r="BJ943" s="19" t="s">
        <v>84</v>
      </c>
      <c r="BK943" s="184">
        <f>ROUND(I943*H943,2)</f>
        <v>0</v>
      </c>
      <c r="BL943" s="19" t="s">
        <v>341</v>
      </c>
      <c r="BM943" s="183" t="s">
        <v>1361</v>
      </c>
    </row>
    <row r="944" s="14" customFormat="1">
      <c r="A944" s="14"/>
      <c r="B944" s="201"/>
      <c r="C944" s="14"/>
      <c r="D944" s="193" t="s">
        <v>250</v>
      </c>
      <c r="E944" s="202" t="s">
        <v>1</v>
      </c>
      <c r="F944" s="203" t="s">
        <v>1362</v>
      </c>
      <c r="G944" s="14"/>
      <c r="H944" s="202" t="s">
        <v>1</v>
      </c>
      <c r="I944" s="204"/>
      <c r="J944" s="14"/>
      <c r="K944" s="14"/>
      <c r="L944" s="201"/>
      <c r="M944" s="205"/>
      <c r="N944" s="206"/>
      <c r="O944" s="206"/>
      <c r="P944" s="206"/>
      <c r="Q944" s="206"/>
      <c r="R944" s="206"/>
      <c r="S944" s="206"/>
      <c r="T944" s="207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T944" s="202" t="s">
        <v>250</v>
      </c>
      <c r="AU944" s="202" t="s">
        <v>86</v>
      </c>
      <c r="AV944" s="14" t="s">
        <v>84</v>
      </c>
      <c r="AW944" s="14" t="s">
        <v>32</v>
      </c>
      <c r="AX944" s="14" t="s">
        <v>76</v>
      </c>
      <c r="AY944" s="202" t="s">
        <v>134</v>
      </c>
    </row>
    <row r="945" s="13" customFormat="1">
      <c r="A945" s="13"/>
      <c r="B945" s="192"/>
      <c r="C945" s="13"/>
      <c r="D945" s="193" t="s">
        <v>250</v>
      </c>
      <c r="E945" s="194" t="s">
        <v>1</v>
      </c>
      <c r="F945" s="195" t="s">
        <v>150</v>
      </c>
      <c r="G945" s="13"/>
      <c r="H945" s="196">
        <v>3</v>
      </c>
      <c r="I945" s="197"/>
      <c r="J945" s="13"/>
      <c r="K945" s="13"/>
      <c r="L945" s="192"/>
      <c r="M945" s="198"/>
      <c r="N945" s="199"/>
      <c r="O945" s="199"/>
      <c r="P945" s="199"/>
      <c r="Q945" s="199"/>
      <c r="R945" s="199"/>
      <c r="S945" s="199"/>
      <c r="T945" s="200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T945" s="194" t="s">
        <v>250</v>
      </c>
      <c r="AU945" s="194" t="s">
        <v>86</v>
      </c>
      <c r="AV945" s="13" t="s">
        <v>86</v>
      </c>
      <c r="AW945" s="13" t="s">
        <v>32</v>
      </c>
      <c r="AX945" s="13" t="s">
        <v>84</v>
      </c>
      <c r="AY945" s="194" t="s">
        <v>134</v>
      </c>
    </row>
    <row r="946" s="2" customFormat="1" ht="24.15" customHeight="1">
      <c r="A946" s="38"/>
      <c r="B946" s="171"/>
      <c r="C946" s="172" t="s">
        <v>1363</v>
      </c>
      <c r="D946" s="172" t="s">
        <v>137</v>
      </c>
      <c r="E946" s="173" t="s">
        <v>1364</v>
      </c>
      <c r="F946" s="174" t="s">
        <v>1365</v>
      </c>
      <c r="G946" s="175" t="s">
        <v>1003</v>
      </c>
      <c r="H946" s="238"/>
      <c r="I946" s="177"/>
      <c r="J946" s="178">
        <f>ROUND(I946*H946,2)</f>
        <v>0</v>
      </c>
      <c r="K946" s="174" t="s">
        <v>141</v>
      </c>
      <c r="L946" s="39"/>
      <c r="M946" s="179" t="s">
        <v>1</v>
      </c>
      <c r="N946" s="180" t="s">
        <v>41</v>
      </c>
      <c r="O946" s="77"/>
      <c r="P946" s="181">
        <f>O946*H946</f>
        <v>0</v>
      </c>
      <c r="Q946" s="181">
        <v>0</v>
      </c>
      <c r="R946" s="181">
        <f>Q946*H946</f>
        <v>0</v>
      </c>
      <c r="S946" s="181">
        <v>0</v>
      </c>
      <c r="T946" s="182">
        <f>S946*H946</f>
        <v>0</v>
      </c>
      <c r="U946" s="38"/>
      <c r="V946" s="38"/>
      <c r="W946" s="38"/>
      <c r="X946" s="38"/>
      <c r="Y946" s="38"/>
      <c r="Z946" s="38"/>
      <c r="AA946" s="38"/>
      <c r="AB946" s="38"/>
      <c r="AC946" s="38"/>
      <c r="AD946" s="38"/>
      <c r="AE946" s="38"/>
      <c r="AR946" s="183" t="s">
        <v>341</v>
      </c>
      <c r="AT946" s="183" t="s">
        <v>137</v>
      </c>
      <c r="AU946" s="183" t="s">
        <v>86</v>
      </c>
      <c r="AY946" s="19" t="s">
        <v>134</v>
      </c>
      <c r="BE946" s="184">
        <f>IF(N946="základní",J946,0)</f>
        <v>0</v>
      </c>
      <c r="BF946" s="184">
        <f>IF(N946="snížená",J946,0)</f>
        <v>0</v>
      </c>
      <c r="BG946" s="184">
        <f>IF(N946="zákl. přenesená",J946,0)</f>
        <v>0</v>
      </c>
      <c r="BH946" s="184">
        <f>IF(N946="sníž. přenesená",J946,0)</f>
        <v>0</v>
      </c>
      <c r="BI946" s="184">
        <f>IF(N946="nulová",J946,0)</f>
        <v>0</v>
      </c>
      <c r="BJ946" s="19" t="s">
        <v>84</v>
      </c>
      <c r="BK946" s="184">
        <f>ROUND(I946*H946,2)</f>
        <v>0</v>
      </c>
      <c r="BL946" s="19" t="s">
        <v>341</v>
      </c>
      <c r="BM946" s="183" t="s">
        <v>1366</v>
      </c>
    </row>
    <row r="947" s="12" customFormat="1" ht="22.8" customHeight="1">
      <c r="A947" s="12"/>
      <c r="B947" s="158"/>
      <c r="C947" s="12"/>
      <c r="D947" s="159" t="s">
        <v>75</v>
      </c>
      <c r="E947" s="169" t="s">
        <v>1367</v>
      </c>
      <c r="F947" s="169" t="s">
        <v>1368</v>
      </c>
      <c r="G947" s="12"/>
      <c r="H947" s="12"/>
      <c r="I947" s="161"/>
      <c r="J947" s="170">
        <f>BK947</f>
        <v>0</v>
      </c>
      <c r="K947" s="12"/>
      <c r="L947" s="158"/>
      <c r="M947" s="163"/>
      <c r="N947" s="164"/>
      <c r="O947" s="164"/>
      <c r="P947" s="165">
        <f>SUM(P948:P959)</f>
        <v>0</v>
      </c>
      <c r="Q947" s="164"/>
      <c r="R947" s="165">
        <f>SUM(R948:R959)</f>
        <v>0.020019200000000001</v>
      </c>
      <c r="S947" s="164"/>
      <c r="T947" s="166">
        <f>SUM(T948:T959)</f>
        <v>0</v>
      </c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  <c r="AR947" s="159" t="s">
        <v>86</v>
      </c>
      <c r="AT947" s="167" t="s">
        <v>75</v>
      </c>
      <c r="AU947" s="167" t="s">
        <v>84</v>
      </c>
      <c r="AY947" s="159" t="s">
        <v>134</v>
      </c>
      <c r="BK947" s="168">
        <f>SUM(BK948:BK959)</f>
        <v>0</v>
      </c>
    </row>
    <row r="948" s="2" customFormat="1" ht="24.15" customHeight="1">
      <c r="A948" s="38"/>
      <c r="B948" s="171"/>
      <c r="C948" s="172" t="s">
        <v>1369</v>
      </c>
      <c r="D948" s="172" t="s">
        <v>137</v>
      </c>
      <c r="E948" s="173" t="s">
        <v>1370</v>
      </c>
      <c r="F948" s="174" t="s">
        <v>1371</v>
      </c>
      <c r="G948" s="175" t="s">
        <v>247</v>
      </c>
      <c r="H948" s="176">
        <v>62.560000000000002</v>
      </c>
      <c r="I948" s="177"/>
      <c r="J948" s="178">
        <f>ROUND(I948*H948,2)</f>
        <v>0</v>
      </c>
      <c r="K948" s="174" t="s">
        <v>141</v>
      </c>
      <c r="L948" s="39"/>
      <c r="M948" s="179" t="s">
        <v>1</v>
      </c>
      <c r="N948" s="180" t="s">
        <v>41</v>
      </c>
      <c r="O948" s="77"/>
      <c r="P948" s="181">
        <f>O948*H948</f>
        <v>0</v>
      </c>
      <c r="Q948" s="181">
        <v>8.0000000000000007E-05</v>
      </c>
      <c r="R948" s="181">
        <f>Q948*H948</f>
        <v>0.0050048000000000002</v>
      </c>
      <c r="S948" s="181">
        <v>0</v>
      </c>
      <c r="T948" s="182">
        <f>S948*H948</f>
        <v>0</v>
      </c>
      <c r="U948" s="38"/>
      <c r="V948" s="38"/>
      <c r="W948" s="38"/>
      <c r="X948" s="38"/>
      <c r="Y948" s="38"/>
      <c r="Z948" s="38"/>
      <c r="AA948" s="38"/>
      <c r="AB948" s="38"/>
      <c r="AC948" s="38"/>
      <c r="AD948" s="38"/>
      <c r="AE948" s="38"/>
      <c r="AR948" s="183" t="s">
        <v>341</v>
      </c>
      <c r="AT948" s="183" t="s">
        <v>137</v>
      </c>
      <c r="AU948" s="183" t="s">
        <v>86</v>
      </c>
      <c r="AY948" s="19" t="s">
        <v>134</v>
      </c>
      <c r="BE948" s="184">
        <f>IF(N948="základní",J948,0)</f>
        <v>0</v>
      </c>
      <c r="BF948" s="184">
        <f>IF(N948="snížená",J948,0)</f>
        <v>0</v>
      </c>
      <c r="BG948" s="184">
        <f>IF(N948="zákl. přenesená",J948,0)</f>
        <v>0</v>
      </c>
      <c r="BH948" s="184">
        <f>IF(N948="sníž. přenesená",J948,0)</f>
        <v>0</v>
      </c>
      <c r="BI948" s="184">
        <f>IF(N948="nulová",J948,0)</f>
        <v>0</v>
      </c>
      <c r="BJ948" s="19" t="s">
        <v>84</v>
      </c>
      <c r="BK948" s="184">
        <f>ROUND(I948*H948,2)</f>
        <v>0</v>
      </c>
      <c r="BL948" s="19" t="s">
        <v>341</v>
      </c>
      <c r="BM948" s="183" t="s">
        <v>1372</v>
      </c>
    </row>
    <row r="949" s="13" customFormat="1">
      <c r="A949" s="13"/>
      <c r="B949" s="192"/>
      <c r="C949" s="13"/>
      <c r="D949" s="193" t="s">
        <v>250</v>
      </c>
      <c r="E949" s="194" t="s">
        <v>1</v>
      </c>
      <c r="F949" s="195" t="s">
        <v>216</v>
      </c>
      <c r="G949" s="13"/>
      <c r="H949" s="196">
        <v>62.560000000000002</v>
      </c>
      <c r="I949" s="197"/>
      <c r="J949" s="13"/>
      <c r="K949" s="13"/>
      <c r="L949" s="192"/>
      <c r="M949" s="198"/>
      <c r="N949" s="199"/>
      <c r="O949" s="199"/>
      <c r="P949" s="199"/>
      <c r="Q949" s="199"/>
      <c r="R949" s="199"/>
      <c r="S949" s="199"/>
      <c r="T949" s="200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T949" s="194" t="s">
        <v>250</v>
      </c>
      <c r="AU949" s="194" t="s">
        <v>86</v>
      </c>
      <c r="AV949" s="13" t="s">
        <v>86</v>
      </c>
      <c r="AW949" s="13" t="s">
        <v>32</v>
      </c>
      <c r="AX949" s="13" t="s">
        <v>84</v>
      </c>
      <c r="AY949" s="194" t="s">
        <v>134</v>
      </c>
    </row>
    <row r="950" s="2" customFormat="1" ht="24.15" customHeight="1">
      <c r="A950" s="38"/>
      <c r="B950" s="171"/>
      <c r="C950" s="172" t="s">
        <v>1373</v>
      </c>
      <c r="D950" s="172" t="s">
        <v>137</v>
      </c>
      <c r="E950" s="173" t="s">
        <v>1374</v>
      </c>
      <c r="F950" s="174" t="s">
        <v>1375</v>
      </c>
      <c r="G950" s="175" t="s">
        <v>247</v>
      </c>
      <c r="H950" s="176">
        <v>62.560000000000002</v>
      </c>
      <c r="I950" s="177"/>
      <c r="J950" s="178">
        <f>ROUND(I950*H950,2)</f>
        <v>0</v>
      </c>
      <c r="K950" s="174" t="s">
        <v>141</v>
      </c>
      <c r="L950" s="39"/>
      <c r="M950" s="179" t="s">
        <v>1</v>
      </c>
      <c r="N950" s="180" t="s">
        <v>41</v>
      </c>
      <c r="O950" s="77"/>
      <c r="P950" s="181">
        <f>O950*H950</f>
        <v>0</v>
      </c>
      <c r="Q950" s="181">
        <v>0</v>
      </c>
      <c r="R950" s="181">
        <f>Q950*H950</f>
        <v>0</v>
      </c>
      <c r="S950" s="181">
        <v>0</v>
      </c>
      <c r="T950" s="182">
        <f>S950*H950</f>
        <v>0</v>
      </c>
      <c r="U950" s="38"/>
      <c r="V950" s="38"/>
      <c r="W950" s="38"/>
      <c r="X950" s="38"/>
      <c r="Y950" s="38"/>
      <c r="Z950" s="38"/>
      <c r="AA950" s="38"/>
      <c r="AB950" s="38"/>
      <c r="AC950" s="38"/>
      <c r="AD950" s="38"/>
      <c r="AE950" s="38"/>
      <c r="AR950" s="183" t="s">
        <v>341</v>
      </c>
      <c r="AT950" s="183" t="s">
        <v>137</v>
      </c>
      <c r="AU950" s="183" t="s">
        <v>86</v>
      </c>
      <c r="AY950" s="19" t="s">
        <v>134</v>
      </c>
      <c r="BE950" s="184">
        <f>IF(N950="základní",J950,0)</f>
        <v>0</v>
      </c>
      <c r="BF950" s="184">
        <f>IF(N950="snížená",J950,0)</f>
        <v>0</v>
      </c>
      <c r="BG950" s="184">
        <f>IF(N950="zákl. přenesená",J950,0)</f>
        <v>0</v>
      </c>
      <c r="BH950" s="184">
        <f>IF(N950="sníž. přenesená",J950,0)</f>
        <v>0</v>
      </c>
      <c r="BI950" s="184">
        <f>IF(N950="nulová",J950,0)</f>
        <v>0</v>
      </c>
      <c r="BJ950" s="19" t="s">
        <v>84</v>
      </c>
      <c r="BK950" s="184">
        <f>ROUND(I950*H950,2)</f>
        <v>0</v>
      </c>
      <c r="BL950" s="19" t="s">
        <v>341</v>
      </c>
      <c r="BM950" s="183" t="s">
        <v>1376</v>
      </c>
    </row>
    <row r="951" s="13" customFormat="1">
      <c r="A951" s="13"/>
      <c r="B951" s="192"/>
      <c r="C951" s="13"/>
      <c r="D951" s="193" t="s">
        <v>250</v>
      </c>
      <c r="E951" s="194" t="s">
        <v>1</v>
      </c>
      <c r="F951" s="195" t="s">
        <v>216</v>
      </c>
      <c r="G951" s="13"/>
      <c r="H951" s="196">
        <v>62.560000000000002</v>
      </c>
      <c r="I951" s="197"/>
      <c r="J951" s="13"/>
      <c r="K951" s="13"/>
      <c r="L951" s="192"/>
      <c r="M951" s="198"/>
      <c r="N951" s="199"/>
      <c r="O951" s="199"/>
      <c r="P951" s="199"/>
      <c r="Q951" s="199"/>
      <c r="R951" s="199"/>
      <c r="S951" s="199"/>
      <c r="T951" s="200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T951" s="194" t="s">
        <v>250</v>
      </c>
      <c r="AU951" s="194" t="s">
        <v>86</v>
      </c>
      <c r="AV951" s="13" t="s">
        <v>86</v>
      </c>
      <c r="AW951" s="13" t="s">
        <v>32</v>
      </c>
      <c r="AX951" s="13" t="s">
        <v>84</v>
      </c>
      <c r="AY951" s="194" t="s">
        <v>134</v>
      </c>
    </row>
    <row r="952" s="2" customFormat="1" ht="24.15" customHeight="1">
      <c r="A952" s="38"/>
      <c r="B952" s="171"/>
      <c r="C952" s="172" t="s">
        <v>1377</v>
      </c>
      <c r="D952" s="172" t="s">
        <v>137</v>
      </c>
      <c r="E952" s="173" t="s">
        <v>1378</v>
      </c>
      <c r="F952" s="174" t="s">
        <v>1379</v>
      </c>
      <c r="G952" s="175" t="s">
        <v>247</v>
      </c>
      <c r="H952" s="176">
        <v>62.560000000000002</v>
      </c>
      <c r="I952" s="177"/>
      <c r="J952" s="178">
        <f>ROUND(I952*H952,2)</f>
        <v>0</v>
      </c>
      <c r="K952" s="174" t="s">
        <v>141</v>
      </c>
      <c r="L952" s="39"/>
      <c r="M952" s="179" t="s">
        <v>1</v>
      </c>
      <c r="N952" s="180" t="s">
        <v>41</v>
      </c>
      <c r="O952" s="77"/>
      <c r="P952" s="181">
        <f>O952*H952</f>
        <v>0</v>
      </c>
      <c r="Q952" s="181">
        <v>0.00012</v>
      </c>
      <c r="R952" s="181">
        <f>Q952*H952</f>
        <v>0.0075072000000000003</v>
      </c>
      <c r="S952" s="181">
        <v>0</v>
      </c>
      <c r="T952" s="182">
        <f>S952*H952</f>
        <v>0</v>
      </c>
      <c r="U952" s="38"/>
      <c r="V952" s="38"/>
      <c r="W952" s="38"/>
      <c r="X952" s="38"/>
      <c r="Y952" s="38"/>
      <c r="Z952" s="38"/>
      <c r="AA952" s="38"/>
      <c r="AB952" s="38"/>
      <c r="AC952" s="38"/>
      <c r="AD952" s="38"/>
      <c r="AE952" s="38"/>
      <c r="AR952" s="183" t="s">
        <v>341</v>
      </c>
      <c r="AT952" s="183" t="s">
        <v>137</v>
      </c>
      <c r="AU952" s="183" t="s">
        <v>86</v>
      </c>
      <c r="AY952" s="19" t="s">
        <v>134</v>
      </c>
      <c r="BE952" s="184">
        <f>IF(N952="základní",J952,0)</f>
        <v>0</v>
      </c>
      <c r="BF952" s="184">
        <f>IF(N952="snížená",J952,0)</f>
        <v>0</v>
      </c>
      <c r="BG952" s="184">
        <f>IF(N952="zákl. přenesená",J952,0)</f>
        <v>0</v>
      </c>
      <c r="BH952" s="184">
        <f>IF(N952="sníž. přenesená",J952,0)</f>
        <v>0</v>
      </c>
      <c r="BI952" s="184">
        <f>IF(N952="nulová",J952,0)</f>
        <v>0</v>
      </c>
      <c r="BJ952" s="19" t="s">
        <v>84</v>
      </c>
      <c r="BK952" s="184">
        <f>ROUND(I952*H952,2)</f>
        <v>0</v>
      </c>
      <c r="BL952" s="19" t="s">
        <v>341</v>
      </c>
      <c r="BM952" s="183" t="s">
        <v>1380</v>
      </c>
    </row>
    <row r="953" s="13" customFormat="1">
      <c r="A953" s="13"/>
      <c r="B953" s="192"/>
      <c r="C953" s="13"/>
      <c r="D953" s="193" t="s">
        <v>250</v>
      </c>
      <c r="E953" s="194" t="s">
        <v>1</v>
      </c>
      <c r="F953" s="195" t="s">
        <v>216</v>
      </c>
      <c r="G953" s="13"/>
      <c r="H953" s="196">
        <v>62.560000000000002</v>
      </c>
      <c r="I953" s="197"/>
      <c r="J953" s="13"/>
      <c r="K953" s="13"/>
      <c r="L953" s="192"/>
      <c r="M953" s="198"/>
      <c r="N953" s="199"/>
      <c r="O953" s="199"/>
      <c r="P953" s="199"/>
      <c r="Q953" s="199"/>
      <c r="R953" s="199"/>
      <c r="S953" s="199"/>
      <c r="T953" s="200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T953" s="194" t="s">
        <v>250</v>
      </c>
      <c r="AU953" s="194" t="s">
        <v>86</v>
      </c>
      <c r="AV953" s="13" t="s">
        <v>86</v>
      </c>
      <c r="AW953" s="13" t="s">
        <v>32</v>
      </c>
      <c r="AX953" s="13" t="s">
        <v>84</v>
      </c>
      <c r="AY953" s="194" t="s">
        <v>134</v>
      </c>
    </row>
    <row r="954" s="2" customFormat="1" ht="24.15" customHeight="1">
      <c r="A954" s="38"/>
      <c r="B954" s="171"/>
      <c r="C954" s="172" t="s">
        <v>1381</v>
      </c>
      <c r="D954" s="172" t="s">
        <v>137</v>
      </c>
      <c r="E954" s="173" t="s">
        <v>1382</v>
      </c>
      <c r="F954" s="174" t="s">
        <v>1383</v>
      </c>
      <c r="G954" s="175" t="s">
        <v>247</v>
      </c>
      <c r="H954" s="176">
        <v>62.560000000000002</v>
      </c>
      <c r="I954" s="177"/>
      <c r="J954" s="178">
        <f>ROUND(I954*H954,2)</f>
        <v>0</v>
      </c>
      <c r="K954" s="174" t="s">
        <v>141</v>
      </c>
      <c r="L954" s="39"/>
      <c r="M954" s="179" t="s">
        <v>1</v>
      </c>
      <c r="N954" s="180" t="s">
        <v>41</v>
      </c>
      <c r="O954" s="77"/>
      <c r="P954" s="181">
        <f>O954*H954</f>
        <v>0</v>
      </c>
      <c r="Q954" s="181">
        <v>0.00012</v>
      </c>
      <c r="R954" s="181">
        <f>Q954*H954</f>
        <v>0.0075072000000000003</v>
      </c>
      <c r="S954" s="181">
        <v>0</v>
      </c>
      <c r="T954" s="182">
        <f>S954*H954</f>
        <v>0</v>
      </c>
      <c r="U954" s="38"/>
      <c r="V954" s="38"/>
      <c r="W954" s="38"/>
      <c r="X954" s="38"/>
      <c r="Y954" s="38"/>
      <c r="Z954" s="38"/>
      <c r="AA954" s="38"/>
      <c r="AB954" s="38"/>
      <c r="AC954" s="38"/>
      <c r="AD954" s="38"/>
      <c r="AE954" s="38"/>
      <c r="AR954" s="183" t="s">
        <v>341</v>
      </c>
      <c r="AT954" s="183" t="s">
        <v>137</v>
      </c>
      <c r="AU954" s="183" t="s">
        <v>86</v>
      </c>
      <c r="AY954" s="19" t="s">
        <v>134</v>
      </c>
      <c r="BE954" s="184">
        <f>IF(N954="základní",J954,0)</f>
        <v>0</v>
      </c>
      <c r="BF954" s="184">
        <f>IF(N954="snížená",J954,0)</f>
        <v>0</v>
      </c>
      <c r="BG954" s="184">
        <f>IF(N954="zákl. přenesená",J954,0)</f>
        <v>0</v>
      </c>
      <c r="BH954" s="184">
        <f>IF(N954="sníž. přenesená",J954,0)</f>
        <v>0</v>
      </c>
      <c r="BI954" s="184">
        <f>IF(N954="nulová",J954,0)</f>
        <v>0</v>
      </c>
      <c r="BJ954" s="19" t="s">
        <v>84</v>
      </c>
      <c r="BK954" s="184">
        <f>ROUND(I954*H954,2)</f>
        <v>0</v>
      </c>
      <c r="BL954" s="19" t="s">
        <v>341</v>
      </c>
      <c r="BM954" s="183" t="s">
        <v>1384</v>
      </c>
    </row>
    <row r="955" s="14" customFormat="1">
      <c r="A955" s="14"/>
      <c r="B955" s="201"/>
      <c r="C955" s="14"/>
      <c r="D955" s="193" t="s">
        <v>250</v>
      </c>
      <c r="E955" s="202" t="s">
        <v>1</v>
      </c>
      <c r="F955" s="203" t="s">
        <v>1385</v>
      </c>
      <c r="G955" s="14"/>
      <c r="H955" s="202" t="s">
        <v>1</v>
      </c>
      <c r="I955" s="204"/>
      <c r="J955" s="14"/>
      <c r="K955" s="14"/>
      <c r="L955" s="201"/>
      <c r="M955" s="205"/>
      <c r="N955" s="206"/>
      <c r="O955" s="206"/>
      <c r="P955" s="206"/>
      <c r="Q955" s="206"/>
      <c r="R955" s="206"/>
      <c r="S955" s="206"/>
      <c r="T955" s="207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T955" s="202" t="s">
        <v>250</v>
      </c>
      <c r="AU955" s="202" t="s">
        <v>86</v>
      </c>
      <c r="AV955" s="14" t="s">
        <v>84</v>
      </c>
      <c r="AW955" s="14" t="s">
        <v>32</v>
      </c>
      <c r="AX955" s="14" t="s">
        <v>76</v>
      </c>
      <c r="AY955" s="202" t="s">
        <v>134</v>
      </c>
    </row>
    <row r="956" s="13" customFormat="1">
      <c r="A956" s="13"/>
      <c r="B956" s="192"/>
      <c r="C956" s="13"/>
      <c r="D956" s="193" t="s">
        <v>250</v>
      </c>
      <c r="E956" s="194" t="s">
        <v>1</v>
      </c>
      <c r="F956" s="195" t="s">
        <v>1386</v>
      </c>
      <c r="G956" s="13"/>
      <c r="H956" s="196">
        <v>21.600000000000001</v>
      </c>
      <c r="I956" s="197"/>
      <c r="J956" s="13"/>
      <c r="K956" s="13"/>
      <c r="L956" s="192"/>
      <c r="M956" s="198"/>
      <c r="N956" s="199"/>
      <c r="O956" s="199"/>
      <c r="P956" s="199"/>
      <c r="Q956" s="199"/>
      <c r="R956" s="199"/>
      <c r="S956" s="199"/>
      <c r="T956" s="200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T956" s="194" t="s">
        <v>250</v>
      </c>
      <c r="AU956" s="194" t="s">
        <v>86</v>
      </c>
      <c r="AV956" s="13" t="s">
        <v>86</v>
      </c>
      <c r="AW956" s="13" t="s">
        <v>32</v>
      </c>
      <c r="AX956" s="13" t="s">
        <v>76</v>
      </c>
      <c r="AY956" s="194" t="s">
        <v>134</v>
      </c>
    </row>
    <row r="957" s="13" customFormat="1">
      <c r="A957" s="13"/>
      <c r="B957" s="192"/>
      <c r="C957" s="13"/>
      <c r="D957" s="193" t="s">
        <v>250</v>
      </c>
      <c r="E957" s="194" t="s">
        <v>1</v>
      </c>
      <c r="F957" s="195" t="s">
        <v>1387</v>
      </c>
      <c r="G957" s="13"/>
      <c r="H957" s="196">
        <v>30.960000000000001</v>
      </c>
      <c r="I957" s="197"/>
      <c r="J957" s="13"/>
      <c r="K957" s="13"/>
      <c r="L957" s="192"/>
      <c r="M957" s="198"/>
      <c r="N957" s="199"/>
      <c r="O957" s="199"/>
      <c r="P957" s="199"/>
      <c r="Q957" s="199"/>
      <c r="R957" s="199"/>
      <c r="S957" s="199"/>
      <c r="T957" s="200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T957" s="194" t="s">
        <v>250</v>
      </c>
      <c r="AU957" s="194" t="s">
        <v>86</v>
      </c>
      <c r="AV957" s="13" t="s">
        <v>86</v>
      </c>
      <c r="AW957" s="13" t="s">
        <v>32</v>
      </c>
      <c r="AX957" s="13" t="s">
        <v>76</v>
      </c>
      <c r="AY957" s="194" t="s">
        <v>134</v>
      </c>
    </row>
    <row r="958" s="13" customFormat="1">
      <c r="A958" s="13"/>
      <c r="B958" s="192"/>
      <c r="C958" s="13"/>
      <c r="D958" s="193" t="s">
        <v>250</v>
      </c>
      <c r="E958" s="194" t="s">
        <v>1</v>
      </c>
      <c r="F958" s="195" t="s">
        <v>308</v>
      </c>
      <c r="G958" s="13"/>
      <c r="H958" s="196">
        <v>10</v>
      </c>
      <c r="I958" s="197"/>
      <c r="J958" s="13"/>
      <c r="K958" s="13"/>
      <c r="L958" s="192"/>
      <c r="M958" s="198"/>
      <c r="N958" s="199"/>
      <c r="O958" s="199"/>
      <c r="P958" s="199"/>
      <c r="Q958" s="199"/>
      <c r="R958" s="199"/>
      <c r="S958" s="199"/>
      <c r="T958" s="200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T958" s="194" t="s">
        <v>250</v>
      </c>
      <c r="AU958" s="194" t="s">
        <v>86</v>
      </c>
      <c r="AV958" s="13" t="s">
        <v>86</v>
      </c>
      <c r="AW958" s="13" t="s">
        <v>32</v>
      </c>
      <c r="AX958" s="13" t="s">
        <v>76</v>
      </c>
      <c r="AY958" s="194" t="s">
        <v>134</v>
      </c>
    </row>
    <row r="959" s="15" customFormat="1">
      <c r="A959" s="15"/>
      <c r="B959" s="208"/>
      <c r="C959" s="15"/>
      <c r="D959" s="193" t="s">
        <v>250</v>
      </c>
      <c r="E959" s="209" t="s">
        <v>216</v>
      </c>
      <c r="F959" s="210" t="s">
        <v>256</v>
      </c>
      <c r="G959" s="15"/>
      <c r="H959" s="211">
        <v>62.560000000000002</v>
      </c>
      <c r="I959" s="212"/>
      <c r="J959" s="15"/>
      <c r="K959" s="15"/>
      <c r="L959" s="208"/>
      <c r="M959" s="213"/>
      <c r="N959" s="214"/>
      <c r="O959" s="214"/>
      <c r="P959" s="214"/>
      <c r="Q959" s="214"/>
      <c r="R959" s="214"/>
      <c r="S959" s="214"/>
      <c r="T959" s="215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T959" s="209" t="s">
        <v>250</v>
      </c>
      <c r="AU959" s="209" t="s">
        <v>86</v>
      </c>
      <c r="AV959" s="15" t="s">
        <v>248</v>
      </c>
      <c r="AW959" s="15" t="s">
        <v>32</v>
      </c>
      <c r="AX959" s="15" t="s">
        <v>84</v>
      </c>
      <c r="AY959" s="209" t="s">
        <v>134</v>
      </c>
    </row>
    <row r="960" s="12" customFormat="1" ht="22.8" customHeight="1">
      <c r="A960" s="12"/>
      <c r="B960" s="158"/>
      <c r="C960" s="12"/>
      <c r="D960" s="159" t="s">
        <v>75</v>
      </c>
      <c r="E960" s="169" t="s">
        <v>1388</v>
      </c>
      <c r="F960" s="169" t="s">
        <v>1389</v>
      </c>
      <c r="G960" s="12"/>
      <c r="H960" s="12"/>
      <c r="I960" s="161"/>
      <c r="J960" s="170">
        <f>BK960</f>
        <v>0</v>
      </c>
      <c r="K960" s="12"/>
      <c r="L960" s="158"/>
      <c r="M960" s="163"/>
      <c r="N960" s="164"/>
      <c r="O960" s="164"/>
      <c r="P960" s="165">
        <f>SUM(P961:P968)</f>
        <v>0</v>
      </c>
      <c r="Q960" s="164"/>
      <c r="R960" s="165">
        <f>SUM(R961:R968)</f>
        <v>0.24595844000000003</v>
      </c>
      <c r="S960" s="164"/>
      <c r="T960" s="166">
        <f>SUM(T961:T968)</f>
        <v>0</v>
      </c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  <c r="AR960" s="159" t="s">
        <v>86</v>
      </c>
      <c r="AT960" s="167" t="s">
        <v>75</v>
      </c>
      <c r="AU960" s="167" t="s">
        <v>84</v>
      </c>
      <c r="AY960" s="159" t="s">
        <v>134</v>
      </c>
      <c r="BK960" s="168">
        <f>SUM(BK961:BK968)</f>
        <v>0</v>
      </c>
    </row>
    <row r="961" s="2" customFormat="1" ht="24.15" customHeight="1">
      <c r="A961" s="38"/>
      <c r="B961" s="171"/>
      <c r="C961" s="172" t="s">
        <v>1390</v>
      </c>
      <c r="D961" s="172" t="s">
        <v>137</v>
      </c>
      <c r="E961" s="173" t="s">
        <v>1391</v>
      </c>
      <c r="F961" s="174" t="s">
        <v>1392</v>
      </c>
      <c r="G961" s="175" t="s">
        <v>247</v>
      </c>
      <c r="H961" s="176">
        <v>501.95600000000002</v>
      </c>
      <c r="I961" s="177"/>
      <c r="J961" s="178">
        <f>ROUND(I961*H961,2)</f>
        <v>0</v>
      </c>
      <c r="K961" s="174" t="s">
        <v>141</v>
      </c>
      <c r="L961" s="39"/>
      <c r="M961" s="179" t="s">
        <v>1</v>
      </c>
      <c r="N961" s="180" t="s">
        <v>41</v>
      </c>
      <c r="O961" s="77"/>
      <c r="P961" s="181">
        <f>O961*H961</f>
        <v>0</v>
      </c>
      <c r="Q961" s="181">
        <v>0.00020000000000000001</v>
      </c>
      <c r="R961" s="181">
        <f>Q961*H961</f>
        <v>0.10039120000000001</v>
      </c>
      <c r="S961" s="181">
        <v>0</v>
      </c>
      <c r="T961" s="182">
        <f>S961*H961</f>
        <v>0</v>
      </c>
      <c r="U961" s="38"/>
      <c r="V961" s="38"/>
      <c r="W961" s="38"/>
      <c r="X961" s="38"/>
      <c r="Y961" s="38"/>
      <c r="Z961" s="38"/>
      <c r="AA961" s="38"/>
      <c r="AB961" s="38"/>
      <c r="AC961" s="38"/>
      <c r="AD961" s="38"/>
      <c r="AE961" s="38"/>
      <c r="AR961" s="183" t="s">
        <v>341</v>
      </c>
      <c r="AT961" s="183" t="s">
        <v>137</v>
      </c>
      <c r="AU961" s="183" t="s">
        <v>86</v>
      </c>
      <c r="AY961" s="19" t="s">
        <v>134</v>
      </c>
      <c r="BE961" s="184">
        <f>IF(N961="základní",J961,0)</f>
        <v>0</v>
      </c>
      <c r="BF961" s="184">
        <f>IF(N961="snížená",J961,0)</f>
        <v>0</v>
      </c>
      <c r="BG961" s="184">
        <f>IF(N961="zákl. přenesená",J961,0)</f>
        <v>0</v>
      </c>
      <c r="BH961" s="184">
        <f>IF(N961="sníž. přenesená",J961,0)</f>
        <v>0</v>
      </c>
      <c r="BI961" s="184">
        <f>IF(N961="nulová",J961,0)</f>
        <v>0</v>
      </c>
      <c r="BJ961" s="19" t="s">
        <v>84</v>
      </c>
      <c r="BK961" s="184">
        <f>ROUND(I961*H961,2)</f>
        <v>0</v>
      </c>
      <c r="BL961" s="19" t="s">
        <v>341</v>
      </c>
      <c r="BM961" s="183" t="s">
        <v>1393</v>
      </c>
    </row>
    <row r="962" s="13" customFormat="1">
      <c r="A962" s="13"/>
      <c r="B962" s="192"/>
      <c r="C962" s="13"/>
      <c r="D962" s="193" t="s">
        <v>250</v>
      </c>
      <c r="E962" s="194" t="s">
        <v>1</v>
      </c>
      <c r="F962" s="195" t="s">
        <v>180</v>
      </c>
      <c r="G962" s="13"/>
      <c r="H962" s="196">
        <v>501.95600000000002</v>
      </c>
      <c r="I962" s="197"/>
      <c r="J962" s="13"/>
      <c r="K962" s="13"/>
      <c r="L962" s="192"/>
      <c r="M962" s="198"/>
      <c r="N962" s="199"/>
      <c r="O962" s="199"/>
      <c r="P962" s="199"/>
      <c r="Q962" s="199"/>
      <c r="R962" s="199"/>
      <c r="S962" s="199"/>
      <c r="T962" s="200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T962" s="194" t="s">
        <v>250</v>
      </c>
      <c r="AU962" s="194" t="s">
        <v>86</v>
      </c>
      <c r="AV962" s="13" t="s">
        <v>86</v>
      </c>
      <c r="AW962" s="13" t="s">
        <v>32</v>
      </c>
      <c r="AX962" s="13" t="s">
        <v>84</v>
      </c>
      <c r="AY962" s="194" t="s">
        <v>134</v>
      </c>
    </row>
    <row r="963" s="2" customFormat="1" ht="24.15" customHeight="1">
      <c r="A963" s="38"/>
      <c r="B963" s="171"/>
      <c r="C963" s="172" t="s">
        <v>1394</v>
      </c>
      <c r="D963" s="172" t="s">
        <v>137</v>
      </c>
      <c r="E963" s="173" t="s">
        <v>1395</v>
      </c>
      <c r="F963" s="174" t="s">
        <v>1396</v>
      </c>
      <c r="G963" s="175" t="s">
        <v>247</v>
      </c>
      <c r="H963" s="176">
        <v>501.95600000000002</v>
      </c>
      <c r="I963" s="177"/>
      <c r="J963" s="178">
        <f>ROUND(I963*H963,2)</f>
        <v>0</v>
      </c>
      <c r="K963" s="174" t="s">
        <v>141</v>
      </c>
      <c r="L963" s="39"/>
      <c r="M963" s="179" t="s">
        <v>1</v>
      </c>
      <c r="N963" s="180" t="s">
        <v>41</v>
      </c>
      <c r="O963" s="77"/>
      <c r="P963" s="181">
        <f>O963*H963</f>
        <v>0</v>
      </c>
      <c r="Q963" s="181">
        <v>0.00029</v>
      </c>
      <c r="R963" s="181">
        <f>Q963*H963</f>
        <v>0.14556724000000001</v>
      </c>
      <c r="S963" s="181">
        <v>0</v>
      </c>
      <c r="T963" s="182">
        <f>S963*H963</f>
        <v>0</v>
      </c>
      <c r="U963" s="38"/>
      <c r="V963" s="38"/>
      <c r="W963" s="38"/>
      <c r="X963" s="38"/>
      <c r="Y963" s="38"/>
      <c r="Z963" s="38"/>
      <c r="AA963" s="38"/>
      <c r="AB963" s="38"/>
      <c r="AC963" s="38"/>
      <c r="AD963" s="38"/>
      <c r="AE963" s="38"/>
      <c r="AR963" s="183" t="s">
        <v>341</v>
      </c>
      <c r="AT963" s="183" t="s">
        <v>137</v>
      </c>
      <c r="AU963" s="183" t="s">
        <v>86</v>
      </c>
      <c r="AY963" s="19" t="s">
        <v>134</v>
      </c>
      <c r="BE963" s="184">
        <f>IF(N963="základní",J963,0)</f>
        <v>0</v>
      </c>
      <c r="BF963" s="184">
        <f>IF(N963="snížená",J963,0)</f>
        <v>0</v>
      </c>
      <c r="BG963" s="184">
        <f>IF(N963="zákl. přenesená",J963,0)</f>
        <v>0</v>
      </c>
      <c r="BH963" s="184">
        <f>IF(N963="sníž. přenesená",J963,0)</f>
        <v>0</v>
      </c>
      <c r="BI963" s="184">
        <f>IF(N963="nulová",J963,0)</f>
        <v>0</v>
      </c>
      <c r="BJ963" s="19" t="s">
        <v>84</v>
      </c>
      <c r="BK963" s="184">
        <f>ROUND(I963*H963,2)</f>
        <v>0</v>
      </c>
      <c r="BL963" s="19" t="s">
        <v>341</v>
      </c>
      <c r="BM963" s="183" t="s">
        <v>1397</v>
      </c>
    </row>
    <row r="964" s="13" customFormat="1">
      <c r="A964" s="13"/>
      <c r="B964" s="192"/>
      <c r="C964" s="13"/>
      <c r="D964" s="193" t="s">
        <v>250</v>
      </c>
      <c r="E964" s="194" t="s">
        <v>1</v>
      </c>
      <c r="F964" s="195" t="s">
        <v>1398</v>
      </c>
      <c r="G964" s="13"/>
      <c r="H964" s="196">
        <v>53.5</v>
      </c>
      <c r="I964" s="197"/>
      <c r="J964" s="13"/>
      <c r="K964" s="13"/>
      <c r="L964" s="192"/>
      <c r="M964" s="198"/>
      <c r="N964" s="199"/>
      <c r="O964" s="199"/>
      <c r="P964" s="199"/>
      <c r="Q964" s="199"/>
      <c r="R964" s="199"/>
      <c r="S964" s="199"/>
      <c r="T964" s="200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T964" s="194" t="s">
        <v>250</v>
      </c>
      <c r="AU964" s="194" t="s">
        <v>86</v>
      </c>
      <c r="AV964" s="13" t="s">
        <v>86</v>
      </c>
      <c r="AW964" s="13" t="s">
        <v>32</v>
      </c>
      <c r="AX964" s="13" t="s">
        <v>76</v>
      </c>
      <c r="AY964" s="194" t="s">
        <v>134</v>
      </c>
    </row>
    <row r="965" s="13" customFormat="1">
      <c r="A965" s="13"/>
      <c r="B965" s="192"/>
      <c r="C965" s="13"/>
      <c r="D965" s="193" t="s">
        <v>250</v>
      </c>
      <c r="E965" s="194" t="s">
        <v>1</v>
      </c>
      <c r="F965" s="195" t="s">
        <v>1399</v>
      </c>
      <c r="G965" s="13"/>
      <c r="H965" s="196">
        <v>298.45600000000002</v>
      </c>
      <c r="I965" s="197"/>
      <c r="J965" s="13"/>
      <c r="K965" s="13"/>
      <c r="L965" s="192"/>
      <c r="M965" s="198"/>
      <c r="N965" s="199"/>
      <c r="O965" s="199"/>
      <c r="P965" s="199"/>
      <c r="Q965" s="199"/>
      <c r="R965" s="199"/>
      <c r="S965" s="199"/>
      <c r="T965" s="200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T965" s="194" t="s">
        <v>250</v>
      </c>
      <c r="AU965" s="194" t="s">
        <v>86</v>
      </c>
      <c r="AV965" s="13" t="s">
        <v>86</v>
      </c>
      <c r="AW965" s="13" t="s">
        <v>32</v>
      </c>
      <c r="AX965" s="13" t="s">
        <v>76</v>
      </c>
      <c r="AY965" s="194" t="s">
        <v>134</v>
      </c>
    </row>
    <row r="966" s="13" customFormat="1">
      <c r="A966" s="13"/>
      <c r="B966" s="192"/>
      <c r="C966" s="13"/>
      <c r="D966" s="193" t="s">
        <v>250</v>
      </c>
      <c r="E966" s="194" t="s">
        <v>1</v>
      </c>
      <c r="F966" s="195" t="s">
        <v>1400</v>
      </c>
      <c r="G966" s="13"/>
      <c r="H966" s="196">
        <v>100</v>
      </c>
      <c r="I966" s="197"/>
      <c r="J966" s="13"/>
      <c r="K966" s="13"/>
      <c r="L966" s="192"/>
      <c r="M966" s="198"/>
      <c r="N966" s="199"/>
      <c r="O966" s="199"/>
      <c r="P966" s="199"/>
      <c r="Q966" s="199"/>
      <c r="R966" s="199"/>
      <c r="S966" s="199"/>
      <c r="T966" s="200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T966" s="194" t="s">
        <v>250</v>
      </c>
      <c r="AU966" s="194" t="s">
        <v>86</v>
      </c>
      <c r="AV966" s="13" t="s">
        <v>86</v>
      </c>
      <c r="AW966" s="13" t="s">
        <v>32</v>
      </c>
      <c r="AX966" s="13" t="s">
        <v>76</v>
      </c>
      <c r="AY966" s="194" t="s">
        <v>134</v>
      </c>
    </row>
    <row r="967" s="13" customFormat="1">
      <c r="A967" s="13"/>
      <c r="B967" s="192"/>
      <c r="C967" s="13"/>
      <c r="D967" s="193" t="s">
        <v>250</v>
      </c>
      <c r="E967" s="194" t="s">
        <v>1</v>
      </c>
      <c r="F967" s="195" t="s">
        <v>1401</v>
      </c>
      <c r="G967" s="13"/>
      <c r="H967" s="196">
        <v>50</v>
      </c>
      <c r="I967" s="197"/>
      <c r="J967" s="13"/>
      <c r="K967" s="13"/>
      <c r="L967" s="192"/>
      <c r="M967" s="198"/>
      <c r="N967" s="199"/>
      <c r="O967" s="199"/>
      <c r="P967" s="199"/>
      <c r="Q967" s="199"/>
      <c r="R967" s="199"/>
      <c r="S967" s="199"/>
      <c r="T967" s="200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T967" s="194" t="s">
        <v>250</v>
      </c>
      <c r="AU967" s="194" t="s">
        <v>86</v>
      </c>
      <c r="AV967" s="13" t="s">
        <v>86</v>
      </c>
      <c r="AW967" s="13" t="s">
        <v>32</v>
      </c>
      <c r="AX967" s="13" t="s">
        <v>76</v>
      </c>
      <c r="AY967" s="194" t="s">
        <v>134</v>
      </c>
    </row>
    <row r="968" s="15" customFormat="1">
      <c r="A968" s="15"/>
      <c r="B968" s="208"/>
      <c r="C968" s="15"/>
      <c r="D968" s="193" t="s">
        <v>250</v>
      </c>
      <c r="E968" s="209" t="s">
        <v>180</v>
      </c>
      <c r="F968" s="210" t="s">
        <v>256</v>
      </c>
      <c r="G968" s="15"/>
      <c r="H968" s="211">
        <v>501.95600000000002</v>
      </c>
      <c r="I968" s="212"/>
      <c r="J968" s="15"/>
      <c r="K968" s="15"/>
      <c r="L968" s="208"/>
      <c r="M968" s="213"/>
      <c r="N968" s="214"/>
      <c r="O968" s="214"/>
      <c r="P968" s="214"/>
      <c r="Q968" s="214"/>
      <c r="R968" s="214"/>
      <c r="S968" s="214"/>
      <c r="T968" s="215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  <c r="AE968" s="15"/>
      <c r="AT968" s="209" t="s">
        <v>250</v>
      </c>
      <c r="AU968" s="209" t="s">
        <v>86</v>
      </c>
      <c r="AV968" s="15" t="s">
        <v>248</v>
      </c>
      <c r="AW968" s="15" t="s">
        <v>32</v>
      </c>
      <c r="AX968" s="15" t="s">
        <v>84</v>
      </c>
      <c r="AY968" s="209" t="s">
        <v>134</v>
      </c>
    </row>
    <row r="969" s="12" customFormat="1" ht="25.92" customHeight="1">
      <c r="A969" s="12"/>
      <c r="B969" s="158"/>
      <c r="C969" s="12"/>
      <c r="D969" s="159" t="s">
        <v>75</v>
      </c>
      <c r="E969" s="160" t="s">
        <v>1402</v>
      </c>
      <c r="F969" s="160" t="s">
        <v>1403</v>
      </c>
      <c r="G969" s="12"/>
      <c r="H969" s="12"/>
      <c r="I969" s="161"/>
      <c r="J969" s="162">
        <f>BK969</f>
        <v>0</v>
      </c>
      <c r="K969" s="12"/>
      <c r="L969" s="158"/>
      <c r="M969" s="163"/>
      <c r="N969" s="164"/>
      <c r="O969" s="164"/>
      <c r="P969" s="165">
        <f>SUM(P970:P980)</f>
        <v>0</v>
      </c>
      <c r="Q969" s="164"/>
      <c r="R969" s="165">
        <f>SUM(R970:R980)</f>
        <v>0</v>
      </c>
      <c r="S969" s="164"/>
      <c r="T969" s="166">
        <f>SUM(T970:T980)</f>
        <v>0</v>
      </c>
      <c r="U969" s="12"/>
      <c r="V969" s="12"/>
      <c r="W969" s="12"/>
      <c r="X969" s="12"/>
      <c r="Y969" s="12"/>
      <c r="Z969" s="12"/>
      <c r="AA969" s="12"/>
      <c r="AB969" s="12"/>
      <c r="AC969" s="12"/>
      <c r="AD969" s="12"/>
      <c r="AE969" s="12"/>
      <c r="AR969" s="159" t="s">
        <v>248</v>
      </c>
      <c r="AT969" s="167" t="s">
        <v>75</v>
      </c>
      <c r="AU969" s="167" t="s">
        <v>76</v>
      </c>
      <c r="AY969" s="159" t="s">
        <v>134</v>
      </c>
      <c r="BK969" s="168">
        <f>SUM(BK970:BK980)</f>
        <v>0</v>
      </c>
    </row>
    <row r="970" s="2" customFormat="1" ht="24.15" customHeight="1">
      <c r="A970" s="38"/>
      <c r="B970" s="171"/>
      <c r="C970" s="172" t="s">
        <v>1404</v>
      </c>
      <c r="D970" s="172" t="s">
        <v>137</v>
      </c>
      <c r="E970" s="173" t="s">
        <v>87</v>
      </c>
      <c r="F970" s="174" t="s">
        <v>1405</v>
      </c>
      <c r="G970" s="175" t="s">
        <v>140</v>
      </c>
      <c r="H970" s="176">
        <v>1</v>
      </c>
      <c r="I970" s="177"/>
      <c r="J970" s="178">
        <f>ROUND(I970*H970,2)</f>
        <v>0</v>
      </c>
      <c r="K970" s="174" t="s">
        <v>1</v>
      </c>
      <c r="L970" s="39"/>
      <c r="M970" s="179" t="s">
        <v>1</v>
      </c>
      <c r="N970" s="180" t="s">
        <v>41</v>
      </c>
      <c r="O970" s="77"/>
      <c r="P970" s="181">
        <f>O970*H970</f>
        <v>0</v>
      </c>
      <c r="Q970" s="181">
        <v>0</v>
      </c>
      <c r="R970" s="181">
        <f>Q970*H970</f>
        <v>0</v>
      </c>
      <c r="S970" s="181">
        <v>0</v>
      </c>
      <c r="T970" s="182">
        <f>S970*H970</f>
        <v>0</v>
      </c>
      <c r="U970" s="38"/>
      <c r="V970" s="38"/>
      <c r="W970" s="38"/>
      <c r="X970" s="38"/>
      <c r="Y970" s="38"/>
      <c r="Z970" s="38"/>
      <c r="AA970" s="38"/>
      <c r="AB970" s="38"/>
      <c r="AC970" s="38"/>
      <c r="AD970" s="38"/>
      <c r="AE970" s="38"/>
      <c r="AR970" s="183" t="s">
        <v>1406</v>
      </c>
      <c r="AT970" s="183" t="s">
        <v>137</v>
      </c>
      <c r="AU970" s="183" t="s">
        <v>84</v>
      </c>
      <c r="AY970" s="19" t="s">
        <v>134</v>
      </c>
      <c r="BE970" s="184">
        <f>IF(N970="základní",J970,0)</f>
        <v>0</v>
      </c>
      <c r="BF970" s="184">
        <f>IF(N970="snížená",J970,0)</f>
        <v>0</v>
      </c>
      <c r="BG970" s="184">
        <f>IF(N970="zákl. přenesená",J970,0)</f>
        <v>0</v>
      </c>
      <c r="BH970" s="184">
        <f>IF(N970="sníž. přenesená",J970,0)</f>
        <v>0</v>
      </c>
      <c r="BI970" s="184">
        <f>IF(N970="nulová",J970,0)</f>
        <v>0</v>
      </c>
      <c r="BJ970" s="19" t="s">
        <v>84</v>
      </c>
      <c r="BK970" s="184">
        <f>ROUND(I970*H970,2)</f>
        <v>0</v>
      </c>
      <c r="BL970" s="19" t="s">
        <v>1406</v>
      </c>
      <c r="BM970" s="183" t="s">
        <v>1407</v>
      </c>
    </row>
    <row r="971" s="2" customFormat="1" ht="21.75" customHeight="1">
      <c r="A971" s="38"/>
      <c r="B971" s="171"/>
      <c r="C971" s="172" t="s">
        <v>1408</v>
      </c>
      <c r="D971" s="172" t="s">
        <v>137</v>
      </c>
      <c r="E971" s="173" t="s">
        <v>91</v>
      </c>
      <c r="F971" s="174" t="s">
        <v>1409</v>
      </c>
      <c r="G971" s="175" t="s">
        <v>926</v>
      </c>
      <c r="H971" s="176">
        <v>48</v>
      </c>
      <c r="I971" s="177"/>
      <c r="J971" s="178">
        <f>ROUND(I971*H971,2)</f>
        <v>0</v>
      </c>
      <c r="K971" s="174" t="s">
        <v>1</v>
      </c>
      <c r="L971" s="39"/>
      <c r="M971" s="179" t="s">
        <v>1</v>
      </c>
      <c r="N971" s="180" t="s">
        <v>41</v>
      </c>
      <c r="O971" s="77"/>
      <c r="P971" s="181">
        <f>O971*H971</f>
        <v>0</v>
      </c>
      <c r="Q971" s="181">
        <v>0</v>
      </c>
      <c r="R971" s="181">
        <f>Q971*H971</f>
        <v>0</v>
      </c>
      <c r="S971" s="181">
        <v>0</v>
      </c>
      <c r="T971" s="182">
        <f>S971*H971</f>
        <v>0</v>
      </c>
      <c r="U971" s="38"/>
      <c r="V971" s="38"/>
      <c r="W971" s="38"/>
      <c r="X971" s="38"/>
      <c r="Y971" s="38"/>
      <c r="Z971" s="38"/>
      <c r="AA971" s="38"/>
      <c r="AB971" s="38"/>
      <c r="AC971" s="38"/>
      <c r="AD971" s="38"/>
      <c r="AE971" s="38"/>
      <c r="AR971" s="183" t="s">
        <v>1406</v>
      </c>
      <c r="AT971" s="183" t="s">
        <v>137</v>
      </c>
      <c r="AU971" s="183" t="s">
        <v>84</v>
      </c>
      <c r="AY971" s="19" t="s">
        <v>134</v>
      </c>
      <c r="BE971" s="184">
        <f>IF(N971="základní",J971,0)</f>
        <v>0</v>
      </c>
      <c r="BF971" s="184">
        <f>IF(N971="snížená",J971,0)</f>
        <v>0</v>
      </c>
      <c r="BG971" s="184">
        <f>IF(N971="zákl. přenesená",J971,0)</f>
        <v>0</v>
      </c>
      <c r="BH971" s="184">
        <f>IF(N971="sníž. přenesená",J971,0)</f>
        <v>0</v>
      </c>
      <c r="BI971" s="184">
        <f>IF(N971="nulová",J971,0)</f>
        <v>0</v>
      </c>
      <c r="BJ971" s="19" t="s">
        <v>84</v>
      </c>
      <c r="BK971" s="184">
        <f>ROUND(I971*H971,2)</f>
        <v>0</v>
      </c>
      <c r="BL971" s="19" t="s">
        <v>1406</v>
      </c>
      <c r="BM971" s="183" t="s">
        <v>1410</v>
      </c>
    </row>
    <row r="972" s="13" customFormat="1">
      <c r="A972" s="13"/>
      <c r="B972" s="192"/>
      <c r="C972" s="13"/>
      <c r="D972" s="193" t="s">
        <v>250</v>
      </c>
      <c r="E972" s="194" t="s">
        <v>1</v>
      </c>
      <c r="F972" s="195" t="s">
        <v>1411</v>
      </c>
      <c r="G972" s="13"/>
      <c r="H972" s="196">
        <v>48</v>
      </c>
      <c r="I972" s="197"/>
      <c r="J972" s="13"/>
      <c r="K972" s="13"/>
      <c r="L972" s="192"/>
      <c r="M972" s="198"/>
      <c r="N972" s="199"/>
      <c r="O972" s="199"/>
      <c r="P972" s="199"/>
      <c r="Q972" s="199"/>
      <c r="R972" s="199"/>
      <c r="S972" s="199"/>
      <c r="T972" s="200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T972" s="194" t="s">
        <v>250</v>
      </c>
      <c r="AU972" s="194" t="s">
        <v>84</v>
      </c>
      <c r="AV972" s="13" t="s">
        <v>86</v>
      </c>
      <c r="AW972" s="13" t="s">
        <v>32</v>
      </c>
      <c r="AX972" s="13" t="s">
        <v>84</v>
      </c>
      <c r="AY972" s="194" t="s">
        <v>134</v>
      </c>
    </row>
    <row r="973" s="2" customFormat="1" ht="24.15" customHeight="1">
      <c r="A973" s="38"/>
      <c r="B973" s="171"/>
      <c r="C973" s="172" t="s">
        <v>1412</v>
      </c>
      <c r="D973" s="172" t="s">
        <v>137</v>
      </c>
      <c r="E973" s="173" t="s">
        <v>94</v>
      </c>
      <c r="F973" s="174" t="s">
        <v>1413</v>
      </c>
      <c r="G973" s="175" t="s">
        <v>140</v>
      </c>
      <c r="H973" s="176">
        <v>1</v>
      </c>
      <c r="I973" s="177"/>
      <c r="J973" s="178">
        <f>ROUND(I973*H973,2)</f>
        <v>0</v>
      </c>
      <c r="K973" s="174" t="s">
        <v>1</v>
      </c>
      <c r="L973" s="39"/>
      <c r="M973" s="179" t="s">
        <v>1</v>
      </c>
      <c r="N973" s="180" t="s">
        <v>41</v>
      </c>
      <c r="O973" s="77"/>
      <c r="P973" s="181">
        <f>O973*H973</f>
        <v>0</v>
      </c>
      <c r="Q973" s="181">
        <v>0</v>
      </c>
      <c r="R973" s="181">
        <f>Q973*H973</f>
        <v>0</v>
      </c>
      <c r="S973" s="181">
        <v>0</v>
      </c>
      <c r="T973" s="182">
        <f>S973*H973</f>
        <v>0</v>
      </c>
      <c r="U973" s="38"/>
      <c r="V973" s="38"/>
      <c r="W973" s="38"/>
      <c r="X973" s="38"/>
      <c r="Y973" s="38"/>
      <c r="Z973" s="38"/>
      <c r="AA973" s="38"/>
      <c r="AB973" s="38"/>
      <c r="AC973" s="38"/>
      <c r="AD973" s="38"/>
      <c r="AE973" s="38"/>
      <c r="AR973" s="183" t="s">
        <v>1406</v>
      </c>
      <c r="AT973" s="183" t="s">
        <v>137</v>
      </c>
      <c r="AU973" s="183" t="s">
        <v>84</v>
      </c>
      <c r="AY973" s="19" t="s">
        <v>134</v>
      </c>
      <c r="BE973" s="184">
        <f>IF(N973="základní",J973,0)</f>
        <v>0</v>
      </c>
      <c r="BF973" s="184">
        <f>IF(N973="snížená",J973,0)</f>
        <v>0</v>
      </c>
      <c r="BG973" s="184">
        <f>IF(N973="zákl. přenesená",J973,0)</f>
        <v>0</v>
      </c>
      <c r="BH973" s="184">
        <f>IF(N973="sníž. přenesená",J973,0)</f>
        <v>0</v>
      </c>
      <c r="BI973" s="184">
        <f>IF(N973="nulová",J973,0)</f>
        <v>0</v>
      </c>
      <c r="BJ973" s="19" t="s">
        <v>84</v>
      </c>
      <c r="BK973" s="184">
        <f>ROUND(I973*H973,2)</f>
        <v>0</v>
      </c>
      <c r="BL973" s="19" t="s">
        <v>1406</v>
      </c>
      <c r="BM973" s="183" t="s">
        <v>1414</v>
      </c>
    </row>
    <row r="974" s="2" customFormat="1" ht="24.15" customHeight="1">
      <c r="A974" s="38"/>
      <c r="B974" s="171"/>
      <c r="C974" s="172" t="s">
        <v>1415</v>
      </c>
      <c r="D974" s="172" t="s">
        <v>137</v>
      </c>
      <c r="E974" s="173" t="s">
        <v>97</v>
      </c>
      <c r="F974" s="174" t="s">
        <v>1416</v>
      </c>
      <c r="G974" s="175" t="s">
        <v>140</v>
      </c>
      <c r="H974" s="176">
        <v>1</v>
      </c>
      <c r="I974" s="177"/>
      <c r="J974" s="178">
        <f>ROUND(I974*H974,2)</f>
        <v>0</v>
      </c>
      <c r="K974" s="174" t="s">
        <v>1</v>
      </c>
      <c r="L974" s="39"/>
      <c r="M974" s="179" t="s">
        <v>1</v>
      </c>
      <c r="N974" s="180" t="s">
        <v>41</v>
      </c>
      <c r="O974" s="77"/>
      <c r="P974" s="181">
        <f>O974*H974</f>
        <v>0</v>
      </c>
      <c r="Q974" s="181">
        <v>0</v>
      </c>
      <c r="R974" s="181">
        <f>Q974*H974</f>
        <v>0</v>
      </c>
      <c r="S974" s="181">
        <v>0</v>
      </c>
      <c r="T974" s="182">
        <f>S974*H974</f>
        <v>0</v>
      </c>
      <c r="U974" s="38"/>
      <c r="V974" s="38"/>
      <c r="W974" s="38"/>
      <c r="X974" s="38"/>
      <c r="Y974" s="38"/>
      <c r="Z974" s="38"/>
      <c r="AA974" s="38"/>
      <c r="AB974" s="38"/>
      <c r="AC974" s="38"/>
      <c r="AD974" s="38"/>
      <c r="AE974" s="38"/>
      <c r="AR974" s="183" t="s">
        <v>1406</v>
      </c>
      <c r="AT974" s="183" t="s">
        <v>137</v>
      </c>
      <c r="AU974" s="183" t="s">
        <v>84</v>
      </c>
      <c r="AY974" s="19" t="s">
        <v>134</v>
      </c>
      <c r="BE974" s="184">
        <f>IF(N974="základní",J974,0)</f>
        <v>0</v>
      </c>
      <c r="BF974" s="184">
        <f>IF(N974="snížená",J974,0)</f>
        <v>0</v>
      </c>
      <c r="BG974" s="184">
        <f>IF(N974="zákl. přenesená",J974,0)</f>
        <v>0</v>
      </c>
      <c r="BH974" s="184">
        <f>IF(N974="sníž. přenesená",J974,0)</f>
        <v>0</v>
      </c>
      <c r="BI974" s="184">
        <f>IF(N974="nulová",J974,0)</f>
        <v>0</v>
      </c>
      <c r="BJ974" s="19" t="s">
        <v>84</v>
      </c>
      <c r="BK974" s="184">
        <f>ROUND(I974*H974,2)</f>
        <v>0</v>
      </c>
      <c r="BL974" s="19" t="s">
        <v>1406</v>
      </c>
      <c r="BM974" s="183" t="s">
        <v>1417</v>
      </c>
    </row>
    <row r="975" s="2" customFormat="1" ht="24.15" customHeight="1">
      <c r="A975" s="38"/>
      <c r="B975" s="171"/>
      <c r="C975" s="172" t="s">
        <v>1418</v>
      </c>
      <c r="D975" s="172" t="s">
        <v>137</v>
      </c>
      <c r="E975" s="173" t="s">
        <v>100</v>
      </c>
      <c r="F975" s="174" t="s">
        <v>1419</v>
      </c>
      <c r="G975" s="175" t="s">
        <v>140</v>
      </c>
      <c r="H975" s="176">
        <v>1</v>
      </c>
      <c r="I975" s="177"/>
      <c r="J975" s="178">
        <f>ROUND(I975*H975,2)</f>
        <v>0</v>
      </c>
      <c r="K975" s="174" t="s">
        <v>1</v>
      </c>
      <c r="L975" s="39"/>
      <c r="M975" s="179" t="s">
        <v>1</v>
      </c>
      <c r="N975" s="180" t="s">
        <v>41</v>
      </c>
      <c r="O975" s="77"/>
      <c r="P975" s="181">
        <f>O975*H975</f>
        <v>0</v>
      </c>
      <c r="Q975" s="181">
        <v>0</v>
      </c>
      <c r="R975" s="181">
        <f>Q975*H975</f>
        <v>0</v>
      </c>
      <c r="S975" s="181">
        <v>0</v>
      </c>
      <c r="T975" s="182">
        <f>S975*H975</f>
        <v>0</v>
      </c>
      <c r="U975" s="38"/>
      <c r="V975" s="38"/>
      <c r="W975" s="38"/>
      <c r="X975" s="38"/>
      <c r="Y975" s="38"/>
      <c r="Z975" s="38"/>
      <c r="AA975" s="38"/>
      <c r="AB975" s="38"/>
      <c r="AC975" s="38"/>
      <c r="AD975" s="38"/>
      <c r="AE975" s="38"/>
      <c r="AR975" s="183" t="s">
        <v>1406</v>
      </c>
      <c r="AT975" s="183" t="s">
        <v>137</v>
      </c>
      <c r="AU975" s="183" t="s">
        <v>84</v>
      </c>
      <c r="AY975" s="19" t="s">
        <v>134</v>
      </c>
      <c r="BE975" s="184">
        <f>IF(N975="základní",J975,0)</f>
        <v>0</v>
      </c>
      <c r="BF975" s="184">
        <f>IF(N975="snížená",J975,0)</f>
        <v>0</v>
      </c>
      <c r="BG975" s="184">
        <f>IF(N975="zákl. přenesená",J975,0)</f>
        <v>0</v>
      </c>
      <c r="BH975" s="184">
        <f>IF(N975="sníž. přenesená",J975,0)</f>
        <v>0</v>
      </c>
      <c r="BI975" s="184">
        <f>IF(N975="nulová",J975,0)</f>
        <v>0</v>
      </c>
      <c r="BJ975" s="19" t="s">
        <v>84</v>
      </c>
      <c r="BK975" s="184">
        <f>ROUND(I975*H975,2)</f>
        <v>0</v>
      </c>
      <c r="BL975" s="19" t="s">
        <v>1406</v>
      </c>
      <c r="BM975" s="183" t="s">
        <v>1420</v>
      </c>
    </row>
    <row r="976" s="2" customFormat="1" ht="24.15" customHeight="1">
      <c r="A976" s="38"/>
      <c r="B976" s="171"/>
      <c r="C976" s="172" t="s">
        <v>1421</v>
      </c>
      <c r="D976" s="172" t="s">
        <v>137</v>
      </c>
      <c r="E976" s="173" t="s">
        <v>103</v>
      </c>
      <c r="F976" s="174" t="s">
        <v>1422</v>
      </c>
      <c r="G976" s="175" t="s">
        <v>140</v>
      </c>
      <c r="H976" s="176">
        <v>1</v>
      </c>
      <c r="I976" s="177"/>
      <c r="J976" s="178">
        <f>ROUND(I976*H976,2)</f>
        <v>0</v>
      </c>
      <c r="K976" s="174" t="s">
        <v>1</v>
      </c>
      <c r="L976" s="39"/>
      <c r="M976" s="179" t="s">
        <v>1</v>
      </c>
      <c r="N976" s="180" t="s">
        <v>41</v>
      </c>
      <c r="O976" s="77"/>
      <c r="P976" s="181">
        <f>O976*H976</f>
        <v>0</v>
      </c>
      <c r="Q976" s="181">
        <v>0</v>
      </c>
      <c r="R976" s="181">
        <f>Q976*H976</f>
        <v>0</v>
      </c>
      <c r="S976" s="181">
        <v>0</v>
      </c>
      <c r="T976" s="182">
        <f>S976*H976</f>
        <v>0</v>
      </c>
      <c r="U976" s="38"/>
      <c r="V976" s="38"/>
      <c r="W976" s="38"/>
      <c r="X976" s="38"/>
      <c r="Y976" s="38"/>
      <c r="Z976" s="38"/>
      <c r="AA976" s="38"/>
      <c r="AB976" s="38"/>
      <c r="AC976" s="38"/>
      <c r="AD976" s="38"/>
      <c r="AE976" s="38"/>
      <c r="AR976" s="183" t="s">
        <v>1406</v>
      </c>
      <c r="AT976" s="183" t="s">
        <v>137</v>
      </c>
      <c r="AU976" s="183" t="s">
        <v>84</v>
      </c>
      <c r="AY976" s="19" t="s">
        <v>134</v>
      </c>
      <c r="BE976" s="184">
        <f>IF(N976="základní",J976,0)</f>
        <v>0</v>
      </c>
      <c r="BF976" s="184">
        <f>IF(N976="snížená",J976,0)</f>
        <v>0</v>
      </c>
      <c r="BG976" s="184">
        <f>IF(N976="zákl. přenesená",J976,0)</f>
        <v>0</v>
      </c>
      <c r="BH976" s="184">
        <f>IF(N976="sníž. přenesená",J976,0)</f>
        <v>0</v>
      </c>
      <c r="BI976" s="184">
        <f>IF(N976="nulová",J976,0)</f>
        <v>0</v>
      </c>
      <c r="BJ976" s="19" t="s">
        <v>84</v>
      </c>
      <c r="BK976" s="184">
        <f>ROUND(I976*H976,2)</f>
        <v>0</v>
      </c>
      <c r="BL976" s="19" t="s">
        <v>1406</v>
      </c>
      <c r="BM976" s="183" t="s">
        <v>1423</v>
      </c>
    </row>
    <row r="977" s="2" customFormat="1" ht="24.15" customHeight="1">
      <c r="A977" s="38"/>
      <c r="B977" s="171"/>
      <c r="C977" s="172" t="s">
        <v>1424</v>
      </c>
      <c r="D977" s="172" t="s">
        <v>137</v>
      </c>
      <c r="E977" s="173" t="s">
        <v>1425</v>
      </c>
      <c r="F977" s="174" t="s">
        <v>1426</v>
      </c>
      <c r="G977" s="175" t="s">
        <v>140</v>
      </c>
      <c r="H977" s="176">
        <v>2</v>
      </c>
      <c r="I977" s="177"/>
      <c r="J977" s="178">
        <f>ROUND(I977*H977,2)</f>
        <v>0</v>
      </c>
      <c r="K977" s="174" t="s">
        <v>1</v>
      </c>
      <c r="L977" s="39"/>
      <c r="M977" s="179" t="s">
        <v>1</v>
      </c>
      <c r="N977" s="180" t="s">
        <v>41</v>
      </c>
      <c r="O977" s="77"/>
      <c r="P977" s="181">
        <f>O977*H977</f>
        <v>0</v>
      </c>
      <c r="Q977" s="181">
        <v>0</v>
      </c>
      <c r="R977" s="181">
        <f>Q977*H977</f>
        <v>0</v>
      </c>
      <c r="S977" s="181">
        <v>0</v>
      </c>
      <c r="T977" s="182">
        <f>S977*H977</f>
        <v>0</v>
      </c>
      <c r="U977" s="38"/>
      <c r="V977" s="38"/>
      <c r="W977" s="38"/>
      <c r="X977" s="38"/>
      <c r="Y977" s="38"/>
      <c r="Z977" s="38"/>
      <c r="AA977" s="38"/>
      <c r="AB977" s="38"/>
      <c r="AC977" s="38"/>
      <c r="AD977" s="38"/>
      <c r="AE977" s="38"/>
      <c r="AR977" s="183" t="s">
        <v>1406</v>
      </c>
      <c r="AT977" s="183" t="s">
        <v>137</v>
      </c>
      <c r="AU977" s="183" t="s">
        <v>84</v>
      </c>
      <c r="AY977" s="19" t="s">
        <v>134</v>
      </c>
      <c r="BE977" s="184">
        <f>IF(N977="základní",J977,0)</f>
        <v>0</v>
      </c>
      <c r="BF977" s="184">
        <f>IF(N977="snížená",J977,0)</f>
        <v>0</v>
      </c>
      <c r="BG977" s="184">
        <f>IF(N977="zákl. přenesená",J977,0)</f>
        <v>0</v>
      </c>
      <c r="BH977" s="184">
        <f>IF(N977="sníž. přenesená",J977,0)</f>
        <v>0</v>
      </c>
      <c r="BI977" s="184">
        <f>IF(N977="nulová",J977,0)</f>
        <v>0</v>
      </c>
      <c r="BJ977" s="19" t="s">
        <v>84</v>
      </c>
      <c r="BK977" s="184">
        <f>ROUND(I977*H977,2)</f>
        <v>0</v>
      </c>
      <c r="BL977" s="19" t="s">
        <v>1406</v>
      </c>
      <c r="BM977" s="183" t="s">
        <v>1427</v>
      </c>
    </row>
    <row r="978" s="2" customFormat="1" ht="24.15" customHeight="1">
      <c r="A978" s="38"/>
      <c r="B978" s="171"/>
      <c r="C978" s="172" t="s">
        <v>1428</v>
      </c>
      <c r="D978" s="172" t="s">
        <v>137</v>
      </c>
      <c r="E978" s="173" t="s">
        <v>1429</v>
      </c>
      <c r="F978" s="174" t="s">
        <v>1430</v>
      </c>
      <c r="G978" s="175" t="s">
        <v>140</v>
      </c>
      <c r="H978" s="176">
        <v>6</v>
      </c>
      <c r="I978" s="177"/>
      <c r="J978" s="178">
        <f>ROUND(I978*H978,2)</f>
        <v>0</v>
      </c>
      <c r="K978" s="174" t="s">
        <v>1</v>
      </c>
      <c r="L978" s="39"/>
      <c r="M978" s="179" t="s">
        <v>1</v>
      </c>
      <c r="N978" s="180" t="s">
        <v>41</v>
      </c>
      <c r="O978" s="77"/>
      <c r="P978" s="181">
        <f>O978*H978</f>
        <v>0</v>
      </c>
      <c r="Q978" s="181">
        <v>0</v>
      </c>
      <c r="R978" s="181">
        <f>Q978*H978</f>
        <v>0</v>
      </c>
      <c r="S978" s="181">
        <v>0</v>
      </c>
      <c r="T978" s="182">
        <f>S978*H978</f>
        <v>0</v>
      </c>
      <c r="U978" s="38"/>
      <c r="V978" s="38"/>
      <c r="W978" s="38"/>
      <c r="X978" s="38"/>
      <c r="Y978" s="38"/>
      <c r="Z978" s="38"/>
      <c r="AA978" s="38"/>
      <c r="AB978" s="38"/>
      <c r="AC978" s="38"/>
      <c r="AD978" s="38"/>
      <c r="AE978" s="38"/>
      <c r="AR978" s="183" t="s">
        <v>1406</v>
      </c>
      <c r="AT978" s="183" t="s">
        <v>137</v>
      </c>
      <c r="AU978" s="183" t="s">
        <v>84</v>
      </c>
      <c r="AY978" s="19" t="s">
        <v>134</v>
      </c>
      <c r="BE978" s="184">
        <f>IF(N978="základní",J978,0)</f>
        <v>0</v>
      </c>
      <c r="BF978" s="184">
        <f>IF(N978="snížená",J978,0)</f>
        <v>0</v>
      </c>
      <c r="BG978" s="184">
        <f>IF(N978="zákl. přenesená",J978,0)</f>
        <v>0</v>
      </c>
      <c r="BH978" s="184">
        <f>IF(N978="sníž. přenesená",J978,0)</f>
        <v>0</v>
      </c>
      <c r="BI978" s="184">
        <f>IF(N978="nulová",J978,0)</f>
        <v>0</v>
      </c>
      <c r="BJ978" s="19" t="s">
        <v>84</v>
      </c>
      <c r="BK978" s="184">
        <f>ROUND(I978*H978,2)</f>
        <v>0</v>
      </c>
      <c r="BL978" s="19" t="s">
        <v>1406</v>
      </c>
      <c r="BM978" s="183" t="s">
        <v>1431</v>
      </c>
    </row>
    <row r="979" s="2" customFormat="1" ht="16.5" customHeight="1">
      <c r="A979" s="38"/>
      <c r="B979" s="171"/>
      <c r="C979" s="172" t="s">
        <v>1432</v>
      </c>
      <c r="D979" s="172" t="s">
        <v>137</v>
      </c>
      <c r="E979" s="173" t="s">
        <v>1433</v>
      </c>
      <c r="F979" s="174" t="s">
        <v>1434</v>
      </c>
      <c r="G979" s="175" t="s">
        <v>140</v>
      </c>
      <c r="H979" s="176">
        <v>1</v>
      </c>
      <c r="I979" s="177"/>
      <c r="J979" s="178">
        <f>ROUND(I979*H979,2)</f>
        <v>0</v>
      </c>
      <c r="K979" s="174" t="s">
        <v>1</v>
      </c>
      <c r="L979" s="39"/>
      <c r="M979" s="179" t="s">
        <v>1</v>
      </c>
      <c r="N979" s="180" t="s">
        <v>41</v>
      </c>
      <c r="O979" s="77"/>
      <c r="P979" s="181">
        <f>O979*H979</f>
        <v>0</v>
      </c>
      <c r="Q979" s="181">
        <v>0</v>
      </c>
      <c r="R979" s="181">
        <f>Q979*H979</f>
        <v>0</v>
      </c>
      <c r="S979" s="181">
        <v>0</v>
      </c>
      <c r="T979" s="182">
        <f>S979*H979</f>
        <v>0</v>
      </c>
      <c r="U979" s="38"/>
      <c r="V979" s="38"/>
      <c r="W979" s="38"/>
      <c r="X979" s="38"/>
      <c r="Y979" s="38"/>
      <c r="Z979" s="38"/>
      <c r="AA979" s="38"/>
      <c r="AB979" s="38"/>
      <c r="AC979" s="38"/>
      <c r="AD979" s="38"/>
      <c r="AE979" s="38"/>
      <c r="AR979" s="183" t="s">
        <v>1406</v>
      </c>
      <c r="AT979" s="183" t="s">
        <v>137</v>
      </c>
      <c r="AU979" s="183" t="s">
        <v>84</v>
      </c>
      <c r="AY979" s="19" t="s">
        <v>134</v>
      </c>
      <c r="BE979" s="184">
        <f>IF(N979="základní",J979,0)</f>
        <v>0</v>
      </c>
      <c r="BF979" s="184">
        <f>IF(N979="snížená",J979,0)</f>
        <v>0</v>
      </c>
      <c r="BG979" s="184">
        <f>IF(N979="zákl. přenesená",J979,0)</f>
        <v>0</v>
      </c>
      <c r="BH979" s="184">
        <f>IF(N979="sníž. přenesená",J979,0)</f>
        <v>0</v>
      </c>
      <c r="BI979" s="184">
        <f>IF(N979="nulová",J979,0)</f>
        <v>0</v>
      </c>
      <c r="BJ979" s="19" t="s">
        <v>84</v>
      </c>
      <c r="BK979" s="184">
        <f>ROUND(I979*H979,2)</f>
        <v>0</v>
      </c>
      <c r="BL979" s="19" t="s">
        <v>1406</v>
      </c>
      <c r="BM979" s="183" t="s">
        <v>1435</v>
      </c>
    </row>
    <row r="980" s="2" customFormat="1">
      <c r="A980" s="38"/>
      <c r="B980" s="39"/>
      <c r="C980" s="38"/>
      <c r="D980" s="193" t="s">
        <v>451</v>
      </c>
      <c r="E980" s="38"/>
      <c r="F980" s="234" t="s">
        <v>1436</v>
      </c>
      <c r="G980" s="38"/>
      <c r="H980" s="38"/>
      <c r="I980" s="235"/>
      <c r="J980" s="38"/>
      <c r="K980" s="38"/>
      <c r="L980" s="39"/>
      <c r="M980" s="239"/>
      <c r="N980" s="240"/>
      <c r="O980" s="187"/>
      <c r="P980" s="187"/>
      <c r="Q980" s="187"/>
      <c r="R980" s="187"/>
      <c r="S980" s="187"/>
      <c r="T980" s="241"/>
      <c r="U980" s="38"/>
      <c r="V980" s="38"/>
      <c r="W980" s="38"/>
      <c r="X980" s="38"/>
      <c r="Y980" s="38"/>
      <c r="Z980" s="38"/>
      <c r="AA980" s="38"/>
      <c r="AB980" s="38"/>
      <c r="AC980" s="38"/>
      <c r="AD980" s="38"/>
      <c r="AE980" s="38"/>
      <c r="AT980" s="19" t="s">
        <v>451</v>
      </c>
      <c r="AU980" s="19" t="s">
        <v>84</v>
      </c>
    </row>
    <row r="981" s="2" customFormat="1" ht="6.96" customHeight="1">
      <c r="A981" s="38"/>
      <c r="B981" s="60"/>
      <c r="C981" s="61"/>
      <c r="D981" s="61"/>
      <c r="E981" s="61"/>
      <c r="F981" s="61"/>
      <c r="G981" s="61"/>
      <c r="H981" s="61"/>
      <c r="I981" s="61"/>
      <c r="J981" s="61"/>
      <c r="K981" s="61"/>
      <c r="L981" s="39"/>
      <c r="M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  <c r="AA981" s="38"/>
      <c r="AB981" s="38"/>
      <c r="AC981" s="38"/>
      <c r="AD981" s="38"/>
      <c r="AE981" s="38"/>
    </row>
  </sheetData>
  <autoFilter ref="C139:K980"/>
  <mergeCells count="9">
    <mergeCell ref="E7:H7"/>
    <mergeCell ref="E9:H9"/>
    <mergeCell ref="E18:H18"/>
    <mergeCell ref="E27:H27"/>
    <mergeCell ref="E85:H85"/>
    <mergeCell ref="E87:H87"/>
    <mergeCell ref="E130:H130"/>
    <mergeCell ref="E132:H13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93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86</v>
      </c>
    </row>
    <row r="4" s="1" customFormat="1" ht="24.96" customHeight="1">
      <c r="B4" s="22"/>
      <c r="D4" s="23" t="s">
        <v>106</v>
      </c>
      <c r="L4" s="22"/>
      <c r="M4" s="120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1" t="str">
        <f>'Rekapitulace stavby'!K6</f>
        <v>Mateřská škola Dráček - energetická opatření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107</v>
      </c>
      <c r="E8" s="38"/>
      <c r="F8" s="38"/>
      <c r="G8" s="38"/>
      <c r="H8" s="38"/>
      <c r="I8" s="38"/>
      <c r="J8" s="38"/>
      <c r="K8" s="38"/>
      <c r="L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67" t="s">
        <v>1437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1438</v>
      </c>
      <c r="G12" s="38"/>
      <c r="H12" s="38"/>
      <c r="I12" s="32" t="s">
        <v>22</v>
      </c>
      <c r="J12" s="69" t="str">
        <f>'Rekapitulace stavby'!AN8</f>
        <v>24. 6. 2024</v>
      </c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tr">
        <f>IF('Rekapitulace stavby'!AN10="","",'Rekapitulace stavby'!AN10)</f>
        <v/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tr">
        <f>IF('Rekapitulace stavby'!E11="","",'Rekapitulace stavby'!E11)</f>
        <v>Město Trutnov, Slovanské nám. 165, Trutnov</v>
      </c>
      <c r="F15" s="38"/>
      <c r="G15" s="38"/>
      <c r="H15" s="38"/>
      <c r="I15" s="32" t="s">
        <v>27</v>
      </c>
      <c r="J15" s="27" t="str">
        <f>IF('Rekapitulace stavby'!AN11="","",'Rekapitulace stavby'!AN11)</f>
        <v/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28</v>
      </c>
      <c r="E17" s="38"/>
      <c r="F17" s="38"/>
      <c r="G17" s="38"/>
      <c r="H17" s="38"/>
      <c r="I17" s="32" t="s">
        <v>25</v>
      </c>
      <c r="J17" s="33" t="str">
        <f>'Rekapitulace stavby'!AN13</f>
        <v>Vyplň údaj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'Rekapitulace stavby'!E14</f>
        <v>Vyplň údaj</v>
      </c>
      <c r="F18" s="27"/>
      <c r="G18" s="27"/>
      <c r="H18" s="27"/>
      <c r="I18" s="32" t="s">
        <v>27</v>
      </c>
      <c r="J18" s="33" t="str">
        <f>'Rekapitulace stavby'!AN14</f>
        <v>Vyplň údaj</v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30</v>
      </c>
      <c r="E20" s="38"/>
      <c r="F20" s="38"/>
      <c r="G20" s="38"/>
      <c r="H20" s="38"/>
      <c r="I20" s="32" t="s">
        <v>25</v>
      </c>
      <c r="J20" s="27" t="s">
        <v>1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1439</v>
      </c>
      <c r="F21" s="38"/>
      <c r="G21" s="38"/>
      <c r="H21" s="38"/>
      <c r="I21" s="32" t="s">
        <v>27</v>
      </c>
      <c r="J21" s="27" t="s">
        <v>1</v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25</v>
      </c>
      <c r="J23" s="27" t="str">
        <f>IF('Rekapitulace stavby'!AN19="","",'Rekapitulace stavby'!AN19)</f>
        <v/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tr">
        <f>IF('Rekapitulace stavby'!E20="","",'Rekapitulace stavby'!E20)</f>
        <v>Ing. Lenka Kasperová</v>
      </c>
      <c r="F24" s="38"/>
      <c r="G24" s="38"/>
      <c r="H24" s="38"/>
      <c r="I24" s="32" t="s">
        <v>27</v>
      </c>
      <c r="J24" s="27" t="str">
        <f>IF('Rekapitulace stavby'!AN20="","",'Rekapitulace stavby'!AN20)</f>
        <v/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22"/>
      <c r="B27" s="123"/>
      <c r="C27" s="122"/>
      <c r="D27" s="122"/>
      <c r="E27" s="36" t="s">
        <v>1</v>
      </c>
      <c r="F27" s="36"/>
      <c r="G27" s="36"/>
      <c r="H27" s="36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0"/>
      <c r="E29" s="90"/>
      <c r="F29" s="90"/>
      <c r="G29" s="90"/>
      <c r="H29" s="90"/>
      <c r="I29" s="90"/>
      <c r="J29" s="90"/>
      <c r="K29" s="90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25" t="s">
        <v>36</v>
      </c>
      <c r="E30" s="38"/>
      <c r="F30" s="38"/>
      <c r="G30" s="38"/>
      <c r="H30" s="38"/>
      <c r="I30" s="38"/>
      <c r="J30" s="96">
        <f>ROUND(J123, 2)</f>
        <v>0</v>
      </c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38</v>
      </c>
      <c r="G32" s="38"/>
      <c r="H32" s="38"/>
      <c r="I32" s="43" t="s">
        <v>37</v>
      </c>
      <c r="J32" s="43" t="s">
        <v>39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26" t="s">
        <v>40</v>
      </c>
      <c r="E33" s="32" t="s">
        <v>41</v>
      </c>
      <c r="F33" s="127">
        <f>ROUND((SUM(BE123:BE162)),  2)</f>
        <v>0</v>
      </c>
      <c r="G33" s="38"/>
      <c r="H33" s="38"/>
      <c r="I33" s="128">
        <v>0.20999999999999999</v>
      </c>
      <c r="J33" s="127">
        <f>ROUND(((SUM(BE123:BE162))*I33),  2)</f>
        <v>0</v>
      </c>
      <c r="K33" s="38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2" t="s">
        <v>42</v>
      </c>
      <c r="F34" s="127">
        <f>ROUND((SUM(BF123:BF162)),  2)</f>
        <v>0</v>
      </c>
      <c r="G34" s="38"/>
      <c r="H34" s="38"/>
      <c r="I34" s="128">
        <v>0.12</v>
      </c>
      <c r="J34" s="127">
        <f>ROUND(((SUM(BF123:BF162))*I34), 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43</v>
      </c>
      <c r="F35" s="127">
        <f>ROUND((SUM(BG123:BG162)),  2)</f>
        <v>0</v>
      </c>
      <c r="G35" s="38"/>
      <c r="H35" s="38"/>
      <c r="I35" s="128">
        <v>0.20999999999999999</v>
      </c>
      <c r="J35" s="127">
        <f>0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44</v>
      </c>
      <c r="F36" s="127">
        <f>ROUND((SUM(BH123:BH162)),  2)</f>
        <v>0</v>
      </c>
      <c r="G36" s="38"/>
      <c r="H36" s="38"/>
      <c r="I36" s="128">
        <v>0.12</v>
      </c>
      <c r="J36" s="127">
        <f>0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45</v>
      </c>
      <c r="F37" s="127">
        <f>ROUND((SUM(BI123:BI162)),  2)</f>
        <v>0</v>
      </c>
      <c r="G37" s="38"/>
      <c r="H37" s="38"/>
      <c r="I37" s="128">
        <v>0</v>
      </c>
      <c r="J37" s="127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29"/>
      <c r="D39" s="130" t="s">
        <v>46</v>
      </c>
      <c r="E39" s="81"/>
      <c r="F39" s="81"/>
      <c r="G39" s="131" t="s">
        <v>47</v>
      </c>
      <c r="H39" s="132" t="s">
        <v>48</v>
      </c>
      <c r="I39" s="81"/>
      <c r="J39" s="133">
        <f>SUM(J30:J37)</f>
        <v>0</v>
      </c>
      <c r="K39" s="134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49</v>
      </c>
      <c r="E50" s="57"/>
      <c r="F50" s="57"/>
      <c r="G50" s="56" t="s">
        <v>50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51</v>
      </c>
      <c r="E61" s="41"/>
      <c r="F61" s="135" t="s">
        <v>52</v>
      </c>
      <c r="G61" s="58" t="s">
        <v>51</v>
      </c>
      <c r="H61" s="41"/>
      <c r="I61" s="41"/>
      <c r="J61" s="136" t="s">
        <v>52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53</v>
      </c>
      <c r="E65" s="59"/>
      <c r="F65" s="59"/>
      <c r="G65" s="56" t="s">
        <v>54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51</v>
      </c>
      <c r="E76" s="41"/>
      <c r="F76" s="135" t="s">
        <v>52</v>
      </c>
      <c r="G76" s="58" t="s">
        <v>51</v>
      </c>
      <c r="H76" s="41"/>
      <c r="I76" s="41"/>
      <c r="J76" s="136" t="s">
        <v>52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109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1" t="str">
        <f>E7</f>
        <v>Mateřská škola Dráček - energetická opatření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107</v>
      </c>
      <c r="D86" s="38"/>
      <c r="E86" s="38"/>
      <c r="F86" s="38"/>
      <c r="G86" s="38"/>
      <c r="H86" s="38"/>
      <c r="I86" s="38"/>
      <c r="J86" s="38"/>
      <c r="K86" s="38"/>
      <c r="L86" s="5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67" t="str">
        <f>E9</f>
        <v>002 - Zdravotní technika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>TRUTNOV</v>
      </c>
      <c r="G89" s="38"/>
      <c r="H89" s="38"/>
      <c r="I89" s="32" t="s">
        <v>22</v>
      </c>
      <c r="J89" s="69" t="str">
        <f>IF(J12="","",J12)</f>
        <v>24. 6. 2024</v>
      </c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38"/>
      <c r="E91" s="38"/>
      <c r="F91" s="27" t="str">
        <f>E15</f>
        <v>Město Trutnov, Slovanské nám. 165, Trutnov</v>
      </c>
      <c r="G91" s="38"/>
      <c r="H91" s="38"/>
      <c r="I91" s="32" t="s">
        <v>30</v>
      </c>
      <c r="J91" s="36" t="str">
        <f>E21</f>
        <v>Andrea Junková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>Ing. Lenka Kasperová</v>
      </c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37" t="s">
        <v>110</v>
      </c>
      <c r="D94" s="129"/>
      <c r="E94" s="129"/>
      <c r="F94" s="129"/>
      <c r="G94" s="129"/>
      <c r="H94" s="129"/>
      <c r="I94" s="129"/>
      <c r="J94" s="138" t="s">
        <v>111</v>
      </c>
      <c r="K94" s="129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39" t="s">
        <v>112</v>
      </c>
      <c r="D96" s="38"/>
      <c r="E96" s="38"/>
      <c r="F96" s="38"/>
      <c r="G96" s="38"/>
      <c r="H96" s="38"/>
      <c r="I96" s="38"/>
      <c r="J96" s="96">
        <f>J123</f>
        <v>0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113</v>
      </c>
    </row>
    <row r="97" s="9" customFormat="1" ht="24.96" customHeight="1">
      <c r="A97" s="9"/>
      <c r="B97" s="140"/>
      <c r="C97" s="9"/>
      <c r="D97" s="141" t="s">
        <v>218</v>
      </c>
      <c r="E97" s="142"/>
      <c r="F97" s="142"/>
      <c r="G97" s="142"/>
      <c r="H97" s="142"/>
      <c r="I97" s="142"/>
      <c r="J97" s="143">
        <f>J124</f>
        <v>0</v>
      </c>
      <c r="K97" s="9"/>
      <c r="L97" s="14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4"/>
      <c r="C98" s="10"/>
      <c r="D98" s="145" t="s">
        <v>219</v>
      </c>
      <c r="E98" s="146"/>
      <c r="F98" s="146"/>
      <c r="G98" s="146"/>
      <c r="H98" s="146"/>
      <c r="I98" s="146"/>
      <c r="J98" s="147">
        <f>J125</f>
        <v>0</v>
      </c>
      <c r="K98" s="10"/>
      <c r="L98" s="14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4"/>
      <c r="C99" s="10"/>
      <c r="D99" s="145" t="s">
        <v>222</v>
      </c>
      <c r="E99" s="146"/>
      <c r="F99" s="146"/>
      <c r="G99" s="146"/>
      <c r="H99" s="146"/>
      <c r="I99" s="146"/>
      <c r="J99" s="147">
        <f>J138</f>
        <v>0</v>
      </c>
      <c r="K99" s="10"/>
      <c r="L99" s="14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40"/>
      <c r="C100" s="9"/>
      <c r="D100" s="141" t="s">
        <v>228</v>
      </c>
      <c r="E100" s="142"/>
      <c r="F100" s="142"/>
      <c r="G100" s="142"/>
      <c r="H100" s="142"/>
      <c r="I100" s="142"/>
      <c r="J100" s="143">
        <f>J141</f>
        <v>0</v>
      </c>
      <c r="K100" s="9"/>
      <c r="L100" s="140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44"/>
      <c r="C101" s="10"/>
      <c r="D101" s="145" t="s">
        <v>231</v>
      </c>
      <c r="E101" s="146"/>
      <c r="F101" s="146"/>
      <c r="G101" s="146"/>
      <c r="H101" s="146"/>
      <c r="I101" s="146"/>
      <c r="J101" s="147">
        <f>J142</f>
        <v>0</v>
      </c>
      <c r="K101" s="10"/>
      <c r="L101" s="14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4"/>
      <c r="C102" s="10"/>
      <c r="D102" s="145" t="s">
        <v>1440</v>
      </c>
      <c r="E102" s="146"/>
      <c r="F102" s="146"/>
      <c r="G102" s="146"/>
      <c r="H102" s="146"/>
      <c r="I102" s="146"/>
      <c r="J102" s="147">
        <f>J146</f>
        <v>0</v>
      </c>
      <c r="K102" s="10"/>
      <c r="L102" s="144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40"/>
      <c r="C103" s="9"/>
      <c r="D103" s="141" t="s">
        <v>1441</v>
      </c>
      <c r="E103" s="142"/>
      <c r="F103" s="142"/>
      <c r="G103" s="142"/>
      <c r="H103" s="142"/>
      <c r="I103" s="142"/>
      <c r="J103" s="143">
        <f>J161</f>
        <v>0</v>
      </c>
      <c r="K103" s="9"/>
      <c r="L103" s="140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8"/>
      <c r="B104" s="39"/>
      <c r="C104" s="38"/>
      <c r="D104" s="38"/>
      <c r="E104" s="38"/>
      <c r="F104" s="38"/>
      <c r="G104" s="38"/>
      <c r="H104" s="38"/>
      <c r="I104" s="38"/>
      <c r="J104" s="38"/>
      <c r="K104" s="38"/>
      <c r="L104" s="55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0"/>
      <c r="C105" s="61"/>
      <c r="D105" s="61"/>
      <c r="E105" s="61"/>
      <c r="F105" s="61"/>
      <c r="G105" s="61"/>
      <c r="H105" s="61"/>
      <c r="I105" s="61"/>
      <c r="J105" s="61"/>
      <c r="K105" s="61"/>
      <c r="L105" s="55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2"/>
      <c r="C109" s="63"/>
      <c r="D109" s="63"/>
      <c r="E109" s="63"/>
      <c r="F109" s="63"/>
      <c r="G109" s="63"/>
      <c r="H109" s="63"/>
      <c r="I109" s="63"/>
      <c r="J109" s="63"/>
      <c r="K109" s="63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118</v>
      </c>
      <c r="D110" s="38"/>
      <c r="E110" s="38"/>
      <c r="F110" s="38"/>
      <c r="G110" s="38"/>
      <c r="H110" s="38"/>
      <c r="I110" s="38"/>
      <c r="J110" s="38"/>
      <c r="K110" s="38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38"/>
      <c r="D111" s="38"/>
      <c r="E111" s="38"/>
      <c r="F111" s="38"/>
      <c r="G111" s="38"/>
      <c r="H111" s="38"/>
      <c r="I111" s="38"/>
      <c r="J111" s="38"/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38"/>
      <c r="E112" s="38"/>
      <c r="F112" s="38"/>
      <c r="G112" s="38"/>
      <c r="H112" s="38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38"/>
      <c r="D113" s="38"/>
      <c r="E113" s="121" t="str">
        <f>E7</f>
        <v>Mateřská škola Dráček - energetická opatření</v>
      </c>
      <c r="F113" s="32"/>
      <c r="G113" s="32"/>
      <c r="H113" s="32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107</v>
      </c>
      <c r="D114" s="38"/>
      <c r="E114" s="38"/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38"/>
      <c r="D115" s="38"/>
      <c r="E115" s="67" t="str">
        <f>E9</f>
        <v>002 - Zdravotní technika</v>
      </c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38"/>
      <c r="D116" s="38"/>
      <c r="E116" s="38"/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38"/>
      <c r="E117" s="38"/>
      <c r="F117" s="27" t="str">
        <f>F12</f>
        <v>TRUTNOV</v>
      </c>
      <c r="G117" s="38"/>
      <c r="H117" s="38"/>
      <c r="I117" s="32" t="s">
        <v>22</v>
      </c>
      <c r="J117" s="69" t="str">
        <f>IF(J12="","",J12)</f>
        <v>24. 6. 2024</v>
      </c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38"/>
      <c r="D118" s="38"/>
      <c r="E118" s="38"/>
      <c r="F118" s="38"/>
      <c r="G118" s="38"/>
      <c r="H118" s="38"/>
      <c r="I118" s="38"/>
      <c r="J118" s="38"/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24</v>
      </c>
      <c r="D119" s="38"/>
      <c r="E119" s="38"/>
      <c r="F119" s="27" t="str">
        <f>E15</f>
        <v>Město Trutnov, Slovanské nám. 165, Trutnov</v>
      </c>
      <c r="G119" s="38"/>
      <c r="H119" s="38"/>
      <c r="I119" s="32" t="s">
        <v>30</v>
      </c>
      <c r="J119" s="36" t="str">
        <f>E21</f>
        <v>Andrea Junková</v>
      </c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28</v>
      </c>
      <c r="D120" s="38"/>
      <c r="E120" s="38"/>
      <c r="F120" s="27" t="str">
        <f>IF(E18="","",E18)</f>
        <v>Vyplň údaj</v>
      </c>
      <c r="G120" s="38"/>
      <c r="H120" s="38"/>
      <c r="I120" s="32" t="s">
        <v>33</v>
      </c>
      <c r="J120" s="36" t="str">
        <f>E24</f>
        <v>Ing. Lenka Kasperová</v>
      </c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38"/>
      <c r="D121" s="38"/>
      <c r="E121" s="38"/>
      <c r="F121" s="38"/>
      <c r="G121" s="38"/>
      <c r="H121" s="38"/>
      <c r="I121" s="38"/>
      <c r="J121" s="38"/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48"/>
      <c r="B122" s="149"/>
      <c r="C122" s="150" t="s">
        <v>119</v>
      </c>
      <c r="D122" s="151" t="s">
        <v>61</v>
      </c>
      <c r="E122" s="151" t="s">
        <v>57</v>
      </c>
      <c r="F122" s="151" t="s">
        <v>58</v>
      </c>
      <c r="G122" s="151" t="s">
        <v>120</v>
      </c>
      <c r="H122" s="151" t="s">
        <v>121</v>
      </c>
      <c r="I122" s="151" t="s">
        <v>122</v>
      </c>
      <c r="J122" s="151" t="s">
        <v>111</v>
      </c>
      <c r="K122" s="152" t="s">
        <v>123</v>
      </c>
      <c r="L122" s="153"/>
      <c r="M122" s="86" t="s">
        <v>1</v>
      </c>
      <c r="N122" s="87" t="s">
        <v>40</v>
      </c>
      <c r="O122" s="87" t="s">
        <v>124</v>
      </c>
      <c r="P122" s="87" t="s">
        <v>125</v>
      </c>
      <c r="Q122" s="87" t="s">
        <v>126</v>
      </c>
      <c r="R122" s="87" t="s">
        <v>127</v>
      </c>
      <c r="S122" s="87" t="s">
        <v>128</v>
      </c>
      <c r="T122" s="88" t="s">
        <v>129</v>
      </c>
      <c r="U122" s="148"/>
      <c r="V122" s="148"/>
      <c r="W122" s="148"/>
      <c r="X122" s="148"/>
      <c r="Y122" s="148"/>
      <c r="Z122" s="148"/>
      <c r="AA122" s="148"/>
      <c r="AB122" s="148"/>
      <c r="AC122" s="148"/>
      <c r="AD122" s="148"/>
      <c r="AE122" s="148"/>
    </row>
    <row r="123" s="2" customFormat="1" ht="22.8" customHeight="1">
      <c r="A123" s="38"/>
      <c r="B123" s="39"/>
      <c r="C123" s="93" t="s">
        <v>130</v>
      </c>
      <c r="D123" s="38"/>
      <c r="E123" s="38"/>
      <c r="F123" s="38"/>
      <c r="G123" s="38"/>
      <c r="H123" s="38"/>
      <c r="I123" s="38"/>
      <c r="J123" s="154">
        <f>BK123</f>
        <v>0</v>
      </c>
      <c r="K123" s="38"/>
      <c r="L123" s="39"/>
      <c r="M123" s="89"/>
      <c r="N123" s="73"/>
      <c r="O123" s="90"/>
      <c r="P123" s="155">
        <f>P124+P141+P161</f>
        <v>0</v>
      </c>
      <c r="Q123" s="90"/>
      <c r="R123" s="155">
        <f>R124+R141+R161</f>
        <v>0.23598000000000002</v>
      </c>
      <c r="S123" s="90"/>
      <c r="T123" s="156">
        <f>T124+T141+T161</f>
        <v>0.10689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9" t="s">
        <v>75</v>
      </c>
      <c r="AU123" s="19" t="s">
        <v>113</v>
      </c>
      <c r="BK123" s="157">
        <f>BK124+BK141+BK161</f>
        <v>0</v>
      </c>
    </row>
    <row r="124" s="12" customFormat="1" ht="25.92" customHeight="1">
      <c r="A124" s="12"/>
      <c r="B124" s="158"/>
      <c r="C124" s="12"/>
      <c r="D124" s="159" t="s">
        <v>75</v>
      </c>
      <c r="E124" s="160" t="s">
        <v>242</v>
      </c>
      <c r="F124" s="160" t="s">
        <v>243</v>
      </c>
      <c r="G124" s="12"/>
      <c r="H124" s="12"/>
      <c r="I124" s="161"/>
      <c r="J124" s="162">
        <f>BK124</f>
        <v>0</v>
      </c>
      <c r="K124" s="12"/>
      <c r="L124" s="158"/>
      <c r="M124" s="163"/>
      <c r="N124" s="164"/>
      <c r="O124" s="164"/>
      <c r="P124" s="165">
        <f>P125+P138</f>
        <v>0</v>
      </c>
      <c r="Q124" s="164"/>
      <c r="R124" s="165">
        <f>R125+R138</f>
        <v>0.013440000000000001</v>
      </c>
      <c r="S124" s="164"/>
      <c r="T124" s="166">
        <f>T125+T138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59" t="s">
        <v>84</v>
      </c>
      <c r="AT124" s="167" t="s">
        <v>75</v>
      </c>
      <c r="AU124" s="167" t="s">
        <v>76</v>
      </c>
      <c r="AY124" s="159" t="s">
        <v>134</v>
      </c>
      <c r="BK124" s="168">
        <f>BK125+BK138</f>
        <v>0</v>
      </c>
    </row>
    <row r="125" s="12" customFormat="1" ht="22.8" customHeight="1">
      <c r="A125" s="12"/>
      <c r="B125" s="158"/>
      <c r="C125" s="12"/>
      <c r="D125" s="159" t="s">
        <v>75</v>
      </c>
      <c r="E125" s="169" t="s">
        <v>84</v>
      </c>
      <c r="F125" s="169" t="s">
        <v>244</v>
      </c>
      <c r="G125" s="12"/>
      <c r="H125" s="12"/>
      <c r="I125" s="161"/>
      <c r="J125" s="170">
        <f>BK125</f>
        <v>0</v>
      </c>
      <c r="K125" s="12"/>
      <c r="L125" s="158"/>
      <c r="M125" s="163"/>
      <c r="N125" s="164"/>
      <c r="O125" s="164"/>
      <c r="P125" s="165">
        <f>SUM(P126:P137)</f>
        <v>0</v>
      </c>
      <c r="Q125" s="164"/>
      <c r="R125" s="165">
        <f>SUM(R126:R137)</f>
        <v>0.013440000000000001</v>
      </c>
      <c r="S125" s="164"/>
      <c r="T125" s="166">
        <f>SUM(T126:T137)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59" t="s">
        <v>84</v>
      </c>
      <c r="AT125" s="167" t="s">
        <v>75</v>
      </c>
      <c r="AU125" s="167" t="s">
        <v>84</v>
      </c>
      <c r="AY125" s="159" t="s">
        <v>134</v>
      </c>
      <c r="BK125" s="168">
        <f>SUM(BK126:BK137)</f>
        <v>0</v>
      </c>
    </row>
    <row r="126" s="2" customFormat="1" ht="24.15" customHeight="1">
      <c r="A126" s="38"/>
      <c r="B126" s="171"/>
      <c r="C126" s="172" t="s">
        <v>84</v>
      </c>
      <c r="D126" s="172" t="s">
        <v>137</v>
      </c>
      <c r="E126" s="173" t="s">
        <v>1442</v>
      </c>
      <c r="F126" s="174" t="s">
        <v>1443</v>
      </c>
      <c r="G126" s="175" t="s">
        <v>264</v>
      </c>
      <c r="H126" s="176">
        <v>8</v>
      </c>
      <c r="I126" s="177"/>
      <c r="J126" s="178">
        <f>ROUND(I126*H126,2)</f>
        <v>0</v>
      </c>
      <c r="K126" s="174" t="s">
        <v>141</v>
      </c>
      <c r="L126" s="39"/>
      <c r="M126" s="179" t="s">
        <v>1</v>
      </c>
      <c r="N126" s="180" t="s">
        <v>41</v>
      </c>
      <c r="O126" s="77"/>
      <c r="P126" s="181">
        <f>O126*H126</f>
        <v>0</v>
      </c>
      <c r="Q126" s="181">
        <v>0</v>
      </c>
      <c r="R126" s="181">
        <f>Q126*H126</f>
        <v>0</v>
      </c>
      <c r="S126" s="181">
        <v>0</v>
      </c>
      <c r="T126" s="182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183" t="s">
        <v>248</v>
      </c>
      <c r="AT126" s="183" t="s">
        <v>137</v>
      </c>
      <c r="AU126" s="183" t="s">
        <v>86</v>
      </c>
      <c r="AY126" s="19" t="s">
        <v>134</v>
      </c>
      <c r="BE126" s="184">
        <f>IF(N126="základní",J126,0)</f>
        <v>0</v>
      </c>
      <c r="BF126" s="184">
        <f>IF(N126="snížená",J126,0)</f>
        <v>0</v>
      </c>
      <c r="BG126" s="184">
        <f>IF(N126="zákl. přenesená",J126,0)</f>
        <v>0</v>
      </c>
      <c r="BH126" s="184">
        <f>IF(N126="sníž. přenesená",J126,0)</f>
        <v>0</v>
      </c>
      <c r="BI126" s="184">
        <f>IF(N126="nulová",J126,0)</f>
        <v>0</v>
      </c>
      <c r="BJ126" s="19" t="s">
        <v>84</v>
      </c>
      <c r="BK126" s="184">
        <f>ROUND(I126*H126,2)</f>
        <v>0</v>
      </c>
      <c r="BL126" s="19" t="s">
        <v>248</v>
      </c>
      <c r="BM126" s="183" t="s">
        <v>1444</v>
      </c>
    </row>
    <row r="127" s="13" customFormat="1">
      <c r="A127" s="13"/>
      <c r="B127" s="192"/>
      <c r="C127" s="13"/>
      <c r="D127" s="193" t="s">
        <v>250</v>
      </c>
      <c r="E127" s="194" t="s">
        <v>1</v>
      </c>
      <c r="F127" s="195" t="s">
        <v>1445</v>
      </c>
      <c r="G127" s="13"/>
      <c r="H127" s="196">
        <v>8</v>
      </c>
      <c r="I127" s="197"/>
      <c r="J127" s="13"/>
      <c r="K127" s="13"/>
      <c r="L127" s="192"/>
      <c r="M127" s="198"/>
      <c r="N127" s="199"/>
      <c r="O127" s="199"/>
      <c r="P127" s="199"/>
      <c r="Q127" s="199"/>
      <c r="R127" s="199"/>
      <c r="S127" s="199"/>
      <c r="T127" s="200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194" t="s">
        <v>250</v>
      </c>
      <c r="AU127" s="194" t="s">
        <v>86</v>
      </c>
      <c r="AV127" s="13" t="s">
        <v>86</v>
      </c>
      <c r="AW127" s="13" t="s">
        <v>32</v>
      </c>
      <c r="AX127" s="13" t="s">
        <v>84</v>
      </c>
      <c r="AY127" s="194" t="s">
        <v>134</v>
      </c>
    </row>
    <row r="128" s="2" customFormat="1" ht="21.75" customHeight="1">
      <c r="A128" s="38"/>
      <c r="B128" s="171"/>
      <c r="C128" s="172" t="s">
        <v>86</v>
      </c>
      <c r="D128" s="172" t="s">
        <v>137</v>
      </c>
      <c r="E128" s="173" t="s">
        <v>1446</v>
      </c>
      <c r="F128" s="174" t="s">
        <v>1447</v>
      </c>
      <c r="G128" s="175" t="s">
        <v>247</v>
      </c>
      <c r="H128" s="176">
        <v>16</v>
      </c>
      <c r="I128" s="177"/>
      <c r="J128" s="178">
        <f>ROUND(I128*H128,2)</f>
        <v>0</v>
      </c>
      <c r="K128" s="174" t="s">
        <v>141</v>
      </c>
      <c r="L128" s="39"/>
      <c r="M128" s="179" t="s">
        <v>1</v>
      </c>
      <c r="N128" s="180" t="s">
        <v>41</v>
      </c>
      <c r="O128" s="77"/>
      <c r="P128" s="181">
        <f>O128*H128</f>
        <v>0</v>
      </c>
      <c r="Q128" s="181">
        <v>0.00084000000000000003</v>
      </c>
      <c r="R128" s="181">
        <f>Q128*H128</f>
        <v>0.013440000000000001</v>
      </c>
      <c r="S128" s="181">
        <v>0</v>
      </c>
      <c r="T128" s="182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183" t="s">
        <v>248</v>
      </c>
      <c r="AT128" s="183" t="s">
        <v>137</v>
      </c>
      <c r="AU128" s="183" t="s">
        <v>86</v>
      </c>
      <c r="AY128" s="19" t="s">
        <v>134</v>
      </c>
      <c r="BE128" s="184">
        <f>IF(N128="základní",J128,0)</f>
        <v>0</v>
      </c>
      <c r="BF128" s="184">
        <f>IF(N128="snížená",J128,0)</f>
        <v>0</v>
      </c>
      <c r="BG128" s="184">
        <f>IF(N128="zákl. přenesená",J128,0)</f>
        <v>0</v>
      </c>
      <c r="BH128" s="184">
        <f>IF(N128="sníž. přenesená",J128,0)</f>
        <v>0</v>
      </c>
      <c r="BI128" s="184">
        <f>IF(N128="nulová",J128,0)</f>
        <v>0</v>
      </c>
      <c r="BJ128" s="19" t="s">
        <v>84</v>
      </c>
      <c r="BK128" s="184">
        <f>ROUND(I128*H128,2)</f>
        <v>0</v>
      </c>
      <c r="BL128" s="19" t="s">
        <v>248</v>
      </c>
      <c r="BM128" s="183" t="s">
        <v>1448</v>
      </c>
    </row>
    <row r="129" s="13" customFormat="1">
      <c r="A129" s="13"/>
      <c r="B129" s="192"/>
      <c r="C129" s="13"/>
      <c r="D129" s="193" t="s">
        <v>250</v>
      </c>
      <c r="E129" s="194" t="s">
        <v>1</v>
      </c>
      <c r="F129" s="195" t="s">
        <v>1449</v>
      </c>
      <c r="G129" s="13"/>
      <c r="H129" s="196">
        <v>16</v>
      </c>
      <c r="I129" s="197"/>
      <c r="J129" s="13"/>
      <c r="K129" s="13"/>
      <c r="L129" s="192"/>
      <c r="M129" s="198"/>
      <c r="N129" s="199"/>
      <c r="O129" s="199"/>
      <c r="P129" s="199"/>
      <c r="Q129" s="199"/>
      <c r="R129" s="199"/>
      <c r="S129" s="199"/>
      <c r="T129" s="200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94" t="s">
        <v>250</v>
      </c>
      <c r="AU129" s="194" t="s">
        <v>86</v>
      </c>
      <c r="AV129" s="13" t="s">
        <v>86</v>
      </c>
      <c r="AW129" s="13" t="s">
        <v>32</v>
      </c>
      <c r="AX129" s="13" t="s">
        <v>84</v>
      </c>
      <c r="AY129" s="194" t="s">
        <v>134</v>
      </c>
    </row>
    <row r="130" s="2" customFormat="1" ht="24.15" customHeight="1">
      <c r="A130" s="38"/>
      <c r="B130" s="171"/>
      <c r="C130" s="172" t="s">
        <v>150</v>
      </c>
      <c r="D130" s="172" t="s">
        <v>137</v>
      </c>
      <c r="E130" s="173" t="s">
        <v>1450</v>
      </c>
      <c r="F130" s="174" t="s">
        <v>1451</v>
      </c>
      <c r="G130" s="175" t="s">
        <v>247</v>
      </c>
      <c r="H130" s="176">
        <v>16</v>
      </c>
      <c r="I130" s="177"/>
      <c r="J130" s="178">
        <f>ROUND(I130*H130,2)</f>
        <v>0</v>
      </c>
      <c r="K130" s="174" t="s">
        <v>141</v>
      </c>
      <c r="L130" s="39"/>
      <c r="M130" s="179" t="s">
        <v>1</v>
      </c>
      <c r="N130" s="180" t="s">
        <v>41</v>
      </c>
      <c r="O130" s="77"/>
      <c r="P130" s="181">
        <f>O130*H130</f>
        <v>0</v>
      </c>
      <c r="Q130" s="181">
        <v>0</v>
      </c>
      <c r="R130" s="181">
        <f>Q130*H130</f>
        <v>0</v>
      </c>
      <c r="S130" s="181">
        <v>0</v>
      </c>
      <c r="T130" s="182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183" t="s">
        <v>248</v>
      </c>
      <c r="AT130" s="183" t="s">
        <v>137</v>
      </c>
      <c r="AU130" s="183" t="s">
        <v>86</v>
      </c>
      <c r="AY130" s="19" t="s">
        <v>134</v>
      </c>
      <c r="BE130" s="184">
        <f>IF(N130="základní",J130,0)</f>
        <v>0</v>
      </c>
      <c r="BF130" s="184">
        <f>IF(N130="snížená",J130,0)</f>
        <v>0</v>
      </c>
      <c r="BG130" s="184">
        <f>IF(N130="zákl. přenesená",J130,0)</f>
        <v>0</v>
      </c>
      <c r="BH130" s="184">
        <f>IF(N130="sníž. přenesená",J130,0)</f>
        <v>0</v>
      </c>
      <c r="BI130" s="184">
        <f>IF(N130="nulová",J130,0)</f>
        <v>0</v>
      </c>
      <c r="BJ130" s="19" t="s">
        <v>84</v>
      </c>
      <c r="BK130" s="184">
        <f>ROUND(I130*H130,2)</f>
        <v>0</v>
      </c>
      <c r="BL130" s="19" t="s">
        <v>248</v>
      </c>
      <c r="BM130" s="183" t="s">
        <v>1452</v>
      </c>
    </row>
    <row r="131" s="2" customFormat="1" ht="37.8" customHeight="1">
      <c r="A131" s="38"/>
      <c r="B131" s="171"/>
      <c r="C131" s="172" t="s">
        <v>248</v>
      </c>
      <c r="D131" s="172" t="s">
        <v>137</v>
      </c>
      <c r="E131" s="173" t="s">
        <v>1453</v>
      </c>
      <c r="F131" s="174" t="s">
        <v>1454</v>
      </c>
      <c r="G131" s="175" t="s">
        <v>264</v>
      </c>
      <c r="H131" s="176">
        <v>7.4000000000000004</v>
      </c>
      <c r="I131" s="177"/>
      <c r="J131" s="178">
        <f>ROUND(I131*H131,2)</f>
        <v>0</v>
      </c>
      <c r="K131" s="174" t="s">
        <v>141</v>
      </c>
      <c r="L131" s="39"/>
      <c r="M131" s="179" t="s">
        <v>1</v>
      </c>
      <c r="N131" s="180" t="s">
        <v>41</v>
      </c>
      <c r="O131" s="77"/>
      <c r="P131" s="181">
        <f>O131*H131</f>
        <v>0</v>
      </c>
      <c r="Q131" s="181">
        <v>0</v>
      </c>
      <c r="R131" s="181">
        <f>Q131*H131</f>
        <v>0</v>
      </c>
      <c r="S131" s="181">
        <v>0</v>
      </c>
      <c r="T131" s="182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83" t="s">
        <v>248</v>
      </c>
      <c r="AT131" s="183" t="s">
        <v>137</v>
      </c>
      <c r="AU131" s="183" t="s">
        <v>86</v>
      </c>
      <c r="AY131" s="19" t="s">
        <v>134</v>
      </c>
      <c r="BE131" s="184">
        <f>IF(N131="základní",J131,0)</f>
        <v>0</v>
      </c>
      <c r="BF131" s="184">
        <f>IF(N131="snížená",J131,0)</f>
        <v>0</v>
      </c>
      <c r="BG131" s="184">
        <f>IF(N131="zákl. přenesená",J131,0)</f>
        <v>0</v>
      </c>
      <c r="BH131" s="184">
        <f>IF(N131="sníž. přenesená",J131,0)</f>
        <v>0</v>
      </c>
      <c r="BI131" s="184">
        <f>IF(N131="nulová",J131,0)</f>
        <v>0</v>
      </c>
      <c r="BJ131" s="19" t="s">
        <v>84</v>
      </c>
      <c r="BK131" s="184">
        <f>ROUND(I131*H131,2)</f>
        <v>0</v>
      </c>
      <c r="BL131" s="19" t="s">
        <v>248</v>
      </c>
      <c r="BM131" s="183" t="s">
        <v>1455</v>
      </c>
    </row>
    <row r="132" s="13" customFormat="1">
      <c r="A132" s="13"/>
      <c r="B132" s="192"/>
      <c r="C132" s="13"/>
      <c r="D132" s="193" t="s">
        <v>250</v>
      </c>
      <c r="E132" s="194" t="s">
        <v>1</v>
      </c>
      <c r="F132" s="195" t="s">
        <v>1456</v>
      </c>
      <c r="G132" s="13"/>
      <c r="H132" s="196">
        <v>7.4000000000000004</v>
      </c>
      <c r="I132" s="197"/>
      <c r="J132" s="13"/>
      <c r="K132" s="13"/>
      <c r="L132" s="192"/>
      <c r="M132" s="198"/>
      <c r="N132" s="199"/>
      <c r="O132" s="199"/>
      <c r="P132" s="199"/>
      <c r="Q132" s="199"/>
      <c r="R132" s="199"/>
      <c r="S132" s="199"/>
      <c r="T132" s="20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94" t="s">
        <v>250</v>
      </c>
      <c r="AU132" s="194" t="s">
        <v>86</v>
      </c>
      <c r="AV132" s="13" t="s">
        <v>86</v>
      </c>
      <c r="AW132" s="13" t="s">
        <v>32</v>
      </c>
      <c r="AX132" s="13" t="s">
        <v>84</v>
      </c>
      <c r="AY132" s="194" t="s">
        <v>134</v>
      </c>
    </row>
    <row r="133" s="2" customFormat="1" ht="24.15" customHeight="1">
      <c r="A133" s="38"/>
      <c r="B133" s="171"/>
      <c r="C133" s="172" t="s">
        <v>133</v>
      </c>
      <c r="D133" s="172" t="s">
        <v>137</v>
      </c>
      <c r="E133" s="173" t="s">
        <v>1457</v>
      </c>
      <c r="F133" s="174" t="s">
        <v>1458</v>
      </c>
      <c r="G133" s="175" t="s">
        <v>264</v>
      </c>
      <c r="H133" s="176">
        <v>0.59999999999999998</v>
      </c>
      <c r="I133" s="177"/>
      <c r="J133" s="178">
        <f>ROUND(I133*H133,2)</f>
        <v>0</v>
      </c>
      <c r="K133" s="174" t="s">
        <v>141</v>
      </c>
      <c r="L133" s="39"/>
      <c r="M133" s="179" t="s">
        <v>1</v>
      </c>
      <c r="N133" s="180" t="s">
        <v>41</v>
      </c>
      <c r="O133" s="77"/>
      <c r="P133" s="181">
        <f>O133*H133</f>
        <v>0</v>
      </c>
      <c r="Q133" s="181">
        <v>0</v>
      </c>
      <c r="R133" s="181">
        <f>Q133*H133</f>
        <v>0</v>
      </c>
      <c r="S133" s="181">
        <v>0</v>
      </c>
      <c r="T133" s="182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83" t="s">
        <v>248</v>
      </c>
      <c r="AT133" s="183" t="s">
        <v>137</v>
      </c>
      <c r="AU133" s="183" t="s">
        <v>86</v>
      </c>
      <c r="AY133" s="19" t="s">
        <v>134</v>
      </c>
      <c r="BE133" s="184">
        <f>IF(N133="základní",J133,0)</f>
        <v>0</v>
      </c>
      <c r="BF133" s="184">
        <f>IF(N133="snížená",J133,0)</f>
        <v>0</v>
      </c>
      <c r="BG133" s="184">
        <f>IF(N133="zákl. přenesená",J133,0)</f>
        <v>0</v>
      </c>
      <c r="BH133" s="184">
        <f>IF(N133="sníž. přenesená",J133,0)</f>
        <v>0</v>
      </c>
      <c r="BI133" s="184">
        <f>IF(N133="nulová",J133,0)</f>
        <v>0</v>
      </c>
      <c r="BJ133" s="19" t="s">
        <v>84</v>
      </c>
      <c r="BK133" s="184">
        <f>ROUND(I133*H133,2)</f>
        <v>0</v>
      </c>
      <c r="BL133" s="19" t="s">
        <v>248</v>
      </c>
      <c r="BM133" s="183" t="s">
        <v>1459</v>
      </c>
    </row>
    <row r="134" s="2" customFormat="1" ht="24.15" customHeight="1">
      <c r="A134" s="38"/>
      <c r="B134" s="171"/>
      <c r="C134" s="172" t="s">
        <v>290</v>
      </c>
      <c r="D134" s="172" t="s">
        <v>137</v>
      </c>
      <c r="E134" s="173" t="s">
        <v>1460</v>
      </c>
      <c r="F134" s="174" t="s">
        <v>1461</v>
      </c>
      <c r="G134" s="175" t="s">
        <v>293</v>
      </c>
      <c r="H134" s="176">
        <v>1.0800000000000001</v>
      </c>
      <c r="I134" s="177"/>
      <c r="J134" s="178">
        <f>ROUND(I134*H134,2)</f>
        <v>0</v>
      </c>
      <c r="K134" s="174" t="s">
        <v>141</v>
      </c>
      <c r="L134" s="39"/>
      <c r="M134" s="179" t="s">
        <v>1</v>
      </c>
      <c r="N134" s="180" t="s">
        <v>41</v>
      </c>
      <c r="O134" s="77"/>
      <c r="P134" s="181">
        <f>O134*H134</f>
        <v>0</v>
      </c>
      <c r="Q134" s="181">
        <v>0</v>
      </c>
      <c r="R134" s="181">
        <f>Q134*H134</f>
        <v>0</v>
      </c>
      <c r="S134" s="181">
        <v>0</v>
      </c>
      <c r="T134" s="182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183" t="s">
        <v>248</v>
      </c>
      <c r="AT134" s="183" t="s">
        <v>137</v>
      </c>
      <c r="AU134" s="183" t="s">
        <v>86</v>
      </c>
      <c r="AY134" s="19" t="s">
        <v>134</v>
      </c>
      <c r="BE134" s="184">
        <f>IF(N134="základní",J134,0)</f>
        <v>0</v>
      </c>
      <c r="BF134" s="184">
        <f>IF(N134="snížená",J134,0)</f>
        <v>0</v>
      </c>
      <c r="BG134" s="184">
        <f>IF(N134="zákl. přenesená",J134,0)</f>
        <v>0</v>
      </c>
      <c r="BH134" s="184">
        <f>IF(N134="sníž. přenesená",J134,0)</f>
        <v>0</v>
      </c>
      <c r="BI134" s="184">
        <f>IF(N134="nulová",J134,0)</f>
        <v>0</v>
      </c>
      <c r="BJ134" s="19" t="s">
        <v>84</v>
      </c>
      <c r="BK134" s="184">
        <f>ROUND(I134*H134,2)</f>
        <v>0</v>
      </c>
      <c r="BL134" s="19" t="s">
        <v>248</v>
      </c>
      <c r="BM134" s="183" t="s">
        <v>1462</v>
      </c>
    </row>
    <row r="135" s="13" customFormat="1">
      <c r="A135" s="13"/>
      <c r="B135" s="192"/>
      <c r="C135" s="13"/>
      <c r="D135" s="193" t="s">
        <v>250</v>
      </c>
      <c r="E135" s="194" t="s">
        <v>1</v>
      </c>
      <c r="F135" s="195" t="s">
        <v>1463</v>
      </c>
      <c r="G135" s="13"/>
      <c r="H135" s="196">
        <v>1.0800000000000001</v>
      </c>
      <c r="I135" s="197"/>
      <c r="J135" s="13"/>
      <c r="K135" s="13"/>
      <c r="L135" s="192"/>
      <c r="M135" s="198"/>
      <c r="N135" s="199"/>
      <c r="O135" s="199"/>
      <c r="P135" s="199"/>
      <c r="Q135" s="199"/>
      <c r="R135" s="199"/>
      <c r="S135" s="199"/>
      <c r="T135" s="20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94" t="s">
        <v>250</v>
      </c>
      <c r="AU135" s="194" t="s">
        <v>86</v>
      </c>
      <c r="AV135" s="13" t="s">
        <v>86</v>
      </c>
      <c r="AW135" s="13" t="s">
        <v>32</v>
      </c>
      <c r="AX135" s="13" t="s">
        <v>84</v>
      </c>
      <c r="AY135" s="194" t="s">
        <v>134</v>
      </c>
    </row>
    <row r="136" s="2" customFormat="1" ht="16.5" customHeight="1">
      <c r="A136" s="38"/>
      <c r="B136" s="171"/>
      <c r="C136" s="172" t="s">
        <v>296</v>
      </c>
      <c r="D136" s="172" t="s">
        <v>137</v>
      </c>
      <c r="E136" s="173" t="s">
        <v>297</v>
      </c>
      <c r="F136" s="174" t="s">
        <v>298</v>
      </c>
      <c r="G136" s="175" t="s">
        <v>264</v>
      </c>
      <c r="H136" s="176">
        <v>0.59999999999999998</v>
      </c>
      <c r="I136" s="177"/>
      <c r="J136" s="178">
        <f>ROUND(I136*H136,2)</f>
        <v>0</v>
      </c>
      <c r="K136" s="174" t="s">
        <v>141</v>
      </c>
      <c r="L136" s="39"/>
      <c r="M136" s="179" t="s">
        <v>1</v>
      </c>
      <c r="N136" s="180" t="s">
        <v>41</v>
      </c>
      <c r="O136" s="77"/>
      <c r="P136" s="181">
        <f>O136*H136</f>
        <v>0</v>
      </c>
      <c r="Q136" s="181">
        <v>0</v>
      </c>
      <c r="R136" s="181">
        <f>Q136*H136</f>
        <v>0</v>
      </c>
      <c r="S136" s="181">
        <v>0</v>
      </c>
      <c r="T136" s="182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83" t="s">
        <v>248</v>
      </c>
      <c r="AT136" s="183" t="s">
        <v>137</v>
      </c>
      <c r="AU136" s="183" t="s">
        <v>86</v>
      </c>
      <c r="AY136" s="19" t="s">
        <v>134</v>
      </c>
      <c r="BE136" s="184">
        <f>IF(N136="základní",J136,0)</f>
        <v>0</v>
      </c>
      <c r="BF136" s="184">
        <f>IF(N136="snížená",J136,0)</f>
        <v>0</v>
      </c>
      <c r="BG136" s="184">
        <f>IF(N136="zákl. přenesená",J136,0)</f>
        <v>0</v>
      </c>
      <c r="BH136" s="184">
        <f>IF(N136="sníž. přenesená",J136,0)</f>
        <v>0</v>
      </c>
      <c r="BI136" s="184">
        <f>IF(N136="nulová",J136,0)</f>
        <v>0</v>
      </c>
      <c r="BJ136" s="19" t="s">
        <v>84</v>
      </c>
      <c r="BK136" s="184">
        <f>ROUND(I136*H136,2)</f>
        <v>0</v>
      </c>
      <c r="BL136" s="19" t="s">
        <v>248</v>
      </c>
      <c r="BM136" s="183" t="s">
        <v>1464</v>
      </c>
    </row>
    <row r="137" s="2" customFormat="1" ht="24.15" customHeight="1">
      <c r="A137" s="38"/>
      <c r="B137" s="171"/>
      <c r="C137" s="172" t="s">
        <v>205</v>
      </c>
      <c r="D137" s="172" t="s">
        <v>137</v>
      </c>
      <c r="E137" s="173" t="s">
        <v>300</v>
      </c>
      <c r="F137" s="174" t="s">
        <v>301</v>
      </c>
      <c r="G137" s="175" t="s">
        <v>264</v>
      </c>
      <c r="H137" s="176">
        <v>7.4000000000000004</v>
      </c>
      <c r="I137" s="177"/>
      <c r="J137" s="178">
        <f>ROUND(I137*H137,2)</f>
        <v>0</v>
      </c>
      <c r="K137" s="174" t="s">
        <v>141</v>
      </c>
      <c r="L137" s="39"/>
      <c r="M137" s="179" t="s">
        <v>1</v>
      </c>
      <c r="N137" s="180" t="s">
        <v>41</v>
      </c>
      <c r="O137" s="77"/>
      <c r="P137" s="181">
        <f>O137*H137</f>
        <v>0</v>
      </c>
      <c r="Q137" s="181">
        <v>0</v>
      </c>
      <c r="R137" s="181">
        <f>Q137*H137</f>
        <v>0</v>
      </c>
      <c r="S137" s="181">
        <v>0</v>
      </c>
      <c r="T137" s="182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83" t="s">
        <v>248</v>
      </c>
      <c r="AT137" s="183" t="s">
        <v>137</v>
      </c>
      <c r="AU137" s="183" t="s">
        <v>86</v>
      </c>
      <c r="AY137" s="19" t="s">
        <v>134</v>
      </c>
      <c r="BE137" s="184">
        <f>IF(N137="základní",J137,0)</f>
        <v>0</v>
      </c>
      <c r="BF137" s="184">
        <f>IF(N137="snížená",J137,0)</f>
        <v>0</v>
      </c>
      <c r="BG137" s="184">
        <f>IF(N137="zákl. přenesená",J137,0)</f>
        <v>0</v>
      </c>
      <c r="BH137" s="184">
        <f>IF(N137="sníž. přenesená",J137,0)</f>
        <v>0</v>
      </c>
      <c r="BI137" s="184">
        <f>IF(N137="nulová",J137,0)</f>
        <v>0</v>
      </c>
      <c r="BJ137" s="19" t="s">
        <v>84</v>
      </c>
      <c r="BK137" s="184">
        <f>ROUND(I137*H137,2)</f>
        <v>0</v>
      </c>
      <c r="BL137" s="19" t="s">
        <v>248</v>
      </c>
      <c r="BM137" s="183" t="s">
        <v>1465</v>
      </c>
    </row>
    <row r="138" s="12" customFormat="1" ht="22.8" customHeight="1">
      <c r="A138" s="12"/>
      <c r="B138" s="158"/>
      <c r="C138" s="12"/>
      <c r="D138" s="159" t="s">
        <v>75</v>
      </c>
      <c r="E138" s="169" t="s">
        <v>248</v>
      </c>
      <c r="F138" s="169" t="s">
        <v>405</v>
      </c>
      <c r="G138" s="12"/>
      <c r="H138" s="12"/>
      <c r="I138" s="161"/>
      <c r="J138" s="170">
        <f>BK138</f>
        <v>0</v>
      </c>
      <c r="K138" s="12"/>
      <c r="L138" s="158"/>
      <c r="M138" s="163"/>
      <c r="N138" s="164"/>
      <c r="O138" s="164"/>
      <c r="P138" s="165">
        <f>SUM(P139:P140)</f>
        <v>0</v>
      </c>
      <c r="Q138" s="164"/>
      <c r="R138" s="165">
        <f>SUM(R139:R140)</f>
        <v>0</v>
      </c>
      <c r="S138" s="164"/>
      <c r="T138" s="166">
        <f>SUM(T139:T140)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59" t="s">
        <v>84</v>
      </c>
      <c r="AT138" s="167" t="s">
        <v>75</v>
      </c>
      <c r="AU138" s="167" t="s">
        <v>84</v>
      </c>
      <c r="AY138" s="159" t="s">
        <v>134</v>
      </c>
      <c r="BK138" s="168">
        <f>SUM(BK139:BK140)</f>
        <v>0</v>
      </c>
    </row>
    <row r="139" s="2" customFormat="1" ht="16.5" customHeight="1">
      <c r="A139" s="38"/>
      <c r="B139" s="171"/>
      <c r="C139" s="172" t="s">
        <v>304</v>
      </c>
      <c r="D139" s="172" t="s">
        <v>137</v>
      </c>
      <c r="E139" s="173" t="s">
        <v>1466</v>
      </c>
      <c r="F139" s="174" t="s">
        <v>1467</v>
      </c>
      <c r="G139" s="175" t="s">
        <v>264</v>
      </c>
      <c r="H139" s="176">
        <v>0.59999999999999998</v>
      </c>
      <c r="I139" s="177"/>
      <c r="J139" s="178">
        <f>ROUND(I139*H139,2)</f>
        <v>0</v>
      </c>
      <c r="K139" s="174" t="s">
        <v>141</v>
      </c>
      <c r="L139" s="39"/>
      <c r="M139" s="179" t="s">
        <v>1</v>
      </c>
      <c r="N139" s="180" t="s">
        <v>41</v>
      </c>
      <c r="O139" s="77"/>
      <c r="P139" s="181">
        <f>O139*H139</f>
        <v>0</v>
      </c>
      <c r="Q139" s="181">
        <v>0</v>
      </c>
      <c r="R139" s="181">
        <f>Q139*H139</f>
        <v>0</v>
      </c>
      <c r="S139" s="181">
        <v>0</v>
      </c>
      <c r="T139" s="18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83" t="s">
        <v>248</v>
      </c>
      <c r="AT139" s="183" t="s">
        <v>137</v>
      </c>
      <c r="AU139" s="183" t="s">
        <v>86</v>
      </c>
      <c r="AY139" s="19" t="s">
        <v>134</v>
      </c>
      <c r="BE139" s="184">
        <f>IF(N139="základní",J139,0)</f>
        <v>0</v>
      </c>
      <c r="BF139" s="184">
        <f>IF(N139="snížená",J139,0)</f>
        <v>0</v>
      </c>
      <c r="BG139" s="184">
        <f>IF(N139="zákl. přenesená",J139,0)</f>
        <v>0</v>
      </c>
      <c r="BH139" s="184">
        <f>IF(N139="sníž. přenesená",J139,0)</f>
        <v>0</v>
      </c>
      <c r="BI139" s="184">
        <f>IF(N139="nulová",J139,0)</f>
        <v>0</v>
      </c>
      <c r="BJ139" s="19" t="s">
        <v>84</v>
      </c>
      <c r="BK139" s="184">
        <f>ROUND(I139*H139,2)</f>
        <v>0</v>
      </c>
      <c r="BL139" s="19" t="s">
        <v>248</v>
      </c>
      <c r="BM139" s="183" t="s">
        <v>1468</v>
      </c>
    </row>
    <row r="140" s="13" customFormat="1">
      <c r="A140" s="13"/>
      <c r="B140" s="192"/>
      <c r="C140" s="13"/>
      <c r="D140" s="193" t="s">
        <v>250</v>
      </c>
      <c r="E140" s="194" t="s">
        <v>1</v>
      </c>
      <c r="F140" s="195" t="s">
        <v>1469</v>
      </c>
      <c r="G140" s="13"/>
      <c r="H140" s="196">
        <v>0.59999999999999998</v>
      </c>
      <c r="I140" s="197"/>
      <c r="J140" s="13"/>
      <c r="K140" s="13"/>
      <c r="L140" s="192"/>
      <c r="M140" s="198"/>
      <c r="N140" s="199"/>
      <c r="O140" s="199"/>
      <c r="P140" s="199"/>
      <c r="Q140" s="199"/>
      <c r="R140" s="199"/>
      <c r="S140" s="199"/>
      <c r="T140" s="20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94" t="s">
        <v>250</v>
      </c>
      <c r="AU140" s="194" t="s">
        <v>86</v>
      </c>
      <c r="AV140" s="13" t="s">
        <v>86</v>
      </c>
      <c r="AW140" s="13" t="s">
        <v>32</v>
      </c>
      <c r="AX140" s="13" t="s">
        <v>84</v>
      </c>
      <c r="AY140" s="194" t="s">
        <v>134</v>
      </c>
    </row>
    <row r="141" s="12" customFormat="1" ht="25.92" customHeight="1">
      <c r="A141" s="12"/>
      <c r="B141" s="158"/>
      <c r="C141" s="12"/>
      <c r="D141" s="159" t="s">
        <v>75</v>
      </c>
      <c r="E141" s="160" t="s">
        <v>962</v>
      </c>
      <c r="F141" s="160" t="s">
        <v>963</v>
      </c>
      <c r="G141" s="12"/>
      <c r="H141" s="12"/>
      <c r="I141" s="161"/>
      <c r="J141" s="162">
        <f>BK141</f>
        <v>0</v>
      </c>
      <c r="K141" s="12"/>
      <c r="L141" s="158"/>
      <c r="M141" s="163"/>
      <c r="N141" s="164"/>
      <c r="O141" s="164"/>
      <c r="P141" s="165">
        <f>P142+P146</f>
        <v>0</v>
      </c>
      <c r="Q141" s="164"/>
      <c r="R141" s="165">
        <f>R142+R146</f>
        <v>0.22254000000000002</v>
      </c>
      <c r="S141" s="164"/>
      <c r="T141" s="166">
        <f>T142+T146</f>
        <v>0.10689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59" t="s">
        <v>86</v>
      </c>
      <c r="AT141" s="167" t="s">
        <v>75</v>
      </c>
      <c r="AU141" s="167" t="s">
        <v>76</v>
      </c>
      <c r="AY141" s="159" t="s">
        <v>134</v>
      </c>
      <c r="BK141" s="168">
        <f>BK142+BK146</f>
        <v>0</v>
      </c>
    </row>
    <row r="142" s="12" customFormat="1" ht="22.8" customHeight="1">
      <c r="A142" s="12"/>
      <c r="B142" s="158"/>
      <c r="C142" s="12"/>
      <c r="D142" s="159" t="s">
        <v>75</v>
      </c>
      <c r="E142" s="169" t="s">
        <v>1082</v>
      </c>
      <c r="F142" s="169" t="s">
        <v>1083</v>
      </c>
      <c r="G142" s="12"/>
      <c r="H142" s="12"/>
      <c r="I142" s="161"/>
      <c r="J142" s="170">
        <f>BK142</f>
        <v>0</v>
      </c>
      <c r="K142" s="12"/>
      <c r="L142" s="158"/>
      <c r="M142" s="163"/>
      <c r="N142" s="164"/>
      <c r="O142" s="164"/>
      <c r="P142" s="165">
        <f>SUM(P143:P145)</f>
        <v>0</v>
      </c>
      <c r="Q142" s="164"/>
      <c r="R142" s="165">
        <f>SUM(R143:R145)</f>
        <v>0</v>
      </c>
      <c r="S142" s="164"/>
      <c r="T142" s="166">
        <f>SUM(T143:T145)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59" t="s">
        <v>86</v>
      </c>
      <c r="AT142" s="167" t="s">
        <v>75</v>
      </c>
      <c r="AU142" s="167" t="s">
        <v>84</v>
      </c>
      <c r="AY142" s="159" t="s">
        <v>134</v>
      </c>
      <c r="BK142" s="168">
        <f>SUM(BK143:BK145)</f>
        <v>0</v>
      </c>
    </row>
    <row r="143" s="2" customFormat="1" ht="24.15" customHeight="1">
      <c r="A143" s="38"/>
      <c r="B143" s="171"/>
      <c r="C143" s="172" t="s">
        <v>308</v>
      </c>
      <c r="D143" s="172" t="s">
        <v>137</v>
      </c>
      <c r="E143" s="173" t="s">
        <v>1470</v>
      </c>
      <c r="F143" s="174" t="s">
        <v>1471</v>
      </c>
      <c r="G143" s="175" t="s">
        <v>397</v>
      </c>
      <c r="H143" s="176">
        <v>3</v>
      </c>
      <c r="I143" s="177"/>
      <c r="J143" s="178">
        <f>ROUND(I143*H143,2)</f>
        <v>0</v>
      </c>
      <c r="K143" s="174" t="s">
        <v>1472</v>
      </c>
      <c r="L143" s="39"/>
      <c r="M143" s="179" t="s">
        <v>1</v>
      </c>
      <c r="N143" s="180" t="s">
        <v>41</v>
      </c>
      <c r="O143" s="77"/>
      <c r="P143" s="181">
        <f>O143*H143</f>
        <v>0</v>
      </c>
      <c r="Q143" s="181">
        <v>0</v>
      </c>
      <c r="R143" s="181">
        <f>Q143*H143</f>
        <v>0</v>
      </c>
      <c r="S143" s="181">
        <v>0</v>
      </c>
      <c r="T143" s="182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83" t="s">
        <v>341</v>
      </c>
      <c r="AT143" s="183" t="s">
        <v>137</v>
      </c>
      <c r="AU143" s="183" t="s">
        <v>86</v>
      </c>
      <c r="AY143" s="19" t="s">
        <v>134</v>
      </c>
      <c r="BE143" s="184">
        <f>IF(N143="základní",J143,0)</f>
        <v>0</v>
      </c>
      <c r="BF143" s="184">
        <f>IF(N143="snížená",J143,0)</f>
        <v>0</v>
      </c>
      <c r="BG143" s="184">
        <f>IF(N143="zákl. přenesená",J143,0)</f>
        <v>0</v>
      </c>
      <c r="BH143" s="184">
        <f>IF(N143="sníž. přenesená",J143,0)</f>
        <v>0</v>
      </c>
      <c r="BI143" s="184">
        <f>IF(N143="nulová",J143,0)</f>
        <v>0</v>
      </c>
      <c r="BJ143" s="19" t="s">
        <v>84</v>
      </c>
      <c r="BK143" s="184">
        <f>ROUND(I143*H143,2)</f>
        <v>0</v>
      </c>
      <c r="BL143" s="19" t="s">
        <v>341</v>
      </c>
      <c r="BM143" s="183" t="s">
        <v>1473</v>
      </c>
    </row>
    <row r="144" s="2" customFormat="1" ht="24.15" customHeight="1">
      <c r="A144" s="38"/>
      <c r="B144" s="171"/>
      <c r="C144" s="224" t="s">
        <v>314</v>
      </c>
      <c r="D144" s="224" t="s">
        <v>318</v>
      </c>
      <c r="E144" s="225" t="s">
        <v>1474</v>
      </c>
      <c r="F144" s="226" t="s">
        <v>1475</v>
      </c>
      <c r="G144" s="227" t="s">
        <v>1</v>
      </c>
      <c r="H144" s="228">
        <v>3</v>
      </c>
      <c r="I144" s="229"/>
      <c r="J144" s="230">
        <f>ROUND(I144*H144,2)</f>
        <v>0</v>
      </c>
      <c r="K144" s="226" t="s">
        <v>1</v>
      </c>
      <c r="L144" s="231"/>
      <c r="M144" s="232" t="s">
        <v>1</v>
      </c>
      <c r="N144" s="233" t="s">
        <v>41</v>
      </c>
      <c r="O144" s="77"/>
      <c r="P144" s="181">
        <f>O144*H144</f>
        <v>0</v>
      </c>
      <c r="Q144" s="181">
        <v>0</v>
      </c>
      <c r="R144" s="181">
        <f>Q144*H144</f>
        <v>0</v>
      </c>
      <c r="S144" s="181">
        <v>0</v>
      </c>
      <c r="T144" s="182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83" t="s">
        <v>454</v>
      </c>
      <c r="AT144" s="183" t="s">
        <v>318</v>
      </c>
      <c r="AU144" s="183" t="s">
        <v>86</v>
      </c>
      <c r="AY144" s="19" t="s">
        <v>134</v>
      </c>
      <c r="BE144" s="184">
        <f>IF(N144="základní",J144,0)</f>
        <v>0</v>
      </c>
      <c r="BF144" s="184">
        <f>IF(N144="snížená",J144,0)</f>
        <v>0</v>
      </c>
      <c r="BG144" s="184">
        <f>IF(N144="zákl. přenesená",J144,0)</f>
        <v>0</v>
      </c>
      <c r="BH144" s="184">
        <f>IF(N144="sníž. přenesená",J144,0)</f>
        <v>0</v>
      </c>
      <c r="BI144" s="184">
        <f>IF(N144="nulová",J144,0)</f>
        <v>0</v>
      </c>
      <c r="BJ144" s="19" t="s">
        <v>84</v>
      </c>
      <c r="BK144" s="184">
        <f>ROUND(I144*H144,2)</f>
        <v>0</v>
      </c>
      <c r="BL144" s="19" t="s">
        <v>341</v>
      </c>
      <c r="BM144" s="183" t="s">
        <v>1476</v>
      </c>
    </row>
    <row r="145" s="2" customFormat="1" ht="24.15" customHeight="1">
      <c r="A145" s="38"/>
      <c r="B145" s="171"/>
      <c r="C145" s="172" t="s">
        <v>8</v>
      </c>
      <c r="D145" s="172" t="s">
        <v>137</v>
      </c>
      <c r="E145" s="173" t="s">
        <v>1477</v>
      </c>
      <c r="F145" s="174" t="s">
        <v>1478</v>
      </c>
      <c r="G145" s="175" t="s">
        <v>1003</v>
      </c>
      <c r="H145" s="238"/>
      <c r="I145" s="177"/>
      <c r="J145" s="178">
        <f>ROUND(I145*H145,2)</f>
        <v>0</v>
      </c>
      <c r="K145" s="174" t="s">
        <v>1472</v>
      </c>
      <c r="L145" s="39"/>
      <c r="M145" s="179" t="s">
        <v>1</v>
      </c>
      <c r="N145" s="180" t="s">
        <v>41</v>
      </c>
      <c r="O145" s="77"/>
      <c r="P145" s="181">
        <f>O145*H145</f>
        <v>0</v>
      </c>
      <c r="Q145" s="181">
        <v>0</v>
      </c>
      <c r="R145" s="181">
        <f>Q145*H145</f>
        <v>0</v>
      </c>
      <c r="S145" s="181">
        <v>0</v>
      </c>
      <c r="T145" s="182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83" t="s">
        <v>341</v>
      </c>
      <c r="AT145" s="183" t="s">
        <v>137</v>
      </c>
      <c r="AU145" s="183" t="s">
        <v>86</v>
      </c>
      <c r="AY145" s="19" t="s">
        <v>134</v>
      </c>
      <c r="BE145" s="184">
        <f>IF(N145="základní",J145,0)</f>
        <v>0</v>
      </c>
      <c r="BF145" s="184">
        <f>IF(N145="snížená",J145,0)</f>
        <v>0</v>
      </c>
      <c r="BG145" s="184">
        <f>IF(N145="zákl. přenesená",J145,0)</f>
        <v>0</v>
      </c>
      <c r="BH145" s="184">
        <f>IF(N145="sníž. přenesená",J145,0)</f>
        <v>0</v>
      </c>
      <c r="BI145" s="184">
        <f>IF(N145="nulová",J145,0)</f>
        <v>0</v>
      </c>
      <c r="BJ145" s="19" t="s">
        <v>84</v>
      </c>
      <c r="BK145" s="184">
        <f>ROUND(I145*H145,2)</f>
        <v>0</v>
      </c>
      <c r="BL145" s="19" t="s">
        <v>341</v>
      </c>
      <c r="BM145" s="183" t="s">
        <v>1479</v>
      </c>
    </row>
    <row r="146" s="12" customFormat="1" ht="22.8" customHeight="1">
      <c r="A146" s="12"/>
      <c r="B146" s="158"/>
      <c r="C146" s="12"/>
      <c r="D146" s="159" t="s">
        <v>75</v>
      </c>
      <c r="E146" s="169" t="s">
        <v>1480</v>
      </c>
      <c r="F146" s="169" t="s">
        <v>1481</v>
      </c>
      <c r="G146" s="12"/>
      <c r="H146" s="12"/>
      <c r="I146" s="161"/>
      <c r="J146" s="170">
        <f>BK146</f>
        <v>0</v>
      </c>
      <c r="K146" s="12"/>
      <c r="L146" s="158"/>
      <c r="M146" s="163"/>
      <c r="N146" s="164"/>
      <c r="O146" s="164"/>
      <c r="P146" s="165">
        <f>SUM(P147:P160)</f>
        <v>0</v>
      </c>
      <c r="Q146" s="164"/>
      <c r="R146" s="165">
        <f>SUM(R147:R160)</f>
        <v>0.22254000000000002</v>
      </c>
      <c r="S146" s="164"/>
      <c r="T146" s="166">
        <f>SUM(T147:T160)</f>
        <v>0.10689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59" t="s">
        <v>86</v>
      </c>
      <c r="AT146" s="167" t="s">
        <v>75</v>
      </c>
      <c r="AU146" s="167" t="s">
        <v>84</v>
      </c>
      <c r="AY146" s="159" t="s">
        <v>134</v>
      </c>
      <c r="BK146" s="168">
        <f>SUM(BK147:BK160)</f>
        <v>0</v>
      </c>
    </row>
    <row r="147" s="2" customFormat="1" ht="16.5" customHeight="1">
      <c r="A147" s="38"/>
      <c r="B147" s="171"/>
      <c r="C147" s="172" t="s">
        <v>324</v>
      </c>
      <c r="D147" s="172" t="s">
        <v>137</v>
      </c>
      <c r="E147" s="173" t="s">
        <v>1482</v>
      </c>
      <c r="F147" s="174" t="s">
        <v>1483</v>
      </c>
      <c r="G147" s="175" t="s">
        <v>378</v>
      </c>
      <c r="H147" s="176">
        <v>1</v>
      </c>
      <c r="I147" s="177"/>
      <c r="J147" s="178">
        <f>ROUND(I147*H147,2)</f>
        <v>0</v>
      </c>
      <c r="K147" s="174" t="s">
        <v>141</v>
      </c>
      <c r="L147" s="39"/>
      <c r="M147" s="179" t="s">
        <v>1</v>
      </c>
      <c r="N147" s="180" t="s">
        <v>41</v>
      </c>
      <c r="O147" s="77"/>
      <c r="P147" s="181">
        <f>O147*H147</f>
        <v>0</v>
      </c>
      <c r="Q147" s="181">
        <v>0.032030000000000003</v>
      </c>
      <c r="R147" s="181">
        <f>Q147*H147</f>
        <v>0.032030000000000003</v>
      </c>
      <c r="S147" s="181">
        <v>0.032030000000000003</v>
      </c>
      <c r="T147" s="182">
        <f>S147*H147</f>
        <v>0.032030000000000003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83" t="s">
        <v>341</v>
      </c>
      <c r="AT147" s="183" t="s">
        <v>137</v>
      </c>
      <c r="AU147" s="183" t="s">
        <v>86</v>
      </c>
      <c r="AY147" s="19" t="s">
        <v>134</v>
      </c>
      <c r="BE147" s="184">
        <f>IF(N147="základní",J147,0)</f>
        <v>0</v>
      </c>
      <c r="BF147" s="184">
        <f>IF(N147="snížená",J147,0)</f>
        <v>0</v>
      </c>
      <c r="BG147" s="184">
        <f>IF(N147="zákl. přenesená",J147,0)</f>
        <v>0</v>
      </c>
      <c r="BH147" s="184">
        <f>IF(N147="sníž. přenesená",J147,0)</f>
        <v>0</v>
      </c>
      <c r="BI147" s="184">
        <f>IF(N147="nulová",J147,0)</f>
        <v>0</v>
      </c>
      <c r="BJ147" s="19" t="s">
        <v>84</v>
      </c>
      <c r="BK147" s="184">
        <f>ROUND(I147*H147,2)</f>
        <v>0</v>
      </c>
      <c r="BL147" s="19" t="s">
        <v>341</v>
      </c>
      <c r="BM147" s="183" t="s">
        <v>1484</v>
      </c>
    </row>
    <row r="148" s="2" customFormat="1" ht="16.5" customHeight="1">
      <c r="A148" s="38"/>
      <c r="B148" s="171"/>
      <c r="C148" s="172" t="s">
        <v>329</v>
      </c>
      <c r="D148" s="172" t="s">
        <v>137</v>
      </c>
      <c r="E148" s="173" t="s">
        <v>1485</v>
      </c>
      <c r="F148" s="174" t="s">
        <v>1486</v>
      </c>
      <c r="G148" s="175" t="s">
        <v>378</v>
      </c>
      <c r="H148" s="176">
        <v>2</v>
      </c>
      <c r="I148" s="177"/>
      <c r="J148" s="178">
        <f>ROUND(I148*H148,2)</f>
        <v>0</v>
      </c>
      <c r="K148" s="174" t="s">
        <v>141</v>
      </c>
      <c r="L148" s="39"/>
      <c r="M148" s="179" t="s">
        <v>1</v>
      </c>
      <c r="N148" s="180" t="s">
        <v>41</v>
      </c>
      <c r="O148" s="77"/>
      <c r="P148" s="181">
        <f>O148*H148</f>
        <v>0</v>
      </c>
      <c r="Q148" s="181">
        <v>0.037429999999999998</v>
      </c>
      <c r="R148" s="181">
        <f>Q148*H148</f>
        <v>0.074859999999999996</v>
      </c>
      <c r="S148" s="181">
        <v>0.037429999999999998</v>
      </c>
      <c r="T148" s="182">
        <f>S148*H148</f>
        <v>0.074859999999999996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83" t="s">
        <v>341</v>
      </c>
      <c r="AT148" s="183" t="s">
        <v>137</v>
      </c>
      <c r="AU148" s="183" t="s">
        <v>86</v>
      </c>
      <c r="AY148" s="19" t="s">
        <v>134</v>
      </c>
      <c r="BE148" s="184">
        <f>IF(N148="základní",J148,0)</f>
        <v>0</v>
      </c>
      <c r="BF148" s="184">
        <f>IF(N148="snížená",J148,0)</f>
        <v>0</v>
      </c>
      <c r="BG148" s="184">
        <f>IF(N148="zákl. přenesená",J148,0)</f>
        <v>0</v>
      </c>
      <c r="BH148" s="184">
        <f>IF(N148="sníž. přenesená",J148,0)</f>
        <v>0</v>
      </c>
      <c r="BI148" s="184">
        <f>IF(N148="nulová",J148,0)</f>
        <v>0</v>
      </c>
      <c r="BJ148" s="19" t="s">
        <v>84</v>
      </c>
      <c r="BK148" s="184">
        <f>ROUND(I148*H148,2)</f>
        <v>0</v>
      </c>
      <c r="BL148" s="19" t="s">
        <v>341</v>
      </c>
      <c r="BM148" s="183" t="s">
        <v>1487</v>
      </c>
    </row>
    <row r="149" s="2" customFormat="1" ht="16.5" customHeight="1">
      <c r="A149" s="38"/>
      <c r="B149" s="171"/>
      <c r="C149" s="172" t="s">
        <v>335</v>
      </c>
      <c r="D149" s="172" t="s">
        <v>137</v>
      </c>
      <c r="E149" s="173" t="s">
        <v>1488</v>
      </c>
      <c r="F149" s="174" t="s">
        <v>1489</v>
      </c>
      <c r="G149" s="175" t="s">
        <v>378</v>
      </c>
      <c r="H149" s="176">
        <v>4</v>
      </c>
      <c r="I149" s="177"/>
      <c r="J149" s="178">
        <f>ROUND(I149*H149,2)</f>
        <v>0</v>
      </c>
      <c r="K149" s="174" t="s">
        <v>141</v>
      </c>
      <c r="L149" s="39"/>
      <c r="M149" s="179" t="s">
        <v>1</v>
      </c>
      <c r="N149" s="180" t="s">
        <v>41</v>
      </c>
      <c r="O149" s="77"/>
      <c r="P149" s="181">
        <f>O149*H149</f>
        <v>0</v>
      </c>
      <c r="Q149" s="181">
        <v>0.016320000000000001</v>
      </c>
      <c r="R149" s="181">
        <f>Q149*H149</f>
        <v>0.065280000000000005</v>
      </c>
      <c r="S149" s="181">
        <v>0</v>
      </c>
      <c r="T149" s="182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83" t="s">
        <v>341</v>
      </c>
      <c r="AT149" s="183" t="s">
        <v>137</v>
      </c>
      <c r="AU149" s="183" t="s">
        <v>86</v>
      </c>
      <c r="AY149" s="19" t="s">
        <v>134</v>
      </c>
      <c r="BE149" s="184">
        <f>IF(N149="základní",J149,0)</f>
        <v>0</v>
      </c>
      <c r="BF149" s="184">
        <f>IF(N149="snížená",J149,0)</f>
        <v>0</v>
      </c>
      <c r="BG149" s="184">
        <f>IF(N149="zákl. přenesená",J149,0)</f>
        <v>0</v>
      </c>
      <c r="BH149" s="184">
        <f>IF(N149="sníž. přenesená",J149,0)</f>
        <v>0</v>
      </c>
      <c r="BI149" s="184">
        <f>IF(N149="nulová",J149,0)</f>
        <v>0</v>
      </c>
      <c r="BJ149" s="19" t="s">
        <v>84</v>
      </c>
      <c r="BK149" s="184">
        <f>ROUND(I149*H149,2)</f>
        <v>0</v>
      </c>
      <c r="BL149" s="19" t="s">
        <v>341</v>
      </c>
      <c r="BM149" s="183" t="s">
        <v>1490</v>
      </c>
    </row>
    <row r="150" s="2" customFormat="1" ht="16.5" customHeight="1">
      <c r="A150" s="38"/>
      <c r="B150" s="171"/>
      <c r="C150" s="172" t="s">
        <v>341</v>
      </c>
      <c r="D150" s="172" t="s">
        <v>137</v>
      </c>
      <c r="E150" s="173" t="s">
        <v>1491</v>
      </c>
      <c r="F150" s="174" t="s">
        <v>1492</v>
      </c>
      <c r="G150" s="175" t="s">
        <v>378</v>
      </c>
      <c r="H150" s="176">
        <v>8</v>
      </c>
      <c r="I150" s="177"/>
      <c r="J150" s="178">
        <f>ROUND(I150*H150,2)</f>
        <v>0</v>
      </c>
      <c r="K150" s="174" t="s">
        <v>141</v>
      </c>
      <c r="L150" s="39"/>
      <c r="M150" s="179" t="s">
        <v>1</v>
      </c>
      <c r="N150" s="180" t="s">
        <v>41</v>
      </c>
      <c r="O150" s="77"/>
      <c r="P150" s="181">
        <f>O150*H150</f>
        <v>0</v>
      </c>
      <c r="Q150" s="181">
        <v>0.0020200000000000001</v>
      </c>
      <c r="R150" s="181">
        <f>Q150*H150</f>
        <v>0.016160000000000001</v>
      </c>
      <c r="S150" s="181">
        <v>0</v>
      </c>
      <c r="T150" s="182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83" t="s">
        <v>341</v>
      </c>
      <c r="AT150" s="183" t="s">
        <v>137</v>
      </c>
      <c r="AU150" s="183" t="s">
        <v>86</v>
      </c>
      <c r="AY150" s="19" t="s">
        <v>134</v>
      </c>
      <c r="BE150" s="184">
        <f>IF(N150="základní",J150,0)</f>
        <v>0</v>
      </c>
      <c r="BF150" s="184">
        <f>IF(N150="snížená",J150,0)</f>
        <v>0</v>
      </c>
      <c r="BG150" s="184">
        <f>IF(N150="zákl. přenesená",J150,0)</f>
        <v>0</v>
      </c>
      <c r="BH150" s="184">
        <f>IF(N150="sníž. přenesená",J150,0)</f>
        <v>0</v>
      </c>
      <c r="BI150" s="184">
        <f>IF(N150="nulová",J150,0)</f>
        <v>0</v>
      </c>
      <c r="BJ150" s="19" t="s">
        <v>84</v>
      </c>
      <c r="BK150" s="184">
        <f>ROUND(I150*H150,2)</f>
        <v>0</v>
      </c>
      <c r="BL150" s="19" t="s">
        <v>341</v>
      </c>
      <c r="BM150" s="183" t="s">
        <v>1493</v>
      </c>
    </row>
    <row r="151" s="2" customFormat="1" ht="21.75" customHeight="1">
      <c r="A151" s="38"/>
      <c r="B151" s="171"/>
      <c r="C151" s="172" t="s">
        <v>353</v>
      </c>
      <c r="D151" s="172" t="s">
        <v>137</v>
      </c>
      <c r="E151" s="173" t="s">
        <v>1494</v>
      </c>
      <c r="F151" s="174" t="s">
        <v>1495</v>
      </c>
      <c r="G151" s="175" t="s">
        <v>397</v>
      </c>
      <c r="H151" s="176">
        <v>2</v>
      </c>
      <c r="I151" s="177"/>
      <c r="J151" s="178">
        <f>ROUND(I151*H151,2)</f>
        <v>0</v>
      </c>
      <c r="K151" s="174" t="s">
        <v>141</v>
      </c>
      <c r="L151" s="39"/>
      <c r="M151" s="179" t="s">
        <v>1</v>
      </c>
      <c r="N151" s="180" t="s">
        <v>41</v>
      </c>
      <c r="O151" s="77"/>
      <c r="P151" s="181">
        <f>O151*H151</f>
        <v>0</v>
      </c>
      <c r="Q151" s="181">
        <v>0.0016800000000000001</v>
      </c>
      <c r="R151" s="181">
        <f>Q151*H151</f>
        <v>0.0033600000000000001</v>
      </c>
      <c r="S151" s="181">
        <v>0</v>
      </c>
      <c r="T151" s="182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83" t="s">
        <v>341</v>
      </c>
      <c r="AT151" s="183" t="s">
        <v>137</v>
      </c>
      <c r="AU151" s="183" t="s">
        <v>86</v>
      </c>
      <c r="AY151" s="19" t="s">
        <v>134</v>
      </c>
      <c r="BE151" s="184">
        <f>IF(N151="základní",J151,0)</f>
        <v>0</v>
      </c>
      <c r="BF151" s="184">
        <f>IF(N151="snížená",J151,0)</f>
        <v>0</v>
      </c>
      <c r="BG151" s="184">
        <f>IF(N151="zákl. přenesená",J151,0)</f>
        <v>0</v>
      </c>
      <c r="BH151" s="184">
        <f>IF(N151="sníž. přenesená",J151,0)</f>
        <v>0</v>
      </c>
      <c r="BI151" s="184">
        <f>IF(N151="nulová",J151,0)</f>
        <v>0</v>
      </c>
      <c r="BJ151" s="19" t="s">
        <v>84</v>
      </c>
      <c r="BK151" s="184">
        <f>ROUND(I151*H151,2)</f>
        <v>0</v>
      </c>
      <c r="BL151" s="19" t="s">
        <v>341</v>
      </c>
      <c r="BM151" s="183" t="s">
        <v>1496</v>
      </c>
    </row>
    <row r="152" s="2" customFormat="1" ht="16.5" customHeight="1">
      <c r="A152" s="38"/>
      <c r="B152" s="171"/>
      <c r="C152" s="172" t="s">
        <v>359</v>
      </c>
      <c r="D152" s="172" t="s">
        <v>137</v>
      </c>
      <c r="E152" s="173" t="s">
        <v>1497</v>
      </c>
      <c r="F152" s="174" t="s">
        <v>1498</v>
      </c>
      <c r="G152" s="175" t="s">
        <v>397</v>
      </c>
      <c r="H152" s="176">
        <v>3</v>
      </c>
      <c r="I152" s="177"/>
      <c r="J152" s="178">
        <f>ROUND(I152*H152,2)</f>
        <v>0</v>
      </c>
      <c r="K152" s="174" t="s">
        <v>141</v>
      </c>
      <c r="L152" s="39"/>
      <c r="M152" s="179" t="s">
        <v>1</v>
      </c>
      <c r="N152" s="180" t="s">
        <v>41</v>
      </c>
      <c r="O152" s="77"/>
      <c r="P152" s="181">
        <f>O152*H152</f>
        <v>0</v>
      </c>
      <c r="Q152" s="181">
        <v>0.00059000000000000003</v>
      </c>
      <c r="R152" s="181">
        <f>Q152*H152</f>
        <v>0.0017700000000000001</v>
      </c>
      <c r="S152" s="181">
        <v>0</v>
      </c>
      <c r="T152" s="182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83" t="s">
        <v>341</v>
      </c>
      <c r="AT152" s="183" t="s">
        <v>137</v>
      </c>
      <c r="AU152" s="183" t="s">
        <v>86</v>
      </c>
      <c r="AY152" s="19" t="s">
        <v>134</v>
      </c>
      <c r="BE152" s="184">
        <f>IF(N152="základní",J152,0)</f>
        <v>0</v>
      </c>
      <c r="BF152" s="184">
        <f>IF(N152="snížená",J152,0)</f>
        <v>0</v>
      </c>
      <c r="BG152" s="184">
        <f>IF(N152="zákl. přenesená",J152,0)</f>
        <v>0</v>
      </c>
      <c r="BH152" s="184">
        <f>IF(N152="sníž. přenesená",J152,0)</f>
        <v>0</v>
      </c>
      <c r="BI152" s="184">
        <f>IF(N152="nulová",J152,0)</f>
        <v>0</v>
      </c>
      <c r="BJ152" s="19" t="s">
        <v>84</v>
      </c>
      <c r="BK152" s="184">
        <f>ROUND(I152*H152,2)</f>
        <v>0</v>
      </c>
      <c r="BL152" s="19" t="s">
        <v>341</v>
      </c>
      <c r="BM152" s="183" t="s">
        <v>1499</v>
      </c>
    </row>
    <row r="153" s="2" customFormat="1" ht="16.5" customHeight="1">
      <c r="A153" s="38"/>
      <c r="B153" s="171"/>
      <c r="C153" s="172" t="s">
        <v>366</v>
      </c>
      <c r="D153" s="172" t="s">
        <v>137</v>
      </c>
      <c r="E153" s="173" t="s">
        <v>1500</v>
      </c>
      <c r="F153" s="174" t="s">
        <v>1501</v>
      </c>
      <c r="G153" s="175" t="s">
        <v>397</v>
      </c>
      <c r="H153" s="176">
        <v>28</v>
      </c>
      <c r="I153" s="177"/>
      <c r="J153" s="178">
        <f>ROUND(I153*H153,2)</f>
        <v>0</v>
      </c>
      <c r="K153" s="174" t="s">
        <v>141</v>
      </c>
      <c r="L153" s="39"/>
      <c r="M153" s="179" t="s">
        <v>1</v>
      </c>
      <c r="N153" s="180" t="s">
        <v>41</v>
      </c>
      <c r="O153" s="77"/>
      <c r="P153" s="181">
        <f>O153*H153</f>
        <v>0</v>
      </c>
      <c r="Q153" s="181">
        <v>0.00040999999999999999</v>
      </c>
      <c r="R153" s="181">
        <f>Q153*H153</f>
        <v>0.011480000000000001</v>
      </c>
      <c r="S153" s="181">
        <v>0</v>
      </c>
      <c r="T153" s="182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83" t="s">
        <v>341</v>
      </c>
      <c r="AT153" s="183" t="s">
        <v>137</v>
      </c>
      <c r="AU153" s="183" t="s">
        <v>86</v>
      </c>
      <c r="AY153" s="19" t="s">
        <v>134</v>
      </c>
      <c r="BE153" s="184">
        <f>IF(N153="základní",J153,0)</f>
        <v>0</v>
      </c>
      <c r="BF153" s="184">
        <f>IF(N153="snížená",J153,0)</f>
        <v>0</v>
      </c>
      <c r="BG153" s="184">
        <f>IF(N153="zákl. přenesená",J153,0)</f>
        <v>0</v>
      </c>
      <c r="BH153" s="184">
        <f>IF(N153="sníž. přenesená",J153,0)</f>
        <v>0</v>
      </c>
      <c r="BI153" s="184">
        <f>IF(N153="nulová",J153,0)</f>
        <v>0</v>
      </c>
      <c r="BJ153" s="19" t="s">
        <v>84</v>
      </c>
      <c r="BK153" s="184">
        <f>ROUND(I153*H153,2)</f>
        <v>0</v>
      </c>
      <c r="BL153" s="19" t="s">
        <v>341</v>
      </c>
      <c r="BM153" s="183" t="s">
        <v>1502</v>
      </c>
    </row>
    <row r="154" s="2" customFormat="1" ht="16.5" customHeight="1">
      <c r="A154" s="38"/>
      <c r="B154" s="171"/>
      <c r="C154" s="172" t="s">
        <v>371</v>
      </c>
      <c r="D154" s="172" t="s">
        <v>137</v>
      </c>
      <c r="E154" s="173" t="s">
        <v>1503</v>
      </c>
      <c r="F154" s="174" t="s">
        <v>1504</v>
      </c>
      <c r="G154" s="175" t="s">
        <v>378</v>
      </c>
      <c r="H154" s="176">
        <v>8</v>
      </c>
      <c r="I154" s="177"/>
      <c r="J154" s="178">
        <f>ROUND(I154*H154,2)</f>
        <v>0</v>
      </c>
      <c r="K154" s="174" t="s">
        <v>141</v>
      </c>
      <c r="L154" s="39"/>
      <c r="M154" s="179" t="s">
        <v>1</v>
      </c>
      <c r="N154" s="180" t="s">
        <v>41</v>
      </c>
      <c r="O154" s="77"/>
      <c r="P154" s="181">
        <f>O154*H154</f>
        <v>0</v>
      </c>
      <c r="Q154" s="181">
        <v>0</v>
      </c>
      <c r="R154" s="181">
        <f>Q154*H154</f>
        <v>0</v>
      </c>
      <c r="S154" s="181">
        <v>0</v>
      </c>
      <c r="T154" s="182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83" t="s">
        <v>341</v>
      </c>
      <c r="AT154" s="183" t="s">
        <v>137</v>
      </c>
      <c r="AU154" s="183" t="s">
        <v>86</v>
      </c>
      <c r="AY154" s="19" t="s">
        <v>134</v>
      </c>
      <c r="BE154" s="184">
        <f>IF(N154="základní",J154,0)</f>
        <v>0</v>
      </c>
      <c r="BF154" s="184">
        <f>IF(N154="snížená",J154,0)</f>
        <v>0</v>
      </c>
      <c r="BG154" s="184">
        <f>IF(N154="zákl. přenesená",J154,0)</f>
        <v>0</v>
      </c>
      <c r="BH154" s="184">
        <f>IF(N154="sníž. přenesená",J154,0)</f>
        <v>0</v>
      </c>
      <c r="BI154" s="184">
        <f>IF(N154="nulová",J154,0)</f>
        <v>0</v>
      </c>
      <c r="BJ154" s="19" t="s">
        <v>84</v>
      </c>
      <c r="BK154" s="184">
        <f>ROUND(I154*H154,2)</f>
        <v>0</v>
      </c>
      <c r="BL154" s="19" t="s">
        <v>341</v>
      </c>
      <c r="BM154" s="183" t="s">
        <v>1505</v>
      </c>
    </row>
    <row r="155" s="2" customFormat="1" ht="49.05" customHeight="1">
      <c r="A155" s="38"/>
      <c r="B155" s="171"/>
      <c r="C155" s="172" t="s">
        <v>7</v>
      </c>
      <c r="D155" s="172" t="s">
        <v>137</v>
      </c>
      <c r="E155" s="173" t="s">
        <v>1506</v>
      </c>
      <c r="F155" s="174" t="s">
        <v>1507</v>
      </c>
      <c r="G155" s="175" t="s">
        <v>378</v>
      </c>
      <c r="H155" s="176">
        <v>8</v>
      </c>
      <c r="I155" s="177"/>
      <c r="J155" s="178">
        <f>ROUND(I155*H155,2)</f>
        <v>0</v>
      </c>
      <c r="K155" s="174" t="s">
        <v>1</v>
      </c>
      <c r="L155" s="39"/>
      <c r="M155" s="179" t="s">
        <v>1</v>
      </c>
      <c r="N155" s="180" t="s">
        <v>41</v>
      </c>
      <c r="O155" s="77"/>
      <c r="P155" s="181">
        <f>O155*H155</f>
        <v>0</v>
      </c>
      <c r="Q155" s="181">
        <v>0.00050000000000000001</v>
      </c>
      <c r="R155" s="181">
        <f>Q155*H155</f>
        <v>0.0040000000000000001</v>
      </c>
      <c r="S155" s="181">
        <v>0</v>
      </c>
      <c r="T155" s="182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83" t="s">
        <v>341</v>
      </c>
      <c r="AT155" s="183" t="s">
        <v>137</v>
      </c>
      <c r="AU155" s="183" t="s">
        <v>86</v>
      </c>
      <c r="AY155" s="19" t="s">
        <v>134</v>
      </c>
      <c r="BE155" s="184">
        <f>IF(N155="základní",J155,0)</f>
        <v>0</v>
      </c>
      <c r="BF155" s="184">
        <f>IF(N155="snížená",J155,0)</f>
        <v>0</v>
      </c>
      <c r="BG155" s="184">
        <f>IF(N155="zákl. přenesená",J155,0)</f>
        <v>0</v>
      </c>
      <c r="BH155" s="184">
        <f>IF(N155="sníž. přenesená",J155,0)</f>
        <v>0</v>
      </c>
      <c r="BI155" s="184">
        <f>IF(N155="nulová",J155,0)</f>
        <v>0</v>
      </c>
      <c r="BJ155" s="19" t="s">
        <v>84</v>
      </c>
      <c r="BK155" s="184">
        <f>ROUND(I155*H155,2)</f>
        <v>0</v>
      </c>
      <c r="BL155" s="19" t="s">
        <v>341</v>
      </c>
      <c r="BM155" s="183" t="s">
        <v>1508</v>
      </c>
    </row>
    <row r="156" s="2" customFormat="1" ht="49.05" customHeight="1">
      <c r="A156" s="38"/>
      <c r="B156" s="171"/>
      <c r="C156" s="172" t="s">
        <v>381</v>
      </c>
      <c r="D156" s="172" t="s">
        <v>137</v>
      </c>
      <c r="E156" s="173" t="s">
        <v>1509</v>
      </c>
      <c r="F156" s="174" t="s">
        <v>1510</v>
      </c>
      <c r="G156" s="175" t="s">
        <v>378</v>
      </c>
      <c r="H156" s="176">
        <v>1</v>
      </c>
      <c r="I156" s="177"/>
      <c r="J156" s="178">
        <f>ROUND(I156*H156,2)</f>
        <v>0</v>
      </c>
      <c r="K156" s="174" t="s">
        <v>1</v>
      </c>
      <c r="L156" s="39"/>
      <c r="M156" s="179" t="s">
        <v>1</v>
      </c>
      <c r="N156" s="180" t="s">
        <v>41</v>
      </c>
      <c r="O156" s="77"/>
      <c r="P156" s="181">
        <f>O156*H156</f>
        <v>0</v>
      </c>
      <c r="Q156" s="181">
        <v>0.00167</v>
      </c>
      <c r="R156" s="181">
        <f>Q156*H156</f>
        <v>0.00167</v>
      </c>
      <c r="S156" s="181">
        <v>0</v>
      </c>
      <c r="T156" s="182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83" t="s">
        <v>341</v>
      </c>
      <c r="AT156" s="183" t="s">
        <v>137</v>
      </c>
      <c r="AU156" s="183" t="s">
        <v>86</v>
      </c>
      <c r="AY156" s="19" t="s">
        <v>134</v>
      </c>
      <c r="BE156" s="184">
        <f>IF(N156="základní",J156,0)</f>
        <v>0</v>
      </c>
      <c r="BF156" s="184">
        <f>IF(N156="snížená",J156,0)</f>
        <v>0</v>
      </c>
      <c r="BG156" s="184">
        <f>IF(N156="zákl. přenesená",J156,0)</f>
        <v>0</v>
      </c>
      <c r="BH156" s="184">
        <f>IF(N156="sníž. přenesená",J156,0)</f>
        <v>0</v>
      </c>
      <c r="BI156" s="184">
        <f>IF(N156="nulová",J156,0)</f>
        <v>0</v>
      </c>
      <c r="BJ156" s="19" t="s">
        <v>84</v>
      </c>
      <c r="BK156" s="184">
        <f>ROUND(I156*H156,2)</f>
        <v>0</v>
      </c>
      <c r="BL156" s="19" t="s">
        <v>341</v>
      </c>
      <c r="BM156" s="183" t="s">
        <v>1511</v>
      </c>
    </row>
    <row r="157" s="2" customFormat="1" ht="24.15" customHeight="1">
      <c r="A157" s="38"/>
      <c r="B157" s="171"/>
      <c r="C157" s="172" t="s">
        <v>394</v>
      </c>
      <c r="D157" s="172" t="s">
        <v>137</v>
      </c>
      <c r="E157" s="173" t="s">
        <v>1512</v>
      </c>
      <c r="F157" s="174" t="s">
        <v>1513</v>
      </c>
      <c r="G157" s="175" t="s">
        <v>378</v>
      </c>
      <c r="H157" s="176">
        <v>1</v>
      </c>
      <c r="I157" s="177"/>
      <c r="J157" s="178">
        <f>ROUND(I157*H157,2)</f>
        <v>0</v>
      </c>
      <c r="K157" s="174" t="s">
        <v>1</v>
      </c>
      <c r="L157" s="39"/>
      <c r="M157" s="179" t="s">
        <v>1</v>
      </c>
      <c r="N157" s="180" t="s">
        <v>41</v>
      </c>
      <c r="O157" s="77"/>
      <c r="P157" s="181">
        <f>O157*H157</f>
        <v>0</v>
      </c>
      <c r="Q157" s="181">
        <v>0.00167</v>
      </c>
      <c r="R157" s="181">
        <f>Q157*H157</f>
        <v>0.00167</v>
      </c>
      <c r="S157" s="181">
        <v>0</v>
      </c>
      <c r="T157" s="182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83" t="s">
        <v>341</v>
      </c>
      <c r="AT157" s="183" t="s">
        <v>137</v>
      </c>
      <c r="AU157" s="183" t="s">
        <v>86</v>
      </c>
      <c r="AY157" s="19" t="s">
        <v>134</v>
      </c>
      <c r="BE157" s="184">
        <f>IF(N157="základní",J157,0)</f>
        <v>0</v>
      </c>
      <c r="BF157" s="184">
        <f>IF(N157="snížená",J157,0)</f>
        <v>0</v>
      </c>
      <c r="BG157" s="184">
        <f>IF(N157="zákl. přenesená",J157,0)</f>
        <v>0</v>
      </c>
      <c r="BH157" s="184">
        <f>IF(N157="sníž. přenesená",J157,0)</f>
        <v>0</v>
      </c>
      <c r="BI157" s="184">
        <f>IF(N157="nulová",J157,0)</f>
        <v>0</v>
      </c>
      <c r="BJ157" s="19" t="s">
        <v>84</v>
      </c>
      <c r="BK157" s="184">
        <f>ROUND(I157*H157,2)</f>
        <v>0</v>
      </c>
      <c r="BL157" s="19" t="s">
        <v>341</v>
      </c>
      <c r="BM157" s="183" t="s">
        <v>1514</v>
      </c>
    </row>
    <row r="158" s="2" customFormat="1" ht="55.5" customHeight="1">
      <c r="A158" s="38"/>
      <c r="B158" s="171"/>
      <c r="C158" s="172" t="s">
        <v>400</v>
      </c>
      <c r="D158" s="172" t="s">
        <v>137</v>
      </c>
      <c r="E158" s="173" t="s">
        <v>1515</v>
      </c>
      <c r="F158" s="174" t="s">
        <v>1516</v>
      </c>
      <c r="G158" s="175" t="s">
        <v>378</v>
      </c>
      <c r="H158" s="176">
        <v>3</v>
      </c>
      <c r="I158" s="177"/>
      <c r="J158" s="178">
        <f>ROUND(I158*H158,2)</f>
        <v>0</v>
      </c>
      <c r="K158" s="174" t="s">
        <v>141</v>
      </c>
      <c r="L158" s="39"/>
      <c r="M158" s="179" t="s">
        <v>1</v>
      </c>
      <c r="N158" s="180" t="s">
        <v>41</v>
      </c>
      <c r="O158" s="77"/>
      <c r="P158" s="181">
        <f>O158*H158</f>
        <v>0</v>
      </c>
      <c r="Q158" s="181">
        <v>0.0034199999999999999</v>
      </c>
      <c r="R158" s="181">
        <f>Q158*H158</f>
        <v>0.01026</v>
      </c>
      <c r="S158" s="181">
        <v>0</v>
      </c>
      <c r="T158" s="182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83" t="s">
        <v>341</v>
      </c>
      <c r="AT158" s="183" t="s">
        <v>137</v>
      </c>
      <c r="AU158" s="183" t="s">
        <v>86</v>
      </c>
      <c r="AY158" s="19" t="s">
        <v>134</v>
      </c>
      <c r="BE158" s="184">
        <f>IF(N158="základní",J158,0)</f>
        <v>0</v>
      </c>
      <c r="BF158" s="184">
        <f>IF(N158="snížená",J158,0)</f>
        <v>0</v>
      </c>
      <c r="BG158" s="184">
        <f>IF(N158="zákl. přenesená",J158,0)</f>
        <v>0</v>
      </c>
      <c r="BH158" s="184">
        <f>IF(N158="sníž. přenesená",J158,0)</f>
        <v>0</v>
      </c>
      <c r="BI158" s="184">
        <f>IF(N158="nulová",J158,0)</f>
        <v>0</v>
      </c>
      <c r="BJ158" s="19" t="s">
        <v>84</v>
      </c>
      <c r="BK158" s="184">
        <f>ROUND(I158*H158,2)</f>
        <v>0</v>
      </c>
      <c r="BL158" s="19" t="s">
        <v>341</v>
      </c>
      <c r="BM158" s="183" t="s">
        <v>1517</v>
      </c>
    </row>
    <row r="159" s="2" customFormat="1" ht="21.75" customHeight="1">
      <c r="A159" s="38"/>
      <c r="B159" s="171"/>
      <c r="C159" s="172" t="s">
        <v>406</v>
      </c>
      <c r="D159" s="172" t="s">
        <v>137</v>
      </c>
      <c r="E159" s="173" t="s">
        <v>1518</v>
      </c>
      <c r="F159" s="174" t="s">
        <v>1519</v>
      </c>
      <c r="G159" s="175" t="s">
        <v>397</v>
      </c>
      <c r="H159" s="176">
        <v>33</v>
      </c>
      <c r="I159" s="177"/>
      <c r="J159" s="178">
        <f>ROUND(I159*H159,2)</f>
        <v>0</v>
      </c>
      <c r="K159" s="174" t="s">
        <v>141</v>
      </c>
      <c r="L159" s="39"/>
      <c r="M159" s="179" t="s">
        <v>1</v>
      </c>
      <c r="N159" s="180" t="s">
        <v>41</v>
      </c>
      <c r="O159" s="77"/>
      <c r="P159" s="181">
        <f>O159*H159</f>
        <v>0</v>
      </c>
      <c r="Q159" s="181">
        <v>0</v>
      </c>
      <c r="R159" s="181">
        <f>Q159*H159</f>
        <v>0</v>
      </c>
      <c r="S159" s="181">
        <v>0</v>
      </c>
      <c r="T159" s="182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83" t="s">
        <v>341</v>
      </c>
      <c r="AT159" s="183" t="s">
        <v>137</v>
      </c>
      <c r="AU159" s="183" t="s">
        <v>86</v>
      </c>
      <c r="AY159" s="19" t="s">
        <v>134</v>
      </c>
      <c r="BE159" s="184">
        <f>IF(N159="základní",J159,0)</f>
        <v>0</v>
      </c>
      <c r="BF159" s="184">
        <f>IF(N159="snížená",J159,0)</f>
        <v>0</v>
      </c>
      <c r="BG159" s="184">
        <f>IF(N159="zákl. přenesená",J159,0)</f>
        <v>0</v>
      </c>
      <c r="BH159" s="184">
        <f>IF(N159="sníž. přenesená",J159,0)</f>
        <v>0</v>
      </c>
      <c r="BI159" s="184">
        <f>IF(N159="nulová",J159,0)</f>
        <v>0</v>
      </c>
      <c r="BJ159" s="19" t="s">
        <v>84</v>
      </c>
      <c r="BK159" s="184">
        <f>ROUND(I159*H159,2)</f>
        <v>0</v>
      </c>
      <c r="BL159" s="19" t="s">
        <v>341</v>
      </c>
      <c r="BM159" s="183" t="s">
        <v>1520</v>
      </c>
    </row>
    <row r="160" s="2" customFormat="1" ht="24.15" customHeight="1">
      <c r="A160" s="38"/>
      <c r="B160" s="171"/>
      <c r="C160" s="172" t="s">
        <v>412</v>
      </c>
      <c r="D160" s="172" t="s">
        <v>137</v>
      </c>
      <c r="E160" s="173" t="s">
        <v>1521</v>
      </c>
      <c r="F160" s="174" t="s">
        <v>1522</v>
      </c>
      <c r="G160" s="175" t="s">
        <v>1003</v>
      </c>
      <c r="H160" s="238"/>
      <c r="I160" s="177"/>
      <c r="J160" s="178">
        <f>ROUND(I160*H160,2)</f>
        <v>0</v>
      </c>
      <c r="K160" s="174" t="s">
        <v>141</v>
      </c>
      <c r="L160" s="39"/>
      <c r="M160" s="179" t="s">
        <v>1</v>
      </c>
      <c r="N160" s="180" t="s">
        <v>41</v>
      </c>
      <c r="O160" s="77"/>
      <c r="P160" s="181">
        <f>O160*H160</f>
        <v>0</v>
      </c>
      <c r="Q160" s="181">
        <v>0</v>
      </c>
      <c r="R160" s="181">
        <f>Q160*H160</f>
        <v>0</v>
      </c>
      <c r="S160" s="181">
        <v>0</v>
      </c>
      <c r="T160" s="182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83" t="s">
        <v>341</v>
      </c>
      <c r="AT160" s="183" t="s">
        <v>137</v>
      </c>
      <c r="AU160" s="183" t="s">
        <v>86</v>
      </c>
      <c r="AY160" s="19" t="s">
        <v>134</v>
      </c>
      <c r="BE160" s="184">
        <f>IF(N160="základní",J160,0)</f>
        <v>0</v>
      </c>
      <c r="BF160" s="184">
        <f>IF(N160="snížená",J160,0)</f>
        <v>0</v>
      </c>
      <c r="BG160" s="184">
        <f>IF(N160="zákl. přenesená",J160,0)</f>
        <v>0</v>
      </c>
      <c r="BH160" s="184">
        <f>IF(N160="sníž. přenesená",J160,0)</f>
        <v>0</v>
      </c>
      <c r="BI160" s="184">
        <f>IF(N160="nulová",J160,0)</f>
        <v>0</v>
      </c>
      <c r="BJ160" s="19" t="s">
        <v>84</v>
      </c>
      <c r="BK160" s="184">
        <f>ROUND(I160*H160,2)</f>
        <v>0</v>
      </c>
      <c r="BL160" s="19" t="s">
        <v>341</v>
      </c>
      <c r="BM160" s="183" t="s">
        <v>1523</v>
      </c>
    </row>
    <row r="161" s="12" customFormat="1" ht="25.92" customHeight="1">
      <c r="A161" s="12"/>
      <c r="B161" s="158"/>
      <c r="C161" s="12"/>
      <c r="D161" s="159" t="s">
        <v>75</v>
      </c>
      <c r="E161" s="160" t="s">
        <v>935</v>
      </c>
      <c r="F161" s="160" t="s">
        <v>1524</v>
      </c>
      <c r="G161" s="12"/>
      <c r="H161" s="12"/>
      <c r="I161" s="161"/>
      <c r="J161" s="162">
        <f>BK161</f>
        <v>0</v>
      </c>
      <c r="K161" s="12"/>
      <c r="L161" s="158"/>
      <c r="M161" s="163"/>
      <c r="N161" s="164"/>
      <c r="O161" s="164"/>
      <c r="P161" s="165">
        <f>P162</f>
        <v>0</v>
      </c>
      <c r="Q161" s="164"/>
      <c r="R161" s="165">
        <f>R162</f>
        <v>0</v>
      </c>
      <c r="S161" s="164"/>
      <c r="T161" s="166">
        <f>T162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59" t="s">
        <v>248</v>
      </c>
      <c r="AT161" s="167" t="s">
        <v>75</v>
      </c>
      <c r="AU161" s="167" t="s">
        <v>76</v>
      </c>
      <c r="AY161" s="159" t="s">
        <v>134</v>
      </c>
      <c r="BK161" s="168">
        <f>BK162</f>
        <v>0</v>
      </c>
    </row>
    <row r="162" s="2" customFormat="1" ht="37.8" customHeight="1">
      <c r="A162" s="38"/>
      <c r="B162" s="171"/>
      <c r="C162" s="172" t="s">
        <v>423</v>
      </c>
      <c r="D162" s="172" t="s">
        <v>137</v>
      </c>
      <c r="E162" s="173" t="s">
        <v>1525</v>
      </c>
      <c r="F162" s="174" t="s">
        <v>1526</v>
      </c>
      <c r="G162" s="175" t="s">
        <v>920</v>
      </c>
      <c r="H162" s="176">
        <v>1</v>
      </c>
      <c r="I162" s="177"/>
      <c r="J162" s="178">
        <f>ROUND(I162*H162,2)</f>
        <v>0</v>
      </c>
      <c r="K162" s="174" t="s">
        <v>1</v>
      </c>
      <c r="L162" s="39"/>
      <c r="M162" s="185" t="s">
        <v>1</v>
      </c>
      <c r="N162" s="186" t="s">
        <v>41</v>
      </c>
      <c r="O162" s="187"/>
      <c r="P162" s="188">
        <f>O162*H162</f>
        <v>0</v>
      </c>
      <c r="Q162" s="188">
        <v>0</v>
      </c>
      <c r="R162" s="188">
        <f>Q162*H162</f>
        <v>0</v>
      </c>
      <c r="S162" s="188">
        <v>0</v>
      </c>
      <c r="T162" s="189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83" t="s">
        <v>1406</v>
      </c>
      <c r="AT162" s="183" t="s">
        <v>137</v>
      </c>
      <c r="AU162" s="183" t="s">
        <v>84</v>
      </c>
      <c r="AY162" s="19" t="s">
        <v>134</v>
      </c>
      <c r="BE162" s="184">
        <f>IF(N162="základní",J162,0)</f>
        <v>0</v>
      </c>
      <c r="BF162" s="184">
        <f>IF(N162="snížená",J162,0)</f>
        <v>0</v>
      </c>
      <c r="BG162" s="184">
        <f>IF(N162="zákl. přenesená",J162,0)</f>
        <v>0</v>
      </c>
      <c r="BH162" s="184">
        <f>IF(N162="sníž. přenesená",J162,0)</f>
        <v>0</v>
      </c>
      <c r="BI162" s="184">
        <f>IF(N162="nulová",J162,0)</f>
        <v>0</v>
      </c>
      <c r="BJ162" s="19" t="s">
        <v>84</v>
      </c>
      <c r="BK162" s="184">
        <f>ROUND(I162*H162,2)</f>
        <v>0</v>
      </c>
      <c r="BL162" s="19" t="s">
        <v>1406</v>
      </c>
      <c r="BM162" s="183" t="s">
        <v>1527</v>
      </c>
    </row>
    <row r="163" s="2" customFormat="1" ht="6.96" customHeight="1">
      <c r="A163" s="38"/>
      <c r="B163" s="60"/>
      <c r="C163" s="61"/>
      <c r="D163" s="61"/>
      <c r="E163" s="61"/>
      <c r="F163" s="61"/>
      <c r="G163" s="61"/>
      <c r="H163" s="61"/>
      <c r="I163" s="61"/>
      <c r="J163" s="61"/>
      <c r="K163" s="61"/>
      <c r="L163" s="39"/>
      <c r="M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</row>
  </sheetData>
  <autoFilter ref="C122:K162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96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86</v>
      </c>
    </row>
    <row r="4" s="1" customFormat="1" ht="24.96" customHeight="1">
      <c r="B4" s="22"/>
      <c r="D4" s="23" t="s">
        <v>106</v>
      </c>
      <c r="L4" s="22"/>
      <c r="M4" s="120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1" t="str">
        <f>'Rekapitulace stavby'!K6</f>
        <v>Mateřská škola Dráček - energetická opatření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107</v>
      </c>
      <c r="E8" s="38"/>
      <c r="F8" s="38"/>
      <c r="G8" s="38"/>
      <c r="H8" s="38"/>
      <c r="I8" s="38"/>
      <c r="J8" s="38"/>
      <c r="K8" s="38"/>
      <c r="L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67" t="s">
        <v>1528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21</v>
      </c>
      <c r="G12" s="38"/>
      <c r="H12" s="38"/>
      <c r="I12" s="32" t="s">
        <v>22</v>
      </c>
      <c r="J12" s="69" t="str">
        <f>'Rekapitulace stavby'!AN8</f>
        <v>24. 6. 2024</v>
      </c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">
        <v>1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26</v>
      </c>
      <c r="F15" s="38"/>
      <c r="G15" s="38"/>
      <c r="H15" s="38"/>
      <c r="I15" s="32" t="s">
        <v>27</v>
      </c>
      <c r="J15" s="27" t="s">
        <v>1</v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28</v>
      </c>
      <c r="E17" s="38"/>
      <c r="F17" s="38"/>
      <c r="G17" s="38"/>
      <c r="H17" s="38"/>
      <c r="I17" s="32" t="s">
        <v>25</v>
      </c>
      <c r="J17" s="33" t="str">
        <f>'Rekapitulace stavby'!AN13</f>
        <v>Vyplň údaj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'Rekapitulace stavby'!E14</f>
        <v>Vyplň údaj</v>
      </c>
      <c r="F18" s="27"/>
      <c r="G18" s="27"/>
      <c r="H18" s="27"/>
      <c r="I18" s="32" t="s">
        <v>27</v>
      </c>
      <c r="J18" s="33" t="str">
        <f>'Rekapitulace stavby'!AN14</f>
        <v>Vyplň údaj</v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30</v>
      </c>
      <c r="E20" s="38"/>
      <c r="F20" s="38"/>
      <c r="G20" s="38"/>
      <c r="H20" s="38"/>
      <c r="I20" s="32" t="s">
        <v>25</v>
      </c>
      <c r="J20" s="27" t="s">
        <v>1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31</v>
      </c>
      <c r="F21" s="38"/>
      <c r="G21" s="38"/>
      <c r="H21" s="38"/>
      <c r="I21" s="32" t="s">
        <v>27</v>
      </c>
      <c r="J21" s="27" t="s">
        <v>1</v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25</v>
      </c>
      <c r="J23" s="27" t="s">
        <v>1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">
        <v>34</v>
      </c>
      <c r="F24" s="38"/>
      <c r="G24" s="38"/>
      <c r="H24" s="38"/>
      <c r="I24" s="32" t="s">
        <v>27</v>
      </c>
      <c r="J24" s="27" t="s">
        <v>1</v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22"/>
      <c r="B27" s="123"/>
      <c r="C27" s="122"/>
      <c r="D27" s="122"/>
      <c r="E27" s="36" t="s">
        <v>1</v>
      </c>
      <c r="F27" s="36"/>
      <c r="G27" s="36"/>
      <c r="H27" s="36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0"/>
      <c r="E29" s="90"/>
      <c r="F29" s="90"/>
      <c r="G29" s="90"/>
      <c r="H29" s="90"/>
      <c r="I29" s="90"/>
      <c r="J29" s="90"/>
      <c r="K29" s="90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25" t="s">
        <v>36</v>
      </c>
      <c r="E30" s="38"/>
      <c r="F30" s="38"/>
      <c r="G30" s="38"/>
      <c r="H30" s="38"/>
      <c r="I30" s="38"/>
      <c r="J30" s="96">
        <f>ROUND(J122, 2)</f>
        <v>0</v>
      </c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38</v>
      </c>
      <c r="G32" s="38"/>
      <c r="H32" s="38"/>
      <c r="I32" s="43" t="s">
        <v>37</v>
      </c>
      <c r="J32" s="43" t="s">
        <v>39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26" t="s">
        <v>40</v>
      </c>
      <c r="E33" s="32" t="s">
        <v>41</v>
      </c>
      <c r="F33" s="127">
        <f>ROUND((SUM(BE122:BE156)),  2)</f>
        <v>0</v>
      </c>
      <c r="G33" s="38"/>
      <c r="H33" s="38"/>
      <c r="I33" s="128">
        <v>0.20999999999999999</v>
      </c>
      <c r="J33" s="127">
        <f>ROUND(((SUM(BE122:BE156))*I33),  2)</f>
        <v>0</v>
      </c>
      <c r="K33" s="38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2" t="s">
        <v>42</v>
      </c>
      <c r="F34" s="127">
        <f>ROUND((SUM(BF122:BF156)),  2)</f>
        <v>0</v>
      </c>
      <c r="G34" s="38"/>
      <c r="H34" s="38"/>
      <c r="I34" s="128">
        <v>0.12</v>
      </c>
      <c r="J34" s="127">
        <f>ROUND(((SUM(BF122:BF156))*I34), 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43</v>
      </c>
      <c r="F35" s="127">
        <f>ROUND((SUM(BG122:BG156)),  2)</f>
        <v>0</v>
      </c>
      <c r="G35" s="38"/>
      <c r="H35" s="38"/>
      <c r="I35" s="128">
        <v>0.20999999999999999</v>
      </c>
      <c r="J35" s="127">
        <f>0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44</v>
      </c>
      <c r="F36" s="127">
        <f>ROUND((SUM(BH122:BH156)),  2)</f>
        <v>0</v>
      </c>
      <c r="G36" s="38"/>
      <c r="H36" s="38"/>
      <c r="I36" s="128">
        <v>0.12</v>
      </c>
      <c r="J36" s="127">
        <f>0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45</v>
      </c>
      <c r="F37" s="127">
        <f>ROUND((SUM(BI122:BI156)),  2)</f>
        <v>0</v>
      </c>
      <c r="G37" s="38"/>
      <c r="H37" s="38"/>
      <c r="I37" s="128">
        <v>0</v>
      </c>
      <c r="J37" s="127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29"/>
      <c r="D39" s="130" t="s">
        <v>46</v>
      </c>
      <c r="E39" s="81"/>
      <c r="F39" s="81"/>
      <c r="G39" s="131" t="s">
        <v>47</v>
      </c>
      <c r="H39" s="132" t="s">
        <v>48</v>
      </c>
      <c r="I39" s="81"/>
      <c r="J39" s="133">
        <f>SUM(J30:J37)</f>
        <v>0</v>
      </c>
      <c r="K39" s="134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49</v>
      </c>
      <c r="E50" s="57"/>
      <c r="F50" s="57"/>
      <c r="G50" s="56" t="s">
        <v>50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51</v>
      </c>
      <c r="E61" s="41"/>
      <c r="F61" s="135" t="s">
        <v>52</v>
      </c>
      <c r="G61" s="58" t="s">
        <v>51</v>
      </c>
      <c r="H61" s="41"/>
      <c r="I61" s="41"/>
      <c r="J61" s="136" t="s">
        <v>52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53</v>
      </c>
      <c r="E65" s="59"/>
      <c r="F65" s="59"/>
      <c r="G65" s="56" t="s">
        <v>54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51</v>
      </c>
      <c r="E76" s="41"/>
      <c r="F76" s="135" t="s">
        <v>52</v>
      </c>
      <c r="G76" s="58" t="s">
        <v>51</v>
      </c>
      <c r="H76" s="41"/>
      <c r="I76" s="41"/>
      <c r="J76" s="136" t="s">
        <v>52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109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1" t="str">
        <f>E7</f>
        <v>Mateřská škola Dráček - energetická opatření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107</v>
      </c>
      <c r="D86" s="38"/>
      <c r="E86" s="38"/>
      <c r="F86" s="38"/>
      <c r="G86" s="38"/>
      <c r="H86" s="38"/>
      <c r="I86" s="38"/>
      <c r="J86" s="38"/>
      <c r="K86" s="38"/>
      <c r="L86" s="5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67" t="str">
        <f>E9</f>
        <v>003 - Vytápění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>Trutnov</v>
      </c>
      <c r="G89" s="38"/>
      <c r="H89" s="38"/>
      <c r="I89" s="32" t="s">
        <v>22</v>
      </c>
      <c r="J89" s="69" t="str">
        <f>IF(J12="","",J12)</f>
        <v>24. 6. 2024</v>
      </c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38"/>
      <c r="E91" s="38"/>
      <c r="F91" s="27" t="str">
        <f>E15</f>
        <v>Město Trutnov, Slovanské nám. 165, Trutnov</v>
      </c>
      <c r="G91" s="38"/>
      <c r="H91" s="38"/>
      <c r="I91" s="32" t="s">
        <v>30</v>
      </c>
      <c r="J91" s="36" t="str">
        <f>E21</f>
        <v>SOLLERTIA, Ing. Vladislav Jána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>Ing. Lenka Kasperová</v>
      </c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37" t="s">
        <v>110</v>
      </c>
      <c r="D94" s="129"/>
      <c r="E94" s="129"/>
      <c r="F94" s="129"/>
      <c r="G94" s="129"/>
      <c r="H94" s="129"/>
      <c r="I94" s="129"/>
      <c r="J94" s="138" t="s">
        <v>111</v>
      </c>
      <c r="K94" s="129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39" t="s">
        <v>112</v>
      </c>
      <c r="D96" s="38"/>
      <c r="E96" s="38"/>
      <c r="F96" s="38"/>
      <c r="G96" s="38"/>
      <c r="H96" s="38"/>
      <c r="I96" s="38"/>
      <c r="J96" s="96">
        <f>J122</f>
        <v>0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113</v>
      </c>
    </row>
    <row r="97" s="9" customFormat="1" ht="24.96" customHeight="1">
      <c r="A97" s="9"/>
      <c r="B97" s="140"/>
      <c r="C97" s="9"/>
      <c r="D97" s="141" t="s">
        <v>218</v>
      </c>
      <c r="E97" s="142"/>
      <c r="F97" s="142"/>
      <c r="G97" s="142"/>
      <c r="H97" s="142"/>
      <c r="I97" s="142"/>
      <c r="J97" s="143">
        <f>J123</f>
        <v>0</v>
      </c>
      <c r="K97" s="9"/>
      <c r="L97" s="14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4"/>
      <c r="C98" s="10"/>
      <c r="D98" s="145" t="s">
        <v>226</v>
      </c>
      <c r="E98" s="146"/>
      <c r="F98" s="146"/>
      <c r="G98" s="146"/>
      <c r="H98" s="146"/>
      <c r="I98" s="146"/>
      <c r="J98" s="147">
        <f>J124</f>
        <v>0</v>
      </c>
      <c r="K98" s="10"/>
      <c r="L98" s="14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40"/>
      <c r="C99" s="9"/>
      <c r="D99" s="141" t="s">
        <v>228</v>
      </c>
      <c r="E99" s="142"/>
      <c r="F99" s="142"/>
      <c r="G99" s="142"/>
      <c r="H99" s="142"/>
      <c r="I99" s="142"/>
      <c r="J99" s="143">
        <f>J130</f>
        <v>0</v>
      </c>
      <c r="K99" s="9"/>
      <c r="L99" s="14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44"/>
      <c r="C100" s="10"/>
      <c r="D100" s="145" t="s">
        <v>1529</v>
      </c>
      <c r="E100" s="146"/>
      <c r="F100" s="146"/>
      <c r="G100" s="146"/>
      <c r="H100" s="146"/>
      <c r="I100" s="146"/>
      <c r="J100" s="147">
        <f>J131</f>
        <v>0</v>
      </c>
      <c r="K100" s="10"/>
      <c r="L100" s="14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4"/>
      <c r="C101" s="10"/>
      <c r="D101" s="145" t="s">
        <v>1530</v>
      </c>
      <c r="E101" s="146"/>
      <c r="F101" s="146"/>
      <c r="G101" s="146"/>
      <c r="H101" s="146"/>
      <c r="I101" s="146"/>
      <c r="J101" s="147">
        <f>J143</f>
        <v>0</v>
      </c>
      <c r="K101" s="10"/>
      <c r="L101" s="14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4"/>
      <c r="C102" s="10"/>
      <c r="D102" s="145" t="s">
        <v>1531</v>
      </c>
      <c r="E102" s="146"/>
      <c r="F102" s="146"/>
      <c r="G102" s="146"/>
      <c r="H102" s="146"/>
      <c r="I102" s="146"/>
      <c r="J102" s="147">
        <f>J149</f>
        <v>0</v>
      </c>
      <c r="K102" s="10"/>
      <c r="L102" s="144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38"/>
      <c r="D103" s="38"/>
      <c r="E103" s="38"/>
      <c r="F103" s="38"/>
      <c r="G103" s="38"/>
      <c r="H103" s="38"/>
      <c r="I103" s="38"/>
      <c r="J103" s="38"/>
      <c r="K103" s="38"/>
      <c r="L103" s="55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0"/>
      <c r="C104" s="61"/>
      <c r="D104" s="61"/>
      <c r="E104" s="61"/>
      <c r="F104" s="61"/>
      <c r="G104" s="61"/>
      <c r="H104" s="61"/>
      <c r="I104" s="61"/>
      <c r="J104" s="61"/>
      <c r="K104" s="61"/>
      <c r="L104" s="55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2"/>
      <c r="C108" s="63"/>
      <c r="D108" s="63"/>
      <c r="E108" s="63"/>
      <c r="F108" s="63"/>
      <c r="G108" s="63"/>
      <c r="H108" s="63"/>
      <c r="I108" s="63"/>
      <c r="J108" s="63"/>
      <c r="K108" s="63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118</v>
      </c>
      <c r="D109" s="38"/>
      <c r="E109" s="38"/>
      <c r="F109" s="38"/>
      <c r="G109" s="38"/>
      <c r="H109" s="38"/>
      <c r="I109" s="38"/>
      <c r="J109" s="38"/>
      <c r="K109" s="38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38"/>
      <c r="D110" s="38"/>
      <c r="E110" s="38"/>
      <c r="F110" s="38"/>
      <c r="G110" s="38"/>
      <c r="H110" s="38"/>
      <c r="I110" s="38"/>
      <c r="J110" s="38"/>
      <c r="K110" s="38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38"/>
      <c r="E111" s="38"/>
      <c r="F111" s="38"/>
      <c r="G111" s="38"/>
      <c r="H111" s="38"/>
      <c r="I111" s="38"/>
      <c r="J111" s="38"/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38"/>
      <c r="D112" s="38"/>
      <c r="E112" s="121" t="str">
        <f>E7</f>
        <v>Mateřská škola Dráček - energetická opatření</v>
      </c>
      <c r="F112" s="32"/>
      <c r="G112" s="32"/>
      <c r="H112" s="32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107</v>
      </c>
      <c r="D113" s="38"/>
      <c r="E113" s="38"/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38"/>
      <c r="D114" s="38"/>
      <c r="E114" s="67" t="str">
        <f>E9</f>
        <v>003 - Vytápění</v>
      </c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38"/>
      <c r="D115" s="38"/>
      <c r="E115" s="38"/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38"/>
      <c r="E116" s="38"/>
      <c r="F116" s="27" t="str">
        <f>F12</f>
        <v>Trutnov</v>
      </c>
      <c r="G116" s="38"/>
      <c r="H116" s="38"/>
      <c r="I116" s="32" t="s">
        <v>22</v>
      </c>
      <c r="J116" s="69" t="str">
        <f>IF(J12="","",J12)</f>
        <v>24. 6. 2024</v>
      </c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38"/>
      <c r="D117" s="38"/>
      <c r="E117" s="38"/>
      <c r="F117" s="38"/>
      <c r="G117" s="38"/>
      <c r="H117" s="38"/>
      <c r="I117" s="38"/>
      <c r="J117" s="38"/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5.65" customHeight="1">
      <c r="A118" s="38"/>
      <c r="B118" s="39"/>
      <c r="C118" s="32" t="s">
        <v>24</v>
      </c>
      <c r="D118" s="38"/>
      <c r="E118" s="38"/>
      <c r="F118" s="27" t="str">
        <f>E15</f>
        <v>Město Trutnov, Slovanské nám. 165, Trutnov</v>
      </c>
      <c r="G118" s="38"/>
      <c r="H118" s="38"/>
      <c r="I118" s="32" t="s">
        <v>30</v>
      </c>
      <c r="J118" s="36" t="str">
        <f>E21</f>
        <v>SOLLERTIA, Ing. Vladislav Jána</v>
      </c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28</v>
      </c>
      <c r="D119" s="38"/>
      <c r="E119" s="38"/>
      <c r="F119" s="27" t="str">
        <f>IF(E18="","",E18)</f>
        <v>Vyplň údaj</v>
      </c>
      <c r="G119" s="38"/>
      <c r="H119" s="38"/>
      <c r="I119" s="32" t="s">
        <v>33</v>
      </c>
      <c r="J119" s="36" t="str">
        <f>E24</f>
        <v>Ing. Lenka Kasperová</v>
      </c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38"/>
      <c r="D120" s="38"/>
      <c r="E120" s="38"/>
      <c r="F120" s="38"/>
      <c r="G120" s="38"/>
      <c r="H120" s="38"/>
      <c r="I120" s="38"/>
      <c r="J120" s="38"/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48"/>
      <c r="B121" s="149"/>
      <c r="C121" s="150" t="s">
        <v>119</v>
      </c>
      <c r="D121" s="151" t="s">
        <v>61</v>
      </c>
      <c r="E121" s="151" t="s">
        <v>57</v>
      </c>
      <c r="F121" s="151" t="s">
        <v>58</v>
      </c>
      <c r="G121" s="151" t="s">
        <v>120</v>
      </c>
      <c r="H121" s="151" t="s">
        <v>121</v>
      </c>
      <c r="I121" s="151" t="s">
        <v>122</v>
      </c>
      <c r="J121" s="151" t="s">
        <v>111</v>
      </c>
      <c r="K121" s="152" t="s">
        <v>123</v>
      </c>
      <c r="L121" s="153"/>
      <c r="M121" s="86" t="s">
        <v>1</v>
      </c>
      <c r="N121" s="87" t="s">
        <v>40</v>
      </c>
      <c r="O121" s="87" t="s">
        <v>124</v>
      </c>
      <c r="P121" s="87" t="s">
        <v>125</v>
      </c>
      <c r="Q121" s="87" t="s">
        <v>126</v>
      </c>
      <c r="R121" s="87" t="s">
        <v>127</v>
      </c>
      <c r="S121" s="87" t="s">
        <v>128</v>
      </c>
      <c r="T121" s="88" t="s">
        <v>129</v>
      </c>
      <c r="U121" s="148"/>
      <c r="V121" s="148"/>
      <c r="W121" s="148"/>
      <c r="X121" s="148"/>
      <c r="Y121" s="148"/>
      <c r="Z121" s="148"/>
      <c r="AA121" s="148"/>
      <c r="AB121" s="148"/>
      <c r="AC121" s="148"/>
      <c r="AD121" s="148"/>
      <c r="AE121" s="148"/>
    </row>
    <row r="122" s="2" customFormat="1" ht="22.8" customHeight="1">
      <c r="A122" s="38"/>
      <c r="B122" s="39"/>
      <c r="C122" s="93" t="s">
        <v>130</v>
      </c>
      <c r="D122" s="38"/>
      <c r="E122" s="38"/>
      <c r="F122" s="38"/>
      <c r="G122" s="38"/>
      <c r="H122" s="38"/>
      <c r="I122" s="38"/>
      <c r="J122" s="154">
        <f>BK122</f>
        <v>0</v>
      </c>
      <c r="K122" s="38"/>
      <c r="L122" s="39"/>
      <c r="M122" s="89"/>
      <c r="N122" s="73"/>
      <c r="O122" s="90"/>
      <c r="P122" s="155">
        <f>P123+P130</f>
        <v>0</v>
      </c>
      <c r="Q122" s="90"/>
      <c r="R122" s="155">
        <f>R123+R130</f>
        <v>0.32830999999999999</v>
      </c>
      <c r="S122" s="90"/>
      <c r="T122" s="156">
        <f>T123+T130</f>
        <v>0.30220000000000002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9" t="s">
        <v>75</v>
      </c>
      <c r="AU122" s="19" t="s">
        <v>113</v>
      </c>
      <c r="BK122" s="157">
        <f>BK123+BK130</f>
        <v>0</v>
      </c>
    </row>
    <row r="123" s="12" customFormat="1" ht="25.92" customHeight="1">
      <c r="A123" s="12"/>
      <c r="B123" s="158"/>
      <c r="C123" s="12"/>
      <c r="D123" s="159" t="s">
        <v>75</v>
      </c>
      <c r="E123" s="160" t="s">
        <v>242</v>
      </c>
      <c r="F123" s="160" t="s">
        <v>243</v>
      </c>
      <c r="G123" s="12"/>
      <c r="H123" s="12"/>
      <c r="I123" s="161"/>
      <c r="J123" s="162">
        <f>BK123</f>
        <v>0</v>
      </c>
      <c r="K123" s="12"/>
      <c r="L123" s="158"/>
      <c r="M123" s="163"/>
      <c r="N123" s="164"/>
      <c r="O123" s="164"/>
      <c r="P123" s="165">
        <f>P124</f>
        <v>0</v>
      </c>
      <c r="Q123" s="164"/>
      <c r="R123" s="165">
        <f>R124</f>
        <v>0</v>
      </c>
      <c r="S123" s="164"/>
      <c r="T123" s="166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59" t="s">
        <v>84</v>
      </c>
      <c r="AT123" s="167" t="s">
        <v>75</v>
      </c>
      <c r="AU123" s="167" t="s">
        <v>76</v>
      </c>
      <c r="AY123" s="159" t="s">
        <v>134</v>
      </c>
      <c r="BK123" s="168">
        <f>BK124</f>
        <v>0</v>
      </c>
    </row>
    <row r="124" s="12" customFormat="1" ht="22.8" customHeight="1">
      <c r="A124" s="12"/>
      <c r="B124" s="158"/>
      <c r="C124" s="12"/>
      <c r="D124" s="159" t="s">
        <v>75</v>
      </c>
      <c r="E124" s="169" t="s">
        <v>937</v>
      </c>
      <c r="F124" s="169" t="s">
        <v>938</v>
      </c>
      <c r="G124" s="12"/>
      <c r="H124" s="12"/>
      <c r="I124" s="161"/>
      <c r="J124" s="170">
        <f>BK124</f>
        <v>0</v>
      </c>
      <c r="K124" s="12"/>
      <c r="L124" s="158"/>
      <c r="M124" s="163"/>
      <c r="N124" s="164"/>
      <c r="O124" s="164"/>
      <c r="P124" s="165">
        <f>SUM(P125:P129)</f>
        <v>0</v>
      </c>
      <c r="Q124" s="164"/>
      <c r="R124" s="165">
        <f>SUM(R125:R129)</f>
        <v>0</v>
      </c>
      <c r="S124" s="164"/>
      <c r="T124" s="166">
        <f>SUM(T125:T129)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59" t="s">
        <v>84</v>
      </c>
      <c r="AT124" s="167" t="s">
        <v>75</v>
      </c>
      <c r="AU124" s="167" t="s">
        <v>84</v>
      </c>
      <c r="AY124" s="159" t="s">
        <v>134</v>
      </c>
      <c r="BK124" s="168">
        <f>SUM(BK125:BK129)</f>
        <v>0</v>
      </c>
    </row>
    <row r="125" s="2" customFormat="1" ht="24.15" customHeight="1">
      <c r="A125" s="38"/>
      <c r="B125" s="171"/>
      <c r="C125" s="172" t="s">
        <v>84</v>
      </c>
      <c r="D125" s="172" t="s">
        <v>137</v>
      </c>
      <c r="E125" s="173" t="s">
        <v>940</v>
      </c>
      <c r="F125" s="174" t="s">
        <v>941</v>
      </c>
      <c r="G125" s="175" t="s">
        <v>293</v>
      </c>
      <c r="H125" s="176">
        <v>0.30199999999999999</v>
      </c>
      <c r="I125" s="177"/>
      <c r="J125" s="178">
        <f>ROUND(I125*H125,2)</f>
        <v>0</v>
      </c>
      <c r="K125" s="174" t="s">
        <v>141</v>
      </c>
      <c r="L125" s="39"/>
      <c r="M125" s="179" t="s">
        <v>1</v>
      </c>
      <c r="N125" s="180" t="s">
        <v>41</v>
      </c>
      <c r="O125" s="77"/>
      <c r="P125" s="181">
        <f>O125*H125</f>
        <v>0</v>
      </c>
      <c r="Q125" s="181">
        <v>0</v>
      </c>
      <c r="R125" s="181">
        <f>Q125*H125</f>
        <v>0</v>
      </c>
      <c r="S125" s="181">
        <v>0</v>
      </c>
      <c r="T125" s="182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83" t="s">
        <v>248</v>
      </c>
      <c r="AT125" s="183" t="s">
        <v>137</v>
      </c>
      <c r="AU125" s="183" t="s">
        <v>86</v>
      </c>
      <c r="AY125" s="19" t="s">
        <v>134</v>
      </c>
      <c r="BE125" s="184">
        <f>IF(N125="základní",J125,0)</f>
        <v>0</v>
      </c>
      <c r="BF125" s="184">
        <f>IF(N125="snížená",J125,0)</f>
        <v>0</v>
      </c>
      <c r="BG125" s="184">
        <f>IF(N125="zákl. přenesená",J125,0)</f>
        <v>0</v>
      </c>
      <c r="BH125" s="184">
        <f>IF(N125="sníž. přenesená",J125,0)</f>
        <v>0</v>
      </c>
      <c r="BI125" s="184">
        <f>IF(N125="nulová",J125,0)</f>
        <v>0</v>
      </c>
      <c r="BJ125" s="19" t="s">
        <v>84</v>
      </c>
      <c r="BK125" s="184">
        <f>ROUND(I125*H125,2)</f>
        <v>0</v>
      </c>
      <c r="BL125" s="19" t="s">
        <v>248</v>
      </c>
      <c r="BM125" s="183" t="s">
        <v>1532</v>
      </c>
    </row>
    <row r="126" s="2" customFormat="1" ht="24.15" customHeight="1">
      <c r="A126" s="38"/>
      <c r="B126" s="171"/>
      <c r="C126" s="172" t="s">
        <v>86</v>
      </c>
      <c r="D126" s="172" t="s">
        <v>137</v>
      </c>
      <c r="E126" s="173" t="s">
        <v>944</v>
      </c>
      <c r="F126" s="174" t="s">
        <v>945</v>
      </c>
      <c r="G126" s="175" t="s">
        <v>293</v>
      </c>
      <c r="H126" s="176">
        <v>0.30199999999999999</v>
      </c>
      <c r="I126" s="177"/>
      <c r="J126" s="178">
        <f>ROUND(I126*H126,2)</f>
        <v>0</v>
      </c>
      <c r="K126" s="174" t="s">
        <v>141</v>
      </c>
      <c r="L126" s="39"/>
      <c r="M126" s="179" t="s">
        <v>1</v>
      </c>
      <c r="N126" s="180" t="s">
        <v>41</v>
      </c>
      <c r="O126" s="77"/>
      <c r="P126" s="181">
        <f>O126*H126</f>
        <v>0</v>
      </c>
      <c r="Q126" s="181">
        <v>0</v>
      </c>
      <c r="R126" s="181">
        <f>Q126*H126</f>
        <v>0</v>
      </c>
      <c r="S126" s="181">
        <v>0</v>
      </c>
      <c r="T126" s="182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183" t="s">
        <v>248</v>
      </c>
      <c r="AT126" s="183" t="s">
        <v>137</v>
      </c>
      <c r="AU126" s="183" t="s">
        <v>86</v>
      </c>
      <c r="AY126" s="19" t="s">
        <v>134</v>
      </c>
      <c r="BE126" s="184">
        <f>IF(N126="základní",J126,0)</f>
        <v>0</v>
      </c>
      <c r="BF126" s="184">
        <f>IF(N126="snížená",J126,0)</f>
        <v>0</v>
      </c>
      <c r="BG126" s="184">
        <f>IF(N126="zákl. přenesená",J126,0)</f>
        <v>0</v>
      </c>
      <c r="BH126" s="184">
        <f>IF(N126="sníž. přenesená",J126,0)</f>
        <v>0</v>
      </c>
      <c r="BI126" s="184">
        <f>IF(N126="nulová",J126,0)</f>
        <v>0</v>
      </c>
      <c r="BJ126" s="19" t="s">
        <v>84</v>
      </c>
      <c r="BK126" s="184">
        <f>ROUND(I126*H126,2)</f>
        <v>0</v>
      </c>
      <c r="BL126" s="19" t="s">
        <v>248</v>
      </c>
      <c r="BM126" s="183" t="s">
        <v>1533</v>
      </c>
    </row>
    <row r="127" s="2" customFormat="1" ht="24.15" customHeight="1">
      <c r="A127" s="38"/>
      <c r="B127" s="171"/>
      <c r="C127" s="172" t="s">
        <v>150</v>
      </c>
      <c r="D127" s="172" t="s">
        <v>137</v>
      </c>
      <c r="E127" s="173" t="s">
        <v>948</v>
      </c>
      <c r="F127" s="174" t="s">
        <v>949</v>
      </c>
      <c r="G127" s="175" t="s">
        <v>293</v>
      </c>
      <c r="H127" s="176">
        <v>2.4159999999999999</v>
      </c>
      <c r="I127" s="177"/>
      <c r="J127" s="178">
        <f>ROUND(I127*H127,2)</f>
        <v>0</v>
      </c>
      <c r="K127" s="174" t="s">
        <v>141</v>
      </c>
      <c r="L127" s="39"/>
      <c r="M127" s="179" t="s">
        <v>1</v>
      </c>
      <c r="N127" s="180" t="s">
        <v>41</v>
      </c>
      <c r="O127" s="77"/>
      <c r="P127" s="181">
        <f>O127*H127</f>
        <v>0</v>
      </c>
      <c r="Q127" s="181">
        <v>0</v>
      </c>
      <c r="R127" s="181">
        <f>Q127*H127</f>
        <v>0</v>
      </c>
      <c r="S127" s="181">
        <v>0</v>
      </c>
      <c r="T127" s="182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83" t="s">
        <v>248</v>
      </c>
      <c r="AT127" s="183" t="s">
        <v>137</v>
      </c>
      <c r="AU127" s="183" t="s">
        <v>86</v>
      </c>
      <c r="AY127" s="19" t="s">
        <v>134</v>
      </c>
      <c r="BE127" s="184">
        <f>IF(N127="základní",J127,0)</f>
        <v>0</v>
      </c>
      <c r="BF127" s="184">
        <f>IF(N127="snížená",J127,0)</f>
        <v>0</v>
      </c>
      <c r="BG127" s="184">
        <f>IF(N127="zákl. přenesená",J127,0)</f>
        <v>0</v>
      </c>
      <c r="BH127" s="184">
        <f>IF(N127="sníž. přenesená",J127,0)</f>
        <v>0</v>
      </c>
      <c r="BI127" s="184">
        <f>IF(N127="nulová",J127,0)</f>
        <v>0</v>
      </c>
      <c r="BJ127" s="19" t="s">
        <v>84</v>
      </c>
      <c r="BK127" s="184">
        <f>ROUND(I127*H127,2)</f>
        <v>0</v>
      </c>
      <c r="BL127" s="19" t="s">
        <v>248</v>
      </c>
      <c r="BM127" s="183" t="s">
        <v>1534</v>
      </c>
    </row>
    <row r="128" s="13" customFormat="1">
      <c r="A128" s="13"/>
      <c r="B128" s="192"/>
      <c r="C128" s="13"/>
      <c r="D128" s="193" t="s">
        <v>250</v>
      </c>
      <c r="E128" s="13"/>
      <c r="F128" s="195" t="s">
        <v>1535</v>
      </c>
      <c r="G128" s="13"/>
      <c r="H128" s="196">
        <v>2.4159999999999999</v>
      </c>
      <c r="I128" s="197"/>
      <c r="J128" s="13"/>
      <c r="K128" s="13"/>
      <c r="L128" s="192"/>
      <c r="M128" s="198"/>
      <c r="N128" s="199"/>
      <c r="O128" s="199"/>
      <c r="P128" s="199"/>
      <c r="Q128" s="199"/>
      <c r="R128" s="199"/>
      <c r="S128" s="199"/>
      <c r="T128" s="20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94" t="s">
        <v>250</v>
      </c>
      <c r="AU128" s="194" t="s">
        <v>86</v>
      </c>
      <c r="AV128" s="13" t="s">
        <v>86</v>
      </c>
      <c r="AW128" s="13" t="s">
        <v>3</v>
      </c>
      <c r="AX128" s="13" t="s">
        <v>84</v>
      </c>
      <c r="AY128" s="194" t="s">
        <v>134</v>
      </c>
    </row>
    <row r="129" s="2" customFormat="1" ht="33" customHeight="1">
      <c r="A129" s="38"/>
      <c r="B129" s="171"/>
      <c r="C129" s="172" t="s">
        <v>248</v>
      </c>
      <c r="D129" s="172" t="s">
        <v>137</v>
      </c>
      <c r="E129" s="173" t="s">
        <v>953</v>
      </c>
      <c r="F129" s="174" t="s">
        <v>954</v>
      </c>
      <c r="G129" s="175" t="s">
        <v>293</v>
      </c>
      <c r="H129" s="176">
        <v>0.30199999999999999</v>
      </c>
      <c r="I129" s="177"/>
      <c r="J129" s="178">
        <f>ROUND(I129*H129,2)</f>
        <v>0</v>
      </c>
      <c r="K129" s="174" t="s">
        <v>141</v>
      </c>
      <c r="L129" s="39"/>
      <c r="M129" s="179" t="s">
        <v>1</v>
      </c>
      <c r="N129" s="180" t="s">
        <v>41</v>
      </c>
      <c r="O129" s="77"/>
      <c r="P129" s="181">
        <f>O129*H129</f>
        <v>0</v>
      </c>
      <c r="Q129" s="181">
        <v>0</v>
      </c>
      <c r="R129" s="181">
        <f>Q129*H129</f>
        <v>0</v>
      </c>
      <c r="S129" s="181">
        <v>0</v>
      </c>
      <c r="T129" s="182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83" t="s">
        <v>248</v>
      </c>
      <c r="AT129" s="183" t="s">
        <v>137</v>
      </c>
      <c r="AU129" s="183" t="s">
        <v>86</v>
      </c>
      <c r="AY129" s="19" t="s">
        <v>134</v>
      </c>
      <c r="BE129" s="184">
        <f>IF(N129="základní",J129,0)</f>
        <v>0</v>
      </c>
      <c r="BF129" s="184">
        <f>IF(N129="snížená",J129,0)</f>
        <v>0</v>
      </c>
      <c r="BG129" s="184">
        <f>IF(N129="zákl. přenesená",J129,0)</f>
        <v>0</v>
      </c>
      <c r="BH129" s="184">
        <f>IF(N129="sníž. přenesená",J129,0)</f>
        <v>0</v>
      </c>
      <c r="BI129" s="184">
        <f>IF(N129="nulová",J129,0)</f>
        <v>0</v>
      </c>
      <c r="BJ129" s="19" t="s">
        <v>84</v>
      </c>
      <c r="BK129" s="184">
        <f>ROUND(I129*H129,2)</f>
        <v>0</v>
      </c>
      <c r="BL129" s="19" t="s">
        <v>248</v>
      </c>
      <c r="BM129" s="183" t="s">
        <v>1536</v>
      </c>
    </row>
    <row r="130" s="12" customFormat="1" ht="25.92" customHeight="1">
      <c r="A130" s="12"/>
      <c r="B130" s="158"/>
      <c r="C130" s="12"/>
      <c r="D130" s="159" t="s">
        <v>75</v>
      </c>
      <c r="E130" s="160" t="s">
        <v>962</v>
      </c>
      <c r="F130" s="160" t="s">
        <v>963</v>
      </c>
      <c r="G130" s="12"/>
      <c r="H130" s="12"/>
      <c r="I130" s="161"/>
      <c r="J130" s="162">
        <f>BK130</f>
        <v>0</v>
      </c>
      <c r="K130" s="12"/>
      <c r="L130" s="158"/>
      <c r="M130" s="163"/>
      <c r="N130" s="164"/>
      <c r="O130" s="164"/>
      <c r="P130" s="165">
        <f>P131+P143+P149</f>
        <v>0</v>
      </c>
      <c r="Q130" s="164"/>
      <c r="R130" s="165">
        <f>R131+R143+R149</f>
        <v>0.32830999999999999</v>
      </c>
      <c r="S130" s="164"/>
      <c r="T130" s="166">
        <f>T131+T143+T149</f>
        <v>0.30220000000000002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59" t="s">
        <v>86</v>
      </c>
      <c r="AT130" s="167" t="s">
        <v>75</v>
      </c>
      <c r="AU130" s="167" t="s">
        <v>76</v>
      </c>
      <c r="AY130" s="159" t="s">
        <v>134</v>
      </c>
      <c r="BK130" s="168">
        <f>BK131+BK143+BK149</f>
        <v>0</v>
      </c>
    </row>
    <row r="131" s="12" customFormat="1" ht="22.8" customHeight="1">
      <c r="A131" s="12"/>
      <c r="B131" s="158"/>
      <c r="C131" s="12"/>
      <c r="D131" s="159" t="s">
        <v>75</v>
      </c>
      <c r="E131" s="169" t="s">
        <v>1537</v>
      </c>
      <c r="F131" s="169" t="s">
        <v>1538</v>
      </c>
      <c r="G131" s="12"/>
      <c r="H131" s="12"/>
      <c r="I131" s="161"/>
      <c r="J131" s="170">
        <f>BK131</f>
        <v>0</v>
      </c>
      <c r="K131" s="12"/>
      <c r="L131" s="158"/>
      <c r="M131" s="163"/>
      <c r="N131" s="164"/>
      <c r="O131" s="164"/>
      <c r="P131" s="165">
        <f>SUM(P132:P142)</f>
        <v>0</v>
      </c>
      <c r="Q131" s="164"/>
      <c r="R131" s="165">
        <f>SUM(R132:R142)</f>
        <v>0.062899999999999998</v>
      </c>
      <c r="S131" s="164"/>
      <c r="T131" s="166">
        <f>SUM(T132:T142)</f>
        <v>0.11520000000000001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59" t="s">
        <v>86</v>
      </c>
      <c r="AT131" s="167" t="s">
        <v>75</v>
      </c>
      <c r="AU131" s="167" t="s">
        <v>84</v>
      </c>
      <c r="AY131" s="159" t="s">
        <v>134</v>
      </c>
      <c r="BK131" s="168">
        <f>SUM(BK132:BK142)</f>
        <v>0</v>
      </c>
    </row>
    <row r="132" s="2" customFormat="1" ht="24.15" customHeight="1">
      <c r="A132" s="38"/>
      <c r="B132" s="171"/>
      <c r="C132" s="172" t="s">
        <v>133</v>
      </c>
      <c r="D132" s="172" t="s">
        <v>137</v>
      </c>
      <c r="E132" s="173" t="s">
        <v>1539</v>
      </c>
      <c r="F132" s="174" t="s">
        <v>1540</v>
      </c>
      <c r="G132" s="175" t="s">
        <v>397</v>
      </c>
      <c r="H132" s="176">
        <v>36</v>
      </c>
      <c r="I132" s="177"/>
      <c r="J132" s="178">
        <f>ROUND(I132*H132,2)</f>
        <v>0</v>
      </c>
      <c r="K132" s="174" t="s">
        <v>141</v>
      </c>
      <c r="L132" s="39"/>
      <c r="M132" s="179" t="s">
        <v>1</v>
      </c>
      <c r="N132" s="180" t="s">
        <v>41</v>
      </c>
      <c r="O132" s="77"/>
      <c r="P132" s="181">
        <f>O132*H132</f>
        <v>0</v>
      </c>
      <c r="Q132" s="181">
        <v>2.0000000000000002E-05</v>
      </c>
      <c r="R132" s="181">
        <f>Q132*H132</f>
        <v>0.00072000000000000005</v>
      </c>
      <c r="S132" s="181">
        <v>0.0032000000000000002</v>
      </c>
      <c r="T132" s="182">
        <f>S132*H132</f>
        <v>0.11520000000000001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83" t="s">
        <v>341</v>
      </c>
      <c r="AT132" s="183" t="s">
        <v>137</v>
      </c>
      <c r="AU132" s="183" t="s">
        <v>86</v>
      </c>
      <c r="AY132" s="19" t="s">
        <v>134</v>
      </c>
      <c r="BE132" s="184">
        <f>IF(N132="základní",J132,0)</f>
        <v>0</v>
      </c>
      <c r="BF132" s="184">
        <f>IF(N132="snížená",J132,0)</f>
        <v>0</v>
      </c>
      <c r="BG132" s="184">
        <f>IF(N132="zákl. přenesená",J132,0)</f>
        <v>0</v>
      </c>
      <c r="BH132" s="184">
        <f>IF(N132="sníž. přenesená",J132,0)</f>
        <v>0</v>
      </c>
      <c r="BI132" s="184">
        <f>IF(N132="nulová",J132,0)</f>
        <v>0</v>
      </c>
      <c r="BJ132" s="19" t="s">
        <v>84</v>
      </c>
      <c r="BK132" s="184">
        <f>ROUND(I132*H132,2)</f>
        <v>0</v>
      </c>
      <c r="BL132" s="19" t="s">
        <v>341</v>
      </c>
      <c r="BM132" s="183" t="s">
        <v>1541</v>
      </c>
    </row>
    <row r="133" s="2" customFormat="1" ht="24.15" customHeight="1">
      <c r="A133" s="38"/>
      <c r="B133" s="171"/>
      <c r="C133" s="172" t="s">
        <v>290</v>
      </c>
      <c r="D133" s="172" t="s">
        <v>137</v>
      </c>
      <c r="E133" s="173" t="s">
        <v>1542</v>
      </c>
      <c r="F133" s="174" t="s">
        <v>1543</v>
      </c>
      <c r="G133" s="175" t="s">
        <v>397</v>
      </c>
      <c r="H133" s="176">
        <v>54</v>
      </c>
      <c r="I133" s="177"/>
      <c r="J133" s="178">
        <f>ROUND(I133*H133,2)</f>
        <v>0</v>
      </c>
      <c r="K133" s="174" t="s">
        <v>141</v>
      </c>
      <c r="L133" s="39"/>
      <c r="M133" s="179" t="s">
        <v>1</v>
      </c>
      <c r="N133" s="180" t="s">
        <v>41</v>
      </c>
      <c r="O133" s="77"/>
      <c r="P133" s="181">
        <f>O133*H133</f>
        <v>0</v>
      </c>
      <c r="Q133" s="181">
        <v>0.00046000000000000001</v>
      </c>
      <c r="R133" s="181">
        <f>Q133*H133</f>
        <v>0.024840000000000001</v>
      </c>
      <c r="S133" s="181">
        <v>0</v>
      </c>
      <c r="T133" s="182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83" t="s">
        <v>341</v>
      </c>
      <c r="AT133" s="183" t="s">
        <v>137</v>
      </c>
      <c r="AU133" s="183" t="s">
        <v>86</v>
      </c>
      <c r="AY133" s="19" t="s">
        <v>134</v>
      </c>
      <c r="BE133" s="184">
        <f>IF(N133="základní",J133,0)</f>
        <v>0</v>
      </c>
      <c r="BF133" s="184">
        <f>IF(N133="snížená",J133,0)</f>
        <v>0</v>
      </c>
      <c r="BG133" s="184">
        <f>IF(N133="zákl. přenesená",J133,0)</f>
        <v>0</v>
      </c>
      <c r="BH133" s="184">
        <f>IF(N133="sníž. přenesená",J133,0)</f>
        <v>0</v>
      </c>
      <c r="BI133" s="184">
        <f>IF(N133="nulová",J133,0)</f>
        <v>0</v>
      </c>
      <c r="BJ133" s="19" t="s">
        <v>84</v>
      </c>
      <c r="BK133" s="184">
        <f>ROUND(I133*H133,2)</f>
        <v>0</v>
      </c>
      <c r="BL133" s="19" t="s">
        <v>341</v>
      </c>
      <c r="BM133" s="183" t="s">
        <v>1544</v>
      </c>
    </row>
    <row r="134" s="2" customFormat="1" ht="24.15" customHeight="1">
      <c r="A134" s="38"/>
      <c r="B134" s="171"/>
      <c r="C134" s="172" t="s">
        <v>296</v>
      </c>
      <c r="D134" s="172" t="s">
        <v>137</v>
      </c>
      <c r="E134" s="173" t="s">
        <v>1545</v>
      </c>
      <c r="F134" s="174" t="s">
        <v>1546</v>
      </c>
      <c r="G134" s="175" t="s">
        <v>397</v>
      </c>
      <c r="H134" s="176">
        <v>22</v>
      </c>
      <c r="I134" s="177"/>
      <c r="J134" s="178">
        <f>ROUND(I134*H134,2)</f>
        <v>0</v>
      </c>
      <c r="K134" s="174" t="s">
        <v>141</v>
      </c>
      <c r="L134" s="39"/>
      <c r="M134" s="179" t="s">
        <v>1</v>
      </c>
      <c r="N134" s="180" t="s">
        <v>41</v>
      </c>
      <c r="O134" s="77"/>
      <c r="P134" s="181">
        <f>O134*H134</f>
        <v>0</v>
      </c>
      <c r="Q134" s="181">
        <v>0.00055999999999999995</v>
      </c>
      <c r="R134" s="181">
        <f>Q134*H134</f>
        <v>0.012319999999999999</v>
      </c>
      <c r="S134" s="181">
        <v>0</v>
      </c>
      <c r="T134" s="182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183" t="s">
        <v>341</v>
      </c>
      <c r="AT134" s="183" t="s">
        <v>137</v>
      </c>
      <c r="AU134" s="183" t="s">
        <v>86</v>
      </c>
      <c r="AY134" s="19" t="s">
        <v>134</v>
      </c>
      <c r="BE134" s="184">
        <f>IF(N134="základní",J134,0)</f>
        <v>0</v>
      </c>
      <c r="BF134" s="184">
        <f>IF(N134="snížená",J134,0)</f>
        <v>0</v>
      </c>
      <c r="BG134" s="184">
        <f>IF(N134="zákl. přenesená",J134,0)</f>
        <v>0</v>
      </c>
      <c r="BH134" s="184">
        <f>IF(N134="sníž. přenesená",J134,0)</f>
        <v>0</v>
      </c>
      <c r="BI134" s="184">
        <f>IF(N134="nulová",J134,0)</f>
        <v>0</v>
      </c>
      <c r="BJ134" s="19" t="s">
        <v>84</v>
      </c>
      <c r="BK134" s="184">
        <f>ROUND(I134*H134,2)</f>
        <v>0</v>
      </c>
      <c r="BL134" s="19" t="s">
        <v>341</v>
      </c>
      <c r="BM134" s="183" t="s">
        <v>1547</v>
      </c>
    </row>
    <row r="135" s="2" customFormat="1" ht="24.15" customHeight="1">
      <c r="A135" s="38"/>
      <c r="B135" s="171"/>
      <c r="C135" s="172" t="s">
        <v>205</v>
      </c>
      <c r="D135" s="172" t="s">
        <v>137</v>
      </c>
      <c r="E135" s="173" t="s">
        <v>1548</v>
      </c>
      <c r="F135" s="174" t="s">
        <v>1549</v>
      </c>
      <c r="G135" s="175" t="s">
        <v>397</v>
      </c>
      <c r="H135" s="176">
        <v>5</v>
      </c>
      <c r="I135" s="177"/>
      <c r="J135" s="178">
        <f>ROUND(I135*H135,2)</f>
        <v>0</v>
      </c>
      <c r="K135" s="174" t="s">
        <v>141</v>
      </c>
      <c r="L135" s="39"/>
      <c r="M135" s="179" t="s">
        <v>1</v>
      </c>
      <c r="N135" s="180" t="s">
        <v>41</v>
      </c>
      <c r="O135" s="77"/>
      <c r="P135" s="181">
        <f>O135*H135</f>
        <v>0</v>
      </c>
      <c r="Q135" s="181">
        <v>0.0012700000000000001</v>
      </c>
      <c r="R135" s="181">
        <f>Q135*H135</f>
        <v>0.0063500000000000006</v>
      </c>
      <c r="S135" s="181">
        <v>0</v>
      </c>
      <c r="T135" s="182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83" t="s">
        <v>341</v>
      </c>
      <c r="AT135" s="183" t="s">
        <v>137</v>
      </c>
      <c r="AU135" s="183" t="s">
        <v>86</v>
      </c>
      <c r="AY135" s="19" t="s">
        <v>134</v>
      </c>
      <c r="BE135" s="184">
        <f>IF(N135="základní",J135,0)</f>
        <v>0</v>
      </c>
      <c r="BF135" s="184">
        <f>IF(N135="snížená",J135,0)</f>
        <v>0</v>
      </c>
      <c r="BG135" s="184">
        <f>IF(N135="zákl. přenesená",J135,0)</f>
        <v>0</v>
      </c>
      <c r="BH135" s="184">
        <f>IF(N135="sníž. přenesená",J135,0)</f>
        <v>0</v>
      </c>
      <c r="BI135" s="184">
        <f>IF(N135="nulová",J135,0)</f>
        <v>0</v>
      </c>
      <c r="BJ135" s="19" t="s">
        <v>84</v>
      </c>
      <c r="BK135" s="184">
        <f>ROUND(I135*H135,2)</f>
        <v>0</v>
      </c>
      <c r="BL135" s="19" t="s">
        <v>341</v>
      </c>
      <c r="BM135" s="183" t="s">
        <v>1550</v>
      </c>
    </row>
    <row r="136" s="2" customFormat="1" ht="24.15" customHeight="1">
      <c r="A136" s="38"/>
      <c r="B136" s="171"/>
      <c r="C136" s="172" t="s">
        <v>304</v>
      </c>
      <c r="D136" s="172" t="s">
        <v>137</v>
      </c>
      <c r="E136" s="173" t="s">
        <v>1551</v>
      </c>
      <c r="F136" s="174" t="s">
        <v>1552</v>
      </c>
      <c r="G136" s="175" t="s">
        <v>397</v>
      </c>
      <c r="H136" s="176">
        <v>5</v>
      </c>
      <c r="I136" s="177"/>
      <c r="J136" s="178">
        <f>ROUND(I136*H136,2)</f>
        <v>0</v>
      </c>
      <c r="K136" s="174" t="s">
        <v>141</v>
      </c>
      <c r="L136" s="39"/>
      <c r="M136" s="179" t="s">
        <v>1</v>
      </c>
      <c r="N136" s="180" t="s">
        <v>41</v>
      </c>
      <c r="O136" s="77"/>
      <c r="P136" s="181">
        <f>O136*H136</f>
        <v>0</v>
      </c>
      <c r="Q136" s="181">
        <v>0.0015900000000000001</v>
      </c>
      <c r="R136" s="181">
        <f>Q136*H136</f>
        <v>0.0079500000000000005</v>
      </c>
      <c r="S136" s="181">
        <v>0</v>
      </c>
      <c r="T136" s="182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83" t="s">
        <v>341</v>
      </c>
      <c r="AT136" s="183" t="s">
        <v>137</v>
      </c>
      <c r="AU136" s="183" t="s">
        <v>86</v>
      </c>
      <c r="AY136" s="19" t="s">
        <v>134</v>
      </c>
      <c r="BE136" s="184">
        <f>IF(N136="základní",J136,0)</f>
        <v>0</v>
      </c>
      <c r="BF136" s="184">
        <f>IF(N136="snížená",J136,0)</f>
        <v>0</v>
      </c>
      <c r="BG136" s="184">
        <f>IF(N136="zákl. přenesená",J136,0)</f>
        <v>0</v>
      </c>
      <c r="BH136" s="184">
        <f>IF(N136="sníž. přenesená",J136,0)</f>
        <v>0</v>
      </c>
      <c r="BI136" s="184">
        <f>IF(N136="nulová",J136,0)</f>
        <v>0</v>
      </c>
      <c r="BJ136" s="19" t="s">
        <v>84</v>
      </c>
      <c r="BK136" s="184">
        <f>ROUND(I136*H136,2)</f>
        <v>0</v>
      </c>
      <c r="BL136" s="19" t="s">
        <v>341</v>
      </c>
      <c r="BM136" s="183" t="s">
        <v>1553</v>
      </c>
    </row>
    <row r="137" s="2" customFormat="1" ht="16.5" customHeight="1">
      <c r="A137" s="38"/>
      <c r="B137" s="171"/>
      <c r="C137" s="172" t="s">
        <v>308</v>
      </c>
      <c r="D137" s="172" t="s">
        <v>137</v>
      </c>
      <c r="E137" s="173" t="s">
        <v>1554</v>
      </c>
      <c r="F137" s="174" t="s">
        <v>1555</v>
      </c>
      <c r="G137" s="175" t="s">
        <v>397</v>
      </c>
      <c r="H137" s="176">
        <v>86</v>
      </c>
      <c r="I137" s="177"/>
      <c r="J137" s="178">
        <f>ROUND(I137*H137,2)</f>
        <v>0</v>
      </c>
      <c r="K137" s="174" t="s">
        <v>141</v>
      </c>
      <c r="L137" s="39"/>
      <c r="M137" s="179" t="s">
        <v>1</v>
      </c>
      <c r="N137" s="180" t="s">
        <v>41</v>
      </c>
      <c r="O137" s="77"/>
      <c r="P137" s="181">
        <f>O137*H137</f>
        <v>0</v>
      </c>
      <c r="Q137" s="181">
        <v>0</v>
      </c>
      <c r="R137" s="181">
        <f>Q137*H137</f>
        <v>0</v>
      </c>
      <c r="S137" s="181">
        <v>0</v>
      </c>
      <c r="T137" s="182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83" t="s">
        <v>341</v>
      </c>
      <c r="AT137" s="183" t="s">
        <v>137</v>
      </c>
      <c r="AU137" s="183" t="s">
        <v>86</v>
      </c>
      <c r="AY137" s="19" t="s">
        <v>134</v>
      </c>
      <c r="BE137" s="184">
        <f>IF(N137="základní",J137,0)</f>
        <v>0</v>
      </c>
      <c r="BF137" s="184">
        <f>IF(N137="snížená",J137,0)</f>
        <v>0</v>
      </c>
      <c r="BG137" s="184">
        <f>IF(N137="zákl. přenesená",J137,0)</f>
        <v>0</v>
      </c>
      <c r="BH137" s="184">
        <f>IF(N137="sníž. přenesená",J137,0)</f>
        <v>0</v>
      </c>
      <c r="BI137" s="184">
        <f>IF(N137="nulová",J137,0)</f>
        <v>0</v>
      </c>
      <c r="BJ137" s="19" t="s">
        <v>84</v>
      </c>
      <c r="BK137" s="184">
        <f>ROUND(I137*H137,2)</f>
        <v>0</v>
      </c>
      <c r="BL137" s="19" t="s">
        <v>341</v>
      </c>
      <c r="BM137" s="183" t="s">
        <v>1556</v>
      </c>
    </row>
    <row r="138" s="2" customFormat="1" ht="33" customHeight="1">
      <c r="A138" s="38"/>
      <c r="B138" s="171"/>
      <c r="C138" s="172" t="s">
        <v>314</v>
      </c>
      <c r="D138" s="172" t="s">
        <v>137</v>
      </c>
      <c r="E138" s="173" t="s">
        <v>1557</v>
      </c>
      <c r="F138" s="174" t="s">
        <v>1558</v>
      </c>
      <c r="G138" s="175" t="s">
        <v>397</v>
      </c>
      <c r="H138" s="176">
        <v>76</v>
      </c>
      <c r="I138" s="177"/>
      <c r="J138" s="178">
        <f>ROUND(I138*H138,2)</f>
        <v>0</v>
      </c>
      <c r="K138" s="174" t="s">
        <v>141</v>
      </c>
      <c r="L138" s="39"/>
      <c r="M138" s="179" t="s">
        <v>1</v>
      </c>
      <c r="N138" s="180" t="s">
        <v>41</v>
      </c>
      <c r="O138" s="77"/>
      <c r="P138" s="181">
        <f>O138*H138</f>
        <v>0</v>
      </c>
      <c r="Q138" s="181">
        <v>0.00012</v>
      </c>
      <c r="R138" s="181">
        <f>Q138*H138</f>
        <v>0.0091199999999999996</v>
      </c>
      <c r="S138" s="181">
        <v>0</v>
      </c>
      <c r="T138" s="182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83" t="s">
        <v>341</v>
      </c>
      <c r="AT138" s="183" t="s">
        <v>137</v>
      </c>
      <c r="AU138" s="183" t="s">
        <v>86</v>
      </c>
      <c r="AY138" s="19" t="s">
        <v>134</v>
      </c>
      <c r="BE138" s="184">
        <f>IF(N138="základní",J138,0)</f>
        <v>0</v>
      </c>
      <c r="BF138" s="184">
        <f>IF(N138="snížená",J138,0)</f>
        <v>0</v>
      </c>
      <c r="BG138" s="184">
        <f>IF(N138="zákl. přenesená",J138,0)</f>
        <v>0</v>
      </c>
      <c r="BH138" s="184">
        <f>IF(N138="sníž. přenesená",J138,0)</f>
        <v>0</v>
      </c>
      <c r="BI138" s="184">
        <f>IF(N138="nulová",J138,0)</f>
        <v>0</v>
      </c>
      <c r="BJ138" s="19" t="s">
        <v>84</v>
      </c>
      <c r="BK138" s="184">
        <f>ROUND(I138*H138,2)</f>
        <v>0</v>
      </c>
      <c r="BL138" s="19" t="s">
        <v>341</v>
      </c>
      <c r="BM138" s="183" t="s">
        <v>1559</v>
      </c>
    </row>
    <row r="139" s="13" customFormat="1">
      <c r="A139" s="13"/>
      <c r="B139" s="192"/>
      <c r="C139" s="13"/>
      <c r="D139" s="193" t="s">
        <v>250</v>
      </c>
      <c r="E139" s="194" t="s">
        <v>1</v>
      </c>
      <c r="F139" s="195" t="s">
        <v>1560</v>
      </c>
      <c r="G139" s="13"/>
      <c r="H139" s="196">
        <v>76</v>
      </c>
      <c r="I139" s="197"/>
      <c r="J139" s="13"/>
      <c r="K139" s="13"/>
      <c r="L139" s="192"/>
      <c r="M139" s="198"/>
      <c r="N139" s="199"/>
      <c r="O139" s="199"/>
      <c r="P139" s="199"/>
      <c r="Q139" s="199"/>
      <c r="R139" s="199"/>
      <c r="S139" s="199"/>
      <c r="T139" s="20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94" t="s">
        <v>250</v>
      </c>
      <c r="AU139" s="194" t="s">
        <v>86</v>
      </c>
      <c r="AV139" s="13" t="s">
        <v>86</v>
      </c>
      <c r="AW139" s="13" t="s">
        <v>32</v>
      </c>
      <c r="AX139" s="13" t="s">
        <v>84</v>
      </c>
      <c r="AY139" s="194" t="s">
        <v>134</v>
      </c>
    </row>
    <row r="140" s="2" customFormat="1" ht="37.8" customHeight="1">
      <c r="A140" s="38"/>
      <c r="B140" s="171"/>
      <c r="C140" s="172" t="s">
        <v>8</v>
      </c>
      <c r="D140" s="172" t="s">
        <v>137</v>
      </c>
      <c r="E140" s="173" t="s">
        <v>1561</v>
      </c>
      <c r="F140" s="174" t="s">
        <v>1562</v>
      </c>
      <c r="G140" s="175" t="s">
        <v>397</v>
      </c>
      <c r="H140" s="176">
        <v>10</v>
      </c>
      <c r="I140" s="177"/>
      <c r="J140" s="178">
        <f>ROUND(I140*H140,2)</f>
        <v>0</v>
      </c>
      <c r="K140" s="174" t="s">
        <v>141</v>
      </c>
      <c r="L140" s="39"/>
      <c r="M140" s="179" t="s">
        <v>1</v>
      </c>
      <c r="N140" s="180" t="s">
        <v>41</v>
      </c>
      <c r="O140" s="77"/>
      <c r="P140" s="181">
        <f>O140*H140</f>
        <v>0</v>
      </c>
      <c r="Q140" s="181">
        <v>0.00016000000000000001</v>
      </c>
      <c r="R140" s="181">
        <f>Q140*H140</f>
        <v>0.0016000000000000001</v>
      </c>
      <c r="S140" s="181">
        <v>0</v>
      </c>
      <c r="T140" s="182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83" t="s">
        <v>341</v>
      </c>
      <c r="AT140" s="183" t="s">
        <v>137</v>
      </c>
      <c r="AU140" s="183" t="s">
        <v>86</v>
      </c>
      <c r="AY140" s="19" t="s">
        <v>134</v>
      </c>
      <c r="BE140" s="184">
        <f>IF(N140="základní",J140,0)</f>
        <v>0</v>
      </c>
      <c r="BF140" s="184">
        <f>IF(N140="snížená",J140,0)</f>
        <v>0</v>
      </c>
      <c r="BG140" s="184">
        <f>IF(N140="zákl. přenesená",J140,0)</f>
        <v>0</v>
      </c>
      <c r="BH140" s="184">
        <f>IF(N140="sníž. přenesená",J140,0)</f>
        <v>0</v>
      </c>
      <c r="BI140" s="184">
        <f>IF(N140="nulová",J140,0)</f>
        <v>0</v>
      </c>
      <c r="BJ140" s="19" t="s">
        <v>84</v>
      </c>
      <c r="BK140" s="184">
        <f>ROUND(I140*H140,2)</f>
        <v>0</v>
      </c>
      <c r="BL140" s="19" t="s">
        <v>341</v>
      </c>
      <c r="BM140" s="183" t="s">
        <v>1563</v>
      </c>
    </row>
    <row r="141" s="13" customFormat="1">
      <c r="A141" s="13"/>
      <c r="B141" s="192"/>
      <c r="C141" s="13"/>
      <c r="D141" s="193" t="s">
        <v>250</v>
      </c>
      <c r="E141" s="194" t="s">
        <v>1</v>
      </c>
      <c r="F141" s="195" t="s">
        <v>1564</v>
      </c>
      <c r="G141" s="13"/>
      <c r="H141" s="196">
        <v>10</v>
      </c>
      <c r="I141" s="197"/>
      <c r="J141" s="13"/>
      <c r="K141" s="13"/>
      <c r="L141" s="192"/>
      <c r="M141" s="198"/>
      <c r="N141" s="199"/>
      <c r="O141" s="199"/>
      <c r="P141" s="199"/>
      <c r="Q141" s="199"/>
      <c r="R141" s="199"/>
      <c r="S141" s="199"/>
      <c r="T141" s="20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94" t="s">
        <v>250</v>
      </c>
      <c r="AU141" s="194" t="s">
        <v>86</v>
      </c>
      <c r="AV141" s="13" t="s">
        <v>86</v>
      </c>
      <c r="AW141" s="13" t="s">
        <v>32</v>
      </c>
      <c r="AX141" s="13" t="s">
        <v>84</v>
      </c>
      <c r="AY141" s="194" t="s">
        <v>134</v>
      </c>
    </row>
    <row r="142" s="2" customFormat="1" ht="24.15" customHeight="1">
      <c r="A142" s="38"/>
      <c r="B142" s="171"/>
      <c r="C142" s="172" t="s">
        <v>324</v>
      </c>
      <c r="D142" s="172" t="s">
        <v>137</v>
      </c>
      <c r="E142" s="173" t="s">
        <v>1565</v>
      </c>
      <c r="F142" s="174" t="s">
        <v>1566</v>
      </c>
      <c r="G142" s="175" t="s">
        <v>1003</v>
      </c>
      <c r="H142" s="238"/>
      <c r="I142" s="177"/>
      <c r="J142" s="178">
        <f>ROUND(I142*H142,2)</f>
        <v>0</v>
      </c>
      <c r="K142" s="174" t="s">
        <v>141</v>
      </c>
      <c r="L142" s="39"/>
      <c r="M142" s="179" t="s">
        <v>1</v>
      </c>
      <c r="N142" s="180" t="s">
        <v>41</v>
      </c>
      <c r="O142" s="77"/>
      <c r="P142" s="181">
        <f>O142*H142</f>
        <v>0</v>
      </c>
      <c r="Q142" s="181">
        <v>0</v>
      </c>
      <c r="R142" s="181">
        <f>Q142*H142</f>
        <v>0</v>
      </c>
      <c r="S142" s="181">
        <v>0</v>
      </c>
      <c r="T142" s="182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83" t="s">
        <v>341</v>
      </c>
      <c r="AT142" s="183" t="s">
        <v>137</v>
      </c>
      <c r="AU142" s="183" t="s">
        <v>86</v>
      </c>
      <c r="AY142" s="19" t="s">
        <v>134</v>
      </c>
      <c r="BE142" s="184">
        <f>IF(N142="základní",J142,0)</f>
        <v>0</v>
      </c>
      <c r="BF142" s="184">
        <f>IF(N142="snížená",J142,0)</f>
        <v>0</v>
      </c>
      <c r="BG142" s="184">
        <f>IF(N142="zákl. přenesená",J142,0)</f>
        <v>0</v>
      </c>
      <c r="BH142" s="184">
        <f>IF(N142="sníž. přenesená",J142,0)</f>
        <v>0</v>
      </c>
      <c r="BI142" s="184">
        <f>IF(N142="nulová",J142,0)</f>
        <v>0</v>
      </c>
      <c r="BJ142" s="19" t="s">
        <v>84</v>
      </c>
      <c r="BK142" s="184">
        <f>ROUND(I142*H142,2)</f>
        <v>0</v>
      </c>
      <c r="BL142" s="19" t="s">
        <v>341</v>
      </c>
      <c r="BM142" s="183" t="s">
        <v>1567</v>
      </c>
    </row>
    <row r="143" s="12" customFormat="1" ht="22.8" customHeight="1">
      <c r="A143" s="12"/>
      <c r="B143" s="158"/>
      <c r="C143" s="12"/>
      <c r="D143" s="159" t="s">
        <v>75</v>
      </c>
      <c r="E143" s="169" t="s">
        <v>1568</v>
      </c>
      <c r="F143" s="169" t="s">
        <v>1569</v>
      </c>
      <c r="G143" s="12"/>
      <c r="H143" s="12"/>
      <c r="I143" s="161"/>
      <c r="J143" s="170">
        <f>BK143</f>
        <v>0</v>
      </c>
      <c r="K143" s="12"/>
      <c r="L143" s="158"/>
      <c r="M143" s="163"/>
      <c r="N143" s="164"/>
      <c r="O143" s="164"/>
      <c r="P143" s="165">
        <f>SUM(P144:P148)</f>
        <v>0</v>
      </c>
      <c r="Q143" s="164"/>
      <c r="R143" s="165">
        <f>SUM(R144:R148)</f>
        <v>0.0076500000000000005</v>
      </c>
      <c r="S143" s="164"/>
      <c r="T143" s="166">
        <f>SUM(T144:T148)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59" t="s">
        <v>86</v>
      </c>
      <c r="AT143" s="167" t="s">
        <v>75</v>
      </c>
      <c r="AU143" s="167" t="s">
        <v>84</v>
      </c>
      <c r="AY143" s="159" t="s">
        <v>134</v>
      </c>
      <c r="BK143" s="168">
        <f>SUM(BK144:BK148)</f>
        <v>0</v>
      </c>
    </row>
    <row r="144" s="2" customFormat="1" ht="24.15" customHeight="1">
      <c r="A144" s="38"/>
      <c r="B144" s="171"/>
      <c r="C144" s="172" t="s">
        <v>329</v>
      </c>
      <c r="D144" s="172" t="s">
        <v>137</v>
      </c>
      <c r="E144" s="173" t="s">
        <v>1570</v>
      </c>
      <c r="F144" s="174" t="s">
        <v>1571</v>
      </c>
      <c r="G144" s="175" t="s">
        <v>378</v>
      </c>
      <c r="H144" s="176">
        <v>9</v>
      </c>
      <c r="I144" s="177"/>
      <c r="J144" s="178">
        <f>ROUND(I144*H144,2)</f>
        <v>0</v>
      </c>
      <c r="K144" s="174" t="s">
        <v>141</v>
      </c>
      <c r="L144" s="39"/>
      <c r="M144" s="179" t="s">
        <v>1</v>
      </c>
      <c r="N144" s="180" t="s">
        <v>41</v>
      </c>
      <c r="O144" s="77"/>
      <c r="P144" s="181">
        <f>O144*H144</f>
        <v>0</v>
      </c>
      <c r="Q144" s="181">
        <v>9.0000000000000006E-05</v>
      </c>
      <c r="R144" s="181">
        <f>Q144*H144</f>
        <v>0.00081000000000000006</v>
      </c>
      <c r="S144" s="181">
        <v>0</v>
      </c>
      <c r="T144" s="182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83" t="s">
        <v>341</v>
      </c>
      <c r="AT144" s="183" t="s">
        <v>137</v>
      </c>
      <c r="AU144" s="183" t="s">
        <v>86</v>
      </c>
      <c r="AY144" s="19" t="s">
        <v>134</v>
      </c>
      <c r="BE144" s="184">
        <f>IF(N144="základní",J144,0)</f>
        <v>0</v>
      </c>
      <c r="BF144" s="184">
        <f>IF(N144="snížená",J144,0)</f>
        <v>0</v>
      </c>
      <c r="BG144" s="184">
        <f>IF(N144="zákl. přenesená",J144,0)</f>
        <v>0</v>
      </c>
      <c r="BH144" s="184">
        <f>IF(N144="sníž. přenesená",J144,0)</f>
        <v>0</v>
      </c>
      <c r="BI144" s="184">
        <f>IF(N144="nulová",J144,0)</f>
        <v>0</v>
      </c>
      <c r="BJ144" s="19" t="s">
        <v>84</v>
      </c>
      <c r="BK144" s="184">
        <f>ROUND(I144*H144,2)</f>
        <v>0</v>
      </c>
      <c r="BL144" s="19" t="s">
        <v>341</v>
      </c>
      <c r="BM144" s="183" t="s">
        <v>1572</v>
      </c>
    </row>
    <row r="145" s="2" customFormat="1" ht="24.15" customHeight="1">
      <c r="A145" s="38"/>
      <c r="B145" s="171"/>
      <c r="C145" s="172" t="s">
        <v>335</v>
      </c>
      <c r="D145" s="172" t="s">
        <v>137</v>
      </c>
      <c r="E145" s="173" t="s">
        <v>1573</v>
      </c>
      <c r="F145" s="174" t="s">
        <v>1574</v>
      </c>
      <c r="G145" s="175" t="s">
        <v>378</v>
      </c>
      <c r="H145" s="176">
        <v>9</v>
      </c>
      <c r="I145" s="177"/>
      <c r="J145" s="178">
        <f>ROUND(I145*H145,2)</f>
        <v>0</v>
      </c>
      <c r="K145" s="174" t="s">
        <v>141</v>
      </c>
      <c r="L145" s="39"/>
      <c r="M145" s="179" t="s">
        <v>1</v>
      </c>
      <c r="N145" s="180" t="s">
        <v>41</v>
      </c>
      <c r="O145" s="77"/>
      <c r="P145" s="181">
        <f>O145*H145</f>
        <v>0</v>
      </c>
      <c r="Q145" s="181">
        <v>0.00012999999999999999</v>
      </c>
      <c r="R145" s="181">
        <f>Q145*H145</f>
        <v>0.0011699999999999998</v>
      </c>
      <c r="S145" s="181">
        <v>0</v>
      </c>
      <c r="T145" s="182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83" t="s">
        <v>341</v>
      </c>
      <c r="AT145" s="183" t="s">
        <v>137</v>
      </c>
      <c r="AU145" s="183" t="s">
        <v>86</v>
      </c>
      <c r="AY145" s="19" t="s">
        <v>134</v>
      </c>
      <c r="BE145" s="184">
        <f>IF(N145="základní",J145,0)</f>
        <v>0</v>
      </c>
      <c r="BF145" s="184">
        <f>IF(N145="snížená",J145,0)</f>
        <v>0</v>
      </c>
      <c r="BG145" s="184">
        <f>IF(N145="zákl. přenesená",J145,0)</f>
        <v>0</v>
      </c>
      <c r="BH145" s="184">
        <f>IF(N145="sníž. přenesená",J145,0)</f>
        <v>0</v>
      </c>
      <c r="BI145" s="184">
        <f>IF(N145="nulová",J145,0)</f>
        <v>0</v>
      </c>
      <c r="BJ145" s="19" t="s">
        <v>84</v>
      </c>
      <c r="BK145" s="184">
        <f>ROUND(I145*H145,2)</f>
        <v>0</v>
      </c>
      <c r="BL145" s="19" t="s">
        <v>341</v>
      </c>
      <c r="BM145" s="183" t="s">
        <v>1575</v>
      </c>
    </row>
    <row r="146" s="2" customFormat="1" ht="24.15" customHeight="1">
      <c r="A146" s="38"/>
      <c r="B146" s="171"/>
      <c r="C146" s="172" t="s">
        <v>341</v>
      </c>
      <c r="D146" s="172" t="s">
        <v>137</v>
      </c>
      <c r="E146" s="173" t="s">
        <v>1576</v>
      </c>
      <c r="F146" s="174" t="s">
        <v>1577</v>
      </c>
      <c r="G146" s="175" t="s">
        <v>378</v>
      </c>
      <c r="H146" s="176">
        <v>9</v>
      </c>
      <c r="I146" s="177"/>
      <c r="J146" s="178">
        <f>ROUND(I146*H146,2)</f>
        <v>0</v>
      </c>
      <c r="K146" s="174" t="s">
        <v>141</v>
      </c>
      <c r="L146" s="39"/>
      <c r="M146" s="179" t="s">
        <v>1</v>
      </c>
      <c r="N146" s="180" t="s">
        <v>41</v>
      </c>
      <c r="O146" s="77"/>
      <c r="P146" s="181">
        <f>O146*H146</f>
        <v>0</v>
      </c>
      <c r="Q146" s="181">
        <v>0.00063000000000000003</v>
      </c>
      <c r="R146" s="181">
        <f>Q146*H146</f>
        <v>0.0056700000000000006</v>
      </c>
      <c r="S146" s="181">
        <v>0</v>
      </c>
      <c r="T146" s="18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83" t="s">
        <v>341</v>
      </c>
      <c r="AT146" s="183" t="s">
        <v>137</v>
      </c>
      <c r="AU146" s="183" t="s">
        <v>86</v>
      </c>
      <c r="AY146" s="19" t="s">
        <v>134</v>
      </c>
      <c r="BE146" s="184">
        <f>IF(N146="základní",J146,0)</f>
        <v>0</v>
      </c>
      <c r="BF146" s="184">
        <f>IF(N146="snížená",J146,0)</f>
        <v>0</v>
      </c>
      <c r="BG146" s="184">
        <f>IF(N146="zákl. přenesená",J146,0)</f>
        <v>0</v>
      </c>
      <c r="BH146" s="184">
        <f>IF(N146="sníž. přenesená",J146,0)</f>
        <v>0</v>
      </c>
      <c r="BI146" s="184">
        <f>IF(N146="nulová",J146,0)</f>
        <v>0</v>
      </c>
      <c r="BJ146" s="19" t="s">
        <v>84</v>
      </c>
      <c r="BK146" s="184">
        <f>ROUND(I146*H146,2)</f>
        <v>0</v>
      </c>
      <c r="BL146" s="19" t="s">
        <v>341</v>
      </c>
      <c r="BM146" s="183" t="s">
        <v>1578</v>
      </c>
    </row>
    <row r="147" s="2" customFormat="1" ht="16.5" customHeight="1">
      <c r="A147" s="38"/>
      <c r="B147" s="171"/>
      <c r="C147" s="224" t="s">
        <v>353</v>
      </c>
      <c r="D147" s="224" t="s">
        <v>318</v>
      </c>
      <c r="E147" s="225" t="s">
        <v>1579</v>
      </c>
      <c r="F147" s="226" t="s">
        <v>1580</v>
      </c>
      <c r="G147" s="227" t="s">
        <v>140</v>
      </c>
      <c r="H147" s="228">
        <v>1</v>
      </c>
      <c r="I147" s="229"/>
      <c r="J147" s="230">
        <f>ROUND(I147*H147,2)</f>
        <v>0</v>
      </c>
      <c r="K147" s="226" t="s">
        <v>1</v>
      </c>
      <c r="L147" s="231"/>
      <c r="M147" s="232" t="s">
        <v>1</v>
      </c>
      <c r="N147" s="233" t="s">
        <v>41</v>
      </c>
      <c r="O147" s="77"/>
      <c r="P147" s="181">
        <f>O147*H147</f>
        <v>0</v>
      </c>
      <c r="Q147" s="181">
        <v>0</v>
      </c>
      <c r="R147" s="181">
        <f>Q147*H147</f>
        <v>0</v>
      </c>
      <c r="S147" s="181">
        <v>0</v>
      </c>
      <c r="T147" s="182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83" t="s">
        <v>454</v>
      </c>
      <c r="AT147" s="183" t="s">
        <v>318</v>
      </c>
      <c r="AU147" s="183" t="s">
        <v>86</v>
      </c>
      <c r="AY147" s="19" t="s">
        <v>134</v>
      </c>
      <c r="BE147" s="184">
        <f>IF(N147="základní",J147,0)</f>
        <v>0</v>
      </c>
      <c r="BF147" s="184">
        <f>IF(N147="snížená",J147,0)</f>
        <v>0</v>
      </c>
      <c r="BG147" s="184">
        <f>IF(N147="zákl. přenesená",J147,0)</f>
        <v>0</v>
      </c>
      <c r="BH147" s="184">
        <f>IF(N147="sníž. přenesená",J147,0)</f>
        <v>0</v>
      </c>
      <c r="BI147" s="184">
        <f>IF(N147="nulová",J147,0)</f>
        <v>0</v>
      </c>
      <c r="BJ147" s="19" t="s">
        <v>84</v>
      </c>
      <c r="BK147" s="184">
        <f>ROUND(I147*H147,2)</f>
        <v>0</v>
      </c>
      <c r="BL147" s="19" t="s">
        <v>341</v>
      </c>
      <c r="BM147" s="183" t="s">
        <v>1581</v>
      </c>
    </row>
    <row r="148" s="2" customFormat="1" ht="24.15" customHeight="1">
      <c r="A148" s="38"/>
      <c r="B148" s="171"/>
      <c r="C148" s="172" t="s">
        <v>359</v>
      </c>
      <c r="D148" s="172" t="s">
        <v>137</v>
      </c>
      <c r="E148" s="173" t="s">
        <v>1582</v>
      </c>
      <c r="F148" s="174" t="s">
        <v>1583</v>
      </c>
      <c r="G148" s="175" t="s">
        <v>1003</v>
      </c>
      <c r="H148" s="238"/>
      <c r="I148" s="177"/>
      <c r="J148" s="178">
        <f>ROUND(I148*H148,2)</f>
        <v>0</v>
      </c>
      <c r="K148" s="174" t="s">
        <v>141</v>
      </c>
      <c r="L148" s="39"/>
      <c r="M148" s="179" t="s">
        <v>1</v>
      </c>
      <c r="N148" s="180" t="s">
        <v>41</v>
      </c>
      <c r="O148" s="77"/>
      <c r="P148" s="181">
        <f>O148*H148</f>
        <v>0</v>
      </c>
      <c r="Q148" s="181">
        <v>0</v>
      </c>
      <c r="R148" s="181">
        <f>Q148*H148</f>
        <v>0</v>
      </c>
      <c r="S148" s="181">
        <v>0</v>
      </c>
      <c r="T148" s="182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83" t="s">
        <v>341</v>
      </c>
      <c r="AT148" s="183" t="s">
        <v>137</v>
      </c>
      <c r="AU148" s="183" t="s">
        <v>86</v>
      </c>
      <c r="AY148" s="19" t="s">
        <v>134</v>
      </c>
      <c r="BE148" s="184">
        <f>IF(N148="základní",J148,0)</f>
        <v>0</v>
      </c>
      <c r="BF148" s="184">
        <f>IF(N148="snížená",J148,0)</f>
        <v>0</v>
      </c>
      <c r="BG148" s="184">
        <f>IF(N148="zákl. přenesená",J148,0)</f>
        <v>0</v>
      </c>
      <c r="BH148" s="184">
        <f>IF(N148="sníž. přenesená",J148,0)</f>
        <v>0</v>
      </c>
      <c r="BI148" s="184">
        <f>IF(N148="nulová",J148,0)</f>
        <v>0</v>
      </c>
      <c r="BJ148" s="19" t="s">
        <v>84</v>
      </c>
      <c r="BK148" s="184">
        <f>ROUND(I148*H148,2)</f>
        <v>0</v>
      </c>
      <c r="BL148" s="19" t="s">
        <v>341</v>
      </c>
      <c r="BM148" s="183" t="s">
        <v>1584</v>
      </c>
    </row>
    <row r="149" s="12" customFormat="1" ht="22.8" customHeight="1">
      <c r="A149" s="12"/>
      <c r="B149" s="158"/>
      <c r="C149" s="12"/>
      <c r="D149" s="159" t="s">
        <v>75</v>
      </c>
      <c r="E149" s="169" t="s">
        <v>1585</v>
      </c>
      <c r="F149" s="169" t="s">
        <v>1586</v>
      </c>
      <c r="G149" s="12"/>
      <c r="H149" s="12"/>
      <c r="I149" s="161"/>
      <c r="J149" s="170">
        <f>BK149</f>
        <v>0</v>
      </c>
      <c r="K149" s="12"/>
      <c r="L149" s="158"/>
      <c r="M149" s="163"/>
      <c r="N149" s="164"/>
      <c r="O149" s="164"/>
      <c r="P149" s="165">
        <f>SUM(P150:P156)</f>
        <v>0</v>
      </c>
      <c r="Q149" s="164"/>
      <c r="R149" s="165">
        <f>SUM(R150:R156)</f>
        <v>0.25775999999999999</v>
      </c>
      <c r="S149" s="164"/>
      <c r="T149" s="166">
        <f>SUM(T150:T156)</f>
        <v>0.187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59" t="s">
        <v>86</v>
      </c>
      <c r="AT149" s="167" t="s">
        <v>75</v>
      </c>
      <c r="AU149" s="167" t="s">
        <v>84</v>
      </c>
      <c r="AY149" s="159" t="s">
        <v>134</v>
      </c>
      <c r="BK149" s="168">
        <f>SUM(BK150:BK156)</f>
        <v>0</v>
      </c>
    </row>
    <row r="150" s="2" customFormat="1" ht="24.15" customHeight="1">
      <c r="A150" s="38"/>
      <c r="B150" s="171"/>
      <c r="C150" s="172" t="s">
        <v>366</v>
      </c>
      <c r="D150" s="172" t="s">
        <v>137</v>
      </c>
      <c r="E150" s="173" t="s">
        <v>1587</v>
      </c>
      <c r="F150" s="174" t="s">
        <v>1588</v>
      </c>
      <c r="G150" s="175" t="s">
        <v>378</v>
      </c>
      <c r="H150" s="176">
        <v>4</v>
      </c>
      <c r="I150" s="177"/>
      <c r="J150" s="178">
        <f>ROUND(I150*H150,2)</f>
        <v>0</v>
      </c>
      <c r="K150" s="174" t="s">
        <v>141</v>
      </c>
      <c r="L150" s="39"/>
      <c r="M150" s="179" t="s">
        <v>1</v>
      </c>
      <c r="N150" s="180" t="s">
        <v>41</v>
      </c>
      <c r="O150" s="77"/>
      <c r="P150" s="181">
        <f>O150*H150</f>
        <v>0</v>
      </c>
      <c r="Q150" s="181">
        <v>8.0000000000000007E-05</v>
      </c>
      <c r="R150" s="181">
        <f>Q150*H150</f>
        <v>0.00032000000000000003</v>
      </c>
      <c r="S150" s="181">
        <v>0.04675</v>
      </c>
      <c r="T150" s="182">
        <f>S150*H150</f>
        <v>0.187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83" t="s">
        <v>341</v>
      </c>
      <c r="AT150" s="183" t="s">
        <v>137</v>
      </c>
      <c r="AU150" s="183" t="s">
        <v>86</v>
      </c>
      <c r="AY150" s="19" t="s">
        <v>134</v>
      </c>
      <c r="BE150" s="184">
        <f>IF(N150="základní",J150,0)</f>
        <v>0</v>
      </c>
      <c r="BF150" s="184">
        <f>IF(N150="snížená",J150,0)</f>
        <v>0</v>
      </c>
      <c r="BG150" s="184">
        <f>IF(N150="zákl. přenesená",J150,0)</f>
        <v>0</v>
      </c>
      <c r="BH150" s="184">
        <f>IF(N150="sníž. přenesená",J150,0)</f>
        <v>0</v>
      </c>
      <c r="BI150" s="184">
        <f>IF(N150="nulová",J150,0)</f>
        <v>0</v>
      </c>
      <c r="BJ150" s="19" t="s">
        <v>84</v>
      </c>
      <c r="BK150" s="184">
        <f>ROUND(I150*H150,2)</f>
        <v>0</v>
      </c>
      <c r="BL150" s="19" t="s">
        <v>341</v>
      </c>
      <c r="BM150" s="183" t="s">
        <v>1589</v>
      </c>
    </row>
    <row r="151" s="2" customFormat="1" ht="37.8" customHeight="1">
      <c r="A151" s="38"/>
      <c r="B151" s="171"/>
      <c r="C151" s="172" t="s">
        <v>371</v>
      </c>
      <c r="D151" s="172" t="s">
        <v>137</v>
      </c>
      <c r="E151" s="173" t="s">
        <v>1590</v>
      </c>
      <c r="F151" s="174" t="s">
        <v>1591</v>
      </c>
      <c r="G151" s="175" t="s">
        <v>378</v>
      </c>
      <c r="H151" s="176">
        <v>8</v>
      </c>
      <c r="I151" s="177"/>
      <c r="J151" s="178">
        <f>ROUND(I151*H151,2)</f>
        <v>0</v>
      </c>
      <c r="K151" s="174" t="s">
        <v>141</v>
      </c>
      <c r="L151" s="39"/>
      <c r="M151" s="179" t="s">
        <v>1</v>
      </c>
      <c r="N151" s="180" t="s">
        <v>41</v>
      </c>
      <c r="O151" s="77"/>
      <c r="P151" s="181">
        <f>O151*H151</f>
        <v>0</v>
      </c>
      <c r="Q151" s="181">
        <v>0.028029999999999999</v>
      </c>
      <c r="R151" s="181">
        <f>Q151*H151</f>
        <v>0.22424</v>
      </c>
      <c r="S151" s="181">
        <v>0</v>
      </c>
      <c r="T151" s="182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83" t="s">
        <v>341</v>
      </c>
      <c r="AT151" s="183" t="s">
        <v>137</v>
      </c>
      <c r="AU151" s="183" t="s">
        <v>86</v>
      </c>
      <c r="AY151" s="19" t="s">
        <v>134</v>
      </c>
      <c r="BE151" s="184">
        <f>IF(N151="základní",J151,0)</f>
        <v>0</v>
      </c>
      <c r="BF151" s="184">
        <f>IF(N151="snížená",J151,0)</f>
        <v>0</v>
      </c>
      <c r="BG151" s="184">
        <f>IF(N151="zákl. přenesená",J151,0)</f>
        <v>0</v>
      </c>
      <c r="BH151" s="184">
        <f>IF(N151="sníž. přenesená",J151,0)</f>
        <v>0</v>
      </c>
      <c r="BI151" s="184">
        <f>IF(N151="nulová",J151,0)</f>
        <v>0</v>
      </c>
      <c r="BJ151" s="19" t="s">
        <v>84</v>
      </c>
      <c r="BK151" s="184">
        <f>ROUND(I151*H151,2)</f>
        <v>0</v>
      </c>
      <c r="BL151" s="19" t="s">
        <v>341</v>
      </c>
      <c r="BM151" s="183" t="s">
        <v>1592</v>
      </c>
    </row>
    <row r="152" s="2" customFormat="1" ht="37.8" customHeight="1">
      <c r="A152" s="38"/>
      <c r="B152" s="171"/>
      <c r="C152" s="172" t="s">
        <v>7</v>
      </c>
      <c r="D152" s="172" t="s">
        <v>137</v>
      </c>
      <c r="E152" s="173" t="s">
        <v>1593</v>
      </c>
      <c r="F152" s="174" t="s">
        <v>1594</v>
      </c>
      <c r="G152" s="175" t="s">
        <v>378</v>
      </c>
      <c r="H152" s="176">
        <v>1</v>
      </c>
      <c r="I152" s="177"/>
      <c r="J152" s="178">
        <f>ROUND(I152*H152,2)</f>
        <v>0</v>
      </c>
      <c r="K152" s="174" t="s">
        <v>141</v>
      </c>
      <c r="L152" s="39"/>
      <c r="M152" s="179" t="s">
        <v>1</v>
      </c>
      <c r="N152" s="180" t="s">
        <v>41</v>
      </c>
      <c r="O152" s="77"/>
      <c r="P152" s="181">
        <f>O152*H152</f>
        <v>0</v>
      </c>
      <c r="Q152" s="181">
        <v>0.0332</v>
      </c>
      <c r="R152" s="181">
        <f>Q152*H152</f>
        <v>0.0332</v>
      </c>
      <c r="S152" s="181">
        <v>0</v>
      </c>
      <c r="T152" s="182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83" t="s">
        <v>341</v>
      </c>
      <c r="AT152" s="183" t="s">
        <v>137</v>
      </c>
      <c r="AU152" s="183" t="s">
        <v>86</v>
      </c>
      <c r="AY152" s="19" t="s">
        <v>134</v>
      </c>
      <c r="BE152" s="184">
        <f>IF(N152="základní",J152,0)</f>
        <v>0</v>
      </c>
      <c r="BF152" s="184">
        <f>IF(N152="snížená",J152,0)</f>
        <v>0</v>
      </c>
      <c r="BG152" s="184">
        <f>IF(N152="zákl. přenesená",J152,0)</f>
        <v>0</v>
      </c>
      <c r="BH152" s="184">
        <f>IF(N152="sníž. přenesená",J152,0)</f>
        <v>0</v>
      </c>
      <c r="BI152" s="184">
        <f>IF(N152="nulová",J152,0)</f>
        <v>0</v>
      </c>
      <c r="BJ152" s="19" t="s">
        <v>84</v>
      </c>
      <c r="BK152" s="184">
        <f>ROUND(I152*H152,2)</f>
        <v>0</v>
      </c>
      <c r="BL152" s="19" t="s">
        <v>341</v>
      </c>
      <c r="BM152" s="183" t="s">
        <v>1595</v>
      </c>
    </row>
    <row r="153" s="2" customFormat="1" ht="16.5" customHeight="1">
      <c r="A153" s="38"/>
      <c r="B153" s="171"/>
      <c r="C153" s="172" t="s">
        <v>381</v>
      </c>
      <c r="D153" s="172" t="s">
        <v>137</v>
      </c>
      <c r="E153" s="173" t="s">
        <v>1596</v>
      </c>
      <c r="F153" s="174" t="s">
        <v>1597</v>
      </c>
      <c r="G153" s="175" t="s">
        <v>926</v>
      </c>
      <c r="H153" s="176">
        <v>9</v>
      </c>
      <c r="I153" s="177"/>
      <c r="J153" s="178">
        <f>ROUND(I153*H153,2)</f>
        <v>0</v>
      </c>
      <c r="K153" s="174" t="s">
        <v>1</v>
      </c>
      <c r="L153" s="39"/>
      <c r="M153" s="179" t="s">
        <v>1</v>
      </c>
      <c r="N153" s="180" t="s">
        <v>41</v>
      </c>
      <c r="O153" s="77"/>
      <c r="P153" s="181">
        <f>O153*H153</f>
        <v>0</v>
      </c>
      <c r="Q153" s="181">
        <v>0</v>
      </c>
      <c r="R153" s="181">
        <f>Q153*H153</f>
        <v>0</v>
      </c>
      <c r="S153" s="181">
        <v>0</v>
      </c>
      <c r="T153" s="182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83" t="s">
        <v>341</v>
      </c>
      <c r="AT153" s="183" t="s">
        <v>137</v>
      </c>
      <c r="AU153" s="183" t="s">
        <v>86</v>
      </c>
      <c r="AY153" s="19" t="s">
        <v>134</v>
      </c>
      <c r="BE153" s="184">
        <f>IF(N153="základní",J153,0)</f>
        <v>0</v>
      </c>
      <c r="BF153" s="184">
        <f>IF(N153="snížená",J153,0)</f>
        <v>0</v>
      </c>
      <c r="BG153" s="184">
        <f>IF(N153="zákl. přenesená",J153,0)</f>
        <v>0</v>
      </c>
      <c r="BH153" s="184">
        <f>IF(N153="sníž. přenesená",J153,0)</f>
        <v>0</v>
      </c>
      <c r="BI153" s="184">
        <f>IF(N153="nulová",J153,0)</f>
        <v>0</v>
      </c>
      <c r="BJ153" s="19" t="s">
        <v>84</v>
      </c>
      <c r="BK153" s="184">
        <f>ROUND(I153*H153,2)</f>
        <v>0</v>
      </c>
      <c r="BL153" s="19" t="s">
        <v>341</v>
      </c>
      <c r="BM153" s="183" t="s">
        <v>1598</v>
      </c>
    </row>
    <row r="154" s="2" customFormat="1" ht="16.5" customHeight="1">
      <c r="A154" s="38"/>
      <c r="B154" s="171"/>
      <c r="C154" s="172" t="s">
        <v>394</v>
      </c>
      <c r="D154" s="172" t="s">
        <v>137</v>
      </c>
      <c r="E154" s="173" t="s">
        <v>1599</v>
      </c>
      <c r="F154" s="174" t="s">
        <v>1600</v>
      </c>
      <c r="G154" s="175" t="s">
        <v>140</v>
      </c>
      <c r="H154" s="176">
        <v>1</v>
      </c>
      <c r="I154" s="177"/>
      <c r="J154" s="178">
        <f>ROUND(I154*H154,2)</f>
        <v>0</v>
      </c>
      <c r="K154" s="174" t="s">
        <v>1</v>
      </c>
      <c r="L154" s="39"/>
      <c r="M154" s="179" t="s">
        <v>1</v>
      </c>
      <c r="N154" s="180" t="s">
        <v>41</v>
      </c>
      <c r="O154" s="77"/>
      <c r="P154" s="181">
        <f>O154*H154</f>
        <v>0</v>
      </c>
      <c r="Q154" s="181">
        <v>0</v>
      </c>
      <c r="R154" s="181">
        <f>Q154*H154</f>
        <v>0</v>
      </c>
      <c r="S154" s="181">
        <v>0</v>
      </c>
      <c r="T154" s="182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83" t="s">
        <v>341</v>
      </c>
      <c r="AT154" s="183" t="s">
        <v>137</v>
      </c>
      <c r="AU154" s="183" t="s">
        <v>86</v>
      </c>
      <c r="AY154" s="19" t="s">
        <v>134</v>
      </c>
      <c r="BE154" s="184">
        <f>IF(N154="základní",J154,0)</f>
        <v>0</v>
      </c>
      <c r="BF154" s="184">
        <f>IF(N154="snížená",J154,0)</f>
        <v>0</v>
      </c>
      <c r="BG154" s="184">
        <f>IF(N154="zákl. přenesená",J154,0)</f>
        <v>0</v>
      </c>
      <c r="BH154" s="184">
        <f>IF(N154="sníž. přenesená",J154,0)</f>
        <v>0</v>
      </c>
      <c r="BI154" s="184">
        <f>IF(N154="nulová",J154,0)</f>
        <v>0</v>
      </c>
      <c r="BJ154" s="19" t="s">
        <v>84</v>
      </c>
      <c r="BK154" s="184">
        <f>ROUND(I154*H154,2)</f>
        <v>0</v>
      </c>
      <c r="BL154" s="19" t="s">
        <v>341</v>
      </c>
      <c r="BM154" s="183" t="s">
        <v>1601</v>
      </c>
    </row>
    <row r="155" s="2" customFormat="1" ht="16.5" customHeight="1">
      <c r="A155" s="38"/>
      <c r="B155" s="171"/>
      <c r="C155" s="172" t="s">
        <v>400</v>
      </c>
      <c r="D155" s="172" t="s">
        <v>137</v>
      </c>
      <c r="E155" s="173" t="s">
        <v>1602</v>
      </c>
      <c r="F155" s="174" t="s">
        <v>1603</v>
      </c>
      <c r="G155" s="175" t="s">
        <v>247</v>
      </c>
      <c r="H155" s="176">
        <v>1</v>
      </c>
      <c r="I155" s="177"/>
      <c r="J155" s="178">
        <f>ROUND(I155*H155,2)</f>
        <v>0</v>
      </c>
      <c r="K155" s="174" t="s">
        <v>1</v>
      </c>
      <c r="L155" s="39"/>
      <c r="M155" s="179" t="s">
        <v>1</v>
      </c>
      <c r="N155" s="180" t="s">
        <v>41</v>
      </c>
      <c r="O155" s="77"/>
      <c r="P155" s="181">
        <f>O155*H155</f>
        <v>0</v>
      </c>
      <c r="Q155" s="181">
        <v>0</v>
      </c>
      <c r="R155" s="181">
        <f>Q155*H155</f>
        <v>0</v>
      </c>
      <c r="S155" s="181">
        <v>0</v>
      </c>
      <c r="T155" s="182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83" t="s">
        <v>341</v>
      </c>
      <c r="AT155" s="183" t="s">
        <v>137</v>
      </c>
      <c r="AU155" s="183" t="s">
        <v>86</v>
      </c>
      <c r="AY155" s="19" t="s">
        <v>134</v>
      </c>
      <c r="BE155" s="184">
        <f>IF(N155="základní",J155,0)</f>
        <v>0</v>
      </c>
      <c r="BF155" s="184">
        <f>IF(N155="snížená",J155,0)</f>
        <v>0</v>
      </c>
      <c r="BG155" s="184">
        <f>IF(N155="zákl. přenesená",J155,0)</f>
        <v>0</v>
      </c>
      <c r="BH155" s="184">
        <f>IF(N155="sníž. přenesená",J155,0)</f>
        <v>0</v>
      </c>
      <c r="BI155" s="184">
        <f>IF(N155="nulová",J155,0)</f>
        <v>0</v>
      </c>
      <c r="BJ155" s="19" t="s">
        <v>84</v>
      </c>
      <c r="BK155" s="184">
        <f>ROUND(I155*H155,2)</f>
        <v>0</v>
      </c>
      <c r="BL155" s="19" t="s">
        <v>341</v>
      </c>
      <c r="BM155" s="183" t="s">
        <v>1604</v>
      </c>
    </row>
    <row r="156" s="2" customFormat="1" ht="24.15" customHeight="1">
      <c r="A156" s="38"/>
      <c r="B156" s="171"/>
      <c r="C156" s="172" t="s">
        <v>406</v>
      </c>
      <c r="D156" s="172" t="s">
        <v>137</v>
      </c>
      <c r="E156" s="173" t="s">
        <v>1605</v>
      </c>
      <c r="F156" s="174" t="s">
        <v>1606</v>
      </c>
      <c r="G156" s="175" t="s">
        <v>1003</v>
      </c>
      <c r="H156" s="238"/>
      <c r="I156" s="177"/>
      <c r="J156" s="178">
        <f>ROUND(I156*H156,2)</f>
        <v>0</v>
      </c>
      <c r="K156" s="174" t="s">
        <v>141</v>
      </c>
      <c r="L156" s="39"/>
      <c r="M156" s="185" t="s">
        <v>1</v>
      </c>
      <c r="N156" s="186" t="s">
        <v>41</v>
      </c>
      <c r="O156" s="187"/>
      <c r="P156" s="188">
        <f>O156*H156</f>
        <v>0</v>
      </c>
      <c r="Q156" s="188">
        <v>0</v>
      </c>
      <c r="R156" s="188">
        <f>Q156*H156</f>
        <v>0</v>
      </c>
      <c r="S156" s="188">
        <v>0</v>
      </c>
      <c r="T156" s="189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83" t="s">
        <v>341</v>
      </c>
      <c r="AT156" s="183" t="s">
        <v>137</v>
      </c>
      <c r="AU156" s="183" t="s">
        <v>86</v>
      </c>
      <c r="AY156" s="19" t="s">
        <v>134</v>
      </c>
      <c r="BE156" s="184">
        <f>IF(N156="základní",J156,0)</f>
        <v>0</v>
      </c>
      <c r="BF156" s="184">
        <f>IF(N156="snížená",J156,0)</f>
        <v>0</v>
      </c>
      <c r="BG156" s="184">
        <f>IF(N156="zákl. přenesená",J156,0)</f>
        <v>0</v>
      </c>
      <c r="BH156" s="184">
        <f>IF(N156="sníž. přenesená",J156,0)</f>
        <v>0</v>
      </c>
      <c r="BI156" s="184">
        <f>IF(N156="nulová",J156,0)</f>
        <v>0</v>
      </c>
      <c r="BJ156" s="19" t="s">
        <v>84</v>
      </c>
      <c r="BK156" s="184">
        <f>ROUND(I156*H156,2)</f>
        <v>0</v>
      </c>
      <c r="BL156" s="19" t="s">
        <v>341</v>
      </c>
      <c r="BM156" s="183" t="s">
        <v>1607</v>
      </c>
    </row>
    <row r="157" s="2" customFormat="1" ht="6.96" customHeight="1">
      <c r="A157" s="38"/>
      <c r="B157" s="60"/>
      <c r="C157" s="61"/>
      <c r="D157" s="61"/>
      <c r="E157" s="61"/>
      <c r="F157" s="61"/>
      <c r="G157" s="61"/>
      <c r="H157" s="61"/>
      <c r="I157" s="61"/>
      <c r="J157" s="61"/>
      <c r="K157" s="61"/>
      <c r="L157" s="39"/>
      <c r="M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</row>
  </sheetData>
  <autoFilter ref="C121:K156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99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86</v>
      </c>
    </row>
    <row r="4" s="1" customFormat="1" ht="24.96" customHeight="1">
      <c r="B4" s="22"/>
      <c r="D4" s="23" t="s">
        <v>106</v>
      </c>
      <c r="L4" s="22"/>
      <c r="M4" s="120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1" t="str">
        <f>'Rekapitulace stavby'!K6</f>
        <v>Mateřská škola Dráček - energetická opatření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107</v>
      </c>
      <c r="E8" s="38"/>
      <c r="F8" s="38"/>
      <c r="G8" s="38"/>
      <c r="H8" s="38"/>
      <c r="I8" s="38"/>
      <c r="J8" s="38"/>
      <c r="K8" s="38"/>
      <c r="L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67" t="s">
        <v>1608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1609</v>
      </c>
      <c r="G12" s="38"/>
      <c r="H12" s="38"/>
      <c r="I12" s="32" t="s">
        <v>22</v>
      </c>
      <c r="J12" s="69" t="str">
        <f>'Rekapitulace stavby'!AN8</f>
        <v>24. 6. 2024</v>
      </c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tr">
        <f>IF('Rekapitulace stavby'!AN10="","",'Rekapitulace stavby'!AN10)</f>
        <v/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tr">
        <f>IF('Rekapitulace stavby'!E11="","",'Rekapitulace stavby'!E11)</f>
        <v>Město Trutnov, Slovanské nám. 165, Trutnov</v>
      </c>
      <c r="F15" s="38"/>
      <c r="G15" s="38"/>
      <c r="H15" s="38"/>
      <c r="I15" s="32" t="s">
        <v>27</v>
      </c>
      <c r="J15" s="27" t="str">
        <f>IF('Rekapitulace stavby'!AN11="","",'Rekapitulace stavby'!AN11)</f>
        <v/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28</v>
      </c>
      <c r="E17" s="38"/>
      <c r="F17" s="38"/>
      <c r="G17" s="38"/>
      <c r="H17" s="38"/>
      <c r="I17" s="32" t="s">
        <v>25</v>
      </c>
      <c r="J17" s="33" t="str">
        <f>'Rekapitulace stavby'!AN13</f>
        <v>Vyplň údaj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'Rekapitulace stavby'!E14</f>
        <v>Vyplň údaj</v>
      </c>
      <c r="F18" s="27"/>
      <c r="G18" s="27"/>
      <c r="H18" s="27"/>
      <c r="I18" s="32" t="s">
        <v>27</v>
      </c>
      <c r="J18" s="33" t="str">
        <f>'Rekapitulace stavby'!AN14</f>
        <v>Vyplň údaj</v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30</v>
      </c>
      <c r="E20" s="38"/>
      <c r="F20" s="38"/>
      <c r="G20" s="38"/>
      <c r="H20" s="38"/>
      <c r="I20" s="32" t="s">
        <v>25</v>
      </c>
      <c r="J20" s="27" t="str">
        <f>IF('Rekapitulace stavby'!AN16="","",'Rekapitulace stavby'!AN16)</f>
        <v/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tr">
        <f>IF('Rekapitulace stavby'!E17="","",'Rekapitulace stavby'!E17)</f>
        <v>SOLLERTIA, Ing. Vladislav Jána</v>
      </c>
      <c r="F21" s="38"/>
      <c r="G21" s="38"/>
      <c r="H21" s="38"/>
      <c r="I21" s="32" t="s">
        <v>27</v>
      </c>
      <c r="J21" s="27" t="str">
        <f>IF('Rekapitulace stavby'!AN17="","",'Rekapitulace stavby'!AN17)</f>
        <v/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25</v>
      </c>
      <c r="J23" s="27" t="str">
        <f>IF('Rekapitulace stavby'!AN19="","",'Rekapitulace stavby'!AN19)</f>
        <v/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tr">
        <f>IF('Rekapitulace stavby'!E20="","",'Rekapitulace stavby'!E20)</f>
        <v>Ing. Lenka Kasperová</v>
      </c>
      <c r="F24" s="38"/>
      <c r="G24" s="38"/>
      <c r="H24" s="38"/>
      <c r="I24" s="32" t="s">
        <v>27</v>
      </c>
      <c r="J24" s="27" t="str">
        <f>IF('Rekapitulace stavby'!AN20="","",'Rekapitulace stavby'!AN20)</f>
        <v/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22"/>
      <c r="B27" s="123"/>
      <c r="C27" s="122"/>
      <c r="D27" s="122"/>
      <c r="E27" s="36" t="s">
        <v>1</v>
      </c>
      <c r="F27" s="36"/>
      <c r="G27" s="36"/>
      <c r="H27" s="36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0"/>
      <c r="E29" s="90"/>
      <c r="F29" s="90"/>
      <c r="G29" s="90"/>
      <c r="H29" s="90"/>
      <c r="I29" s="90"/>
      <c r="J29" s="90"/>
      <c r="K29" s="90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25" t="s">
        <v>36</v>
      </c>
      <c r="E30" s="38"/>
      <c r="F30" s="38"/>
      <c r="G30" s="38"/>
      <c r="H30" s="38"/>
      <c r="I30" s="38"/>
      <c r="J30" s="96">
        <f>ROUND(J120, 2)</f>
        <v>0</v>
      </c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38</v>
      </c>
      <c r="G32" s="38"/>
      <c r="H32" s="38"/>
      <c r="I32" s="43" t="s">
        <v>37</v>
      </c>
      <c r="J32" s="43" t="s">
        <v>39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26" t="s">
        <v>40</v>
      </c>
      <c r="E33" s="32" t="s">
        <v>41</v>
      </c>
      <c r="F33" s="127">
        <f>ROUND((SUM(BE120:BE174)),  2)</f>
        <v>0</v>
      </c>
      <c r="G33" s="38"/>
      <c r="H33" s="38"/>
      <c r="I33" s="128">
        <v>0.20999999999999999</v>
      </c>
      <c r="J33" s="127">
        <f>ROUND(((SUM(BE120:BE174))*I33),  2)</f>
        <v>0</v>
      </c>
      <c r="K33" s="38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2" t="s">
        <v>42</v>
      </c>
      <c r="F34" s="127">
        <f>ROUND((SUM(BF120:BF174)),  2)</f>
        <v>0</v>
      </c>
      <c r="G34" s="38"/>
      <c r="H34" s="38"/>
      <c r="I34" s="128">
        <v>0.12</v>
      </c>
      <c r="J34" s="127">
        <f>ROUND(((SUM(BF120:BF174))*I34), 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43</v>
      </c>
      <c r="F35" s="127">
        <f>ROUND((SUM(BG120:BG174)),  2)</f>
        <v>0</v>
      </c>
      <c r="G35" s="38"/>
      <c r="H35" s="38"/>
      <c r="I35" s="128">
        <v>0.20999999999999999</v>
      </c>
      <c r="J35" s="127">
        <f>0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44</v>
      </c>
      <c r="F36" s="127">
        <f>ROUND((SUM(BH120:BH174)),  2)</f>
        <v>0</v>
      </c>
      <c r="G36" s="38"/>
      <c r="H36" s="38"/>
      <c r="I36" s="128">
        <v>0.12</v>
      </c>
      <c r="J36" s="127">
        <f>0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45</v>
      </c>
      <c r="F37" s="127">
        <f>ROUND((SUM(BI120:BI174)),  2)</f>
        <v>0</v>
      </c>
      <c r="G37" s="38"/>
      <c r="H37" s="38"/>
      <c r="I37" s="128">
        <v>0</v>
      </c>
      <c r="J37" s="127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29"/>
      <c r="D39" s="130" t="s">
        <v>46</v>
      </c>
      <c r="E39" s="81"/>
      <c r="F39" s="81"/>
      <c r="G39" s="131" t="s">
        <v>47</v>
      </c>
      <c r="H39" s="132" t="s">
        <v>48</v>
      </c>
      <c r="I39" s="81"/>
      <c r="J39" s="133">
        <f>SUM(J30:J37)</f>
        <v>0</v>
      </c>
      <c r="K39" s="134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49</v>
      </c>
      <c r="E50" s="57"/>
      <c r="F50" s="57"/>
      <c r="G50" s="56" t="s">
        <v>50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51</v>
      </c>
      <c r="E61" s="41"/>
      <c r="F61" s="135" t="s">
        <v>52</v>
      </c>
      <c r="G61" s="58" t="s">
        <v>51</v>
      </c>
      <c r="H61" s="41"/>
      <c r="I61" s="41"/>
      <c r="J61" s="136" t="s">
        <v>52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53</v>
      </c>
      <c r="E65" s="59"/>
      <c r="F65" s="59"/>
      <c r="G65" s="56" t="s">
        <v>54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51</v>
      </c>
      <c r="E76" s="41"/>
      <c r="F76" s="135" t="s">
        <v>52</v>
      </c>
      <c r="G76" s="58" t="s">
        <v>51</v>
      </c>
      <c r="H76" s="41"/>
      <c r="I76" s="41"/>
      <c r="J76" s="136" t="s">
        <v>52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109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1" t="str">
        <f>E7</f>
        <v>Mateřská škola Dráček - energetická opatření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107</v>
      </c>
      <c r="D86" s="38"/>
      <c r="E86" s="38"/>
      <c r="F86" s="38"/>
      <c r="G86" s="38"/>
      <c r="H86" s="38"/>
      <c r="I86" s="38"/>
      <c r="J86" s="38"/>
      <c r="K86" s="38"/>
      <c r="L86" s="5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67" t="str">
        <f>E9</f>
        <v>004 - Vzduchotechnika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 xml:space="preserve"> </v>
      </c>
      <c r="G89" s="38"/>
      <c r="H89" s="38"/>
      <c r="I89" s="32" t="s">
        <v>22</v>
      </c>
      <c r="J89" s="69" t="str">
        <f>IF(J12="","",J12)</f>
        <v>24. 6. 2024</v>
      </c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38"/>
      <c r="E91" s="38"/>
      <c r="F91" s="27" t="str">
        <f>E15</f>
        <v>Město Trutnov, Slovanské nám. 165, Trutnov</v>
      </c>
      <c r="G91" s="38"/>
      <c r="H91" s="38"/>
      <c r="I91" s="32" t="s">
        <v>30</v>
      </c>
      <c r="J91" s="36" t="str">
        <f>E21</f>
        <v>SOLLERTIA, Ing. Vladislav Jána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>Ing. Lenka Kasperová</v>
      </c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37" t="s">
        <v>110</v>
      </c>
      <c r="D94" s="129"/>
      <c r="E94" s="129"/>
      <c r="F94" s="129"/>
      <c r="G94" s="129"/>
      <c r="H94" s="129"/>
      <c r="I94" s="129"/>
      <c r="J94" s="138" t="s">
        <v>111</v>
      </c>
      <c r="K94" s="129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39" t="s">
        <v>112</v>
      </c>
      <c r="D96" s="38"/>
      <c r="E96" s="38"/>
      <c r="F96" s="38"/>
      <c r="G96" s="38"/>
      <c r="H96" s="38"/>
      <c r="I96" s="38"/>
      <c r="J96" s="96">
        <f>J120</f>
        <v>0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113</v>
      </c>
    </row>
    <row r="97" s="9" customFormat="1" ht="24.96" customHeight="1">
      <c r="A97" s="9"/>
      <c r="B97" s="140"/>
      <c r="C97" s="9"/>
      <c r="D97" s="141" t="s">
        <v>1610</v>
      </c>
      <c r="E97" s="142"/>
      <c r="F97" s="142"/>
      <c r="G97" s="142"/>
      <c r="H97" s="142"/>
      <c r="I97" s="142"/>
      <c r="J97" s="143">
        <f>J121</f>
        <v>0</v>
      </c>
      <c r="K97" s="9"/>
      <c r="L97" s="14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40"/>
      <c r="C98" s="9"/>
      <c r="D98" s="141" t="s">
        <v>1611</v>
      </c>
      <c r="E98" s="142"/>
      <c r="F98" s="142"/>
      <c r="G98" s="142"/>
      <c r="H98" s="142"/>
      <c r="I98" s="142"/>
      <c r="J98" s="143">
        <f>J136</f>
        <v>0</v>
      </c>
      <c r="K98" s="9"/>
      <c r="L98" s="140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40"/>
      <c r="C99" s="9"/>
      <c r="D99" s="141" t="s">
        <v>1612</v>
      </c>
      <c r="E99" s="142"/>
      <c r="F99" s="142"/>
      <c r="G99" s="142"/>
      <c r="H99" s="142"/>
      <c r="I99" s="142"/>
      <c r="J99" s="143">
        <f>J154</f>
        <v>0</v>
      </c>
      <c r="K99" s="9"/>
      <c r="L99" s="14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0"/>
      <c r="C100" s="9"/>
      <c r="D100" s="141" t="s">
        <v>1613</v>
      </c>
      <c r="E100" s="142"/>
      <c r="F100" s="142"/>
      <c r="G100" s="142"/>
      <c r="H100" s="142"/>
      <c r="I100" s="142"/>
      <c r="J100" s="143">
        <f>J172</f>
        <v>0</v>
      </c>
      <c r="K100" s="9"/>
      <c r="L100" s="140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8"/>
      <c r="B101" s="39"/>
      <c r="C101" s="38"/>
      <c r="D101" s="38"/>
      <c r="E101" s="38"/>
      <c r="F101" s="38"/>
      <c r="G101" s="38"/>
      <c r="H101" s="38"/>
      <c r="I101" s="38"/>
      <c r="J101" s="38"/>
      <c r="K101" s="38"/>
      <c r="L101" s="55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0"/>
      <c r="C102" s="61"/>
      <c r="D102" s="61"/>
      <c r="E102" s="61"/>
      <c r="F102" s="61"/>
      <c r="G102" s="61"/>
      <c r="H102" s="61"/>
      <c r="I102" s="61"/>
      <c r="J102" s="61"/>
      <c r="K102" s="61"/>
      <c r="L102" s="55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2"/>
      <c r="C106" s="63"/>
      <c r="D106" s="63"/>
      <c r="E106" s="63"/>
      <c r="F106" s="63"/>
      <c r="G106" s="63"/>
      <c r="H106" s="63"/>
      <c r="I106" s="63"/>
      <c r="J106" s="63"/>
      <c r="K106" s="63"/>
      <c r="L106" s="55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118</v>
      </c>
      <c r="D107" s="38"/>
      <c r="E107" s="38"/>
      <c r="F107" s="38"/>
      <c r="G107" s="38"/>
      <c r="H107" s="38"/>
      <c r="I107" s="38"/>
      <c r="J107" s="38"/>
      <c r="K107" s="38"/>
      <c r="L107" s="55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38"/>
      <c r="D108" s="38"/>
      <c r="E108" s="38"/>
      <c r="F108" s="38"/>
      <c r="G108" s="38"/>
      <c r="H108" s="38"/>
      <c r="I108" s="38"/>
      <c r="J108" s="38"/>
      <c r="K108" s="38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38"/>
      <c r="E109" s="38"/>
      <c r="F109" s="38"/>
      <c r="G109" s="38"/>
      <c r="H109" s="38"/>
      <c r="I109" s="38"/>
      <c r="J109" s="38"/>
      <c r="K109" s="38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38"/>
      <c r="D110" s="38"/>
      <c r="E110" s="121" t="str">
        <f>E7</f>
        <v>Mateřská škola Dráček - energetická opatření</v>
      </c>
      <c r="F110" s="32"/>
      <c r="G110" s="32"/>
      <c r="H110" s="32"/>
      <c r="I110" s="38"/>
      <c r="J110" s="38"/>
      <c r="K110" s="38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107</v>
      </c>
      <c r="D111" s="38"/>
      <c r="E111" s="38"/>
      <c r="F111" s="38"/>
      <c r="G111" s="38"/>
      <c r="H111" s="38"/>
      <c r="I111" s="38"/>
      <c r="J111" s="38"/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38"/>
      <c r="D112" s="38"/>
      <c r="E112" s="67" t="str">
        <f>E9</f>
        <v>004 - Vzduchotechnika</v>
      </c>
      <c r="F112" s="38"/>
      <c r="G112" s="38"/>
      <c r="H112" s="38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38"/>
      <c r="D113" s="38"/>
      <c r="E113" s="38"/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20</v>
      </c>
      <c r="D114" s="38"/>
      <c r="E114" s="38"/>
      <c r="F114" s="27" t="str">
        <f>F12</f>
        <v xml:space="preserve"> </v>
      </c>
      <c r="G114" s="38"/>
      <c r="H114" s="38"/>
      <c r="I114" s="32" t="s">
        <v>22</v>
      </c>
      <c r="J114" s="69" t="str">
        <f>IF(J12="","",J12)</f>
        <v>24. 6. 2024</v>
      </c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38"/>
      <c r="D115" s="38"/>
      <c r="E115" s="38"/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25.65" customHeight="1">
      <c r="A116" s="38"/>
      <c r="B116" s="39"/>
      <c r="C116" s="32" t="s">
        <v>24</v>
      </c>
      <c r="D116" s="38"/>
      <c r="E116" s="38"/>
      <c r="F116" s="27" t="str">
        <f>E15</f>
        <v>Město Trutnov, Slovanské nám. 165, Trutnov</v>
      </c>
      <c r="G116" s="38"/>
      <c r="H116" s="38"/>
      <c r="I116" s="32" t="s">
        <v>30</v>
      </c>
      <c r="J116" s="36" t="str">
        <f>E21</f>
        <v>SOLLERTIA, Ing. Vladislav Jána</v>
      </c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28</v>
      </c>
      <c r="D117" s="38"/>
      <c r="E117" s="38"/>
      <c r="F117" s="27" t="str">
        <f>IF(E18="","",E18)</f>
        <v>Vyplň údaj</v>
      </c>
      <c r="G117" s="38"/>
      <c r="H117" s="38"/>
      <c r="I117" s="32" t="s">
        <v>33</v>
      </c>
      <c r="J117" s="36" t="str">
        <f>E24</f>
        <v>Ing. Lenka Kasperová</v>
      </c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0.32" customHeight="1">
      <c r="A118" s="38"/>
      <c r="B118" s="39"/>
      <c r="C118" s="38"/>
      <c r="D118" s="38"/>
      <c r="E118" s="38"/>
      <c r="F118" s="38"/>
      <c r="G118" s="38"/>
      <c r="H118" s="38"/>
      <c r="I118" s="38"/>
      <c r="J118" s="38"/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1" customFormat="1" ht="29.28" customHeight="1">
      <c r="A119" s="148"/>
      <c r="B119" s="149"/>
      <c r="C119" s="150" t="s">
        <v>119</v>
      </c>
      <c r="D119" s="151" t="s">
        <v>61</v>
      </c>
      <c r="E119" s="151" t="s">
        <v>57</v>
      </c>
      <c r="F119" s="151" t="s">
        <v>58</v>
      </c>
      <c r="G119" s="151" t="s">
        <v>120</v>
      </c>
      <c r="H119" s="151" t="s">
        <v>121</v>
      </c>
      <c r="I119" s="151" t="s">
        <v>122</v>
      </c>
      <c r="J119" s="151" t="s">
        <v>111</v>
      </c>
      <c r="K119" s="152" t="s">
        <v>123</v>
      </c>
      <c r="L119" s="153"/>
      <c r="M119" s="86" t="s">
        <v>1</v>
      </c>
      <c r="N119" s="87" t="s">
        <v>40</v>
      </c>
      <c r="O119" s="87" t="s">
        <v>124</v>
      </c>
      <c r="P119" s="87" t="s">
        <v>125</v>
      </c>
      <c r="Q119" s="87" t="s">
        <v>126</v>
      </c>
      <c r="R119" s="87" t="s">
        <v>127</v>
      </c>
      <c r="S119" s="87" t="s">
        <v>128</v>
      </c>
      <c r="T119" s="88" t="s">
        <v>129</v>
      </c>
      <c r="U119" s="148"/>
      <c r="V119" s="148"/>
      <c r="W119" s="148"/>
      <c r="X119" s="148"/>
      <c r="Y119" s="148"/>
      <c r="Z119" s="148"/>
      <c r="AA119" s="148"/>
      <c r="AB119" s="148"/>
      <c r="AC119" s="148"/>
      <c r="AD119" s="148"/>
      <c r="AE119" s="148"/>
    </row>
    <row r="120" s="2" customFormat="1" ht="22.8" customHeight="1">
      <c r="A120" s="38"/>
      <c r="B120" s="39"/>
      <c r="C120" s="93" t="s">
        <v>130</v>
      </c>
      <c r="D120" s="38"/>
      <c r="E120" s="38"/>
      <c r="F120" s="38"/>
      <c r="G120" s="38"/>
      <c r="H120" s="38"/>
      <c r="I120" s="38"/>
      <c r="J120" s="154">
        <f>BK120</f>
        <v>0</v>
      </c>
      <c r="K120" s="38"/>
      <c r="L120" s="39"/>
      <c r="M120" s="89"/>
      <c r="N120" s="73"/>
      <c r="O120" s="90"/>
      <c r="P120" s="155">
        <f>P121+P136+P154+P172</f>
        <v>0</v>
      </c>
      <c r="Q120" s="90"/>
      <c r="R120" s="155">
        <f>R121+R136+R154+R172</f>
        <v>0</v>
      </c>
      <c r="S120" s="90"/>
      <c r="T120" s="156">
        <f>T121+T136+T154+T172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9" t="s">
        <v>75</v>
      </c>
      <c r="AU120" s="19" t="s">
        <v>113</v>
      </c>
      <c r="BK120" s="157">
        <f>BK121+BK136+BK154+BK172</f>
        <v>0</v>
      </c>
    </row>
    <row r="121" s="12" customFormat="1" ht="25.92" customHeight="1">
      <c r="A121" s="12"/>
      <c r="B121" s="158"/>
      <c r="C121" s="12"/>
      <c r="D121" s="159" t="s">
        <v>75</v>
      </c>
      <c r="E121" s="160" t="s">
        <v>84</v>
      </c>
      <c r="F121" s="160" t="s">
        <v>1614</v>
      </c>
      <c r="G121" s="12"/>
      <c r="H121" s="12"/>
      <c r="I121" s="161"/>
      <c r="J121" s="162">
        <f>BK121</f>
        <v>0</v>
      </c>
      <c r="K121" s="12"/>
      <c r="L121" s="158"/>
      <c r="M121" s="163"/>
      <c r="N121" s="164"/>
      <c r="O121" s="164"/>
      <c r="P121" s="165">
        <f>SUM(P122:P135)</f>
        <v>0</v>
      </c>
      <c r="Q121" s="164"/>
      <c r="R121" s="165">
        <f>SUM(R122:R135)</f>
        <v>0</v>
      </c>
      <c r="S121" s="164"/>
      <c r="T121" s="166">
        <f>SUM(T122:T135)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59" t="s">
        <v>84</v>
      </c>
      <c r="AT121" s="167" t="s">
        <v>75</v>
      </c>
      <c r="AU121" s="167" t="s">
        <v>76</v>
      </c>
      <c r="AY121" s="159" t="s">
        <v>134</v>
      </c>
      <c r="BK121" s="168">
        <f>SUM(BK122:BK135)</f>
        <v>0</v>
      </c>
    </row>
    <row r="122" s="2" customFormat="1" ht="16.5" customHeight="1">
      <c r="A122" s="38"/>
      <c r="B122" s="171"/>
      <c r="C122" s="172" t="s">
        <v>84</v>
      </c>
      <c r="D122" s="172" t="s">
        <v>137</v>
      </c>
      <c r="E122" s="173" t="s">
        <v>1615</v>
      </c>
      <c r="F122" s="174" t="s">
        <v>1616</v>
      </c>
      <c r="G122" s="175" t="s">
        <v>926</v>
      </c>
      <c r="H122" s="176">
        <v>3</v>
      </c>
      <c r="I122" s="177"/>
      <c r="J122" s="178">
        <f>ROUND(I122*H122,2)</f>
        <v>0</v>
      </c>
      <c r="K122" s="174" t="s">
        <v>1</v>
      </c>
      <c r="L122" s="39"/>
      <c r="M122" s="179" t="s">
        <v>1</v>
      </c>
      <c r="N122" s="180" t="s">
        <v>41</v>
      </c>
      <c r="O122" s="77"/>
      <c r="P122" s="181">
        <f>O122*H122</f>
        <v>0</v>
      </c>
      <c r="Q122" s="181">
        <v>0</v>
      </c>
      <c r="R122" s="181">
        <f>Q122*H122</f>
        <v>0</v>
      </c>
      <c r="S122" s="181">
        <v>0</v>
      </c>
      <c r="T122" s="182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183" t="s">
        <v>248</v>
      </c>
      <c r="AT122" s="183" t="s">
        <v>137</v>
      </c>
      <c r="AU122" s="183" t="s">
        <v>84</v>
      </c>
      <c r="AY122" s="19" t="s">
        <v>134</v>
      </c>
      <c r="BE122" s="184">
        <f>IF(N122="základní",J122,0)</f>
        <v>0</v>
      </c>
      <c r="BF122" s="184">
        <f>IF(N122="snížená",J122,0)</f>
        <v>0</v>
      </c>
      <c r="BG122" s="184">
        <f>IF(N122="zákl. přenesená",J122,0)</f>
        <v>0</v>
      </c>
      <c r="BH122" s="184">
        <f>IF(N122="sníž. přenesená",J122,0)</f>
        <v>0</v>
      </c>
      <c r="BI122" s="184">
        <f>IF(N122="nulová",J122,0)</f>
        <v>0</v>
      </c>
      <c r="BJ122" s="19" t="s">
        <v>84</v>
      </c>
      <c r="BK122" s="184">
        <f>ROUND(I122*H122,2)</f>
        <v>0</v>
      </c>
      <c r="BL122" s="19" t="s">
        <v>248</v>
      </c>
      <c r="BM122" s="183" t="s">
        <v>86</v>
      </c>
    </row>
    <row r="123" s="2" customFormat="1">
      <c r="A123" s="38"/>
      <c r="B123" s="39"/>
      <c r="C123" s="38"/>
      <c r="D123" s="193" t="s">
        <v>451</v>
      </c>
      <c r="E123" s="38"/>
      <c r="F123" s="234" t="s">
        <v>1617</v>
      </c>
      <c r="G123" s="38"/>
      <c r="H123" s="38"/>
      <c r="I123" s="235"/>
      <c r="J123" s="38"/>
      <c r="K123" s="38"/>
      <c r="L123" s="39"/>
      <c r="M123" s="236"/>
      <c r="N123" s="237"/>
      <c r="O123" s="77"/>
      <c r="P123" s="77"/>
      <c r="Q123" s="77"/>
      <c r="R123" s="77"/>
      <c r="S123" s="77"/>
      <c r="T123" s="7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9" t="s">
        <v>451</v>
      </c>
      <c r="AU123" s="19" t="s">
        <v>84</v>
      </c>
    </row>
    <row r="124" s="2" customFormat="1" ht="16.5" customHeight="1">
      <c r="A124" s="38"/>
      <c r="B124" s="171"/>
      <c r="C124" s="172" t="s">
        <v>86</v>
      </c>
      <c r="D124" s="172" t="s">
        <v>137</v>
      </c>
      <c r="E124" s="173" t="s">
        <v>1618</v>
      </c>
      <c r="F124" s="174" t="s">
        <v>1616</v>
      </c>
      <c r="G124" s="175" t="s">
        <v>926</v>
      </c>
      <c r="H124" s="176">
        <v>1</v>
      </c>
      <c r="I124" s="177"/>
      <c r="J124" s="178">
        <f>ROUND(I124*H124,2)</f>
        <v>0</v>
      </c>
      <c r="K124" s="174" t="s">
        <v>1</v>
      </c>
      <c r="L124" s="39"/>
      <c r="M124" s="179" t="s">
        <v>1</v>
      </c>
      <c r="N124" s="180" t="s">
        <v>41</v>
      </c>
      <c r="O124" s="77"/>
      <c r="P124" s="181">
        <f>O124*H124</f>
        <v>0</v>
      </c>
      <c r="Q124" s="181">
        <v>0</v>
      </c>
      <c r="R124" s="181">
        <f>Q124*H124</f>
        <v>0</v>
      </c>
      <c r="S124" s="181">
        <v>0</v>
      </c>
      <c r="T124" s="182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183" t="s">
        <v>248</v>
      </c>
      <c r="AT124" s="183" t="s">
        <v>137</v>
      </c>
      <c r="AU124" s="183" t="s">
        <v>84</v>
      </c>
      <c r="AY124" s="19" t="s">
        <v>134</v>
      </c>
      <c r="BE124" s="184">
        <f>IF(N124="základní",J124,0)</f>
        <v>0</v>
      </c>
      <c r="BF124" s="184">
        <f>IF(N124="snížená",J124,0)</f>
        <v>0</v>
      </c>
      <c r="BG124" s="184">
        <f>IF(N124="zákl. přenesená",J124,0)</f>
        <v>0</v>
      </c>
      <c r="BH124" s="184">
        <f>IF(N124="sníž. přenesená",J124,0)</f>
        <v>0</v>
      </c>
      <c r="BI124" s="184">
        <f>IF(N124="nulová",J124,0)</f>
        <v>0</v>
      </c>
      <c r="BJ124" s="19" t="s">
        <v>84</v>
      </c>
      <c r="BK124" s="184">
        <f>ROUND(I124*H124,2)</f>
        <v>0</v>
      </c>
      <c r="BL124" s="19" t="s">
        <v>248</v>
      </c>
      <c r="BM124" s="183" t="s">
        <v>248</v>
      </c>
    </row>
    <row r="125" s="2" customFormat="1">
      <c r="A125" s="38"/>
      <c r="B125" s="39"/>
      <c r="C125" s="38"/>
      <c r="D125" s="193" t="s">
        <v>451</v>
      </c>
      <c r="E125" s="38"/>
      <c r="F125" s="234" t="s">
        <v>1619</v>
      </c>
      <c r="G125" s="38"/>
      <c r="H125" s="38"/>
      <c r="I125" s="235"/>
      <c r="J125" s="38"/>
      <c r="K125" s="38"/>
      <c r="L125" s="39"/>
      <c r="M125" s="236"/>
      <c r="N125" s="237"/>
      <c r="O125" s="77"/>
      <c r="P125" s="77"/>
      <c r="Q125" s="77"/>
      <c r="R125" s="77"/>
      <c r="S125" s="77"/>
      <c r="T125" s="7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9" t="s">
        <v>451</v>
      </c>
      <c r="AU125" s="19" t="s">
        <v>84</v>
      </c>
    </row>
    <row r="126" s="2" customFormat="1" ht="16.5" customHeight="1">
      <c r="A126" s="38"/>
      <c r="B126" s="171"/>
      <c r="C126" s="172" t="s">
        <v>150</v>
      </c>
      <c r="D126" s="172" t="s">
        <v>137</v>
      </c>
      <c r="E126" s="173" t="s">
        <v>1620</v>
      </c>
      <c r="F126" s="174" t="s">
        <v>1621</v>
      </c>
      <c r="G126" s="175" t="s">
        <v>926</v>
      </c>
      <c r="H126" s="176">
        <v>4</v>
      </c>
      <c r="I126" s="177"/>
      <c r="J126" s="178">
        <f>ROUND(I126*H126,2)</f>
        <v>0</v>
      </c>
      <c r="K126" s="174" t="s">
        <v>1</v>
      </c>
      <c r="L126" s="39"/>
      <c r="M126" s="179" t="s">
        <v>1</v>
      </c>
      <c r="N126" s="180" t="s">
        <v>41</v>
      </c>
      <c r="O126" s="77"/>
      <c r="P126" s="181">
        <f>O126*H126</f>
        <v>0</v>
      </c>
      <c r="Q126" s="181">
        <v>0</v>
      </c>
      <c r="R126" s="181">
        <f>Q126*H126</f>
        <v>0</v>
      </c>
      <c r="S126" s="181">
        <v>0</v>
      </c>
      <c r="T126" s="182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183" t="s">
        <v>248</v>
      </c>
      <c r="AT126" s="183" t="s">
        <v>137</v>
      </c>
      <c r="AU126" s="183" t="s">
        <v>84</v>
      </c>
      <c r="AY126" s="19" t="s">
        <v>134</v>
      </c>
      <c r="BE126" s="184">
        <f>IF(N126="základní",J126,0)</f>
        <v>0</v>
      </c>
      <c r="BF126" s="184">
        <f>IF(N126="snížená",J126,0)</f>
        <v>0</v>
      </c>
      <c r="BG126" s="184">
        <f>IF(N126="zákl. přenesená",J126,0)</f>
        <v>0</v>
      </c>
      <c r="BH126" s="184">
        <f>IF(N126="sníž. přenesená",J126,0)</f>
        <v>0</v>
      </c>
      <c r="BI126" s="184">
        <f>IF(N126="nulová",J126,0)</f>
        <v>0</v>
      </c>
      <c r="BJ126" s="19" t="s">
        <v>84</v>
      </c>
      <c r="BK126" s="184">
        <f>ROUND(I126*H126,2)</f>
        <v>0</v>
      </c>
      <c r="BL126" s="19" t="s">
        <v>248</v>
      </c>
      <c r="BM126" s="183" t="s">
        <v>290</v>
      </c>
    </row>
    <row r="127" s="2" customFormat="1" ht="16.5" customHeight="1">
      <c r="A127" s="38"/>
      <c r="B127" s="171"/>
      <c r="C127" s="172" t="s">
        <v>248</v>
      </c>
      <c r="D127" s="172" t="s">
        <v>137</v>
      </c>
      <c r="E127" s="173" t="s">
        <v>1622</v>
      </c>
      <c r="F127" s="174" t="s">
        <v>1623</v>
      </c>
      <c r="G127" s="175" t="s">
        <v>1624</v>
      </c>
      <c r="H127" s="176">
        <v>24.399999999999999</v>
      </c>
      <c r="I127" s="177"/>
      <c r="J127" s="178">
        <f>ROUND(I127*H127,2)</f>
        <v>0</v>
      </c>
      <c r="K127" s="174" t="s">
        <v>1</v>
      </c>
      <c r="L127" s="39"/>
      <c r="M127" s="179" t="s">
        <v>1</v>
      </c>
      <c r="N127" s="180" t="s">
        <v>41</v>
      </c>
      <c r="O127" s="77"/>
      <c r="P127" s="181">
        <f>O127*H127</f>
        <v>0</v>
      </c>
      <c r="Q127" s="181">
        <v>0</v>
      </c>
      <c r="R127" s="181">
        <f>Q127*H127</f>
        <v>0</v>
      </c>
      <c r="S127" s="181">
        <v>0</v>
      </c>
      <c r="T127" s="182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83" t="s">
        <v>248</v>
      </c>
      <c r="AT127" s="183" t="s">
        <v>137</v>
      </c>
      <c r="AU127" s="183" t="s">
        <v>84</v>
      </c>
      <c r="AY127" s="19" t="s">
        <v>134</v>
      </c>
      <c r="BE127" s="184">
        <f>IF(N127="základní",J127,0)</f>
        <v>0</v>
      </c>
      <c r="BF127" s="184">
        <f>IF(N127="snížená",J127,0)</f>
        <v>0</v>
      </c>
      <c r="BG127" s="184">
        <f>IF(N127="zákl. přenesená",J127,0)</f>
        <v>0</v>
      </c>
      <c r="BH127" s="184">
        <f>IF(N127="sníž. přenesená",J127,0)</f>
        <v>0</v>
      </c>
      <c r="BI127" s="184">
        <f>IF(N127="nulová",J127,0)</f>
        <v>0</v>
      </c>
      <c r="BJ127" s="19" t="s">
        <v>84</v>
      </c>
      <c r="BK127" s="184">
        <f>ROUND(I127*H127,2)</f>
        <v>0</v>
      </c>
      <c r="BL127" s="19" t="s">
        <v>248</v>
      </c>
      <c r="BM127" s="183" t="s">
        <v>205</v>
      </c>
    </row>
    <row r="128" s="2" customFormat="1">
      <c r="A128" s="38"/>
      <c r="B128" s="39"/>
      <c r="C128" s="38"/>
      <c r="D128" s="193" t="s">
        <v>451</v>
      </c>
      <c r="E128" s="38"/>
      <c r="F128" s="234" t="s">
        <v>1625</v>
      </c>
      <c r="G128" s="38"/>
      <c r="H128" s="38"/>
      <c r="I128" s="235"/>
      <c r="J128" s="38"/>
      <c r="K128" s="38"/>
      <c r="L128" s="39"/>
      <c r="M128" s="236"/>
      <c r="N128" s="237"/>
      <c r="O128" s="77"/>
      <c r="P128" s="77"/>
      <c r="Q128" s="77"/>
      <c r="R128" s="77"/>
      <c r="S128" s="77"/>
      <c r="T128" s="7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9" t="s">
        <v>451</v>
      </c>
      <c r="AU128" s="19" t="s">
        <v>84</v>
      </c>
    </row>
    <row r="129" s="2" customFormat="1" ht="16.5" customHeight="1">
      <c r="A129" s="38"/>
      <c r="B129" s="171"/>
      <c r="C129" s="172" t="s">
        <v>133</v>
      </c>
      <c r="D129" s="172" t="s">
        <v>137</v>
      </c>
      <c r="E129" s="173" t="s">
        <v>1626</v>
      </c>
      <c r="F129" s="174" t="s">
        <v>1627</v>
      </c>
      <c r="G129" s="175" t="s">
        <v>926</v>
      </c>
      <c r="H129" s="176">
        <v>14</v>
      </c>
      <c r="I129" s="177"/>
      <c r="J129" s="178">
        <f>ROUND(I129*H129,2)</f>
        <v>0</v>
      </c>
      <c r="K129" s="174" t="s">
        <v>1</v>
      </c>
      <c r="L129" s="39"/>
      <c r="M129" s="179" t="s">
        <v>1</v>
      </c>
      <c r="N129" s="180" t="s">
        <v>41</v>
      </c>
      <c r="O129" s="77"/>
      <c r="P129" s="181">
        <f>O129*H129</f>
        <v>0</v>
      </c>
      <c r="Q129" s="181">
        <v>0</v>
      </c>
      <c r="R129" s="181">
        <f>Q129*H129</f>
        <v>0</v>
      </c>
      <c r="S129" s="181">
        <v>0</v>
      </c>
      <c r="T129" s="182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83" t="s">
        <v>248</v>
      </c>
      <c r="AT129" s="183" t="s">
        <v>137</v>
      </c>
      <c r="AU129" s="183" t="s">
        <v>84</v>
      </c>
      <c r="AY129" s="19" t="s">
        <v>134</v>
      </c>
      <c r="BE129" s="184">
        <f>IF(N129="základní",J129,0)</f>
        <v>0</v>
      </c>
      <c r="BF129" s="184">
        <f>IF(N129="snížená",J129,0)</f>
        <v>0</v>
      </c>
      <c r="BG129" s="184">
        <f>IF(N129="zákl. přenesená",J129,0)</f>
        <v>0</v>
      </c>
      <c r="BH129" s="184">
        <f>IF(N129="sníž. přenesená",J129,0)</f>
        <v>0</v>
      </c>
      <c r="BI129" s="184">
        <f>IF(N129="nulová",J129,0)</f>
        <v>0</v>
      </c>
      <c r="BJ129" s="19" t="s">
        <v>84</v>
      </c>
      <c r="BK129" s="184">
        <f>ROUND(I129*H129,2)</f>
        <v>0</v>
      </c>
      <c r="BL129" s="19" t="s">
        <v>248</v>
      </c>
      <c r="BM129" s="183" t="s">
        <v>308</v>
      </c>
    </row>
    <row r="130" s="2" customFormat="1" ht="16.5" customHeight="1">
      <c r="A130" s="38"/>
      <c r="B130" s="171"/>
      <c r="C130" s="172" t="s">
        <v>290</v>
      </c>
      <c r="D130" s="172" t="s">
        <v>137</v>
      </c>
      <c r="E130" s="173" t="s">
        <v>1628</v>
      </c>
      <c r="F130" s="174" t="s">
        <v>1629</v>
      </c>
      <c r="G130" s="175" t="s">
        <v>926</v>
      </c>
      <c r="H130" s="176">
        <v>6</v>
      </c>
      <c r="I130" s="177"/>
      <c r="J130" s="178">
        <f>ROUND(I130*H130,2)</f>
        <v>0</v>
      </c>
      <c r="K130" s="174" t="s">
        <v>1</v>
      </c>
      <c r="L130" s="39"/>
      <c r="M130" s="179" t="s">
        <v>1</v>
      </c>
      <c r="N130" s="180" t="s">
        <v>41</v>
      </c>
      <c r="O130" s="77"/>
      <c r="P130" s="181">
        <f>O130*H130</f>
        <v>0</v>
      </c>
      <c r="Q130" s="181">
        <v>0</v>
      </c>
      <c r="R130" s="181">
        <f>Q130*H130</f>
        <v>0</v>
      </c>
      <c r="S130" s="181">
        <v>0</v>
      </c>
      <c r="T130" s="182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183" t="s">
        <v>248</v>
      </c>
      <c r="AT130" s="183" t="s">
        <v>137</v>
      </c>
      <c r="AU130" s="183" t="s">
        <v>84</v>
      </c>
      <c r="AY130" s="19" t="s">
        <v>134</v>
      </c>
      <c r="BE130" s="184">
        <f>IF(N130="základní",J130,0)</f>
        <v>0</v>
      </c>
      <c r="BF130" s="184">
        <f>IF(N130="snížená",J130,0)</f>
        <v>0</v>
      </c>
      <c r="BG130" s="184">
        <f>IF(N130="zákl. přenesená",J130,0)</f>
        <v>0</v>
      </c>
      <c r="BH130" s="184">
        <f>IF(N130="sníž. přenesená",J130,0)</f>
        <v>0</v>
      </c>
      <c r="BI130" s="184">
        <f>IF(N130="nulová",J130,0)</f>
        <v>0</v>
      </c>
      <c r="BJ130" s="19" t="s">
        <v>84</v>
      </c>
      <c r="BK130" s="184">
        <f>ROUND(I130*H130,2)</f>
        <v>0</v>
      </c>
      <c r="BL130" s="19" t="s">
        <v>248</v>
      </c>
      <c r="BM130" s="183" t="s">
        <v>8</v>
      </c>
    </row>
    <row r="131" s="2" customFormat="1" ht="24.15" customHeight="1">
      <c r="A131" s="38"/>
      <c r="B131" s="171"/>
      <c r="C131" s="172" t="s">
        <v>296</v>
      </c>
      <c r="D131" s="172" t="s">
        <v>137</v>
      </c>
      <c r="E131" s="173" t="s">
        <v>1630</v>
      </c>
      <c r="F131" s="174" t="s">
        <v>1631</v>
      </c>
      <c r="G131" s="175" t="s">
        <v>926</v>
      </c>
      <c r="H131" s="176">
        <v>20</v>
      </c>
      <c r="I131" s="177"/>
      <c r="J131" s="178">
        <f>ROUND(I131*H131,2)</f>
        <v>0</v>
      </c>
      <c r="K131" s="174" t="s">
        <v>1</v>
      </c>
      <c r="L131" s="39"/>
      <c r="M131" s="179" t="s">
        <v>1</v>
      </c>
      <c r="N131" s="180" t="s">
        <v>41</v>
      </c>
      <c r="O131" s="77"/>
      <c r="P131" s="181">
        <f>O131*H131</f>
        <v>0</v>
      </c>
      <c r="Q131" s="181">
        <v>0</v>
      </c>
      <c r="R131" s="181">
        <f>Q131*H131</f>
        <v>0</v>
      </c>
      <c r="S131" s="181">
        <v>0</v>
      </c>
      <c r="T131" s="182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83" t="s">
        <v>248</v>
      </c>
      <c r="AT131" s="183" t="s">
        <v>137</v>
      </c>
      <c r="AU131" s="183" t="s">
        <v>84</v>
      </c>
      <c r="AY131" s="19" t="s">
        <v>134</v>
      </c>
      <c r="BE131" s="184">
        <f>IF(N131="základní",J131,0)</f>
        <v>0</v>
      </c>
      <c r="BF131" s="184">
        <f>IF(N131="snížená",J131,0)</f>
        <v>0</v>
      </c>
      <c r="BG131" s="184">
        <f>IF(N131="zákl. přenesená",J131,0)</f>
        <v>0</v>
      </c>
      <c r="BH131" s="184">
        <f>IF(N131="sníž. přenesená",J131,0)</f>
        <v>0</v>
      </c>
      <c r="BI131" s="184">
        <f>IF(N131="nulová",J131,0)</f>
        <v>0</v>
      </c>
      <c r="BJ131" s="19" t="s">
        <v>84</v>
      </c>
      <c r="BK131" s="184">
        <f>ROUND(I131*H131,2)</f>
        <v>0</v>
      </c>
      <c r="BL131" s="19" t="s">
        <v>248</v>
      </c>
      <c r="BM131" s="183" t="s">
        <v>329</v>
      </c>
    </row>
    <row r="132" s="2" customFormat="1" ht="21.75" customHeight="1">
      <c r="A132" s="38"/>
      <c r="B132" s="171"/>
      <c r="C132" s="172" t="s">
        <v>205</v>
      </c>
      <c r="D132" s="172" t="s">
        <v>137</v>
      </c>
      <c r="E132" s="173" t="s">
        <v>1632</v>
      </c>
      <c r="F132" s="174" t="s">
        <v>1633</v>
      </c>
      <c r="G132" s="175" t="s">
        <v>926</v>
      </c>
      <c r="H132" s="176">
        <v>4</v>
      </c>
      <c r="I132" s="177"/>
      <c r="J132" s="178">
        <f>ROUND(I132*H132,2)</f>
        <v>0</v>
      </c>
      <c r="K132" s="174" t="s">
        <v>1</v>
      </c>
      <c r="L132" s="39"/>
      <c r="M132" s="179" t="s">
        <v>1</v>
      </c>
      <c r="N132" s="180" t="s">
        <v>41</v>
      </c>
      <c r="O132" s="77"/>
      <c r="P132" s="181">
        <f>O132*H132</f>
        <v>0</v>
      </c>
      <c r="Q132" s="181">
        <v>0</v>
      </c>
      <c r="R132" s="181">
        <f>Q132*H132</f>
        <v>0</v>
      </c>
      <c r="S132" s="181">
        <v>0</v>
      </c>
      <c r="T132" s="182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83" t="s">
        <v>248</v>
      </c>
      <c r="AT132" s="183" t="s">
        <v>137</v>
      </c>
      <c r="AU132" s="183" t="s">
        <v>84</v>
      </c>
      <c r="AY132" s="19" t="s">
        <v>134</v>
      </c>
      <c r="BE132" s="184">
        <f>IF(N132="základní",J132,0)</f>
        <v>0</v>
      </c>
      <c r="BF132" s="184">
        <f>IF(N132="snížená",J132,0)</f>
        <v>0</v>
      </c>
      <c r="BG132" s="184">
        <f>IF(N132="zákl. přenesená",J132,0)</f>
        <v>0</v>
      </c>
      <c r="BH132" s="184">
        <f>IF(N132="sníž. přenesená",J132,0)</f>
        <v>0</v>
      </c>
      <c r="BI132" s="184">
        <f>IF(N132="nulová",J132,0)</f>
        <v>0</v>
      </c>
      <c r="BJ132" s="19" t="s">
        <v>84</v>
      </c>
      <c r="BK132" s="184">
        <f>ROUND(I132*H132,2)</f>
        <v>0</v>
      </c>
      <c r="BL132" s="19" t="s">
        <v>248</v>
      </c>
      <c r="BM132" s="183" t="s">
        <v>341</v>
      </c>
    </row>
    <row r="133" s="2" customFormat="1" ht="16.5" customHeight="1">
      <c r="A133" s="38"/>
      <c r="B133" s="171"/>
      <c r="C133" s="172" t="s">
        <v>304</v>
      </c>
      <c r="D133" s="172" t="s">
        <v>137</v>
      </c>
      <c r="E133" s="173" t="s">
        <v>1634</v>
      </c>
      <c r="F133" s="174" t="s">
        <v>1635</v>
      </c>
      <c r="G133" s="175" t="s">
        <v>247</v>
      </c>
      <c r="H133" s="176">
        <v>15.74</v>
      </c>
      <c r="I133" s="177"/>
      <c r="J133" s="178">
        <f>ROUND(I133*H133,2)</f>
        <v>0</v>
      </c>
      <c r="K133" s="174" t="s">
        <v>1</v>
      </c>
      <c r="L133" s="39"/>
      <c r="M133" s="179" t="s">
        <v>1</v>
      </c>
      <c r="N133" s="180" t="s">
        <v>41</v>
      </c>
      <c r="O133" s="77"/>
      <c r="P133" s="181">
        <f>O133*H133</f>
        <v>0</v>
      </c>
      <c r="Q133" s="181">
        <v>0</v>
      </c>
      <c r="R133" s="181">
        <f>Q133*H133</f>
        <v>0</v>
      </c>
      <c r="S133" s="181">
        <v>0</v>
      </c>
      <c r="T133" s="182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83" t="s">
        <v>248</v>
      </c>
      <c r="AT133" s="183" t="s">
        <v>137</v>
      </c>
      <c r="AU133" s="183" t="s">
        <v>84</v>
      </c>
      <c r="AY133" s="19" t="s">
        <v>134</v>
      </c>
      <c r="BE133" s="184">
        <f>IF(N133="základní",J133,0)</f>
        <v>0</v>
      </c>
      <c r="BF133" s="184">
        <f>IF(N133="snížená",J133,0)</f>
        <v>0</v>
      </c>
      <c r="BG133" s="184">
        <f>IF(N133="zákl. přenesená",J133,0)</f>
        <v>0</v>
      </c>
      <c r="BH133" s="184">
        <f>IF(N133="sníž. přenesená",J133,0)</f>
        <v>0</v>
      </c>
      <c r="BI133" s="184">
        <f>IF(N133="nulová",J133,0)</f>
        <v>0</v>
      </c>
      <c r="BJ133" s="19" t="s">
        <v>84</v>
      </c>
      <c r="BK133" s="184">
        <f>ROUND(I133*H133,2)</f>
        <v>0</v>
      </c>
      <c r="BL133" s="19" t="s">
        <v>248</v>
      </c>
      <c r="BM133" s="183" t="s">
        <v>359</v>
      </c>
    </row>
    <row r="134" s="2" customFormat="1">
      <c r="A134" s="38"/>
      <c r="B134" s="39"/>
      <c r="C134" s="38"/>
      <c r="D134" s="193" t="s">
        <v>451</v>
      </c>
      <c r="E134" s="38"/>
      <c r="F134" s="234" t="s">
        <v>1636</v>
      </c>
      <c r="G134" s="38"/>
      <c r="H134" s="38"/>
      <c r="I134" s="235"/>
      <c r="J134" s="38"/>
      <c r="K134" s="38"/>
      <c r="L134" s="39"/>
      <c r="M134" s="236"/>
      <c r="N134" s="237"/>
      <c r="O134" s="77"/>
      <c r="P134" s="77"/>
      <c r="Q134" s="77"/>
      <c r="R134" s="77"/>
      <c r="S134" s="77"/>
      <c r="T134" s="7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9" t="s">
        <v>451</v>
      </c>
      <c r="AU134" s="19" t="s">
        <v>84</v>
      </c>
    </row>
    <row r="135" s="2" customFormat="1" ht="16.5" customHeight="1">
      <c r="A135" s="38"/>
      <c r="B135" s="171"/>
      <c r="C135" s="172" t="s">
        <v>308</v>
      </c>
      <c r="D135" s="172" t="s">
        <v>137</v>
      </c>
      <c r="E135" s="173" t="s">
        <v>1637</v>
      </c>
      <c r="F135" s="174" t="s">
        <v>1638</v>
      </c>
      <c r="G135" s="175" t="s">
        <v>926</v>
      </c>
      <c r="H135" s="176">
        <v>8</v>
      </c>
      <c r="I135" s="177"/>
      <c r="J135" s="178">
        <f>ROUND(I135*H135,2)</f>
        <v>0</v>
      </c>
      <c r="K135" s="174" t="s">
        <v>1</v>
      </c>
      <c r="L135" s="39"/>
      <c r="M135" s="179" t="s">
        <v>1</v>
      </c>
      <c r="N135" s="180" t="s">
        <v>41</v>
      </c>
      <c r="O135" s="77"/>
      <c r="P135" s="181">
        <f>O135*H135</f>
        <v>0</v>
      </c>
      <c r="Q135" s="181">
        <v>0</v>
      </c>
      <c r="R135" s="181">
        <f>Q135*H135</f>
        <v>0</v>
      </c>
      <c r="S135" s="181">
        <v>0</v>
      </c>
      <c r="T135" s="182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83" t="s">
        <v>248</v>
      </c>
      <c r="AT135" s="183" t="s">
        <v>137</v>
      </c>
      <c r="AU135" s="183" t="s">
        <v>84</v>
      </c>
      <c r="AY135" s="19" t="s">
        <v>134</v>
      </c>
      <c r="BE135" s="184">
        <f>IF(N135="základní",J135,0)</f>
        <v>0</v>
      </c>
      <c r="BF135" s="184">
        <f>IF(N135="snížená",J135,0)</f>
        <v>0</v>
      </c>
      <c r="BG135" s="184">
        <f>IF(N135="zákl. přenesená",J135,0)</f>
        <v>0</v>
      </c>
      <c r="BH135" s="184">
        <f>IF(N135="sníž. přenesená",J135,0)</f>
        <v>0</v>
      </c>
      <c r="BI135" s="184">
        <f>IF(N135="nulová",J135,0)</f>
        <v>0</v>
      </c>
      <c r="BJ135" s="19" t="s">
        <v>84</v>
      </c>
      <c r="BK135" s="184">
        <f>ROUND(I135*H135,2)</f>
        <v>0</v>
      </c>
      <c r="BL135" s="19" t="s">
        <v>248</v>
      </c>
      <c r="BM135" s="183" t="s">
        <v>371</v>
      </c>
    </row>
    <row r="136" s="12" customFormat="1" ht="25.92" customHeight="1">
      <c r="A136" s="12"/>
      <c r="B136" s="158"/>
      <c r="C136" s="12"/>
      <c r="D136" s="159" t="s">
        <v>75</v>
      </c>
      <c r="E136" s="160" t="s">
        <v>86</v>
      </c>
      <c r="F136" s="160" t="s">
        <v>1639</v>
      </c>
      <c r="G136" s="12"/>
      <c r="H136" s="12"/>
      <c r="I136" s="161"/>
      <c r="J136" s="162">
        <f>BK136</f>
        <v>0</v>
      </c>
      <c r="K136" s="12"/>
      <c r="L136" s="158"/>
      <c r="M136" s="163"/>
      <c r="N136" s="164"/>
      <c r="O136" s="164"/>
      <c r="P136" s="165">
        <f>SUM(P137:P153)</f>
        <v>0</v>
      </c>
      <c r="Q136" s="164"/>
      <c r="R136" s="165">
        <f>SUM(R137:R153)</f>
        <v>0</v>
      </c>
      <c r="S136" s="164"/>
      <c r="T136" s="166">
        <f>SUM(T137:T153)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59" t="s">
        <v>84</v>
      </c>
      <c r="AT136" s="167" t="s">
        <v>75</v>
      </c>
      <c r="AU136" s="167" t="s">
        <v>76</v>
      </c>
      <c r="AY136" s="159" t="s">
        <v>134</v>
      </c>
      <c r="BK136" s="168">
        <f>SUM(BK137:BK153)</f>
        <v>0</v>
      </c>
    </row>
    <row r="137" s="2" customFormat="1" ht="16.5" customHeight="1">
      <c r="A137" s="38"/>
      <c r="B137" s="171"/>
      <c r="C137" s="172" t="s">
        <v>314</v>
      </c>
      <c r="D137" s="172" t="s">
        <v>137</v>
      </c>
      <c r="E137" s="173" t="s">
        <v>1640</v>
      </c>
      <c r="F137" s="174" t="s">
        <v>1616</v>
      </c>
      <c r="G137" s="175" t="s">
        <v>926</v>
      </c>
      <c r="H137" s="176">
        <v>3</v>
      </c>
      <c r="I137" s="177"/>
      <c r="J137" s="178">
        <f>ROUND(I137*H137,2)</f>
        <v>0</v>
      </c>
      <c r="K137" s="174" t="s">
        <v>1</v>
      </c>
      <c r="L137" s="39"/>
      <c r="M137" s="179" t="s">
        <v>1</v>
      </c>
      <c r="N137" s="180" t="s">
        <v>41</v>
      </c>
      <c r="O137" s="77"/>
      <c r="P137" s="181">
        <f>O137*H137</f>
        <v>0</v>
      </c>
      <c r="Q137" s="181">
        <v>0</v>
      </c>
      <c r="R137" s="181">
        <f>Q137*H137</f>
        <v>0</v>
      </c>
      <c r="S137" s="181">
        <v>0</v>
      </c>
      <c r="T137" s="182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83" t="s">
        <v>248</v>
      </c>
      <c r="AT137" s="183" t="s">
        <v>137</v>
      </c>
      <c r="AU137" s="183" t="s">
        <v>84</v>
      </c>
      <c r="AY137" s="19" t="s">
        <v>134</v>
      </c>
      <c r="BE137" s="184">
        <f>IF(N137="základní",J137,0)</f>
        <v>0</v>
      </c>
      <c r="BF137" s="184">
        <f>IF(N137="snížená",J137,0)</f>
        <v>0</v>
      </c>
      <c r="BG137" s="184">
        <f>IF(N137="zákl. přenesená",J137,0)</f>
        <v>0</v>
      </c>
      <c r="BH137" s="184">
        <f>IF(N137="sníž. přenesená",J137,0)</f>
        <v>0</v>
      </c>
      <c r="BI137" s="184">
        <f>IF(N137="nulová",J137,0)</f>
        <v>0</v>
      </c>
      <c r="BJ137" s="19" t="s">
        <v>84</v>
      </c>
      <c r="BK137" s="184">
        <f>ROUND(I137*H137,2)</f>
        <v>0</v>
      </c>
      <c r="BL137" s="19" t="s">
        <v>248</v>
      </c>
      <c r="BM137" s="183" t="s">
        <v>381</v>
      </c>
    </row>
    <row r="138" s="2" customFormat="1">
      <c r="A138" s="38"/>
      <c r="B138" s="39"/>
      <c r="C138" s="38"/>
      <c r="D138" s="193" t="s">
        <v>451</v>
      </c>
      <c r="E138" s="38"/>
      <c r="F138" s="234" t="s">
        <v>1641</v>
      </c>
      <c r="G138" s="38"/>
      <c r="H138" s="38"/>
      <c r="I138" s="235"/>
      <c r="J138" s="38"/>
      <c r="K138" s="38"/>
      <c r="L138" s="39"/>
      <c r="M138" s="236"/>
      <c r="N138" s="237"/>
      <c r="O138" s="77"/>
      <c r="P138" s="77"/>
      <c r="Q138" s="77"/>
      <c r="R138" s="77"/>
      <c r="S138" s="77"/>
      <c r="T138" s="7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9" t="s">
        <v>451</v>
      </c>
      <c r="AU138" s="19" t="s">
        <v>84</v>
      </c>
    </row>
    <row r="139" s="2" customFormat="1" ht="16.5" customHeight="1">
      <c r="A139" s="38"/>
      <c r="B139" s="171"/>
      <c r="C139" s="172" t="s">
        <v>8</v>
      </c>
      <c r="D139" s="172" t="s">
        <v>137</v>
      </c>
      <c r="E139" s="173" t="s">
        <v>1642</v>
      </c>
      <c r="F139" s="174" t="s">
        <v>1616</v>
      </c>
      <c r="G139" s="175" t="s">
        <v>926</v>
      </c>
      <c r="H139" s="176">
        <v>1</v>
      </c>
      <c r="I139" s="177"/>
      <c r="J139" s="178">
        <f>ROUND(I139*H139,2)</f>
        <v>0</v>
      </c>
      <c r="K139" s="174" t="s">
        <v>1</v>
      </c>
      <c r="L139" s="39"/>
      <c r="M139" s="179" t="s">
        <v>1</v>
      </c>
      <c r="N139" s="180" t="s">
        <v>41</v>
      </c>
      <c r="O139" s="77"/>
      <c r="P139" s="181">
        <f>O139*H139</f>
        <v>0</v>
      </c>
      <c r="Q139" s="181">
        <v>0</v>
      </c>
      <c r="R139" s="181">
        <f>Q139*H139</f>
        <v>0</v>
      </c>
      <c r="S139" s="181">
        <v>0</v>
      </c>
      <c r="T139" s="18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83" t="s">
        <v>248</v>
      </c>
      <c r="AT139" s="183" t="s">
        <v>137</v>
      </c>
      <c r="AU139" s="183" t="s">
        <v>84</v>
      </c>
      <c r="AY139" s="19" t="s">
        <v>134</v>
      </c>
      <c r="BE139" s="184">
        <f>IF(N139="základní",J139,0)</f>
        <v>0</v>
      </c>
      <c r="BF139" s="184">
        <f>IF(N139="snížená",J139,0)</f>
        <v>0</v>
      </c>
      <c r="BG139" s="184">
        <f>IF(N139="zákl. přenesená",J139,0)</f>
        <v>0</v>
      </c>
      <c r="BH139" s="184">
        <f>IF(N139="sníž. přenesená",J139,0)</f>
        <v>0</v>
      </c>
      <c r="BI139" s="184">
        <f>IF(N139="nulová",J139,0)</f>
        <v>0</v>
      </c>
      <c r="BJ139" s="19" t="s">
        <v>84</v>
      </c>
      <c r="BK139" s="184">
        <f>ROUND(I139*H139,2)</f>
        <v>0</v>
      </c>
      <c r="BL139" s="19" t="s">
        <v>248</v>
      </c>
      <c r="BM139" s="183" t="s">
        <v>400</v>
      </c>
    </row>
    <row r="140" s="2" customFormat="1">
      <c r="A140" s="38"/>
      <c r="B140" s="39"/>
      <c r="C140" s="38"/>
      <c r="D140" s="193" t="s">
        <v>451</v>
      </c>
      <c r="E140" s="38"/>
      <c r="F140" s="234" t="s">
        <v>1643</v>
      </c>
      <c r="G140" s="38"/>
      <c r="H140" s="38"/>
      <c r="I140" s="235"/>
      <c r="J140" s="38"/>
      <c r="K140" s="38"/>
      <c r="L140" s="39"/>
      <c r="M140" s="236"/>
      <c r="N140" s="237"/>
      <c r="O140" s="77"/>
      <c r="P140" s="77"/>
      <c r="Q140" s="77"/>
      <c r="R140" s="77"/>
      <c r="S140" s="77"/>
      <c r="T140" s="7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9" t="s">
        <v>451</v>
      </c>
      <c r="AU140" s="19" t="s">
        <v>84</v>
      </c>
    </row>
    <row r="141" s="2" customFormat="1" ht="16.5" customHeight="1">
      <c r="A141" s="38"/>
      <c r="B141" s="171"/>
      <c r="C141" s="172" t="s">
        <v>324</v>
      </c>
      <c r="D141" s="172" t="s">
        <v>137</v>
      </c>
      <c r="E141" s="173" t="s">
        <v>1644</v>
      </c>
      <c r="F141" s="174" t="s">
        <v>1621</v>
      </c>
      <c r="G141" s="175" t="s">
        <v>926</v>
      </c>
      <c r="H141" s="176">
        <v>4</v>
      </c>
      <c r="I141" s="177"/>
      <c r="J141" s="178">
        <f>ROUND(I141*H141,2)</f>
        <v>0</v>
      </c>
      <c r="K141" s="174" t="s">
        <v>1</v>
      </c>
      <c r="L141" s="39"/>
      <c r="M141" s="179" t="s">
        <v>1</v>
      </c>
      <c r="N141" s="180" t="s">
        <v>41</v>
      </c>
      <c r="O141" s="77"/>
      <c r="P141" s="181">
        <f>O141*H141</f>
        <v>0</v>
      </c>
      <c r="Q141" s="181">
        <v>0</v>
      </c>
      <c r="R141" s="181">
        <f>Q141*H141</f>
        <v>0</v>
      </c>
      <c r="S141" s="181">
        <v>0</v>
      </c>
      <c r="T141" s="18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83" t="s">
        <v>248</v>
      </c>
      <c r="AT141" s="183" t="s">
        <v>137</v>
      </c>
      <c r="AU141" s="183" t="s">
        <v>84</v>
      </c>
      <c r="AY141" s="19" t="s">
        <v>134</v>
      </c>
      <c r="BE141" s="184">
        <f>IF(N141="základní",J141,0)</f>
        <v>0</v>
      </c>
      <c r="BF141" s="184">
        <f>IF(N141="snížená",J141,0)</f>
        <v>0</v>
      </c>
      <c r="BG141" s="184">
        <f>IF(N141="zákl. přenesená",J141,0)</f>
        <v>0</v>
      </c>
      <c r="BH141" s="184">
        <f>IF(N141="sníž. přenesená",J141,0)</f>
        <v>0</v>
      </c>
      <c r="BI141" s="184">
        <f>IF(N141="nulová",J141,0)</f>
        <v>0</v>
      </c>
      <c r="BJ141" s="19" t="s">
        <v>84</v>
      </c>
      <c r="BK141" s="184">
        <f>ROUND(I141*H141,2)</f>
        <v>0</v>
      </c>
      <c r="BL141" s="19" t="s">
        <v>248</v>
      </c>
      <c r="BM141" s="183" t="s">
        <v>412</v>
      </c>
    </row>
    <row r="142" s="2" customFormat="1" ht="16.5" customHeight="1">
      <c r="A142" s="38"/>
      <c r="B142" s="171"/>
      <c r="C142" s="172" t="s">
        <v>329</v>
      </c>
      <c r="D142" s="172" t="s">
        <v>137</v>
      </c>
      <c r="E142" s="173" t="s">
        <v>1645</v>
      </c>
      <c r="F142" s="174" t="s">
        <v>1646</v>
      </c>
      <c r="G142" s="175" t="s">
        <v>1624</v>
      </c>
      <c r="H142" s="176">
        <v>23.300000000000001</v>
      </c>
      <c r="I142" s="177"/>
      <c r="J142" s="178">
        <f>ROUND(I142*H142,2)</f>
        <v>0</v>
      </c>
      <c r="K142" s="174" t="s">
        <v>1</v>
      </c>
      <c r="L142" s="39"/>
      <c r="M142" s="179" t="s">
        <v>1</v>
      </c>
      <c r="N142" s="180" t="s">
        <v>41</v>
      </c>
      <c r="O142" s="77"/>
      <c r="P142" s="181">
        <f>O142*H142</f>
        <v>0</v>
      </c>
      <c r="Q142" s="181">
        <v>0</v>
      </c>
      <c r="R142" s="181">
        <f>Q142*H142</f>
        <v>0</v>
      </c>
      <c r="S142" s="181">
        <v>0</v>
      </c>
      <c r="T142" s="182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83" t="s">
        <v>248</v>
      </c>
      <c r="AT142" s="183" t="s">
        <v>137</v>
      </c>
      <c r="AU142" s="183" t="s">
        <v>84</v>
      </c>
      <c r="AY142" s="19" t="s">
        <v>134</v>
      </c>
      <c r="BE142" s="184">
        <f>IF(N142="základní",J142,0)</f>
        <v>0</v>
      </c>
      <c r="BF142" s="184">
        <f>IF(N142="snížená",J142,0)</f>
        <v>0</v>
      </c>
      <c r="BG142" s="184">
        <f>IF(N142="zákl. přenesená",J142,0)</f>
        <v>0</v>
      </c>
      <c r="BH142" s="184">
        <f>IF(N142="sníž. přenesená",J142,0)</f>
        <v>0</v>
      </c>
      <c r="BI142" s="184">
        <f>IF(N142="nulová",J142,0)</f>
        <v>0</v>
      </c>
      <c r="BJ142" s="19" t="s">
        <v>84</v>
      </c>
      <c r="BK142" s="184">
        <f>ROUND(I142*H142,2)</f>
        <v>0</v>
      </c>
      <c r="BL142" s="19" t="s">
        <v>248</v>
      </c>
      <c r="BM142" s="183" t="s">
        <v>433</v>
      </c>
    </row>
    <row r="143" s="2" customFormat="1">
      <c r="A143" s="38"/>
      <c r="B143" s="39"/>
      <c r="C143" s="38"/>
      <c r="D143" s="193" t="s">
        <v>451</v>
      </c>
      <c r="E143" s="38"/>
      <c r="F143" s="234" t="s">
        <v>1625</v>
      </c>
      <c r="G143" s="38"/>
      <c r="H143" s="38"/>
      <c r="I143" s="235"/>
      <c r="J143" s="38"/>
      <c r="K143" s="38"/>
      <c r="L143" s="39"/>
      <c r="M143" s="236"/>
      <c r="N143" s="237"/>
      <c r="O143" s="77"/>
      <c r="P143" s="77"/>
      <c r="Q143" s="77"/>
      <c r="R143" s="77"/>
      <c r="S143" s="77"/>
      <c r="T143" s="7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9" t="s">
        <v>451</v>
      </c>
      <c r="AU143" s="19" t="s">
        <v>84</v>
      </c>
    </row>
    <row r="144" s="2" customFormat="1" ht="16.5" customHeight="1">
      <c r="A144" s="38"/>
      <c r="B144" s="171"/>
      <c r="C144" s="172" t="s">
        <v>335</v>
      </c>
      <c r="D144" s="172" t="s">
        <v>137</v>
      </c>
      <c r="E144" s="173" t="s">
        <v>1647</v>
      </c>
      <c r="F144" s="174" t="s">
        <v>1648</v>
      </c>
      <c r="G144" s="175" t="s">
        <v>926</v>
      </c>
      <c r="H144" s="176">
        <v>9</v>
      </c>
      <c r="I144" s="177"/>
      <c r="J144" s="178">
        <f>ROUND(I144*H144,2)</f>
        <v>0</v>
      </c>
      <c r="K144" s="174" t="s">
        <v>1</v>
      </c>
      <c r="L144" s="39"/>
      <c r="M144" s="179" t="s">
        <v>1</v>
      </c>
      <c r="N144" s="180" t="s">
        <v>41</v>
      </c>
      <c r="O144" s="77"/>
      <c r="P144" s="181">
        <f>O144*H144</f>
        <v>0</v>
      </c>
      <c r="Q144" s="181">
        <v>0</v>
      </c>
      <c r="R144" s="181">
        <f>Q144*H144</f>
        <v>0</v>
      </c>
      <c r="S144" s="181">
        <v>0</v>
      </c>
      <c r="T144" s="182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83" t="s">
        <v>248</v>
      </c>
      <c r="AT144" s="183" t="s">
        <v>137</v>
      </c>
      <c r="AU144" s="183" t="s">
        <v>84</v>
      </c>
      <c r="AY144" s="19" t="s">
        <v>134</v>
      </c>
      <c r="BE144" s="184">
        <f>IF(N144="základní",J144,0)</f>
        <v>0</v>
      </c>
      <c r="BF144" s="184">
        <f>IF(N144="snížená",J144,0)</f>
        <v>0</v>
      </c>
      <c r="BG144" s="184">
        <f>IF(N144="zákl. přenesená",J144,0)</f>
        <v>0</v>
      </c>
      <c r="BH144" s="184">
        <f>IF(N144="sníž. přenesená",J144,0)</f>
        <v>0</v>
      </c>
      <c r="BI144" s="184">
        <f>IF(N144="nulová",J144,0)</f>
        <v>0</v>
      </c>
      <c r="BJ144" s="19" t="s">
        <v>84</v>
      </c>
      <c r="BK144" s="184">
        <f>ROUND(I144*H144,2)</f>
        <v>0</v>
      </c>
      <c r="BL144" s="19" t="s">
        <v>248</v>
      </c>
      <c r="BM144" s="183" t="s">
        <v>443</v>
      </c>
    </row>
    <row r="145" s="2" customFormat="1" ht="16.5" customHeight="1">
      <c r="A145" s="38"/>
      <c r="B145" s="171"/>
      <c r="C145" s="172" t="s">
        <v>341</v>
      </c>
      <c r="D145" s="172" t="s">
        <v>137</v>
      </c>
      <c r="E145" s="173" t="s">
        <v>1649</v>
      </c>
      <c r="F145" s="174" t="s">
        <v>1650</v>
      </c>
      <c r="G145" s="175" t="s">
        <v>926</v>
      </c>
      <c r="H145" s="176">
        <v>14</v>
      </c>
      <c r="I145" s="177"/>
      <c r="J145" s="178">
        <f>ROUND(I145*H145,2)</f>
        <v>0</v>
      </c>
      <c r="K145" s="174" t="s">
        <v>1</v>
      </c>
      <c r="L145" s="39"/>
      <c r="M145" s="179" t="s">
        <v>1</v>
      </c>
      <c r="N145" s="180" t="s">
        <v>41</v>
      </c>
      <c r="O145" s="77"/>
      <c r="P145" s="181">
        <f>O145*H145</f>
        <v>0</v>
      </c>
      <c r="Q145" s="181">
        <v>0</v>
      </c>
      <c r="R145" s="181">
        <f>Q145*H145</f>
        <v>0</v>
      </c>
      <c r="S145" s="181">
        <v>0</v>
      </c>
      <c r="T145" s="182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83" t="s">
        <v>248</v>
      </c>
      <c r="AT145" s="183" t="s">
        <v>137</v>
      </c>
      <c r="AU145" s="183" t="s">
        <v>84</v>
      </c>
      <c r="AY145" s="19" t="s">
        <v>134</v>
      </c>
      <c r="BE145" s="184">
        <f>IF(N145="základní",J145,0)</f>
        <v>0</v>
      </c>
      <c r="BF145" s="184">
        <f>IF(N145="snížená",J145,0)</f>
        <v>0</v>
      </c>
      <c r="BG145" s="184">
        <f>IF(N145="zákl. přenesená",J145,0)</f>
        <v>0</v>
      </c>
      <c r="BH145" s="184">
        <f>IF(N145="sníž. přenesená",J145,0)</f>
        <v>0</v>
      </c>
      <c r="BI145" s="184">
        <f>IF(N145="nulová",J145,0)</f>
        <v>0</v>
      </c>
      <c r="BJ145" s="19" t="s">
        <v>84</v>
      </c>
      <c r="BK145" s="184">
        <f>ROUND(I145*H145,2)</f>
        <v>0</v>
      </c>
      <c r="BL145" s="19" t="s">
        <v>248</v>
      </c>
      <c r="BM145" s="183" t="s">
        <v>454</v>
      </c>
    </row>
    <row r="146" s="2" customFormat="1" ht="21.75" customHeight="1">
      <c r="A146" s="38"/>
      <c r="B146" s="171"/>
      <c r="C146" s="172" t="s">
        <v>353</v>
      </c>
      <c r="D146" s="172" t="s">
        <v>137</v>
      </c>
      <c r="E146" s="173" t="s">
        <v>1651</v>
      </c>
      <c r="F146" s="174" t="s">
        <v>1652</v>
      </c>
      <c r="G146" s="175" t="s">
        <v>926</v>
      </c>
      <c r="H146" s="176">
        <v>12</v>
      </c>
      <c r="I146" s="177"/>
      <c r="J146" s="178">
        <f>ROUND(I146*H146,2)</f>
        <v>0</v>
      </c>
      <c r="K146" s="174" t="s">
        <v>1</v>
      </c>
      <c r="L146" s="39"/>
      <c r="M146" s="179" t="s">
        <v>1</v>
      </c>
      <c r="N146" s="180" t="s">
        <v>41</v>
      </c>
      <c r="O146" s="77"/>
      <c r="P146" s="181">
        <f>O146*H146</f>
        <v>0</v>
      </c>
      <c r="Q146" s="181">
        <v>0</v>
      </c>
      <c r="R146" s="181">
        <f>Q146*H146</f>
        <v>0</v>
      </c>
      <c r="S146" s="181">
        <v>0</v>
      </c>
      <c r="T146" s="18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83" t="s">
        <v>248</v>
      </c>
      <c r="AT146" s="183" t="s">
        <v>137</v>
      </c>
      <c r="AU146" s="183" t="s">
        <v>84</v>
      </c>
      <c r="AY146" s="19" t="s">
        <v>134</v>
      </c>
      <c r="BE146" s="184">
        <f>IF(N146="základní",J146,0)</f>
        <v>0</v>
      </c>
      <c r="BF146" s="184">
        <f>IF(N146="snížená",J146,0)</f>
        <v>0</v>
      </c>
      <c r="BG146" s="184">
        <f>IF(N146="zákl. přenesená",J146,0)</f>
        <v>0</v>
      </c>
      <c r="BH146" s="184">
        <f>IF(N146="sníž. přenesená",J146,0)</f>
        <v>0</v>
      </c>
      <c r="BI146" s="184">
        <f>IF(N146="nulová",J146,0)</f>
        <v>0</v>
      </c>
      <c r="BJ146" s="19" t="s">
        <v>84</v>
      </c>
      <c r="BK146" s="184">
        <f>ROUND(I146*H146,2)</f>
        <v>0</v>
      </c>
      <c r="BL146" s="19" t="s">
        <v>248</v>
      </c>
      <c r="BM146" s="183" t="s">
        <v>462</v>
      </c>
    </row>
    <row r="147" s="2" customFormat="1" ht="16.5" customHeight="1">
      <c r="A147" s="38"/>
      <c r="B147" s="171"/>
      <c r="C147" s="172" t="s">
        <v>359</v>
      </c>
      <c r="D147" s="172" t="s">
        <v>137</v>
      </c>
      <c r="E147" s="173" t="s">
        <v>1653</v>
      </c>
      <c r="F147" s="174" t="s">
        <v>1654</v>
      </c>
      <c r="G147" s="175" t="s">
        <v>1624</v>
      </c>
      <c r="H147" s="176">
        <v>1.7</v>
      </c>
      <c r="I147" s="177"/>
      <c r="J147" s="178">
        <f>ROUND(I147*H147,2)</f>
        <v>0</v>
      </c>
      <c r="K147" s="174" t="s">
        <v>1</v>
      </c>
      <c r="L147" s="39"/>
      <c r="M147" s="179" t="s">
        <v>1</v>
      </c>
      <c r="N147" s="180" t="s">
        <v>41</v>
      </c>
      <c r="O147" s="77"/>
      <c r="P147" s="181">
        <f>O147*H147</f>
        <v>0</v>
      </c>
      <c r="Q147" s="181">
        <v>0</v>
      </c>
      <c r="R147" s="181">
        <f>Q147*H147</f>
        <v>0</v>
      </c>
      <c r="S147" s="181">
        <v>0</v>
      </c>
      <c r="T147" s="182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83" t="s">
        <v>248</v>
      </c>
      <c r="AT147" s="183" t="s">
        <v>137</v>
      </c>
      <c r="AU147" s="183" t="s">
        <v>84</v>
      </c>
      <c r="AY147" s="19" t="s">
        <v>134</v>
      </c>
      <c r="BE147" s="184">
        <f>IF(N147="základní",J147,0)</f>
        <v>0</v>
      </c>
      <c r="BF147" s="184">
        <f>IF(N147="snížená",J147,0)</f>
        <v>0</v>
      </c>
      <c r="BG147" s="184">
        <f>IF(N147="zákl. přenesená",J147,0)</f>
        <v>0</v>
      </c>
      <c r="BH147" s="184">
        <f>IF(N147="sníž. přenesená",J147,0)</f>
        <v>0</v>
      </c>
      <c r="BI147" s="184">
        <f>IF(N147="nulová",J147,0)</f>
        <v>0</v>
      </c>
      <c r="BJ147" s="19" t="s">
        <v>84</v>
      </c>
      <c r="BK147" s="184">
        <f>ROUND(I147*H147,2)</f>
        <v>0</v>
      </c>
      <c r="BL147" s="19" t="s">
        <v>248</v>
      </c>
      <c r="BM147" s="183" t="s">
        <v>471</v>
      </c>
    </row>
    <row r="148" s="2" customFormat="1">
      <c r="A148" s="38"/>
      <c r="B148" s="39"/>
      <c r="C148" s="38"/>
      <c r="D148" s="193" t="s">
        <v>451</v>
      </c>
      <c r="E148" s="38"/>
      <c r="F148" s="234" t="s">
        <v>1625</v>
      </c>
      <c r="G148" s="38"/>
      <c r="H148" s="38"/>
      <c r="I148" s="235"/>
      <c r="J148" s="38"/>
      <c r="K148" s="38"/>
      <c r="L148" s="39"/>
      <c r="M148" s="236"/>
      <c r="N148" s="237"/>
      <c r="O148" s="77"/>
      <c r="P148" s="77"/>
      <c r="Q148" s="77"/>
      <c r="R148" s="77"/>
      <c r="S148" s="77"/>
      <c r="T148" s="7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9" t="s">
        <v>451</v>
      </c>
      <c r="AU148" s="19" t="s">
        <v>84</v>
      </c>
    </row>
    <row r="149" s="2" customFormat="1" ht="16.5" customHeight="1">
      <c r="A149" s="38"/>
      <c r="B149" s="171"/>
      <c r="C149" s="172" t="s">
        <v>366</v>
      </c>
      <c r="D149" s="172" t="s">
        <v>137</v>
      </c>
      <c r="E149" s="173" t="s">
        <v>1655</v>
      </c>
      <c r="F149" s="174" t="s">
        <v>1635</v>
      </c>
      <c r="G149" s="175" t="s">
        <v>247</v>
      </c>
      <c r="H149" s="176">
        <v>15.52</v>
      </c>
      <c r="I149" s="177"/>
      <c r="J149" s="178">
        <f>ROUND(I149*H149,2)</f>
        <v>0</v>
      </c>
      <c r="K149" s="174" t="s">
        <v>1</v>
      </c>
      <c r="L149" s="39"/>
      <c r="M149" s="179" t="s">
        <v>1</v>
      </c>
      <c r="N149" s="180" t="s">
        <v>41</v>
      </c>
      <c r="O149" s="77"/>
      <c r="P149" s="181">
        <f>O149*H149</f>
        <v>0</v>
      </c>
      <c r="Q149" s="181">
        <v>0</v>
      </c>
      <c r="R149" s="181">
        <f>Q149*H149</f>
        <v>0</v>
      </c>
      <c r="S149" s="181">
        <v>0</v>
      </c>
      <c r="T149" s="182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83" t="s">
        <v>248</v>
      </c>
      <c r="AT149" s="183" t="s">
        <v>137</v>
      </c>
      <c r="AU149" s="183" t="s">
        <v>84</v>
      </c>
      <c r="AY149" s="19" t="s">
        <v>134</v>
      </c>
      <c r="BE149" s="184">
        <f>IF(N149="základní",J149,0)</f>
        <v>0</v>
      </c>
      <c r="BF149" s="184">
        <f>IF(N149="snížená",J149,0)</f>
        <v>0</v>
      </c>
      <c r="BG149" s="184">
        <f>IF(N149="zákl. přenesená",J149,0)</f>
        <v>0</v>
      </c>
      <c r="BH149" s="184">
        <f>IF(N149="sníž. přenesená",J149,0)</f>
        <v>0</v>
      </c>
      <c r="BI149" s="184">
        <f>IF(N149="nulová",J149,0)</f>
        <v>0</v>
      </c>
      <c r="BJ149" s="19" t="s">
        <v>84</v>
      </c>
      <c r="BK149" s="184">
        <f>ROUND(I149*H149,2)</f>
        <v>0</v>
      </c>
      <c r="BL149" s="19" t="s">
        <v>248</v>
      </c>
      <c r="BM149" s="183" t="s">
        <v>484</v>
      </c>
    </row>
    <row r="150" s="2" customFormat="1">
      <c r="A150" s="38"/>
      <c r="B150" s="39"/>
      <c r="C150" s="38"/>
      <c r="D150" s="193" t="s">
        <v>451</v>
      </c>
      <c r="E150" s="38"/>
      <c r="F150" s="234" t="s">
        <v>1636</v>
      </c>
      <c r="G150" s="38"/>
      <c r="H150" s="38"/>
      <c r="I150" s="235"/>
      <c r="J150" s="38"/>
      <c r="K150" s="38"/>
      <c r="L150" s="39"/>
      <c r="M150" s="236"/>
      <c r="N150" s="237"/>
      <c r="O150" s="77"/>
      <c r="P150" s="77"/>
      <c r="Q150" s="77"/>
      <c r="R150" s="77"/>
      <c r="S150" s="77"/>
      <c r="T150" s="7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9" t="s">
        <v>451</v>
      </c>
      <c r="AU150" s="19" t="s">
        <v>84</v>
      </c>
    </row>
    <row r="151" s="2" customFormat="1" ht="16.5" customHeight="1">
      <c r="A151" s="38"/>
      <c r="B151" s="171"/>
      <c r="C151" s="172" t="s">
        <v>371</v>
      </c>
      <c r="D151" s="172" t="s">
        <v>137</v>
      </c>
      <c r="E151" s="173" t="s">
        <v>1656</v>
      </c>
      <c r="F151" s="174" t="s">
        <v>1657</v>
      </c>
      <c r="G151" s="175" t="s">
        <v>247</v>
      </c>
      <c r="H151" s="176">
        <v>14.94</v>
      </c>
      <c r="I151" s="177"/>
      <c r="J151" s="178">
        <f>ROUND(I151*H151,2)</f>
        <v>0</v>
      </c>
      <c r="K151" s="174" t="s">
        <v>1</v>
      </c>
      <c r="L151" s="39"/>
      <c r="M151" s="179" t="s">
        <v>1</v>
      </c>
      <c r="N151" s="180" t="s">
        <v>41</v>
      </c>
      <c r="O151" s="77"/>
      <c r="P151" s="181">
        <f>O151*H151</f>
        <v>0</v>
      </c>
      <c r="Q151" s="181">
        <v>0</v>
      </c>
      <c r="R151" s="181">
        <f>Q151*H151</f>
        <v>0</v>
      </c>
      <c r="S151" s="181">
        <v>0</v>
      </c>
      <c r="T151" s="182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83" t="s">
        <v>248</v>
      </c>
      <c r="AT151" s="183" t="s">
        <v>137</v>
      </c>
      <c r="AU151" s="183" t="s">
        <v>84</v>
      </c>
      <c r="AY151" s="19" t="s">
        <v>134</v>
      </c>
      <c r="BE151" s="184">
        <f>IF(N151="základní",J151,0)</f>
        <v>0</v>
      </c>
      <c r="BF151" s="184">
        <f>IF(N151="snížená",J151,0)</f>
        <v>0</v>
      </c>
      <c r="BG151" s="184">
        <f>IF(N151="zákl. přenesená",J151,0)</f>
        <v>0</v>
      </c>
      <c r="BH151" s="184">
        <f>IF(N151="sníž. přenesená",J151,0)</f>
        <v>0</v>
      </c>
      <c r="BI151" s="184">
        <f>IF(N151="nulová",J151,0)</f>
        <v>0</v>
      </c>
      <c r="BJ151" s="19" t="s">
        <v>84</v>
      </c>
      <c r="BK151" s="184">
        <f>ROUND(I151*H151,2)</f>
        <v>0</v>
      </c>
      <c r="BL151" s="19" t="s">
        <v>248</v>
      </c>
      <c r="BM151" s="183" t="s">
        <v>497</v>
      </c>
    </row>
    <row r="152" s="2" customFormat="1">
      <c r="A152" s="38"/>
      <c r="B152" s="39"/>
      <c r="C152" s="38"/>
      <c r="D152" s="193" t="s">
        <v>451</v>
      </c>
      <c r="E152" s="38"/>
      <c r="F152" s="234" t="s">
        <v>1658</v>
      </c>
      <c r="G152" s="38"/>
      <c r="H152" s="38"/>
      <c r="I152" s="235"/>
      <c r="J152" s="38"/>
      <c r="K152" s="38"/>
      <c r="L152" s="39"/>
      <c r="M152" s="236"/>
      <c r="N152" s="237"/>
      <c r="O152" s="77"/>
      <c r="P152" s="77"/>
      <c r="Q152" s="77"/>
      <c r="R152" s="77"/>
      <c r="S152" s="77"/>
      <c r="T152" s="7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9" t="s">
        <v>451</v>
      </c>
      <c r="AU152" s="19" t="s">
        <v>84</v>
      </c>
    </row>
    <row r="153" s="2" customFormat="1" ht="16.5" customHeight="1">
      <c r="A153" s="38"/>
      <c r="B153" s="171"/>
      <c r="C153" s="172" t="s">
        <v>7</v>
      </c>
      <c r="D153" s="172" t="s">
        <v>137</v>
      </c>
      <c r="E153" s="173" t="s">
        <v>1659</v>
      </c>
      <c r="F153" s="174" t="s">
        <v>1638</v>
      </c>
      <c r="G153" s="175" t="s">
        <v>926</v>
      </c>
      <c r="H153" s="176">
        <v>20</v>
      </c>
      <c r="I153" s="177"/>
      <c r="J153" s="178">
        <f>ROUND(I153*H153,2)</f>
        <v>0</v>
      </c>
      <c r="K153" s="174" t="s">
        <v>1</v>
      </c>
      <c r="L153" s="39"/>
      <c r="M153" s="179" t="s">
        <v>1</v>
      </c>
      <c r="N153" s="180" t="s">
        <v>41</v>
      </c>
      <c r="O153" s="77"/>
      <c r="P153" s="181">
        <f>O153*H153</f>
        <v>0</v>
      </c>
      <c r="Q153" s="181">
        <v>0</v>
      </c>
      <c r="R153" s="181">
        <f>Q153*H153</f>
        <v>0</v>
      </c>
      <c r="S153" s="181">
        <v>0</v>
      </c>
      <c r="T153" s="182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83" t="s">
        <v>248</v>
      </c>
      <c r="AT153" s="183" t="s">
        <v>137</v>
      </c>
      <c r="AU153" s="183" t="s">
        <v>84</v>
      </c>
      <c r="AY153" s="19" t="s">
        <v>134</v>
      </c>
      <c r="BE153" s="184">
        <f>IF(N153="základní",J153,0)</f>
        <v>0</v>
      </c>
      <c r="BF153" s="184">
        <f>IF(N153="snížená",J153,0)</f>
        <v>0</v>
      </c>
      <c r="BG153" s="184">
        <f>IF(N153="zákl. přenesená",J153,0)</f>
        <v>0</v>
      </c>
      <c r="BH153" s="184">
        <f>IF(N153="sníž. přenesená",J153,0)</f>
        <v>0</v>
      </c>
      <c r="BI153" s="184">
        <f>IF(N153="nulová",J153,0)</f>
        <v>0</v>
      </c>
      <c r="BJ153" s="19" t="s">
        <v>84</v>
      </c>
      <c r="BK153" s="184">
        <f>ROUND(I153*H153,2)</f>
        <v>0</v>
      </c>
      <c r="BL153" s="19" t="s">
        <v>248</v>
      </c>
      <c r="BM153" s="183" t="s">
        <v>508</v>
      </c>
    </row>
    <row r="154" s="12" customFormat="1" ht="25.92" customHeight="1">
      <c r="A154" s="12"/>
      <c r="B154" s="158"/>
      <c r="C154" s="12"/>
      <c r="D154" s="159" t="s">
        <v>75</v>
      </c>
      <c r="E154" s="160" t="s">
        <v>1660</v>
      </c>
      <c r="F154" s="160" t="s">
        <v>1661</v>
      </c>
      <c r="G154" s="12"/>
      <c r="H154" s="12"/>
      <c r="I154" s="161"/>
      <c r="J154" s="162">
        <f>BK154</f>
        <v>0</v>
      </c>
      <c r="K154" s="12"/>
      <c r="L154" s="158"/>
      <c r="M154" s="163"/>
      <c r="N154" s="164"/>
      <c r="O154" s="164"/>
      <c r="P154" s="165">
        <f>SUM(P155:P171)</f>
        <v>0</v>
      </c>
      <c r="Q154" s="164"/>
      <c r="R154" s="165">
        <f>SUM(R155:R171)</f>
        <v>0</v>
      </c>
      <c r="S154" s="164"/>
      <c r="T154" s="166">
        <f>SUM(T155:T171)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159" t="s">
        <v>84</v>
      </c>
      <c r="AT154" s="167" t="s">
        <v>75</v>
      </c>
      <c r="AU154" s="167" t="s">
        <v>76</v>
      </c>
      <c r="AY154" s="159" t="s">
        <v>134</v>
      </c>
      <c r="BK154" s="168">
        <f>SUM(BK155:BK171)</f>
        <v>0</v>
      </c>
    </row>
    <row r="155" s="2" customFormat="1" ht="16.5" customHeight="1">
      <c r="A155" s="38"/>
      <c r="B155" s="171"/>
      <c r="C155" s="172" t="s">
        <v>381</v>
      </c>
      <c r="D155" s="172" t="s">
        <v>137</v>
      </c>
      <c r="E155" s="173" t="s">
        <v>1662</v>
      </c>
      <c r="F155" s="174" t="s">
        <v>1663</v>
      </c>
      <c r="G155" s="175" t="s">
        <v>1624</v>
      </c>
      <c r="H155" s="176">
        <v>12</v>
      </c>
      <c r="I155" s="177"/>
      <c r="J155" s="178">
        <f>ROUND(I155*H155,2)</f>
        <v>0</v>
      </c>
      <c r="K155" s="174" t="s">
        <v>1</v>
      </c>
      <c r="L155" s="39"/>
      <c r="M155" s="179" t="s">
        <v>1</v>
      </c>
      <c r="N155" s="180" t="s">
        <v>41</v>
      </c>
      <c r="O155" s="77"/>
      <c r="P155" s="181">
        <f>O155*H155</f>
        <v>0</v>
      </c>
      <c r="Q155" s="181">
        <v>0</v>
      </c>
      <c r="R155" s="181">
        <f>Q155*H155</f>
        <v>0</v>
      </c>
      <c r="S155" s="181">
        <v>0</v>
      </c>
      <c r="T155" s="182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83" t="s">
        <v>248</v>
      </c>
      <c r="AT155" s="183" t="s">
        <v>137</v>
      </c>
      <c r="AU155" s="183" t="s">
        <v>84</v>
      </c>
      <c r="AY155" s="19" t="s">
        <v>134</v>
      </c>
      <c r="BE155" s="184">
        <f>IF(N155="základní",J155,0)</f>
        <v>0</v>
      </c>
      <c r="BF155" s="184">
        <f>IF(N155="snížená",J155,0)</f>
        <v>0</v>
      </c>
      <c r="BG155" s="184">
        <f>IF(N155="zákl. přenesená",J155,0)</f>
        <v>0</v>
      </c>
      <c r="BH155" s="184">
        <f>IF(N155="sníž. přenesená",J155,0)</f>
        <v>0</v>
      </c>
      <c r="BI155" s="184">
        <f>IF(N155="nulová",J155,0)</f>
        <v>0</v>
      </c>
      <c r="BJ155" s="19" t="s">
        <v>84</v>
      </c>
      <c r="BK155" s="184">
        <f>ROUND(I155*H155,2)</f>
        <v>0</v>
      </c>
      <c r="BL155" s="19" t="s">
        <v>248</v>
      </c>
      <c r="BM155" s="183" t="s">
        <v>525</v>
      </c>
    </row>
    <row r="156" s="2" customFormat="1">
      <c r="A156" s="38"/>
      <c r="B156" s="39"/>
      <c r="C156" s="38"/>
      <c r="D156" s="193" t="s">
        <v>451</v>
      </c>
      <c r="E156" s="38"/>
      <c r="F156" s="234" t="s">
        <v>1664</v>
      </c>
      <c r="G156" s="38"/>
      <c r="H156" s="38"/>
      <c r="I156" s="235"/>
      <c r="J156" s="38"/>
      <c r="K156" s="38"/>
      <c r="L156" s="39"/>
      <c r="M156" s="236"/>
      <c r="N156" s="237"/>
      <c r="O156" s="77"/>
      <c r="P156" s="77"/>
      <c r="Q156" s="77"/>
      <c r="R156" s="77"/>
      <c r="S156" s="77"/>
      <c r="T156" s="7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9" t="s">
        <v>451</v>
      </c>
      <c r="AU156" s="19" t="s">
        <v>84</v>
      </c>
    </row>
    <row r="157" s="2" customFormat="1" ht="16.5" customHeight="1">
      <c r="A157" s="38"/>
      <c r="B157" s="171"/>
      <c r="C157" s="172" t="s">
        <v>394</v>
      </c>
      <c r="D157" s="172" t="s">
        <v>137</v>
      </c>
      <c r="E157" s="173" t="s">
        <v>1665</v>
      </c>
      <c r="F157" s="174" t="s">
        <v>1666</v>
      </c>
      <c r="G157" s="175" t="s">
        <v>1624</v>
      </c>
      <c r="H157" s="176">
        <v>3</v>
      </c>
      <c r="I157" s="177"/>
      <c r="J157" s="178">
        <f>ROUND(I157*H157,2)</f>
        <v>0</v>
      </c>
      <c r="K157" s="174" t="s">
        <v>1</v>
      </c>
      <c r="L157" s="39"/>
      <c r="M157" s="179" t="s">
        <v>1</v>
      </c>
      <c r="N157" s="180" t="s">
        <v>41</v>
      </c>
      <c r="O157" s="77"/>
      <c r="P157" s="181">
        <f>O157*H157</f>
        <v>0</v>
      </c>
      <c r="Q157" s="181">
        <v>0</v>
      </c>
      <c r="R157" s="181">
        <f>Q157*H157</f>
        <v>0</v>
      </c>
      <c r="S157" s="181">
        <v>0</v>
      </c>
      <c r="T157" s="182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83" t="s">
        <v>248</v>
      </c>
      <c r="AT157" s="183" t="s">
        <v>137</v>
      </c>
      <c r="AU157" s="183" t="s">
        <v>84</v>
      </c>
      <c r="AY157" s="19" t="s">
        <v>134</v>
      </c>
      <c r="BE157" s="184">
        <f>IF(N157="základní",J157,0)</f>
        <v>0</v>
      </c>
      <c r="BF157" s="184">
        <f>IF(N157="snížená",J157,0)</f>
        <v>0</v>
      </c>
      <c r="BG157" s="184">
        <f>IF(N157="zákl. přenesená",J157,0)</f>
        <v>0</v>
      </c>
      <c r="BH157" s="184">
        <f>IF(N157="sníž. přenesená",J157,0)</f>
        <v>0</v>
      </c>
      <c r="BI157" s="184">
        <f>IF(N157="nulová",J157,0)</f>
        <v>0</v>
      </c>
      <c r="BJ157" s="19" t="s">
        <v>84</v>
      </c>
      <c r="BK157" s="184">
        <f>ROUND(I157*H157,2)</f>
        <v>0</v>
      </c>
      <c r="BL157" s="19" t="s">
        <v>248</v>
      </c>
      <c r="BM157" s="183" t="s">
        <v>535</v>
      </c>
    </row>
    <row r="158" s="2" customFormat="1">
      <c r="A158" s="38"/>
      <c r="B158" s="39"/>
      <c r="C158" s="38"/>
      <c r="D158" s="193" t="s">
        <v>451</v>
      </c>
      <c r="E158" s="38"/>
      <c r="F158" s="234" t="s">
        <v>1664</v>
      </c>
      <c r="G158" s="38"/>
      <c r="H158" s="38"/>
      <c r="I158" s="235"/>
      <c r="J158" s="38"/>
      <c r="K158" s="38"/>
      <c r="L158" s="39"/>
      <c r="M158" s="236"/>
      <c r="N158" s="237"/>
      <c r="O158" s="77"/>
      <c r="P158" s="77"/>
      <c r="Q158" s="77"/>
      <c r="R158" s="77"/>
      <c r="S158" s="77"/>
      <c r="T158" s="7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9" t="s">
        <v>451</v>
      </c>
      <c r="AU158" s="19" t="s">
        <v>84</v>
      </c>
    </row>
    <row r="159" s="2" customFormat="1" ht="24.15" customHeight="1">
      <c r="A159" s="38"/>
      <c r="B159" s="171"/>
      <c r="C159" s="172" t="s">
        <v>400</v>
      </c>
      <c r="D159" s="172" t="s">
        <v>137</v>
      </c>
      <c r="E159" s="173" t="s">
        <v>1667</v>
      </c>
      <c r="F159" s="174" t="s">
        <v>1668</v>
      </c>
      <c r="G159" s="175" t="s">
        <v>926</v>
      </c>
      <c r="H159" s="176">
        <v>4</v>
      </c>
      <c r="I159" s="177"/>
      <c r="J159" s="178">
        <f>ROUND(I159*H159,2)</f>
        <v>0</v>
      </c>
      <c r="K159" s="174" t="s">
        <v>1</v>
      </c>
      <c r="L159" s="39"/>
      <c r="M159" s="179" t="s">
        <v>1</v>
      </c>
      <c r="N159" s="180" t="s">
        <v>41</v>
      </c>
      <c r="O159" s="77"/>
      <c r="P159" s="181">
        <f>O159*H159</f>
        <v>0</v>
      </c>
      <c r="Q159" s="181">
        <v>0</v>
      </c>
      <c r="R159" s="181">
        <f>Q159*H159</f>
        <v>0</v>
      </c>
      <c r="S159" s="181">
        <v>0</v>
      </c>
      <c r="T159" s="182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83" t="s">
        <v>248</v>
      </c>
      <c r="AT159" s="183" t="s">
        <v>137</v>
      </c>
      <c r="AU159" s="183" t="s">
        <v>84</v>
      </c>
      <c r="AY159" s="19" t="s">
        <v>134</v>
      </c>
      <c r="BE159" s="184">
        <f>IF(N159="základní",J159,0)</f>
        <v>0</v>
      </c>
      <c r="BF159" s="184">
        <f>IF(N159="snížená",J159,0)</f>
        <v>0</v>
      </c>
      <c r="BG159" s="184">
        <f>IF(N159="zákl. přenesená",J159,0)</f>
        <v>0</v>
      </c>
      <c r="BH159" s="184">
        <f>IF(N159="sníž. přenesená",J159,0)</f>
        <v>0</v>
      </c>
      <c r="BI159" s="184">
        <f>IF(N159="nulová",J159,0)</f>
        <v>0</v>
      </c>
      <c r="BJ159" s="19" t="s">
        <v>84</v>
      </c>
      <c r="BK159" s="184">
        <f>ROUND(I159*H159,2)</f>
        <v>0</v>
      </c>
      <c r="BL159" s="19" t="s">
        <v>248</v>
      </c>
      <c r="BM159" s="183" t="s">
        <v>544</v>
      </c>
    </row>
    <row r="160" s="2" customFormat="1" ht="16.5" customHeight="1">
      <c r="A160" s="38"/>
      <c r="B160" s="171"/>
      <c r="C160" s="172" t="s">
        <v>406</v>
      </c>
      <c r="D160" s="172" t="s">
        <v>137</v>
      </c>
      <c r="E160" s="173" t="s">
        <v>1669</v>
      </c>
      <c r="F160" s="174" t="s">
        <v>1670</v>
      </c>
      <c r="G160" s="175" t="s">
        <v>1624</v>
      </c>
      <c r="H160" s="176">
        <v>2.2000000000000002</v>
      </c>
      <c r="I160" s="177"/>
      <c r="J160" s="178">
        <f>ROUND(I160*H160,2)</f>
        <v>0</v>
      </c>
      <c r="K160" s="174" t="s">
        <v>1</v>
      </c>
      <c r="L160" s="39"/>
      <c r="M160" s="179" t="s">
        <v>1</v>
      </c>
      <c r="N160" s="180" t="s">
        <v>41</v>
      </c>
      <c r="O160" s="77"/>
      <c r="P160" s="181">
        <f>O160*H160</f>
        <v>0</v>
      </c>
      <c r="Q160" s="181">
        <v>0</v>
      </c>
      <c r="R160" s="181">
        <f>Q160*H160</f>
        <v>0</v>
      </c>
      <c r="S160" s="181">
        <v>0</v>
      </c>
      <c r="T160" s="182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83" t="s">
        <v>248</v>
      </c>
      <c r="AT160" s="183" t="s">
        <v>137</v>
      </c>
      <c r="AU160" s="183" t="s">
        <v>84</v>
      </c>
      <c r="AY160" s="19" t="s">
        <v>134</v>
      </c>
      <c r="BE160" s="184">
        <f>IF(N160="základní",J160,0)</f>
        <v>0</v>
      </c>
      <c r="BF160" s="184">
        <f>IF(N160="snížená",J160,0)</f>
        <v>0</v>
      </c>
      <c r="BG160" s="184">
        <f>IF(N160="zákl. přenesená",J160,0)</f>
        <v>0</v>
      </c>
      <c r="BH160" s="184">
        <f>IF(N160="sníž. přenesená",J160,0)</f>
        <v>0</v>
      </c>
      <c r="BI160" s="184">
        <f>IF(N160="nulová",J160,0)</f>
        <v>0</v>
      </c>
      <c r="BJ160" s="19" t="s">
        <v>84</v>
      </c>
      <c r="BK160" s="184">
        <f>ROUND(I160*H160,2)</f>
        <v>0</v>
      </c>
      <c r="BL160" s="19" t="s">
        <v>248</v>
      </c>
      <c r="BM160" s="183" t="s">
        <v>578</v>
      </c>
    </row>
    <row r="161" s="2" customFormat="1">
      <c r="A161" s="38"/>
      <c r="B161" s="39"/>
      <c r="C161" s="38"/>
      <c r="D161" s="193" t="s">
        <v>451</v>
      </c>
      <c r="E161" s="38"/>
      <c r="F161" s="234" t="s">
        <v>1671</v>
      </c>
      <c r="G161" s="38"/>
      <c r="H161" s="38"/>
      <c r="I161" s="235"/>
      <c r="J161" s="38"/>
      <c r="K161" s="38"/>
      <c r="L161" s="39"/>
      <c r="M161" s="236"/>
      <c r="N161" s="237"/>
      <c r="O161" s="77"/>
      <c r="P161" s="77"/>
      <c r="Q161" s="77"/>
      <c r="R161" s="77"/>
      <c r="S161" s="77"/>
      <c r="T161" s="7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9" t="s">
        <v>451</v>
      </c>
      <c r="AU161" s="19" t="s">
        <v>84</v>
      </c>
    </row>
    <row r="162" s="2" customFormat="1" ht="16.5" customHeight="1">
      <c r="A162" s="38"/>
      <c r="B162" s="171"/>
      <c r="C162" s="172" t="s">
        <v>412</v>
      </c>
      <c r="D162" s="172" t="s">
        <v>137</v>
      </c>
      <c r="E162" s="173" t="s">
        <v>1672</v>
      </c>
      <c r="F162" s="174" t="s">
        <v>1673</v>
      </c>
      <c r="G162" s="175" t="s">
        <v>1624</v>
      </c>
      <c r="H162" s="176">
        <v>55.600000000000001</v>
      </c>
      <c r="I162" s="177"/>
      <c r="J162" s="178">
        <f>ROUND(I162*H162,2)</f>
        <v>0</v>
      </c>
      <c r="K162" s="174" t="s">
        <v>1</v>
      </c>
      <c r="L162" s="39"/>
      <c r="M162" s="179" t="s">
        <v>1</v>
      </c>
      <c r="N162" s="180" t="s">
        <v>41</v>
      </c>
      <c r="O162" s="77"/>
      <c r="P162" s="181">
        <f>O162*H162</f>
        <v>0</v>
      </c>
      <c r="Q162" s="181">
        <v>0</v>
      </c>
      <c r="R162" s="181">
        <f>Q162*H162</f>
        <v>0</v>
      </c>
      <c r="S162" s="181">
        <v>0</v>
      </c>
      <c r="T162" s="182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83" t="s">
        <v>248</v>
      </c>
      <c r="AT162" s="183" t="s">
        <v>137</v>
      </c>
      <c r="AU162" s="183" t="s">
        <v>84</v>
      </c>
      <c r="AY162" s="19" t="s">
        <v>134</v>
      </c>
      <c r="BE162" s="184">
        <f>IF(N162="základní",J162,0)</f>
        <v>0</v>
      </c>
      <c r="BF162" s="184">
        <f>IF(N162="snížená",J162,0)</f>
        <v>0</v>
      </c>
      <c r="BG162" s="184">
        <f>IF(N162="zákl. přenesená",J162,0)</f>
        <v>0</v>
      </c>
      <c r="BH162" s="184">
        <f>IF(N162="sníž. přenesená",J162,0)</f>
        <v>0</v>
      </c>
      <c r="BI162" s="184">
        <f>IF(N162="nulová",J162,0)</f>
        <v>0</v>
      </c>
      <c r="BJ162" s="19" t="s">
        <v>84</v>
      </c>
      <c r="BK162" s="184">
        <f>ROUND(I162*H162,2)</f>
        <v>0</v>
      </c>
      <c r="BL162" s="19" t="s">
        <v>248</v>
      </c>
      <c r="BM162" s="183" t="s">
        <v>586</v>
      </c>
    </row>
    <row r="163" s="2" customFormat="1">
      <c r="A163" s="38"/>
      <c r="B163" s="39"/>
      <c r="C163" s="38"/>
      <c r="D163" s="193" t="s">
        <v>451</v>
      </c>
      <c r="E163" s="38"/>
      <c r="F163" s="234" t="s">
        <v>1674</v>
      </c>
      <c r="G163" s="38"/>
      <c r="H163" s="38"/>
      <c r="I163" s="235"/>
      <c r="J163" s="38"/>
      <c r="K163" s="38"/>
      <c r="L163" s="39"/>
      <c r="M163" s="236"/>
      <c r="N163" s="237"/>
      <c r="O163" s="77"/>
      <c r="P163" s="77"/>
      <c r="Q163" s="77"/>
      <c r="R163" s="77"/>
      <c r="S163" s="77"/>
      <c r="T163" s="7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9" t="s">
        <v>451</v>
      </c>
      <c r="AU163" s="19" t="s">
        <v>84</v>
      </c>
    </row>
    <row r="164" s="2" customFormat="1" ht="16.5" customHeight="1">
      <c r="A164" s="38"/>
      <c r="B164" s="171"/>
      <c r="C164" s="172" t="s">
        <v>423</v>
      </c>
      <c r="D164" s="172" t="s">
        <v>137</v>
      </c>
      <c r="E164" s="173" t="s">
        <v>1675</v>
      </c>
      <c r="F164" s="174" t="s">
        <v>1676</v>
      </c>
      <c r="G164" s="175" t="s">
        <v>1624</v>
      </c>
      <c r="H164" s="176">
        <v>11.199999999999999</v>
      </c>
      <c r="I164" s="177"/>
      <c r="J164" s="178">
        <f>ROUND(I164*H164,2)</f>
        <v>0</v>
      </c>
      <c r="K164" s="174" t="s">
        <v>1</v>
      </c>
      <c r="L164" s="39"/>
      <c r="M164" s="179" t="s">
        <v>1</v>
      </c>
      <c r="N164" s="180" t="s">
        <v>41</v>
      </c>
      <c r="O164" s="77"/>
      <c r="P164" s="181">
        <f>O164*H164</f>
        <v>0</v>
      </c>
      <c r="Q164" s="181">
        <v>0</v>
      </c>
      <c r="R164" s="181">
        <f>Q164*H164</f>
        <v>0</v>
      </c>
      <c r="S164" s="181">
        <v>0</v>
      </c>
      <c r="T164" s="182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83" t="s">
        <v>248</v>
      </c>
      <c r="AT164" s="183" t="s">
        <v>137</v>
      </c>
      <c r="AU164" s="183" t="s">
        <v>84</v>
      </c>
      <c r="AY164" s="19" t="s">
        <v>134</v>
      </c>
      <c r="BE164" s="184">
        <f>IF(N164="základní",J164,0)</f>
        <v>0</v>
      </c>
      <c r="BF164" s="184">
        <f>IF(N164="snížená",J164,0)</f>
        <v>0</v>
      </c>
      <c r="BG164" s="184">
        <f>IF(N164="zákl. přenesená",J164,0)</f>
        <v>0</v>
      </c>
      <c r="BH164" s="184">
        <f>IF(N164="sníž. přenesená",J164,0)</f>
        <v>0</v>
      </c>
      <c r="BI164" s="184">
        <f>IF(N164="nulová",J164,0)</f>
        <v>0</v>
      </c>
      <c r="BJ164" s="19" t="s">
        <v>84</v>
      </c>
      <c r="BK164" s="184">
        <f>ROUND(I164*H164,2)</f>
        <v>0</v>
      </c>
      <c r="BL164" s="19" t="s">
        <v>248</v>
      </c>
      <c r="BM164" s="183" t="s">
        <v>612</v>
      </c>
    </row>
    <row r="165" s="2" customFormat="1">
      <c r="A165" s="38"/>
      <c r="B165" s="39"/>
      <c r="C165" s="38"/>
      <c r="D165" s="193" t="s">
        <v>451</v>
      </c>
      <c r="E165" s="38"/>
      <c r="F165" s="234" t="s">
        <v>1674</v>
      </c>
      <c r="G165" s="38"/>
      <c r="H165" s="38"/>
      <c r="I165" s="235"/>
      <c r="J165" s="38"/>
      <c r="K165" s="38"/>
      <c r="L165" s="39"/>
      <c r="M165" s="236"/>
      <c r="N165" s="237"/>
      <c r="O165" s="77"/>
      <c r="P165" s="77"/>
      <c r="Q165" s="77"/>
      <c r="R165" s="77"/>
      <c r="S165" s="77"/>
      <c r="T165" s="7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9" t="s">
        <v>451</v>
      </c>
      <c r="AU165" s="19" t="s">
        <v>84</v>
      </c>
    </row>
    <row r="166" s="2" customFormat="1" ht="16.5" customHeight="1">
      <c r="A166" s="38"/>
      <c r="B166" s="171"/>
      <c r="C166" s="172" t="s">
        <v>433</v>
      </c>
      <c r="D166" s="172" t="s">
        <v>137</v>
      </c>
      <c r="E166" s="173" t="s">
        <v>1677</v>
      </c>
      <c r="F166" s="174" t="s">
        <v>1678</v>
      </c>
      <c r="G166" s="175" t="s">
        <v>1624</v>
      </c>
      <c r="H166" s="176">
        <v>266.60000000000002</v>
      </c>
      <c r="I166" s="177"/>
      <c r="J166" s="178">
        <f>ROUND(I166*H166,2)</f>
        <v>0</v>
      </c>
      <c r="K166" s="174" t="s">
        <v>1</v>
      </c>
      <c r="L166" s="39"/>
      <c r="M166" s="179" t="s">
        <v>1</v>
      </c>
      <c r="N166" s="180" t="s">
        <v>41</v>
      </c>
      <c r="O166" s="77"/>
      <c r="P166" s="181">
        <f>O166*H166</f>
        <v>0</v>
      </c>
      <c r="Q166" s="181">
        <v>0</v>
      </c>
      <c r="R166" s="181">
        <f>Q166*H166</f>
        <v>0</v>
      </c>
      <c r="S166" s="181">
        <v>0</v>
      </c>
      <c r="T166" s="182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83" t="s">
        <v>248</v>
      </c>
      <c r="AT166" s="183" t="s">
        <v>137</v>
      </c>
      <c r="AU166" s="183" t="s">
        <v>84</v>
      </c>
      <c r="AY166" s="19" t="s">
        <v>134</v>
      </c>
      <c r="BE166" s="184">
        <f>IF(N166="základní",J166,0)</f>
        <v>0</v>
      </c>
      <c r="BF166" s="184">
        <f>IF(N166="snížená",J166,0)</f>
        <v>0</v>
      </c>
      <c r="BG166" s="184">
        <f>IF(N166="zákl. přenesená",J166,0)</f>
        <v>0</v>
      </c>
      <c r="BH166" s="184">
        <f>IF(N166="sníž. přenesená",J166,0)</f>
        <v>0</v>
      </c>
      <c r="BI166" s="184">
        <f>IF(N166="nulová",J166,0)</f>
        <v>0</v>
      </c>
      <c r="BJ166" s="19" t="s">
        <v>84</v>
      </c>
      <c r="BK166" s="184">
        <f>ROUND(I166*H166,2)</f>
        <v>0</v>
      </c>
      <c r="BL166" s="19" t="s">
        <v>248</v>
      </c>
      <c r="BM166" s="183" t="s">
        <v>642</v>
      </c>
    </row>
    <row r="167" s="2" customFormat="1">
      <c r="A167" s="38"/>
      <c r="B167" s="39"/>
      <c r="C167" s="38"/>
      <c r="D167" s="193" t="s">
        <v>451</v>
      </c>
      <c r="E167" s="38"/>
      <c r="F167" s="234" t="s">
        <v>1674</v>
      </c>
      <c r="G167" s="38"/>
      <c r="H167" s="38"/>
      <c r="I167" s="235"/>
      <c r="J167" s="38"/>
      <c r="K167" s="38"/>
      <c r="L167" s="39"/>
      <c r="M167" s="236"/>
      <c r="N167" s="237"/>
      <c r="O167" s="77"/>
      <c r="P167" s="77"/>
      <c r="Q167" s="77"/>
      <c r="R167" s="77"/>
      <c r="S167" s="77"/>
      <c r="T167" s="7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9" t="s">
        <v>451</v>
      </c>
      <c r="AU167" s="19" t="s">
        <v>84</v>
      </c>
    </row>
    <row r="168" s="2" customFormat="1" ht="16.5" customHeight="1">
      <c r="A168" s="38"/>
      <c r="B168" s="171"/>
      <c r="C168" s="172" t="s">
        <v>437</v>
      </c>
      <c r="D168" s="172" t="s">
        <v>137</v>
      </c>
      <c r="E168" s="173" t="s">
        <v>1679</v>
      </c>
      <c r="F168" s="174" t="s">
        <v>1680</v>
      </c>
      <c r="G168" s="175" t="s">
        <v>1624</v>
      </c>
      <c r="H168" s="176">
        <v>19.699999999999999</v>
      </c>
      <c r="I168" s="177"/>
      <c r="J168" s="178">
        <f>ROUND(I168*H168,2)</f>
        <v>0</v>
      </c>
      <c r="K168" s="174" t="s">
        <v>1</v>
      </c>
      <c r="L168" s="39"/>
      <c r="M168" s="179" t="s">
        <v>1</v>
      </c>
      <c r="N168" s="180" t="s">
        <v>41</v>
      </c>
      <c r="O168" s="77"/>
      <c r="P168" s="181">
        <f>O168*H168</f>
        <v>0</v>
      </c>
      <c r="Q168" s="181">
        <v>0</v>
      </c>
      <c r="R168" s="181">
        <f>Q168*H168</f>
        <v>0</v>
      </c>
      <c r="S168" s="181">
        <v>0</v>
      </c>
      <c r="T168" s="182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183" t="s">
        <v>248</v>
      </c>
      <c r="AT168" s="183" t="s">
        <v>137</v>
      </c>
      <c r="AU168" s="183" t="s">
        <v>84</v>
      </c>
      <c r="AY168" s="19" t="s">
        <v>134</v>
      </c>
      <c r="BE168" s="184">
        <f>IF(N168="základní",J168,0)</f>
        <v>0</v>
      </c>
      <c r="BF168" s="184">
        <f>IF(N168="snížená",J168,0)</f>
        <v>0</v>
      </c>
      <c r="BG168" s="184">
        <f>IF(N168="zákl. přenesená",J168,0)</f>
        <v>0</v>
      </c>
      <c r="BH168" s="184">
        <f>IF(N168="sníž. přenesená",J168,0)</f>
        <v>0</v>
      </c>
      <c r="BI168" s="184">
        <f>IF(N168="nulová",J168,0)</f>
        <v>0</v>
      </c>
      <c r="BJ168" s="19" t="s">
        <v>84</v>
      </c>
      <c r="BK168" s="184">
        <f>ROUND(I168*H168,2)</f>
        <v>0</v>
      </c>
      <c r="BL168" s="19" t="s">
        <v>248</v>
      </c>
      <c r="BM168" s="183" t="s">
        <v>670</v>
      </c>
    </row>
    <row r="169" s="2" customFormat="1">
      <c r="A169" s="38"/>
      <c r="B169" s="39"/>
      <c r="C169" s="38"/>
      <c r="D169" s="193" t="s">
        <v>451</v>
      </c>
      <c r="E169" s="38"/>
      <c r="F169" s="234" t="s">
        <v>1674</v>
      </c>
      <c r="G169" s="38"/>
      <c r="H169" s="38"/>
      <c r="I169" s="235"/>
      <c r="J169" s="38"/>
      <c r="K169" s="38"/>
      <c r="L169" s="39"/>
      <c r="M169" s="236"/>
      <c r="N169" s="237"/>
      <c r="O169" s="77"/>
      <c r="P169" s="77"/>
      <c r="Q169" s="77"/>
      <c r="R169" s="77"/>
      <c r="S169" s="77"/>
      <c r="T169" s="7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9" t="s">
        <v>451</v>
      </c>
      <c r="AU169" s="19" t="s">
        <v>84</v>
      </c>
    </row>
    <row r="170" s="2" customFormat="1" ht="24.15" customHeight="1">
      <c r="A170" s="38"/>
      <c r="B170" s="171"/>
      <c r="C170" s="172" t="s">
        <v>443</v>
      </c>
      <c r="D170" s="172" t="s">
        <v>137</v>
      </c>
      <c r="E170" s="173" t="s">
        <v>1681</v>
      </c>
      <c r="F170" s="174" t="s">
        <v>1682</v>
      </c>
      <c r="G170" s="175" t="s">
        <v>926</v>
      </c>
      <c r="H170" s="176">
        <v>8</v>
      </c>
      <c r="I170" s="177"/>
      <c r="J170" s="178">
        <f>ROUND(I170*H170,2)</f>
        <v>0</v>
      </c>
      <c r="K170" s="174" t="s">
        <v>1</v>
      </c>
      <c r="L170" s="39"/>
      <c r="M170" s="179" t="s">
        <v>1</v>
      </c>
      <c r="N170" s="180" t="s">
        <v>41</v>
      </c>
      <c r="O170" s="77"/>
      <c r="P170" s="181">
        <f>O170*H170</f>
        <v>0</v>
      </c>
      <c r="Q170" s="181">
        <v>0</v>
      </c>
      <c r="R170" s="181">
        <f>Q170*H170</f>
        <v>0</v>
      </c>
      <c r="S170" s="181">
        <v>0</v>
      </c>
      <c r="T170" s="182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83" t="s">
        <v>248</v>
      </c>
      <c r="AT170" s="183" t="s">
        <v>137</v>
      </c>
      <c r="AU170" s="183" t="s">
        <v>84</v>
      </c>
      <c r="AY170" s="19" t="s">
        <v>134</v>
      </c>
      <c r="BE170" s="184">
        <f>IF(N170="základní",J170,0)</f>
        <v>0</v>
      </c>
      <c r="BF170" s="184">
        <f>IF(N170="snížená",J170,0)</f>
        <v>0</v>
      </c>
      <c r="BG170" s="184">
        <f>IF(N170="zákl. přenesená",J170,0)</f>
        <v>0</v>
      </c>
      <c r="BH170" s="184">
        <f>IF(N170="sníž. přenesená",J170,0)</f>
        <v>0</v>
      </c>
      <c r="BI170" s="184">
        <f>IF(N170="nulová",J170,0)</f>
        <v>0</v>
      </c>
      <c r="BJ170" s="19" t="s">
        <v>84</v>
      </c>
      <c r="BK170" s="184">
        <f>ROUND(I170*H170,2)</f>
        <v>0</v>
      </c>
      <c r="BL170" s="19" t="s">
        <v>248</v>
      </c>
      <c r="BM170" s="183" t="s">
        <v>686</v>
      </c>
    </row>
    <row r="171" s="2" customFormat="1" ht="24.15" customHeight="1">
      <c r="A171" s="38"/>
      <c r="B171" s="171"/>
      <c r="C171" s="172" t="s">
        <v>447</v>
      </c>
      <c r="D171" s="172" t="s">
        <v>137</v>
      </c>
      <c r="E171" s="173" t="s">
        <v>1683</v>
      </c>
      <c r="F171" s="174" t="s">
        <v>1684</v>
      </c>
      <c r="G171" s="175" t="s">
        <v>140</v>
      </c>
      <c r="H171" s="176">
        <v>1</v>
      </c>
      <c r="I171" s="177"/>
      <c r="J171" s="178">
        <f>ROUND(I171*H171,2)</f>
        <v>0</v>
      </c>
      <c r="K171" s="174" t="s">
        <v>1</v>
      </c>
      <c r="L171" s="39"/>
      <c r="M171" s="179" t="s">
        <v>1</v>
      </c>
      <c r="N171" s="180" t="s">
        <v>41</v>
      </c>
      <c r="O171" s="77"/>
      <c r="P171" s="181">
        <f>O171*H171</f>
        <v>0</v>
      </c>
      <c r="Q171" s="181">
        <v>0</v>
      </c>
      <c r="R171" s="181">
        <f>Q171*H171</f>
        <v>0</v>
      </c>
      <c r="S171" s="181">
        <v>0</v>
      </c>
      <c r="T171" s="182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183" t="s">
        <v>248</v>
      </c>
      <c r="AT171" s="183" t="s">
        <v>137</v>
      </c>
      <c r="AU171" s="183" t="s">
        <v>84</v>
      </c>
      <c r="AY171" s="19" t="s">
        <v>134</v>
      </c>
      <c r="BE171" s="184">
        <f>IF(N171="základní",J171,0)</f>
        <v>0</v>
      </c>
      <c r="BF171" s="184">
        <f>IF(N171="snížená",J171,0)</f>
        <v>0</v>
      </c>
      <c r="BG171" s="184">
        <f>IF(N171="zákl. přenesená",J171,0)</f>
        <v>0</v>
      </c>
      <c r="BH171" s="184">
        <f>IF(N171="sníž. přenesená",J171,0)</f>
        <v>0</v>
      </c>
      <c r="BI171" s="184">
        <f>IF(N171="nulová",J171,0)</f>
        <v>0</v>
      </c>
      <c r="BJ171" s="19" t="s">
        <v>84</v>
      </c>
      <c r="BK171" s="184">
        <f>ROUND(I171*H171,2)</f>
        <v>0</v>
      </c>
      <c r="BL171" s="19" t="s">
        <v>248</v>
      </c>
      <c r="BM171" s="183" t="s">
        <v>717</v>
      </c>
    </row>
    <row r="172" s="12" customFormat="1" ht="25.92" customHeight="1">
      <c r="A172" s="12"/>
      <c r="B172" s="158"/>
      <c r="C172" s="12"/>
      <c r="D172" s="159" t="s">
        <v>75</v>
      </c>
      <c r="E172" s="160" t="s">
        <v>1685</v>
      </c>
      <c r="F172" s="160" t="s">
        <v>1686</v>
      </c>
      <c r="G172" s="12"/>
      <c r="H172" s="12"/>
      <c r="I172" s="161"/>
      <c r="J172" s="162">
        <f>BK172</f>
        <v>0</v>
      </c>
      <c r="K172" s="12"/>
      <c r="L172" s="158"/>
      <c r="M172" s="163"/>
      <c r="N172" s="164"/>
      <c r="O172" s="164"/>
      <c r="P172" s="165">
        <f>SUM(P173:P174)</f>
        <v>0</v>
      </c>
      <c r="Q172" s="164"/>
      <c r="R172" s="165">
        <f>SUM(R173:R174)</f>
        <v>0</v>
      </c>
      <c r="S172" s="164"/>
      <c r="T172" s="166">
        <f>SUM(T173:T174)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59" t="s">
        <v>84</v>
      </c>
      <c r="AT172" s="167" t="s">
        <v>75</v>
      </c>
      <c r="AU172" s="167" t="s">
        <v>76</v>
      </c>
      <c r="AY172" s="159" t="s">
        <v>134</v>
      </c>
      <c r="BK172" s="168">
        <f>SUM(BK173:BK174)</f>
        <v>0</v>
      </c>
    </row>
    <row r="173" s="2" customFormat="1" ht="24.15" customHeight="1">
      <c r="A173" s="38"/>
      <c r="B173" s="171"/>
      <c r="C173" s="172" t="s">
        <v>454</v>
      </c>
      <c r="D173" s="172" t="s">
        <v>137</v>
      </c>
      <c r="E173" s="173" t="s">
        <v>1687</v>
      </c>
      <c r="F173" s="174" t="s">
        <v>1688</v>
      </c>
      <c r="G173" s="175" t="s">
        <v>1689</v>
      </c>
      <c r="H173" s="176">
        <v>10</v>
      </c>
      <c r="I173" s="177"/>
      <c r="J173" s="178">
        <f>ROUND(I173*H173,2)</f>
        <v>0</v>
      </c>
      <c r="K173" s="174" t="s">
        <v>1</v>
      </c>
      <c r="L173" s="39"/>
      <c r="M173" s="179" t="s">
        <v>1</v>
      </c>
      <c r="N173" s="180" t="s">
        <v>41</v>
      </c>
      <c r="O173" s="77"/>
      <c r="P173" s="181">
        <f>O173*H173</f>
        <v>0</v>
      </c>
      <c r="Q173" s="181">
        <v>0</v>
      </c>
      <c r="R173" s="181">
        <f>Q173*H173</f>
        <v>0</v>
      </c>
      <c r="S173" s="181">
        <v>0</v>
      </c>
      <c r="T173" s="182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183" t="s">
        <v>248</v>
      </c>
      <c r="AT173" s="183" t="s">
        <v>137</v>
      </c>
      <c r="AU173" s="183" t="s">
        <v>84</v>
      </c>
      <c r="AY173" s="19" t="s">
        <v>134</v>
      </c>
      <c r="BE173" s="184">
        <f>IF(N173="základní",J173,0)</f>
        <v>0</v>
      </c>
      <c r="BF173" s="184">
        <f>IF(N173="snížená",J173,0)</f>
        <v>0</v>
      </c>
      <c r="BG173" s="184">
        <f>IF(N173="zákl. přenesená",J173,0)</f>
        <v>0</v>
      </c>
      <c r="BH173" s="184">
        <f>IF(N173="sníž. přenesená",J173,0)</f>
        <v>0</v>
      </c>
      <c r="BI173" s="184">
        <f>IF(N173="nulová",J173,0)</f>
        <v>0</v>
      </c>
      <c r="BJ173" s="19" t="s">
        <v>84</v>
      </c>
      <c r="BK173" s="184">
        <f>ROUND(I173*H173,2)</f>
        <v>0</v>
      </c>
      <c r="BL173" s="19" t="s">
        <v>248</v>
      </c>
      <c r="BM173" s="183" t="s">
        <v>727</v>
      </c>
    </row>
    <row r="174" s="2" customFormat="1" ht="16.5" customHeight="1">
      <c r="A174" s="38"/>
      <c r="B174" s="171"/>
      <c r="C174" s="172" t="s">
        <v>458</v>
      </c>
      <c r="D174" s="172" t="s">
        <v>137</v>
      </c>
      <c r="E174" s="173" t="s">
        <v>1690</v>
      </c>
      <c r="F174" s="174" t="s">
        <v>1691</v>
      </c>
      <c r="G174" s="175" t="s">
        <v>1689</v>
      </c>
      <c r="H174" s="176">
        <v>10</v>
      </c>
      <c r="I174" s="177"/>
      <c r="J174" s="178">
        <f>ROUND(I174*H174,2)</f>
        <v>0</v>
      </c>
      <c r="K174" s="174" t="s">
        <v>1</v>
      </c>
      <c r="L174" s="39"/>
      <c r="M174" s="185" t="s">
        <v>1</v>
      </c>
      <c r="N174" s="186" t="s">
        <v>41</v>
      </c>
      <c r="O174" s="187"/>
      <c r="P174" s="188">
        <f>O174*H174</f>
        <v>0</v>
      </c>
      <c r="Q174" s="188">
        <v>0</v>
      </c>
      <c r="R174" s="188">
        <f>Q174*H174</f>
        <v>0</v>
      </c>
      <c r="S174" s="188">
        <v>0</v>
      </c>
      <c r="T174" s="189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183" t="s">
        <v>248</v>
      </c>
      <c r="AT174" s="183" t="s">
        <v>137</v>
      </c>
      <c r="AU174" s="183" t="s">
        <v>84</v>
      </c>
      <c r="AY174" s="19" t="s">
        <v>134</v>
      </c>
      <c r="BE174" s="184">
        <f>IF(N174="základní",J174,0)</f>
        <v>0</v>
      </c>
      <c r="BF174" s="184">
        <f>IF(N174="snížená",J174,0)</f>
        <v>0</v>
      </c>
      <c r="BG174" s="184">
        <f>IF(N174="zákl. přenesená",J174,0)</f>
        <v>0</v>
      </c>
      <c r="BH174" s="184">
        <f>IF(N174="sníž. přenesená",J174,0)</f>
        <v>0</v>
      </c>
      <c r="BI174" s="184">
        <f>IF(N174="nulová",J174,0)</f>
        <v>0</v>
      </c>
      <c r="BJ174" s="19" t="s">
        <v>84</v>
      </c>
      <c r="BK174" s="184">
        <f>ROUND(I174*H174,2)</f>
        <v>0</v>
      </c>
      <c r="BL174" s="19" t="s">
        <v>248</v>
      </c>
      <c r="BM174" s="183" t="s">
        <v>738</v>
      </c>
    </row>
    <row r="175" s="2" customFormat="1" ht="6.96" customHeight="1">
      <c r="A175" s="38"/>
      <c r="B175" s="60"/>
      <c r="C175" s="61"/>
      <c r="D175" s="61"/>
      <c r="E175" s="61"/>
      <c r="F175" s="61"/>
      <c r="G175" s="61"/>
      <c r="H175" s="61"/>
      <c r="I175" s="61"/>
      <c r="J175" s="61"/>
      <c r="K175" s="61"/>
      <c r="L175" s="39"/>
      <c r="M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</row>
  </sheetData>
  <autoFilter ref="C119:K174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102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86</v>
      </c>
    </row>
    <row r="4" s="1" customFormat="1" ht="24.96" customHeight="1">
      <c r="B4" s="22"/>
      <c r="D4" s="23" t="s">
        <v>106</v>
      </c>
      <c r="L4" s="22"/>
      <c r="M4" s="120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1" t="str">
        <f>'Rekapitulace stavby'!K6</f>
        <v>Mateřská škola Dráček - energetická opatření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107</v>
      </c>
      <c r="E8" s="38"/>
      <c r="F8" s="38"/>
      <c r="G8" s="38"/>
      <c r="H8" s="38"/>
      <c r="I8" s="38"/>
      <c r="J8" s="38"/>
      <c r="K8" s="38"/>
      <c r="L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67" t="s">
        <v>1692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1609</v>
      </c>
      <c r="G12" s="38"/>
      <c r="H12" s="38"/>
      <c r="I12" s="32" t="s">
        <v>22</v>
      </c>
      <c r="J12" s="69" t="str">
        <f>'Rekapitulace stavby'!AN8</f>
        <v>24. 6. 2024</v>
      </c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tr">
        <f>IF('Rekapitulace stavby'!AN10="","",'Rekapitulace stavby'!AN10)</f>
        <v/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tr">
        <f>IF('Rekapitulace stavby'!E11="","",'Rekapitulace stavby'!E11)</f>
        <v>Město Trutnov, Slovanské nám. 165, Trutnov</v>
      </c>
      <c r="F15" s="38"/>
      <c r="G15" s="38"/>
      <c r="H15" s="38"/>
      <c r="I15" s="32" t="s">
        <v>27</v>
      </c>
      <c r="J15" s="27" t="str">
        <f>IF('Rekapitulace stavby'!AN11="","",'Rekapitulace stavby'!AN11)</f>
        <v/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28</v>
      </c>
      <c r="E17" s="38"/>
      <c r="F17" s="38"/>
      <c r="G17" s="38"/>
      <c r="H17" s="38"/>
      <c r="I17" s="32" t="s">
        <v>25</v>
      </c>
      <c r="J17" s="33" t="str">
        <f>'Rekapitulace stavby'!AN13</f>
        <v>Vyplň údaj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'Rekapitulace stavby'!E14</f>
        <v>Vyplň údaj</v>
      </c>
      <c r="F18" s="27"/>
      <c r="G18" s="27"/>
      <c r="H18" s="27"/>
      <c r="I18" s="32" t="s">
        <v>27</v>
      </c>
      <c r="J18" s="33" t="str">
        <f>'Rekapitulace stavby'!AN14</f>
        <v>Vyplň údaj</v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30</v>
      </c>
      <c r="E20" s="38"/>
      <c r="F20" s="38"/>
      <c r="G20" s="38"/>
      <c r="H20" s="38"/>
      <c r="I20" s="32" t="s">
        <v>25</v>
      </c>
      <c r="J20" s="27" t="str">
        <f>IF('Rekapitulace stavby'!AN16="","",'Rekapitulace stavby'!AN16)</f>
        <v/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tr">
        <f>IF('Rekapitulace stavby'!E17="","",'Rekapitulace stavby'!E17)</f>
        <v>SOLLERTIA, Ing. Vladislav Jána</v>
      </c>
      <c r="F21" s="38"/>
      <c r="G21" s="38"/>
      <c r="H21" s="38"/>
      <c r="I21" s="32" t="s">
        <v>27</v>
      </c>
      <c r="J21" s="27" t="str">
        <f>IF('Rekapitulace stavby'!AN17="","",'Rekapitulace stavby'!AN17)</f>
        <v/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25</v>
      </c>
      <c r="J23" s="27" t="str">
        <f>IF('Rekapitulace stavby'!AN19="","",'Rekapitulace stavby'!AN19)</f>
        <v/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tr">
        <f>IF('Rekapitulace stavby'!E20="","",'Rekapitulace stavby'!E20)</f>
        <v>Ing. Lenka Kasperová</v>
      </c>
      <c r="F24" s="38"/>
      <c r="G24" s="38"/>
      <c r="H24" s="38"/>
      <c r="I24" s="32" t="s">
        <v>27</v>
      </c>
      <c r="J24" s="27" t="str">
        <f>IF('Rekapitulace stavby'!AN20="","",'Rekapitulace stavby'!AN20)</f>
        <v/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22"/>
      <c r="B27" s="123"/>
      <c r="C27" s="122"/>
      <c r="D27" s="122"/>
      <c r="E27" s="36" t="s">
        <v>1</v>
      </c>
      <c r="F27" s="36"/>
      <c r="G27" s="36"/>
      <c r="H27" s="36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0"/>
      <c r="E29" s="90"/>
      <c r="F29" s="90"/>
      <c r="G29" s="90"/>
      <c r="H29" s="90"/>
      <c r="I29" s="90"/>
      <c r="J29" s="90"/>
      <c r="K29" s="90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25" t="s">
        <v>36</v>
      </c>
      <c r="E30" s="38"/>
      <c r="F30" s="38"/>
      <c r="G30" s="38"/>
      <c r="H30" s="38"/>
      <c r="I30" s="38"/>
      <c r="J30" s="96">
        <f>ROUND(J117, 2)</f>
        <v>0</v>
      </c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38</v>
      </c>
      <c r="G32" s="38"/>
      <c r="H32" s="38"/>
      <c r="I32" s="43" t="s">
        <v>37</v>
      </c>
      <c r="J32" s="43" t="s">
        <v>39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26" t="s">
        <v>40</v>
      </c>
      <c r="E33" s="32" t="s">
        <v>41</v>
      </c>
      <c r="F33" s="127">
        <f>ROUND((SUM(BE117:BE145)),  2)</f>
        <v>0</v>
      </c>
      <c r="G33" s="38"/>
      <c r="H33" s="38"/>
      <c r="I33" s="128">
        <v>0.20999999999999999</v>
      </c>
      <c r="J33" s="127">
        <f>ROUND(((SUM(BE117:BE145))*I33),  2)</f>
        <v>0</v>
      </c>
      <c r="K33" s="38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2" t="s">
        <v>42</v>
      </c>
      <c r="F34" s="127">
        <f>ROUND((SUM(BF117:BF145)),  2)</f>
        <v>0</v>
      </c>
      <c r="G34" s="38"/>
      <c r="H34" s="38"/>
      <c r="I34" s="128">
        <v>0.12</v>
      </c>
      <c r="J34" s="127">
        <f>ROUND(((SUM(BF117:BF145))*I34), 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43</v>
      </c>
      <c r="F35" s="127">
        <f>ROUND((SUM(BG117:BG145)),  2)</f>
        <v>0</v>
      </c>
      <c r="G35" s="38"/>
      <c r="H35" s="38"/>
      <c r="I35" s="128">
        <v>0.20999999999999999</v>
      </c>
      <c r="J35" s="127">
        <f>0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44</v>
      </c>
      <c r="F36" s="127">
        <f>ROUND((SUM(BH117:BH145)),  2)</f>
        <v>0</v>
      </c>
      <c r="G36" s="38"/>
      <c r="H36" s="38"/>
      <c r="I36" s="128">
        <v>0.12</v>
      </c>
      <c r="J36" s="127">
        <f>0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45</v>
      </c>
      <c r="F37" s="127">
        <f>ROUND((SUM(BI117:BI145)),  2)</f>
        <v>0</v>
      </c>
      <c r="G37" s="38"/>
      <c r="H37" s="38"/>
      <c r="I37" s="128">
        <v>0</v>
      </c>
      <c r="J37" s="127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29"/>
      <c r="D39" s="130" t="s">
        <v>46</v>
      </c>
      <c r="E39" s="81"/>
      <c r="F39" s="81"/>
      <c r="G39" s="131" t="s">
        <v>47</v>
      </c>
      <c r="H39" s="132" t="s">
        <v>48</v>
      </c>
      <c r="I39" s="81"/>
      <c r="J39" s="133">
        <f>SUM(J30:J37)</f>
        <v>0</v>
      </c>
      <c r="K39" s="134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49</v>
      </c>
      <c r="E50" s="57"/>
      <c r="F50" s="57"/>
      <c r="G50" s="56" t="s">
        <v>50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51</v>
      </c>
      <c r="E61" s="41"/>
      <c r="F61" s="135" t="s">
        <v>52</v>
      </c>
      <c r="G61" s="58" t="s">
        <v>51</v>
      </c>
      <c r="H61" s="41"/>
      <c r="I61" s="41"/>
      <c r="J61" s="136" t="s">
        <v>52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53</v>
      </c>
      <c r="E65" s="59"/>
      <c r="F65" s="59"/>
      <c r="G65" s="56" t="s">
        <v>54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51</v>
      </c>
      <c r="E76" s="41"/>
      <c r="F76" s="135" t="s">
        <v>52</v>
      </c>
      <c r="G76" s="58" t="s">
        <v>51</v>
      </c>
      <c r="H76" s="41"/>
      <c r="I76" s="41"/>
      <c r="J76" s="136" t="s">
        <v>52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109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1" t="str">
        <f>E7</f>
        <v>Mateřská škola Dráček - energetická opatření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107</v>
      </c>
      <c r="D86" s="38"/>
      <c r="E86" s="38"/>
      <c r="F86" s="38"/>
      <c r="G86" s="38"/>
      <c r="H86" s="38"/>
      <c r="I86" s="38"/>
      <c r="J86" s="38"/>
      <c r="K86" s="38"/>
      <c r="L86" s="5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67" t="str">
        <f>E9</f>
        <v>005 - Elektroinstalace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 xml:space="preserve"> </v>
      </c>
      <c r="G89" s="38"/>
      <c r="H89" s="38"/>
      <c r="I89" s="32" t="s">
        <v>22</v>
      </c>
      <c r="J89" s="69" t="str">
        <f>IF(J12="","",J12)</f>
        <v>24. 6. 2024</v>
      </c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38"/>
      <c r="E91" s="38"/>
      <c r="F91" s="27" t="str">
        <f>E15</f>
        <v>Město Trutnov, Slovanské nám. 165, Trutnov</v>
      </c>
      <c r="G91" s="38"/>
      <c r="H91" s="38"/>
      <c r="I91" s="32" t="s">
        <v>30</v>
      </c>
      <c r="J91" s="36" t="str">
        <f>E21</f>
        <v>SOLLERTIA, Ing. Vladislav Jána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>Ing. Lenka Kasperová</v>
      </c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37" t="s">
        <v>110</v>
      </c>
      <c r="D94" s="129"/>
      <c r="E94" s="129"/>
      <c r="F94" s="129"/>
      <c r="G94" s="129"/>
      <c r="H94" s="129"/>
      <c r="I94" s="129"/>
      <c r="J94" s="138" t="s">
        <v>111</v>
      </c>
      <c r="K94" s="129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39" t="s">
        <v>112</v>
      </c>
      <c r="D96" s="38"/>
      <c r="E96" s="38"/>
      <c r="F96" s="38"/>
      <c r="G96" s="38"/>
      <c r="H96" s="38"/>
      <c r="I96" s="38"/>
      <c r="J96" s="96">
        <f>J117</f>
        <v>0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113</v>
      </c>
    </row>
    <row r="97" s="9" customFormat="1" ht="24.96" customHeight="1">
      <c r="A97" s="9"/>
      <c r="B97" s="140"/>
      <c r="C97" s="9"/>
      <c r="D97" s="141" t="s">
        <v>1693</v>
      </c>
      <c r="E97" s="142"/>
      <c r="F97" s="142"/>
      <c r="G97" s="142"/>
      <c r="H97" s="142"/>
      <c r="I97" s="142"/>
      <c r="J97" s="143">
        <f>J118</f>
        <v>0</v>
      </c>
      <c r="K97" s="9"/>
      <c r="L97" s="14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8"/>
      <c r="B98" s="39"/>
      <c r="C98" s="38"/>
      <c r="D98" s="38"/>
      <c r="E98" s="38"/>
      <c r="F98" s="38"/>
      <c r="G98" s="38"/>
      <c r="H98" s="38"/>
      <c r="I98" s="38"/>
      <c r="J98" s="38"/>
      <c r="K98" s="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6.96" customHeight="1">
      <c r="A99" s="38"/>
      <c r="B99" s="60"/>
      <c r="C99" s="61"/>
      <c r="D99" s="61"/>
      <c r="E99" s="61"/>
      <c r="F99" s="61"/>
      <c r="G99" s="61"/>
      <c r="H99" s="61"/>
      <c r="I99" s="61"/>
      <c r="J99" s="61"/>
      <c r="K99" s="61"/>
      <c r="L99" s="55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3" s="2" customFormat="1" ht="6.96" customHeight="1">
      <c r="A103" s="38"/>
      <c r="B103" s="62"/>
      <c r="C103" s="63"/>
      <c r="D103" s="63"/>
      <c r="E103" s="63"/>
      <c r="F103" s="63"/>
      <c r="G103" s="63"/>
      <c r="H103" s="63"/>
      <c r="I103" s="63"/>
      <c r="J103" s="63"/>
      <c r="K103" s="63"/>
      <c r="L103" s="55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24.96" customHeight="1">
      <c r="A104" s="38"/>
      <c r="B104" s="39"/>
      <c r="C104" s="23" t="s">
        <v>118</v>
      </c>
      <c r="D104" s="38"/>
      <c r="E104" s="38"/>
      <c r="F104" s="38"/>
      <c r="G104" s="38"/>
      <c r="H104" s="38"/>
      <c r="I104" s="38"/>
      <c r="J104" s="38"/>
      <c r="K104" s="38"/>
      <c r="L104" s="55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39"/>
      <c r="C105" s="38"/>
      <c r="D105" s="38"/>
      <c r="E105" s="38"/>
      <c r="F105" s="38"/>
      <c r="G105" s="38"/>
      <c r="H105" s="38"/>
      <c r="I105" s="38"/>
      <c r="J105" s="38"/>
      <c r="K105" s="38"/>
      <c r="L105" s="55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12" customHeight="1">
      <c r="A106" s="38"/>
      <c r="B106" s="39"/>
      <c r="C106" s="32" t="s">
        <v>16</v>
      </c>
      <c r="D106" s="38"/>
      <c r="E106" s="38"/>
      <c r="F106" s="38"/>
      <c r="G106" s="38"/>
      <c r="H106" s="38"/>
      <c r="I106" s="38"/>
      <c r="J106" s="38"/>
      <c r="K106" s="38"/>
      <c r="L106" s="55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6.5" customHeight="1">
      <c r="A107" s="38"/>
      <c r="B107" s="39"/>
      <c r="C107" s="38"/>
      <c r="D107" s="38"/>
      <c r="E107" s="121" t="str">
        <f>E7</f>
        <v>Mateřská škola Dráček - energetická opatření</v>
      </c>
      <c r="F107" s="32"/>
      <c r="G107" s="32"/>
      <c r="H107" s="32"/>
      <c r="I107" s="38"/>
      <c r="J107" s="38"/>
      <c r="K107" s="38"/>
      <c r="L107" s="55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107</v>
      </c>
      <c r="D108" s="38"/>
      <c r="E108" s="38"/>
      <c r="F108" s="38"/>
      <c r="G108" s="38"/>
      <c r="H108" s="38"/>
      <c r="I108" s="38"/>
      <c r="J108" s="38"/>
      <c r="K108" s="38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38"/>
      <c r="D109" s="38"/>
      <c r="E109" s="67" t="str">
        <f>E9</f>
        <v>005 - Elektroinstalace</v>
      </c>
      <c r="F109" s="38"/>
      <c r="G109" s="38"/>
      <c r="H109" s="38"/>
      <c r="I109" s="38"/>
      <c r="J109" s="38"/>
      <c r="K109" s="38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38"/>
      <c r="D110" s="38"/>
      <c r="E110" s="38"/>
      <c r="F110" s="38"/>
      <c r="G110" s="38"/>
      <c r="H110" s="38"/>
      <c r="I110" s="38"/>
      <c r="J110" s="38"/>
      <c r="K110" s="38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20</v>
      </c>
      <c r="D111" s="38"/>
      <c r="E111" s="38"/>
      <c r="F111" s="27" t="str">
        <f>F12</f>
        <v xml:space="preserve"> </v>
      </c>
      <c r="G111" s="38"/>
      <c r="H111" s="38"/>
      <c r="I111" s="32" t="s">
        <v>22</v>
      </c>
      <c r="J111" s="69" t="str">
        <f>IF(J12="","",J12)</f>
        <v>24. 6. 2024</v>
      </c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38"/>
      <c r="D112" s="38"/>
      <c r="E112" s="38"/>
      <c r="F112" s="38"/>
      <c r="G112" s="38"/>
      <c r="H112" s="38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5.65" customHeight="1">
      <c r="A113" s="38"/>
      <c r="B113" s="39"/>
      <c r="C113" s="32" t="s">
        <v>24</v>
      </c>
      <c r="D113" s="38"/>
      <c r="E113" s="38"/>
      <c r="F113" s="27" t="str">
        <f>E15</f>
        <v>Město Trutnov, Slovanské nám. 165, Trutnov</v>
      </c>
      <c r="G113" s="38"/>
      <c r="H113" s="38"/>
      <c r="I113" s="32" t="s">
        <v>30</v>
      </c>
      <c r="J113" s="36" t="str">
        <f>E21</f>
        <v>SOLLERTIA, Ing. Vladislav Jána</v>
      </c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15" customHeight="1">
      <c r="A114" s="38"/>
      <c r="B114" s="39"/>
      <c r="C114" s="32" t="s">
        <v>28</v>
      </c>
      <c r="D114" s="38"/>
      <c r="E114" s="38"/>
      <c r="F114" s="27" t="str">
        <f>IF(E18="","",E18)</f>
        <v>Vyplň údaj</v>
      </c>
      <c r="G114" s="38"/>
      <c r="H114" s="38"/>
      <c r="I114" s="32" t="s">
        <v>33</v>
      </c>
      <c r="J114" s="36" t="str">
        <f>E24</f>
        <v>Ing. Lenka Kasperová</v>
      </c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0.32" customHeight="1">
      <c r="A115" s="38"/>
      <c r="B115" s="39"/>
      <c r="C115" s="38"/>
      <c r="D115" s="38"/>
      <c r="E115" s="38"/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11" customFormat="1" ht="29.28" customHeight="1">
      <c r="A116" s="148"/>
      <c r="B116" s="149"/>
      <c r="C116" s="150" t="s">
        <v>119</v>
      </c>
      <c r="D116" s="151" t="s">
        <v>61</v>
      </c>
      <c r="E116" s="151" t="s">
        <v>57</v>
      </c>
      <c r="F116" s="151" t="s">
        <v>58</v>
      </c>
      <c r="G116" s="151" t="s">
        <v>120</v>
      </c>
      <c r="H116" s="151" t="s">
        <v>121</v>
      </c>
      <c r="I116" s="151" t="s">
        <v>122</v>
      </c>
      <c r="J116" s="151" t="s">
        <v>111</v>
      </c>
      <c r="K116" s="152" t="s">
        <v>123</v>
      </c>
      <c r="L116" s="153"/>
      <c r="M116" s="86" t="s">
        <v>1</v>
      </c>
      <c r="N116" s="87" t="s">
        <v>40</v>
      </c>
      <c r="O116" s="87" t="s">
        <v>124</v>
      </c>
      <c r="P116" s="87" t="s">
        <v>125</v>
      </c>
      <c r="Q116" s="87" t="s">
        <v>126</v>
      </c>
      <c r="R116" s="87" t="s">
        <v>127</v>
      </c>
      <c r="S116" s="87" t="s">
        <v>128</v>
      </c>
      <c r="T116" s="88" t="s">
        <v>129</v>
      </c>
      <c r="U116" s="148"/>
      <c r="V116" s="148"/>
      <c r="W116" s="148"/>
      <c r="X116" s="148"/>
      <c r="Y116" s="148"/>
      <c r="Z116" s="148"/>
      <c r="AA116" s="148"/>
      <c r="AB116" s="148"/>
      <c r="AC116" s="148"/>
      <c r="AD116" s="148"/>
      <c r="AE116" s="148"/>
    </row>
    <row r="117" s="2" customFormat="1" ht="22.8" customHeight="1">
      <c r="A117" s="38"/>
      <c r="B117" s="39"/>
      <c r="C117" s="93" t="s">
        <v>130</v>
      </c>
      <c r="D117" s="38"/>
      <c r="E117" s="38"/>
      <c r="F117" s="38"/>
      <c r="G117" s="38"/>
      <c r="H117" s="38"/>
      <c r="I117" s="38"/>
      <c r="J117" s="154">
        <f>BK117</f>
        <v>0</v>
      </c>
      <c r="K117" s="38"/>
      <c r="L117" s="39"/>
      <c r="M117" s="89"/>
      <c r="N117" s="73"/>
      <c r="O117" s="90"/>
      <c r="P117" s="155">
        <f>P118</f>
        <v>0</v>
      </c>
      <c r="Q117" s="90"/>
      <c r="R117" s="155">
        <f>R118</f>
        <v>0</v>
      </c>
      <c r="S117" s="90"/>
      <c r="T117" s="156">
        <f>T118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9" t="s">
        <v>75</v>
      </c>
      <c r="AU117" s="19" t="s">
        <v>113</v>
      </c>
      <c r="BK117" s="157">
        <f>BK118</f>
        <v>0</v>
      </c>
    </row>
    <row r="118" s="12" customFormat="1" ht="25.92" customHeight="1">
      <c r="A118" s="12"/>
      <c r="B118" s="158"/>
      <c r="C118" s="12"/>
      <c r="D118" s="159" t="s">
        <v>75</v>
      </c>
      <c r="E118" s="160" t="s">
        <v>1660</v>
      </c>
      <c r="F118" s="160" t="s">
        <v>1694</v>
      </c>
      <c r="G118" s="12"/>
      <c r="H118" s="12"/>
      <c r="I118" s="161"/>
      <c r="J118" s="162">
        <f>BK118</f>
        <v>0</v>
      </c>
      <c r="K118" s="12"/>
      <c r="L118" s="158"/>
      <c r="M118" s="163"/>
      <c r="N118" s="164"/>
      <c r="O118" s="164"/>
      <c r="P118" s="165">
        <f>SUM(P119:P145)</f>
        <v>0</v>
      </c>
      <c r="Q118" s="164"/>
      <c r="R118" s="165">
        <f>SUM(R119:R145)</f>
        <v>0</v>
      </c>
      <c r="S118" s="164"/>
      <c r="T118" s="166">
        <f>SUM(T119:T145)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159" t="s">
        <v>84</v>
      </c>
      <c r="AT118" s="167" t="s">
        <v>75</v>
      </c>
      <c r="AU118" s="167" t="s">
        <v>76</v>
      </c>
      <c r="AY118" s="159" t="s">
        <v>134</v>
      </c>
      <c r="BK118" s="168">
        <f>SUM(BK119:BK145)</f>
        <v>0</v>
      </c>
    </row>
    <row r="119" s="2" customFormat="1" ht="16.5" customHeight="1">
      <c r="A119" s="38"/>
      <c r="B119" s="171"/>
      <c r="C119" s="172" t="s">
        <v>84</v>
      </c>
      <c r="D119" s="172" t="s">
        <v>137</v>
      </c>
      <c r="E119" s="173" t="s">
        <v>1695</v>
      </c>
      <c r="F119" s="174" t="s">
        <v>1696</v>
      </c>
      <c r="G119" s="175" t="s">
        <v>926</v>
      </c>
      <c r="H119" s="176">
        <v>4</v>
      </c>
      <c r="I119" s="177"/>
      <c r="J119" s="178">
        <f>ROUND(I119*H119,2)</f>
        <v>0</v>
      </c>
      <c r="K119" s="174" t="s">
        <v>1</v>
      </c>
      <c r="L119" s="39"/>
      <c r="M119" s="179" t="s">
        <v>1</v>
      </c>
      <c r="N119" s="180" t="s">
        <v>41</v>
      </c>
      <c r="O119" s="77"/>
      <c r="P119" s="181">
        <f>O119*H119</f>
        <v>0</v>
      </c>
      <c r="Q119" s="181">
        <v>0</v>
      </c>
      <c r="R119" s="181">
        <f>Q119*H119</f>
        <v>0</v>
      </c>
      <c r="S119" s="181">
        <v>0</v>
      </c>
      <c r="T119" s="182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183" t="s">
        <v>248</v>
      </c>
      <c r="AT119" s="183" t="s">
        <v>137</v>
      </c>
      <c r="AU119" s="183" t="s">
        <v>84</v>
      </c>
      <c r="AY119" s="19" t="s">
        <v>134</v>
      </c>
      <c r="BE119" s="184">
        <f>IF(N119="základní",J119,0)</f>
        <v>0</v>
      </c>
      <c r="BF119" s="184">
        <f>IF(N119="snížená",J119,0)</f>
        <v>0</v>
      </c>
      <c r="BG119" s="184">
        <f>IF(N119="zákl. přenesená",J119,0)</f>
        <v>0</v>
      </c>
      <c r="BH119" s="184">
        <f>IF(N119="sníž. přenesená",J119,0)</f>
        <v>0</v>
      </c>
      <c r="BI119" s="184">
        <f>IF(N119="nulová",J119,0)</f>
        <v>0</v>
      </c>
      <c r="BJ119" s="19" t="s">
        <v>84</v>
      </c>
      <c r="BK119" s="184">
        <f>ROUND(I119*H119,2)</f>
        <v>0</v>
      </c>
      <c r="BL119" s="19" t="s">
        <v>248</v>
      </c>
      <c r="BM119" s="183" t="s">
        <v>86</v>
      </c>
    </row>
    <row r="120" s="2" customFormat="1" ht="16.5" customHeight="1">
      <c r="A120" s="38"/>
      <c r="B120" s="171"/>
      <c r="C120" s="172" t="s">
        <v>86</v>
      </c>
      <c r="D120" s="172" t="s">
        <v>137</v>
      </c>
      <c r="E120" s="173" t="s">
        <v>1697</v>
      </c>
      <c r="F120" s="174" t="s">
        <v>1698</v>
      </c>
      <c r="G120" s="175" t="s">
        <v>1699</v>
      </c>
      <c r="H120" s="176">
        <v>1</v>
      </c>
      <c r="I120" s="177"/>
      <c r="J120" s="178">
        <f>ROUND(I120*H120,2)</f>
        <v>0</v>
      </c>
      <c r="K120" s="174" t="s">
        <v>1</v>
      </c>
      <c r="L120" s="39"/>
      <c r="M120" s="179" t="s">
        <v>1</v>
      </c>
      <c r="N120" s="180" t="s">
        <v>41</v>
      </c>
      <c r="O120" s="77"/>
      <c r="P120" s="181">
        <f>O120*H120</f>
        <v>0</v>
      </c>
      <c r="Q120" s="181">
        <v>0</v>
      </c>
      <c r="R120" s="181">
        <f>Q120*H120</f>
        <v>0</v>
      </c>
      <c r="S120" s="181">
        <v>0</v>
      </c>
      <c r="T120" s="182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183" t="s">
        <v>248</v>
      </c>
      <c r="AT120" s="183" t="s">
        <v>137</v>
      </c>
      <c r="AU120" s="183" t="s">
        <v>84</v>
      </c>
      <c r="AY120" s="19" t="s">
        <v>134</v>
      </c>
      <c r="BE120" s="184">
        <f>IF(N120="základní",J120,0)</f>
        <v>0</v>
      </c>
      <c r="BF120" s="184">
        <f>IF(N120="snížená",J120,0)</f>
        <v>0</v>
      </c>
      <c r="BG120" s="184">
        <f>IF(N120="zákl. přenesená",J120,0)</f>
        <v>0</v>
      </c>
      <c r="BH120" s="184">
        <f>IF(N120="sníž. přenesená",J120,0)</f>
        <v>0</v>
      </c>
      <c r="BI120" s="184">
        <f>IF(N120="nulová",J120,0)</f>
        <v>0</v>
      </c>
      <c r="BJ120" s="19" t="s">
        <v>84</v>
      </c>
      <c r="BK120" s="184">
        <f>ROUND(I120*H120,2)</f>
        <v>0</v>
      </c>
      <c r="BL120" s="19" t="s">
        <v>248</v>
      </c>
      <c r="BM120" s="183" t="s">
        <v>248</v>
      </c>
    </row>
    <row r="121" s="2" customFormat="1" ht="16.5" customHeight="1">
      <c r="A121" s="38"/>
      <c r="B121" s="171"/>
      <c r="C121" s="172" t="s">
        <v>150</v>
      </c>
      <c r="D121" s="172" t="s">
        <v>137</v>
      </c>
      <c r="E121" s="173" t="s">
        <v>1700</v>
      </c>
      <c r="F121" s="174" t="s">
        <v>1701</v>
      </c>
      <c r="G121" s="175" t="s">
        <v>926</v>
      </c>
      <c r="H121" s="176">
        <v>16</v>
      </c>
      <c r="I121" s="177"/>
      <c r="J121" s="178">
        <f>ROUND(I121*H121,2)</f>
        <v>0</v>
      </c>
      <c r="K121" s="174" t="s">
        <v>1</v>
      </c>
      <c r="L121" s="39"/>
      <c r="M121" s="179" t="s">
        <v>1</v>
      </c>
      <c r="N121" s="180" t="s">
        <v>41</v>
      </c>
      <c r="O121" s="77"/>
      <c r="P121" s="181">
        <f>O121*H121</f>
        <v>0</v>
      </c>
      <c r="Q121" s="181">
        <v>0</v>
      </c>
      <c r="R121" s="181">
        <f>Q121*H121</f>
        <v>0</v>
      </c>
      <c r="S121" s="181">
        <v>0</v>
      </c>
      <c r="T121" s="182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183" t="s">
        <v>248</v>
      </c>
      <c r="AT121" s="183" t="s">
        <v>137</v>
      </c>
      <c r="AU121" s="183" t="s">
        <v>84</v>
      </c>
      <c r="AY121" s="19" t="s">
        <v>134</v>
      </c>
      <c r="BE121" s="184">
        <f>IF(N121="základní",J121,0)</f>
        <v>0</v>
      </c>
      <c r="BF121" s="184">
        <f>IF(N121="snížená",J121,0)</f>
        <v>0</v>
      </c>
      <c r="BG121" s="184">
        <f>IF(N121="zákl. přenesená",J121,0)</f>
        <v>0</v>
      </c>
      <c r="BH121" s="184">
        <f>IF(N121="sníž. přenesená",J121,0)</f>
        <v>0</v>
      </c>
      <c r="BI121" s="184">
        <f>IF(N121="nulová",J121,0)</f>
        <v>0</v>
      </c>
      <c r="BJ121" s="19" t="s">
        <v>84</v>
      </c>
      <c r="BK121" s="184">
        <f>ROUND(I121*H121,2)</f>
        <v>0</v>
      </c>
      <c r="BL121" s="19" t="s">
        <v>248</v>
      </c>
      <c r="BM121" s="183" t="s">
        <v>290</v>
      </c>
    </row>
    <row r="122" s="2" customFormat="1" ht="16.5" customHeight="1">
      <c r="A122" s="38"/>
      <c r="B122" s="171"/>
      <c r="C122" s="172" t="s">
        <v>248</v>
      </c>
      <c r="D122" s="172" t="s">
        <v>137</v>
      </c>
      <c r="E122" s="173" t="s">
        <v>1702</v>
      </c>
      <c r="F122" s="174" t="s">
        <v>1703</v>
      </c>
      <c r="G122" s="175" t="s">
        <v>926</v>
      </c>
      <c r="H122" s="176">
        <v>16</v>
      </c>
      <c r="I122" s="177"/>
      <c r="J122" s="178">
        <f>ROUND(I122*H122,2)</f>
        <v>0</v>
      </c>
      <c r="K122" s="174" t="s">
        <v>1</v>
      </c>
      <c r="L122" s="39"/>
      <c r="M122" s="179" t="s">
        <v>1</v>
      </c>
      <c r="N122" s="180" t="s">
        <v>41</v>
      </c>
      <c r="O122" s="77"/>
      <c r="P122" s="181">
        <f>O122*H122</f>
        <v>0</v>
      </c>
      <c r="Q122" s="181">
        <v>0</v>
      </c>
      <c r="R122" s="181">
        <f>Q122*H122</f>
        <v>0</v>
      </c>
      <c r="S122" s="181">
        <v>0</v>
      </c>
      <c r="T122" s="182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183" t="s">
        <v>248</v>
      </c>
      <c r="AT122" s="183" t="s">
        <v>137</v>
      </c>
      <c r="AU122" s="183" t="s">
        <v>84</v>
      </c>
      <c r="AY122" s="19" t="s">
        <v>134</v>
      </c>
      <c r="BE122" s="184">
        <f>IF(N122="základní",J122,0)</f>
        <v>0</v>
      </c>
      <c r="BF122" s="184">
        <f>IF(N122="snížená",J122,0)</f>
        <v>0</v>
      </c>
      <c r="BG122" s="184">
        <f>IF(N122="zákl. přenesená",J122,0)</f>
        <v>0</v>
      </c>
      <c r="BH122" s="184">
        <f>IF(N122="sníž. přenesená",J122,0)</f>
        <v>0</v>
      </c>
      <c r="BI122" s="184">
        <f>IF(N122="nulová",J122,0)</f>
        <v>0</v>
      </c>
      <c r="BJ122" s="19" t="s">
        <v>84</v>
      </c>
      <c r="BK122" s="184">
        <f>ROUND(I122*H122,2)</f>
        <v>0</v>
      </c>
      <c r="BL122" s="19" t="s">
        <v>248</v>
      </c>
      <c r="BM122" s="183" t="s">
        <v>205</v>
      </c>
    </row>
    <row r="123" s="2" customFormat="1" ht="16.5" customHeight="1">
      <c r="A123" s="38"/>
      <c r="B123" s="171"/>
      <c r="C123" s="172" t="s">
        <v>133</v>
      </c>
      <c r="D123" s="172" t="s">
        <v>137</v>
      </c>
      <c r="E123" s="173" t="s">
        <v>1704</v>
      </c>
      <c r="F123" s="174" t="s">
        <v>1705</v>
      </c>
      <c r="G123" s="175" t="s">
        <v>926</v>
      </c>
      <c r="H123" s="176">
        <v>20</v>
      </c>
      <c r="I123" s="177"/>
      <c r="J123" s="178">
        <f>ROUND(I123*H123,2)</f>
        <v>0</v>
      </c>
      <c r="K123" s="174" t="s">
        <v>1</v>
      </c>
      <c r="L123" s="39"/>
      <c r="M123" s="179" t="s">
        <v>1</v>
      </c>
      <c r="N123" s="180" t="s">
        <v>41</v>
      </c>
      <c r="O123" s="77"/>
      <c r="P123" s="181">
        <f>O123*H123</f>
        <v>0</v>
      </c>
      <c r="Q123" s="181">
        <v>0</v>
      </c>
      <c r="R123" s="181">
        <f>Q123*H123</f>
        <v>0</v>
      </c>
      <c r="S123" s="181">
        <v>0</v>
      </c>
      <c r="T123" s="182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183" t="s">
        <v>248</v>
      </c>
      <c r="AT123" s="183" t="s">
        <v>137</v>
      </c>
      <c r="AU123" s="183" t="s">
        <v>84</v>
      </c>
      <c r="AY123" s="19" t="s">
        <v>134</v>
      </c>
      <c r="BE123" s="184">
        <f>IF(N123="základní",J123,0)</f>
        <v>0</v>
      </c>
      <c r="BF123" s="184">
        <f>IF(N123="snížená",J123,0)</f>
        <v>0</v>
      </c>
      <c r="BG123" s="184">
        <f>IF(N123="zákl. přenesená",J123,0)</f>
        <v>0</v>
      </c>
      <c r="BH123" s="184">
        <f>IF(N123="sníž. přenesená",J123,0)</f>
        <v>0</v>
      </c>
      <c r="BI123" s="184">
        <f>IF(N123="nulová",J123,0)</f>
        <v>0</v>
      </c>
      <c r="BJ123" s="19" t="s">
        <v>84</v>
      </c>
      <c r="BK123" s="184">
        <f>ROUND(I123*H123,2)</f>
        <v>0</v>
      </c>
      <c r="BL123" s="19" t="s">
        <v>248</v>
      </c>
      <c r="BM123" s="183" t="s">
        <v>308</v>
      </c>
    </row>
    <row r="124" s="2" customFormat="1" ht="16.5" customHeight="1">
      <c r="A124" s="38"/>
      <c r="B124" s="171"/>
      <c r="C124" s="172" t="s">
        <v>290</v>
      </c>
      <c r="D124" s="172" t="s">
        <v>137</v>
      </c>
      <c r="E124" s="173" t="s">
        <v>1706</v>
      </c>
      <c r="F124" s="174" t="s">
        <v>1707</v>
      </c>
      <c r="G124" s="175" t="s">
        <v>926</v>
      </c>
      <c r="H124" s="176">
        <v>6</v>
      </c>
      <c r="I124" s="177"/>
      <c r="J124" s="178">
        <f>ROUND(I124*H124,2)</f>
        <v>0</v>
      </c>
      <c r="K124" s="174" t="s">
        <v>1</v>
      </c>
      <c r="L124" s="39"/>
      <c r="M124" s="179" t="s">
        <v>1</v>
      </c>
      <c r="N124" s="180" t="s">
        <v>41</v>
      </c>
      <c r="O124" s="77"/>
      <c r="P124" s="181">
        <f>O124*H124</f>
        <v>0</v>
      </c>
      <c r="Q124" s="181">
        <v>0</v>
      </c>
      <c r="R124" s="181">
        <f>Q124*H124</f>
        <v>0</v>
      </c>
      <c r="S124" s="181">
        <v>0</v>
      </c>
      <c r="T124" s="182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183" t="s">
        <v>248</v>
      </c>
      <c r="AT124" s="183" t="s">
        <v>137</v>
      </c>
      <c r="AU124" s="183" t="s">
        <v>84</v>
      </c>
      <c r="AY124" s="19" t="s">
        <v>134</v>
      </c>
      <c r="BE124" s="184">
        <f>IF(N124="základní",J124,0)</f>
        <v>0</v>
      </c>
      <c r="BF124" s="184">
        <f>IF(N124="snížená",J124,0)</f>
        <v>0</v>
      </c>
      <c r="BG124" s="184">
        <f>IF(N124="zákl. přenesená",J124,0)</f>
        <v>0</v>
      </c>
      <c r="BH124" s="184">
        <f>IF(N124="sníž. přenesená",J124,0)</f>
        <v>0</v>
      </c>
      <c r="BI124" s="184">
        <f>IF(N124="nulová",J124,0)</f>
        <v>0</v>
      </c>
      <c r="BJ124" s="19" t="s">
        <v>84</v>
      </c>
      <c r="BK124" s="184">
        <f>ROUND(I124*H124,2)</f>
        <v>0</v>
      </c>
      <c r="BL124" s="19" t="s">
        <v>248</v>
      </c>
      <c r="BM124" s="183" t="s">
        <v>8</v>
      </c>
    </row>
    <row r="125" s="2" customFormat="1" ht="16.5" customHeight="1">
      <c r="A125" s="38"/>
      <c r="B125" s="171"/>
      <c r="C125" s="172" t="s">
        <v>296</v>
      </c>
      <c r="D125" s="172" t="s">
        <v>137</v>
      </c>
      <c r="E125" s="173" t="s">
        <v>1708</v>
      </c>
      <c r="F125" s="174" t="s">
        <v>1709</v>
      </c>
      <c r="G125" s="175" t="s">
        <v>926</v>
      </c>
      <c r="H125" s="176">
        <v>16</v>
      </c>
      <c r="I125" s="177"/>
      <c r="J125" s="178">
        <f>ROUND(I125*H125,2)</f>
        <v>0</v>
      </c>
      <c r="K125" s="174" t="s">
        <v>1</v>
      </c>
      <c r="L125" s="39"/>
      <c r="M125" s="179" t="s">
        <v>1</v>
      </c>
      <c r="N125" s="180" t="s">
        <v>41</v>
      </c>
      <c r="O125" s="77"/>
      <c r="P125" s="181">
        <f>O125*H125</f>
        <v>0</v>
      </c>
      <c r="Q125" s="181">
        <v>0</v>
      </c>
      <c r="R125" s="181">
        <f>Q125*H125</f>
        <v>0</v>
      </c>
      <c r="S125" s="181">
        <v>0</v>
      </c>
      <c r="T125" s="182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83" t="s">
        <v>248</v>
      </c>
      <c r="AT125" s="183" t="s">
        <v>137</v>
      </c>
      <c r="AU125" s="183" t="s">
        <v>84</v>
      </c>
      <c r="AY125" s="19" t="s">
        <v>134</v>
      </c>
      <c r="BE125" s="184">
        <f>IF(N125="základní",J125,0)</f>
        <v>0</v>
      </c>
      <c r="BF125" s="184">
        <f>IF(N125="snížená",J125,0)</f>
        <v>0</v>
      </c>
      <c r="BG125" s="184">
        <f>IF(N125="zákl. přenesená",J125,0)</f>
        <v>0</v>
      </c>
      <c r="BH125" s="184">
        <f>IF(N125="sníž. přenesená",J125,0)</f>
        <v>0</v>
      </c>
      <c r="BI125" s="184">
        <f>IF(N125="nulová",J125,0)</f>
        <v>0</v>
      </c>
      <c r="BJ125" s="19" t="s">
        <v>84</v>
      </c>
      <c r="BK125" s="184">
        <f>ROUND(I125*H125,2)</f>
        <v>0</v>
      </c>
      <c r="BL125" s="19" t="s">
        <v>248</v>
      </c>
      <c r="BM125" s="183" t="s">
        <v>329</v>
      </c>
    </row>
    <row r="126" s="2" customFormat="1" ht="33" customHeight="1">
      <c r="A126" s="38"/>
      <c r="B126" s="171"/>
      <c r="C126" s="172" t="s">
        <v>205</v>
      </c>
      <c r="D126" s="172" t="s">
        <v>137</v>
      </c>
      <c r="E126" s="173" t="s">
        <v>1710</v>
      </c>
      <c r="F126" s="174" t="s">
        <v>1711</v>
      </c>
      <c r="G126" s="175" t="s">
        <v>926</v>
      </c>
      <c r="H126" s="176">
        <v>2</v>
      </c>
      <c r="I126" s="177"/>
      <c r="J126" s="178">
        <f>ROUND(I126*H126,2)</f>
        <v>0</v>
      </c>
      <c r="K126" s="174" t="s">
        <v>1</v>
      </c>
      <c r="L126" s="39"/>
      <c r="M126" s="179" t="s">
        <v>1</v>
      </c>
      <c r="N126" s="180" t="s">
        <v>41</v>
      </c>
      <c r="O126" s="77"/>
      <c r="P126" s="181">
        <f>O126*H126</f>
        <v>0</v>
      </c>
      <c r="Q126" s="181">
        <v>0</v>
      </c>
      <c r="R126" s="181">
        <f>Q126*H126</f>
        <v>0</v>
      </c>
      <c r="S126" s="181">
        <v>0</v>
      </c>
      <c r="T126" s="182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183" t="s">
        <v>248</v>
      </c>
      <c r="AT126" s="183" t="s">
        <v>137</v>
      </c>
      <c r="AU126" s="183" t="s">
        <v>84</v>
      </c>
      <c r="AY126" s="19" t="s">
        <v>134</v>
      </c>
      <c r="BE126" s="184">
        <f>IF(N126="základní",J126,0)</f>
        <v>0</v>
      </c>
      <c r="BF126" s="184">
        <f>IF(N126="snížená",J126,0)</f>
        <v>0</v>
      </c>
      <c r="BG126" s="184">
        <f>IF(N126="zákl. přenesená",J126,0)</f>
        <v>0</v>
      </c>
      <c r="BH126" s="184">
        <f>IF(N126="sníž. přenesená",J126,0)</f>
        <v>0</v>
      </c>
      <c r="BI126" s="184">
        <f>IF(N126="nulová",J126,0)</f>
        <v>0</v>
      </c>
      <c r="BJ126" s="19" t="s">
        <v>84</v>
      </c>
      <c r="BK126" s="184">
        <f>ROUND(I126*H126,2)</f>
        <v>0</v>
      </c>
      <c r="BL126" s="19" t="s">
        <v>248</v>
      </c>
      <c r="BM126" s="183" t="s">
        <v>341</v>
      </c>
    </row>
    <row r="127" s="2" customFormat="1" ht="16.5" customHeight="1">
      <c r="A127" s="38"/>
      <c r="B127" s="171"/>
      <c r="C127" s="172" t="s">
        <v>304</v>
      </c>
      <c r="D127" s="172" t="s">
        <v>137</v>
      </c>
      <c r="E127" s="173" t="s">
        <v>1712</v>
      </c>
      <c r="F127" s="174" t="s">
        <v>1713</v>
      </c>
      <c r="G127" s="175" t="s">
        <v>926</v>
      </c>
      <c r="H127" s="176">
        <v>24</v>
      </c>
      <c r="I127" s="177"/>
      <c r="J127" s="178">
        <f>ROUND(I127*H127,2)</f>
        <v>0</v>
      </c>
      <c r="K127" s="174" t="s">
        <v>1</v>
      </c>
      <c r="L127" s="39"/>
      <c r="M127" s="179" t="s">
        <v>1</v>
      </c>
      <c r="N127" s="180" t="s">
        <v>41</v>
      </c>
      <c r="O127" s="77"/>
      <c r="P127" s="181">
        <f>O127*H127</f>
        <v>0</v>
      </c>
      <c r="Q127" s="181">
        <v>0</v>
      </c>
      <c r="R127" s="181">
        <f>Q127*H127</f>
        <v>0</v>
      </c>
      <c r="S127" s="181">
        <v>0</v>
      </c>
      <c r="T127" s="182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83" t="s">
        <v>248</v>
      </c>
      <c r="AT127" s="183" t="s">
        <v>137</v>
      </c>
      <c r="AU127" s="183" t="s">
        <v>84</v>
      </c>
      <c r="AY127" s="19" t="s">
        <v>134</v>
      </c>
      <c r="BE127" s="184">
        <f>IF(N127="základní",J127,0)</f>
        <v>0</v>
      </c>
      <c r="BF127" s="184">
        <f>IF(N127="snížená",J127,0)</f>
        <v>0</v>
      </c>
      <c r="BG127" s="184">
        <f>IF(N127="zákl. přenesená",J127,0)</f>
        <v>0</v>
      </c>
      <c r="BH127" s="184">
        <f>IF(N127="sníž. přenesená",J127,0)</f>
        <v>0</v>
      </c>
      <c r="BI127" s="184">
        <f>IF(N127="nulová",J127,0)</f>
        <v>0</v>
      </c>
      <c r="BJ127" s="19" t="s">
        <v>84</v>
      </c>
      <c r="BK127" s="184">
        <f>ROUND(I127*H127,2)</f>
        <v>0</v>
      </c>
      <c r="BL127" s="19" t="s">
        <v>248</v>
      </c>
      <c r="BM127" s="183" t="s">
        <v>359</v>
      </c>
    </row>
    <row r="128" s="2" customFormat="1" ht="16.5" customHeight="1">
      <c r="A128" s="38"/>
      <c r="B128" s="171"/>
      <c r="C128" s="172" t="s">
        <v>308</v>
      </c>
      <c r="D128" s="172" t="s">
        <v>137</v>
      </c>
      <c r="E128" s="173" t="s">
        <v>1714</v>
      </c>
      <c r="F128" s="174" t="s">
        <v>1715</v>
      </c>
      <c r="G128" s="175" t="s">
        <v>397</v>
      </c>
      <c r="H128" s="176">
        <v>300</v>
      </c>
      <c r="I128" s="177"/>
      <c r="J128" s="178">
        <f>ROUND(I128*H128,2)</f>
        <v>0</v>
      </c>
      <c r="K128" s="174" t="s">
        <v>1</v>
      </c>
      <c r="L128" s="39"/>
      <c r="M128" s="179" t="s">
        <v>1</v>
      </c>
      <c r="N128" s="180" t="s">
        <v>41</v>
      </c>
      <c r="O128" s="77"/>
      <c r="P128" s="181">
        <f>O128*H128</f>
        <v>0</v>
      </c>
      <c r="Q128" s="181">
        <v>0</v>
      </c>
      <c r="R128" s="181">
        <f>Q128*H128</f>
        <v>0</v>
      </c>
      <c r="S128" s="181">
        <v>0</v>
      </c>
      <c r="T128" s="182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183" t="s">
        <v>248</v>
      </c>
      <c r="AT128" s="183" t="s">
        <v>137</v>
      </c>
      <c r="AU128" s="183" t="s">
        <v>84</v>
      </c>
      <c r="AY128" s="19" t="s">
        <v>134</v>
      </c>
      <c r="BE128" s="184">
        <f>IF(N128="základní",J128,0)</f>
        <v>0</v>
      </c>
      <c r="BF128" s="184">
        <f>IF(N128="snížená",J128,0)</f>
        <v>0</v>
      </c>
      <c r="BG128" s="184">
        <f>IF(N128="zákl. přenesená",J128,0)</f>
        <v>0</v>
      </c>
      <c r="BH128" s="184">
        <f>IF(N128="sníž. přenesená",J128,0)</f>
        <v>0</v>
      </c>
      <c r="BI128" s="184">
        <f>IF(N128="nulová",J128,0)</f>
        <v>0</v>
      </c>
      <c r="BJ128" s="19" t="s">
        <v>84</v>
      </c>
      <c r="BK128" s="184">
        <f>ROUND(I128*H128,2)</f>
        <v>0</v>
      </c>
      <c r="BL128" s="19" t="s">
        <v>248</v>
      </c>
      <c r="BM128" s="183" t="s">
        <v>371</v>
      </c>
    </row>
    <row r="129" s="2" customFormat="1" ht="16.5" customHeight="1">
      <c r="A129" s="38"/>
      <c r="B129" s="171"/>
      <c r="C129" s="172" t="s">
        <v>314</v>
      </c>
      <c r="D129" s="172" t="s">
        <v>137</v>
      </c>
      <c r="E129" s="173" t="s">
        <v>1716</v>
      </c>
      <c r="F129" s="174" t="s">
        <v>1717</v>
      </c>
      <c r="G129" s="175" t="s">
        <v>397</v>
      </c>
      <c r="H129" s="176">
        <v>100</v>
      </c>
      <c r="I129" s="177"/>
      <c r="J129" s="178">
        <f>ROUND(I129*H129,2)</f>
        <v>0</v>
      </c>
      <c r="K129" s="174" t="s">
        <v>1</v>
      </c>
      <c r="L129" s="39"/>
      <c r="M129" s="179" t="s">
        <v>1</v>
      </c>
      <c r="N129" s="180" t="s">
        <v>41</v>
      </c>
      <c r="O129" s="77"/>
      <c r="P129" s="181">
        <f>O129*H129</f>
        <v>0</v>
      </c>
      <c r="Q129" s="181">
        <v>0</v>
      </c>
      <c r="R129" s="181">
        <f>Q129*H129</f>
        <v>0</v>
      </c>
      <c r="S129" s="181">
        <v>0</v>
      </c>
      <c r="T129" s="182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83" t="s">
        <v>248</v>
      </c>
      <c r="AT129" s="183" t="s">
        <v>137</v>
      </c>
      <c r="AU129" s="183" t="s">
        <v>84</v>
      </c>
      <c r="AY129" s="19" t="s">
        <v>134</v>
      </c>
      <c r="BE129" s="184">
        <f>IF(N129="základní",J129,0)</f>
        <v>0</v>
      </c>
      <c r="BF129" s="184">
        <f>IF(N129="snížená",J129,0)</f>
        <v>0</v>
      </c>
      <c r="BG129" s="184">
        <f>IF(N129="zákl. přenesená",J129,0)</f>
        <v>0</v>
      </c>
      <c r="BH129" s="184">
        <f>IF(N129="sníž. přenesená",J129,0)</f>
        <v>0</v>
      </c>
      <c r="BI129" s="184">
        <f>IF(N129="nulová",J129,0)</f>
        <v>0</v>
      </c>
      <c r="BJ129" s="19" t="s">
        <v>84</v>
      </c>
      <c r="BK129" s="184">
        <f>ROUND(I129*H129,2)</f>
        <v>0</v>
      </c>
      <c r="BL129" s="19" t="s">
        <v>248</v>
      </c>
      <c r="BM129" s="183" t="s">
        <v>381</v>
      </c>
    </row>
    <row r="130" s="2" customFormat="1" ht="16.5" customHeight="1">
      <c r="A130" s="38"/>
      <c r="B130" s="171"/>
      <c r="C130" s="172" t="s">
        <v>8</v>
      </c>
      <c r="D130" s="172" t="s">
        <v>137</v>
      </c>
      <c r="E130" s="173" t="s">
        <v>1718</v>
      </c>
      <c r="F130" s="174" t="s">
        <v>1719</v>
      </c>
      <c r="G130" s="175" t="s">
        <v>926</v>
      </c>
      <c r="H130" s="176">
        <v>8</v>
      </c>
      <c r="I130" s="177"/>
      <c r="J130" s="178">
        <f>ROUND(I130*H130,2)</f>
        <v>0</v>
      </c>
      <c r="K130" s="174" t="s">
        <v>1</v>
      </c>
      <c r="L130" s="39"/>
      <c r="M130" s="179" t="s">
        <v>1</v>
      </c>
      <c r="N130" s="180" t="s">
        <v>41</v>
      </c>
      <c r="O130" s="77"/>
      <c r="P130" s="181">
        <f>O130*H130</f>
        <v>0</v>
      </c>
      <c r="Q130" s="181">
        <v>0</v>
      </c>
      <c r="R130" s="181">
        <f>Q130*H130</f>
        <v>0</v>
      </c>
      <c r="S130" s="181">
        <v>0</v>
      </c>
      <c r="T130" s="182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183" t="s">
        <v>248</v>
      </c>
      <c r="AT130" s="183" t="s">
        <v>137</v>
      </c>
      <c r="AU130" s="183" t="s">
        <v>84</v>
      </c>
      <c r="AY130" s="19" t="s">
        <v>134</v>
      </c>
      <c r="BE130" s="184">
        <f>IF(N130="základní",J130,0)</f>
        <v>0</v>
      </c>
      <c r="BF130" s="184">
        <f>IF(N130="snížená",J130,0)</f>
        <v>0</v>
      </c>
      <c r="BG130" s="184">
        <f>IF(N130="zákl. přenesená",J130,0)</f>
        <v>0</v>
      </c>
      <c r="BH130" s="184">
        <f>IF(N130="sníž. přenesená",J130,0)</f>
        <v>0</v>
      </c>
      <c r="BI130" s="184">
        <f>IF(N130="nulová",J130,0)</f>
        <v>0</v>
      </c>
      <c r="BJ130" s="19" t="s">
        <v>84</v>
      </c>
      <c r="BK130" s="184">
        <f>ROUND(I130*H130,2)</f>
        <v>0</v>
      </c>
      <c r="BL130" s="19" t="s">
        <v>248</v>
      </c>
      <c r="BM130" s="183" t="s">
        <v>400</v>
      </c>
    </row>
    <row r="131" s="2" customFormat="1" ht="16.5" customHeight="1">
      <c r="A131" s="38"/>
      <c r="B131" s="171"/>
      <c r="C131" s="172" t="s">
        <v>324</v>
      </c>
      <c r="D131" s="172" t="s">
        <v>137</v>
      </c>
      <c r="E131" s="173" t="s">
        <v>1720</v>
      </c>
      <c r="F131" s="174" t="s">
        <v>1721</v>
      </c>
      <c r="G131" s="175" t="s">
        <v>926</v>
      </c>
      <c r="H131" s="176">
        <v>1</v>
      </c>
      <c r="I131" s="177"/>
      <c r="J131" s="178">
        <f>ROUND(I131*H131,2)</f>
        <v>0</v>
      </c>
      <c r="K131" s="174" t="s">
        <v>1</v>
      </c>
      <c r="L131" s="39"/>
      <c r="M131" s="179" t="s">
        <v>1</v>
      </c>
      <c r="N131" s="180" t="s">
        <v>41</v>
      </c>
      <c r="O131" s="77"/>
      <c r="P131" s="181">
        <f>O131*H131</f>
        <v>0</v>
      </c>
      <c r="Q131" s="181">
        <v>0</v>
      </c>
      <c r="R131" s="181">
        <f>Q131*H131</f>
        <v>0</v>
      </c>
      <c r="S131" s="181">
        <v>0</v>
      </c>
      <c r="T131" s="182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83" t="s">
        <v>248</v>
      </c>
      <c r="AT131" s="183" t="s">
        <v>137</v>
      </c>
      <c r="AU131" s="183" t="s">
        <v>84</v>
      </c>
      <c r="AY131" s="19" t="s">
        <v>134</v>
      </c>
      <c r="BE131" s="184">
        <f>IF(N131="základní",J131,0)</f>
        <v>0</v>
      </c>
      <c r="BF131" s="184">
        <f>IF(N131="snížená",J131,0)</f>
        <v>0</v>
      </c>
      <c r="BG131" s="184">
        <f>IF(N131="zákl. přenesená",J131,0)</f>
        <v>0</v>
      </c>
      <c r="BH131" s="184">
        <f>IF(N131="sníž. přenesená",J131,0)</f>
        <v>0</v>
      </c>
      <c r="BI131" s="184">
        <f>IF(N131="nulová",J131,0)</f>
        <v>0</v>
      </c>
      <c r="BJ131" s="19" t="s">
        <v>84</v>
      </c>
      <c r="BK131" s="184">
        <f>ROUND(I131*H131,2)</f>
        <v>0</v>
      </c>
      <c r="BL131" s="19" t="s">
        <v>248</v>
      </c>
      <c r="BM131" s="183" t="s">
        <v>412</v>
      </c>
    </row>
    <row r="132" s="2" customFormat="1" ht="16.5" customHeight="1">
      <c r="A132" s="38"/>
      <c r="B132" s="171"/>
      <c r="C132" s="172" t="s">
        <v>329</v>
      </c>
      <c r="D132" s="172" t="s">
        <v>137</v>
      </c>
      <c r="E132" s="173" t="s">
        <v>1722</v>
      </c>
      <c r="F132" s="174" t="s">
        <v>1723</v>
      </c>
      <c r="G132" s="175" t="s">
        <v>926</v>
      </c>
      <c r="H132" s="176">
        <v>1</v>
      </c>
      <c r="I132" s="177"/>
      <c r="J132" s="178">
        <f>ROUND(I132*H132,2)</f>
        <v>0</v>
      </c>
      <c r="K132" s="174" t="s">
        <v>1</v>
      </c>
      <c r="L132" s="39"/>
      <c r="M132" s="179" t="s">
        <v>1</v>
      </c>
      <c r="N132" s="180" t="s">
        <v>41</v>
      </c>
      <c r="O132" s="77"/>
      <c r="P132" s="181">
        <f>O132*H132</f>
        <v>0</v>
      </c>
      <c r="Q132" s="181">
        <v>0</v>
      </c>
      <c r="R132" s="181">
        <f>Q132*H132</f>
        <v>0</v>
      </c>
      <c r="S132" s="181">
        <v>0</v>
      </c>
      <c r="T132" s="182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83" t="s">
        <v>248</v>
      </c>
      <c r="AT132" s="183" t="s">
        <v>137</v>
      </c>
      <c r="AU132" s="183" t="s">
        <v>84</v>
      </c>
      <c r="AY132" s="19" t="s">
        <v>134</v>
      </c>
      <c r="BE132" s="184">
        <f>IF(N132="základní",J132,0)</f>
        <v>0</v>
      </c>
      <c r="BF132" s="184">
        <f>IF(N132="snížená",J132,0)</f>
        <v>0</v>
      </c>
      <c r="BG132" s="184">
        <f>IF(N132="zákl. přenesená",J132,0)</f>
        <v>0</v>
      </c>
      <c r="BH132" s="184">
        <f>IF(N132="sníž. přenesená",J132,0)</f>
        <v>0</v>
      </c>
      <c r="BI132" s="184">
        <f>IF(N132="nulová",J132,0)</f>
        <v>0</v>
      </c>
      <c r="BJ132" s="19" t="s">
        <v>84</v>
      </c>
      <c r="BK132" s="184">
        <f>ROUND(I132*H132,2)</f>
        <v>0</v>
      </c>
      <c r="BL132" s="19" t="s">
        <v>248</v>
      </c>
      <c r="BM132" s="183" t="s">
        <v>433</v>
      </c>
    </row>
    <row r="133" s="2" customFormat="1" ht="24.15" customHeight="1">
      <c r="A133" s="38"/>
      <c r="B133" s="171"/>
      <c r="C133" s="172" t="s">
        <v>335</v>
      </c>
      <c r="D133" s="172" t="s">
        <v>137</v>
      </c>
      <c r="E133" s="173" t="s">
        <v>1724</v>
      </c>
      <c r="F133" s="174" t="s">
        <v>1725</v>
      </c>
      <c r="G133" s="175" t="s">
        <v>926</v>
      </c>
      <c r="H133" s="176">
        <v>8</v>
      </c>
      <c r="I133" s="177"/>
      <c r="J133" s="178">
        <f>ROUND(I133*H133,2)</f>
        <v>0</v>
      </c>
      <c r="K133" s="174" t="s">
        <v>1</v>
      </c>
      <c r="L133" s="39"/>
      <c r="M133" s="179" t="s">
        <v>1</v>
      </c>
      <c r="N133" s="180" t="s">
        <v>41</v>
      </c>
      <c r="O133" s="77"/>
      <c r="P133" s="181">
        <f>O133*H133</f>
        <v>0</v>
      </c>
      <c r="Q133" s="181">
        <v>0</v>
      </c>
      <c r="R133" s="181">
        <f>Q133*H133</f>
        <v>0</v>
      </c>
      <c r="S133" s="181">
        <v>0</v>
      </c>
      <c r="T133" s="182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83" t="s">
        <v>248</v>
      </c>
      <c r="AT133" s="183" t="s">
        <v>137</v>
      </c>
      <c r="AU133" s="183" t="s">
        <v>84</v>
      </c>
      <c r="AY133" s="19" t="s">
        <v>134</v>
      </c>
      <c r="BE133" s="184">
        <f>IF(N133="základní",J133,0)</f>
        <v>0</v>
      </c>
      <c r="BF133" s="184">
        <f>IF(N133="snížená",J133,0)</f>
        <v>0</v>
      </c>
      <c r="BG133" s="184">
        <f>IF(N133="zákl. přenesená",J133,0)</f>
        <v>0</v>
      </c>
      <c r="BH133" s="184">
        <f>IF(N133="sníž. přenesená",J133,0)</f>
        <v>0</v>
      </c>
      <c r="BI133" s="184">
        <f>IF(N133="nulová",J133,0)</f>
        <v>0</v>
      </c>
      <c r="BJ133" s="19" t="s">
        <v>84</v>
      </c>
      <c r="BK133" s="184">
        <f>ROUND(I133*H133,2)</f>
        <v>0</v>
      </c>
      <c r="BL133" s="19" t="s">
        <v>248</v>
      </c>
      <c r="BM133" s="183" t="s">
        <v>443</v>
      </c>
    </row>
    <row r="134" s="2" customFormat="1" ht="16.5" customHeight="1">
      <c r="A134" s="38"/>
      <c r="B134" s="171"/>
      <c r="C134" s="172" t="s">
        <v>341</v>
      </c>
      <c r="D134" s="172" t="s">
        <v>137</v>
      </c>
      <c r="E134" s="173" t="s">
        <v>1726</v>
      </c>
      <c r="F134" s="174" t="s">
        <v>1727</v>
      </c>
      <c r="G134" s="175" t="s">
        <v>1699</v>
      </c>
      <c r="H134" s="176">
        <v>1</v>
      </c>
      <c r="I134" s="177"/>
      <c r="J134" s="178">
        <f>ROUND(I134*H134,2)</f>
        <v>0</v>
      </c>
      <c r="K134" s="174" t="s">
        <v>1</v>
      </c>
      <c r="L134" s="39"/>
      <c r="M134" s="179" t="s">
        <v>1</v>
      </c>
      <c r="N134" s="180" t="s">
        <v>41</v>
      </c>
      <c r="O134" s="77"/>
      <c r="P134" s="181">
        <f>O134*H134</f>
        <v>0</v>
      </c>
      <c r="Q134" s="181">
        <v>0</v>
      </c>
      <c r="R134" s="181">
        <f>Q134*H134</f>
        <v>0</v>
      </c>
      <c r="S134" s="181">
        <v>0</v>
      </c>
      <c r="T134" s="182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183" t="s">
        <v>248</v>
      </c>
      <c r="AT134" s="183" t="s">
        <v>137</v>
      </c>
      <c r="AU134" s="183" t="s">
        <v>84</v>
      </c>
      <c r="AY134" s="19" t="s">
        <v>134</v>
      </c>
      <c r="BE134" s="184">
        <f>IF(N134="základní",J134,0)</f>
        <v>0</v>
      </c>
      <c r="BF134" s="184">
        <f>IF(N134="snížená",J134,0)</f>
        <v>0</v>
      </c>
      <c r="BG134" s="184">
        <f>IF(N134="zákl. přenesená",J134,0)</f>
        <v>0</v>
      </c>
      <c r="BH134" s="184">
        <f>IF(N134="sníž. přenesená",J134,0)</f>
        <v>0</v>
      </c>
      <c r="BI134" s="184">
        <f>IF(N134="nulová",J134,0)</f>
        <v>0</v>
      </c>
      <c r="BJ134" s="19" t="s">
        <v>84</v>
      </c>
      <c r="BK134" s="184">
        <f>ROUND(I134*H134,2)</f>
        <v>0</v>
      </c>
      <c r="BL134" s="19" t="s">
        <v>248</v>
      </c>
      <c r="BM134" s="183" t="s">
        <v>454</v>
      </c>
    </row>
    <row r="135" s="2" customFormat="1" ht="24.15" customHeight="1">
      <c r="A135" s="38"/>
      <c r="B135" s="171"/>
      <c r="C135" s="172" t="s">
        <v>353</v>
      </c>
      <c r="D135" s="172" t="s">
        <v>137</v>
      </c>
      <c r="E135" s="173" t="s">
        <v>1728</v>
      </c>
      <c r="F135" s="174" t="s">
        <v>1729</v>
      </c>
      <c r="G135" s="175" t="s">
        <v>1699</v>
      </c>
      <c r="H135" s="176">
        <v>1</v>
      </c>
      <c r="I135" s="177"/>
      <c r="J135" s="178">
        <f>ROUND(I135*H135,2)</f>
        <v>0</v>
      </c>
      <c r="K135" s="174" t="s">
        <v>1</v>
      </c>
      <c r="L135" s="39"/>
      <c r="M135" s="179" t="s">
        <v>1</v>
      </c>
      <c r="N135" s="180" t="s">
        <v>41</v>
      </c>
      <c r="O135" s="77"/>
      <c r="P135" s="181">
        <f>O135*H135</f>
        <v>0</v>
      </c>
      <c r="Q135" s="181">
        <v>0</v>
      </c>
      <c r="R135" s="181">
        <f>Q135*H135</f>
        <v>0</v>
      </c>
      <c r="S135" s="181">
        <v>0</v>
      </c>
      <c r="T135" s="182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83" t="s">
        <v>248</v>
      </c>
      <c r="AT135" s="183" t="s">
        <v>137</v>
      </c>
      <c r="AU135" s="183" t="s">
        <v>84</v>
      </c>
      <c r="AY135" s="19" t="s">
        <v>134</v>
      </c>
      <c r="BE135" s="184">
        <f>IF(N135="základní",J135,0)</f>
        <v>0</v>
      </c>
      <c r="BF135" s="184">
        <f>IF(N135="snížená",J135,0)</f>
        <v>0</v>
      </c>
      <c r="BG135" s="184">
        <f>IF(N135="zákl. přenesená",J135,0)</f>
        <v>0</v>
      </c>
      <c r="BH135" s="184">
        <f>IF(N135="sníž. přenesená",J135,0)</f>
        <v>0</v>
      </c>
      <c r="BI135" s="184">
        <f>IF(N135="nulová",J135,0)</f>
        <v>0</v>
      </c>
      <c r="BJ135" s="19" t="s">
        <v>84</v>
      </c>
      <c r="BK135" s="184">
        <f>ROUND(I135*H135,2)</f>
        <v>0</v>
      </c>
      <c r="BL135" s="19" t="s">
        <v>248</v>
      </c>
      <c r="BM135" s="183" t="s">
        <v>462</v>
      </c>
    </row>
    <row r="136" s="2" customFormat="1" ht="24.15" customHeight="1">
      <c r="A136" s="38"/>
      <c r="B136" s="171"/>
      <c r="C136" s="172" t="s">
        <v>359</v>
      </c>
      <c r="D136" s="172" t="s">
        <v>137</v>
      </c>
      <c r="E136" s="173" t="s">
        <v>1730</v>
      </c>
      <c r="F136" s="174" t="s">
        <v>1731</v>
      </c>
      <c r="G136" s="175" t="s">
        <v>1699</v>
      </c>
      <c r="H136" s="176">
        <v>1</v>
      </c>
      <c r="I136" s="177"/>
      <c r="J136" s="178">
        <f>ROUND(I136*H136,2)</f>
        <v>0</v>
      </c>
      <c r="K136" s="174" t="s">
        <v>1</v>
      </c>
      <c r="L136" s="39"/>
      <c r="M136" s="179" t="s">
        <v>1</v>
      </c>
      <c r="N136" s="180" t="s">
        <v>41</v>
      </c>
      <c r="O136" s="77"/>
      <c r="P136" s="181">
        <f>O136*H136</f>
        <v>0</v>
      </c>
      <c r="Q136" s="181">
        <v>0</v>
      </c>
      <c r="R136" s="181">
        <f>Q136*H136</f>
        <v>0</v>
      </c>
      <c r="S136" s="181">
        <v>0</v>
      </c>
      <c r="T136" s="182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83" t="s">
        <v>248</v>
      </c>
      <c r="AT136" s="183" t="s">
        <v>137</v>
      </c>
      <c r="AU136" s="183" t="s">
        <v>84</v>
      </c>
      <c r="AY136" s="19" t="s">
        <v>134</v>
      </c>
      <c r="BE136" s="184">
        <f>IF(N136="základní",J136,0)</f>
        <v>0</v>
      </c>
      <c r="BF136" s="184">
        <f>IF(N136="snížená",J136,0)</f>
        <v>0</v>
      </c>
      <c r="BG136" s="184">
        <f>IF(N136="zákl. přenesená",J136,0)</f>
        <v>0</v>
      </c>
      <c r="BH136" s="184">
        <f>IF(N136="sníž. přenesená",J136,0)</f>
        <v>0</v>
      </c>
      <c r="BI136" s="184">
        <f>IF(N136="nulová",J136,0)</f>
        <v>0</v>
      </c>
      <c r="BJ136" s="19" t="s">
        <v>84</v>
      </c>
      <c r="BK136" s="184">
        <f>ROUND(I136*H136,2)</f>
        <v>0</v>
      </c>
      <c r="BL136" s="19" t="s">
        <v>248</v>
      </c>
      <c r="BM136" s="183" t="s">
        <v>471</v>
      </c>
    </row>
    <row r="137" s="2" customFormat="1" ht="16.5" customHeight="1">
      <c r="A137" s="38"/>
      <c r="B137" s="171"/>
      <c r="C137" s="172" t="s">
        <v>366</v>
      </c>
      <c r="D137" s="172" t="s">
        <v>137</v>
      </c>
      <c r="E137" s="173" t="s">
        <v>1732</v>
      </c>
      <c r="F137" s="174" t="s">
        <v>1733</v>
      </c>
      <c r="G137" s="175" t="s">
        <v>140</v>
      </c>
      <c r="H137" s="176">
        <v>1</v>
      </c>
      <c r="I137" s="177"/>
      <c r="J137" s="178">
        <f>ROUND(I137*H137,2)</f>
        <v>0</v>
      </c>
      <c r="K137" s="174" t="s">
        <v>1</v>
      </c>
      <c r="L137" s="39"/>
      <c r="M137" s="179" t="s">
        <v>1</v>
      </c>
      <c r="N137" s="180" t="s">
        <v>41</v>
      </c>
      <c r="O137" s="77"/>
      <c r="P137" s="181">
        <f>O137*H137</f>
        <v>0</v>
      </c>
      <c r="Q137" s="181">
        <v>0</v>
      </c>
      <c r="R137" s="181">
        <f>Q137*H137</f>
        <v>0</v>
      </c>
      <c r="S137" s="181">
        <v>0</v>
      </c>
      <c r="T137" s="182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83" t="s">
        <v>248</v>
      </c>
      <c r="AT137" s="183" t="s">
        <v>137</v>
      </c>
      <c r="AU137" s="183" t="s">
        <v>84</v>
      </c>
      <c r="AY137" s="19" t="s">
        <v>134</v>
      </c>
      <c r="BE137" s="184">
        <f>IF(N137="základní",J137,0)</f>
        <v>0</v>
      </c>
      <c r="BF137" s="184">
        <f>IF(N137="snížená",J137,0)</f>
        <v>0</v>
      </c>
      <c r="BG137" s="184">
        <f>IF(N137="zákl. přenesená",J137,0)</f>
        <v>0</v>
      </c>
      <c r="BH137" s="184">
        <f>IF(N137="sníž. přenesená",J137,0)</f>
        <v>0</v>
      </c>
      <c r="BI137" s="184">
        <f>IF(N137="nulová",J137,0)</f>
        <v>0</v>
      </c>
      <c r="BJ137" s="19" t="s">
        <v>84</v>
      </c>
      <c r="BK137" s="184">
        <f>ROUND(I137*H137,2)</f>
        <v>0</v>
      </c>
      <c r="BL137" s="19" t="s">
        <v>248</v>
      </c>
      <c r="BM137" s="183" t="s">
        <v>484</v>
      </c>
    </row>
    <row r="138" s="2" customFormat="1" ht="16.5" customHeight="1">
      <c r="A138" s="38"/>
      <c r="B138" s="171"/>
      <c r="C138" s="172" t="s">
        <v>371</v>
      </c>
      <c r="D138" s="172" t="s">
        <v>137</v>
      </c>
      <c r="E138" s="173" t="s">
        <v>1734</v>
      </c>
      <c r="F138" s="174" t="s">
        <v>1735</v>
      </c>
      <c r="G138" s="175" t="s">
        <v>140</v>
      </c>
      <c r="H138" s="176">
        <v>1</v>
      </c>
      <c r="I138" s="177"/>
      <c r="J138" s="178">
        <f>ROUND(I138*H138,2)</f>
        <v>0</v>
      </c>
      <c r="K138" s="174" t="s">
        <v>1</v>
      </c>
      <c r="L138" s="39"/>
      <c r="M138" s="179" t="s">
        <v>1</v>
      </c>
      <c r="N138" s="180" t="s">
        <v>41</v>
      </c>
      <c r="O138" s="77"/>
      <c r="P138" s="181">
        <f>O138*H138</f>
        <v>0</v>
      </c>
      <c r="Q138" s="181">
        <v>0</v>
      </c>
      <c r="R138" s="181">
        <f>Q138*H138</f>
        <v>0</v>
      </c>
      <c r="S138" s="181">
        <v>0</v>
      </c>
      <c r="T138" s="182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83" t="s">
        <v>248</v>
      </c>
      <c r="AT138" s="183" t="s">
        <v>137</v>
      </c>
      <c r="AU138" s="183" t="s">
        <v>84</v>
      </c>
      <c r="AY138" s="19" t="s">
        <v>134</v>
      </c>
      <c r="BE138" s="184">
        <f>IF(N138="základní",J138,0)</f>
        <v>0</v>
      </c>
      <c r="BF138" s="184">
        <f>IF(N138="snížená",J138,0)</f>
        <v>0</v>
      </c>
      <c r="BG138" s="184">
        <f>IF(N138="zákl. přenesená",J138,0)</f>
        <v>0</v>
      </c>
      <c r="BH138" s="184">
        <f>IF(N138="sníž. přenesená",J138,0)</f>
        <v>0</v>
      </c>
      <c r="BI138" s="184">
        <f>IF(N138="nulová",J138,0)</f>
        <v>0</v>
      </c>
      <c r="BJ138" s="19" t="s">
        <v>84</v>
      </c>
      <c r="BK138" s="184">
        <f>ROUND(I138*H138,2)</f>
        <v>0</v>
      </c>
      <c r="BL138" s="19" t="s">
        <v>248</v>
      </c>
      <c r="BM138" s="183" t="s">
        <v>497</v>
      </c>
    </row>
    <row r="139" s="2" customFormat="1" ht="16.5" customHeight="1">
      <c r="A139" s="38"/>
      <c r="B139" s="171"/>
      <c r="C139" s="172" t="s">
        <v>7</v>
      </c>
      <c r="D139" s="172" t="s">
        <v>137</v>
      </c>
      <c r="E139" s="173" t="s">
        <v>1736</v>
      </c>
      <c r="F139" s="174" t="s">
        <v>935</v>
      </c>
      <c r="G139" s="175" t="s">
        <v>1689</v>
      </c>
      <c r="H139" s="176">
        <v>40</v>
      </c>
      <c r="I139" s="177"/>
      <c r="J139" s="178">
        <f>ROUND(I139*H139,2)</f>
        <v>0</v>
      </c>
      <c r="K139" s="174" t="s">
        <v>1</v>
      </c>
      <c r="L139" s="39"/>
      <c r="M139" s="179" t="s">
        <v>1</v>
      </c>
      <c r="N139" s="180" t="s">
        <v>41</v>
      </c>
      <c r="O139" s="77"/>
      <c r="P139" s="181">
        <f>O139*H139</f>
        <v>0</v>
      </c>
      <c r="Q139" s="181">
        <v>0</v>
      </c>
      <c r="R139" s="181">
        <f>Q139*H139</f>
        <v>0</v>
      </c>
      <c r="S139" s="181">
        <v>0</v>
      </c>
      <c r="T139" s="18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83" t="s">
        <v>248</v>
      </c>
      <c r="AT139" s="183" t="s">
        <v>137</v>
      </c>
      <c r="AU139" s="183" t="s">
        <v>84</v>
      </c>
      <c r="AY139" s="19" t="s">
        <v>134</v>
      </c>
      <c r="BE139" s="184">
        <f>IF(N139="základní",J139,0)</f>
        <v>0</v>
      </c>
      <c r="BF139" s="184">
        <f>IF(N139="snížená",J139,0)</f>
        <v>0</v>
      </c>
      <c r="BG139" s="184">
        <f>IF(N139="zákl. přenesená",J139,0)</f>
        <v>0</v>
      </c>
      <c r="BH139" s="184">
        <f>IF(N139="sníž. přenesená",J139,0)</f>
        <v>0</v>
      </c>
      <c r="BI139" s="184">
        <f>IF(N139="nulová",J139,0)</f>
        <v>0</v>
      </c>
      <c r="BJ139" s="19" t="s">
        <v>84</v>
      </c>
      <c r="BK139" s="184">
        <f>ROUND(I139*H139,2)</f>
        <v>0</v>
      </c>
      <c r="BL139" s="19" t="s">
        <v>248</v>
      </c>
      <c r="BM139" s="183" t="s">
        <v>508</v>
      </c>
    </row>
    <row r="140" s="2" customFormat="1" ht="16.5" customHeight="1">
      <c r="A140" s="38"/>
      <c r="B140" s="171"/>
      <c r="C140" s="172" t="s">
        <v>381</v>
      </c>
      <c r="D140" s="172" t="s">
        <v>137</v>
      </c>
      <c r="E140" s="173" t="s">
        <v>1737</v>
      </c>
      <c r="F140" s="174" t="s">
        <v>1738</v>
      </c>
      <c r="G140" s="175" t="s">
        <v>1689</v>
      </c>
      <c r="H140" s="176">
        <v>20</v>
      </c>
      <c r="I140" s="177"/>
      <c r="J140" s="178">
        <f>ROUND(I140*H140,2)</f>
        <v>0</v>
      </c>
      <c r="K140" s="174" t="s">
        <v>1</v>
      </c>
      <c r="L140" s="39"/>
      <c r="M140" s="179" t="s">
        <v>1</v>
      </c>
      <c r="N140" s="180" t="s">
        <v>41</v>
      </c>
      <c r="O140" s="77"/>
      <c r="P140" s="181">
        <f>O140*H140</f>
        <v>0</v>
      </c>
      <c r="Q140" s="181">
        <v>0</v>
      </c>
      <c r="R140" s="181">
        <f>Q140*H140</f>
        <v>0</v>
      </c>
      <c r="S140" s="181">
        <v>0</v>
      </c>
      <c r="T140" s="182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83" t="s">
        <v>248</v>
      </c>
      <c r="AT140" s="183" t="s">
        <v>137</v>
      </c>
      <c r="AU140" s="183" t="s">
        <v>84</v>
      </c>
      <c r="AY140" s="19" t="s">
        <v>134</v>
      </c>
      <c r="BE140" s="184">
        <f>IF(N140="základní",J140,0)</f>
        <v>0</v>
      </c>
      <c r="BF140" s="184">
        <f>IF(N140="snížená",J140,0)</f>
        <v>0</v>
      </c>
      <c r="BG140" s="184">
        <f>IF(N140="zákl. přenesená",J140,0)</f>
        <v>0</v>
      </c>
      <c r="BH140" s="184">
        <f>IF(N140="sníž. přenesená",J140,0)</f>
        <v>0</v>
      </c>
      <c r="BI140" s="184">
        <f>IF(N140="nulová",J140,0)</f>
        <v>0</v>
      </c>
      <c r="BJ140" s="19" t="s">
        <v>84</v>
      </c>
      <c r="BK140" s="184">
        <f>ROUND(I140*H140,2)</f>
        <v>0</v>
      </c>
      <c r="BL140" s="19" t="s">
        <v>248</v>
      </c>
      <c r="BM140" s="183" t="s">
        <v>525</v>
      </c>
    </row>
    <row r="141" s="2" customFormat="1" ht="16.5" customHeight="1">
      <c r="A141" s="38"/>
      <c r="B141" s="171"/>
      <c r="C141" s="172" t="s">
        <v>394</v>
      </c>
      <c r="D141" s="172" t="s">
        <v>137</v>
      </c>
      <c r="E141" s="173" t="s">
        <v>1739</v>
      </c>
      <c r="F141" s="174" t="s">
        <v>1740</v>
      </c>
      <c r="G141" s="175" t="s">
        <v>140</v>
      </c>
      <c r="H141" s="176">
        <v>1</v>
      </c>
      <c r="I141" s="177"/>
      <c r="J141" s="178">
        <f>ROUND(I141*H141,2)</f>
        <v>0</v>
      </c>
      <c r="K141" s="174" t="s">
        <v>1</v>
      </c>
      <c r="L141" s="39"/>
      <c r="M141" s="179" t="s">
        <v>1</v>
      </c>
      <c r="N141" s="180" t="s">
        <v>41</v>
      </c>
      <c r="O141" s="77"/>
      <c r="P141" s="181">
        <f>O141*H141</f>
        <v>0</v>
      </c>
      <c r="Q141" s="181">
        <v>0</v>
      </c>
      <c r="R141" s="181">
        <f>Q141*H141</f>
        <v>0</v>
      </c>
      <c r="S141" s="181">
        <v>0</v>
      </c>
      <c r="T141" s="18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83" t="s">
        <v>248</v>
      </c>
      <c r="AT141" s="183" t="s">
        <v>137</v>
      </c>
      <c r="AU141" s="183" t="s">
        <v>84</v>
      </c>
      <c r="AY141" s="19" t="s">
        <v>134</v>
      </c>
      <c r="BE141" s="184">
        <f>IF(N141="základní",J141,0)</f>
        <v>0</v>
      </c>
      <c r="BF141" s="184">
        <f>IF(N141="snížená",J141,0)</f>
        <v>0</v>
      </c>
      <c r="BG141" s="184">
        <f>IF(N141="zákl. přenesená",J141,0)</f>
        <v>0</v>
      </c>
      <c r="BH141" s="184">
        <f>IF(N141="sníž. přenesená",J141,0)</f>
        <v>0</v>
      </c>
      <c r="BI141" s="184">
        <f>IF(N141="nulová",J141,0)</f>
        <v>0</v>
      </c>
      <c r="BJ141" s="19" t="s">
        <v>84</v>
      </c>
      <c r="BK141" s="184">
        <f>ROUND(I141*H141,2)</f>
        <v>0</v>
      </c>
      <c r="BL141" s="19" t="s">
        <v>248</v>
      </c>
      <c r="BM141" s="183" t="s">
        <v>535</v>
      </c>
    </row>
    <row r="142" s="2" customFormat="1" ht="16.5" customHeight="1">
      <c r="A142" s="38"/>
      <c r="B142" s="171"/>
      <c r="C142" s="172" t="s">
        <v>400</v>
      </c>
      <c r="D142" s="172" t="s">
        <v>137</v>
      </c>
      <c r="E142" s="173" t="s">
        <v>1741</v>
      </c>
      <c r="F142" s="174" t="s">
        <v>1742</v>
      </c>
      <c r="G142" s="175" t="s">
        <v>140</v>
      </c>
      <c r="H142" s="176">
        <v>1</v>
      </c>
      <c r="I142" s="177"/>
      <c r="J142" s="178">
        <f>ROUND(I142*H142,2)</f>
        <v>0</v>
      </c>
      <c r="K142" s="174" t="s">
        <v>1</v>
      </c>
      <c r="L142" s="39"/>
      <c r="M142" s="179" t="s">
        <v>1</v>
      </c>
      <c r="N142" s="180" t="s">
        <v>41</v>
      </c>
      <c r="O142" s="77"/>
      <c r="P142" s="181">
        <f>O142*H142</f>
        <v>0</v>
      </c>
      <c r="Q142" s="181">
        <v>0</v>
      </c>
      <c r="R142" s="181">
        <f>Q142*H142</f>
        <v>0</v>
      </c>
      <c r="S142" s="181">
        <v>0</v>
      </c>
      <c r="T142" s="182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83" t="s">
        <v>248</v>
      </c>
      <c r="AT142" s="183" t="s">
        <v>137</v>
      </c>
      <c r="AU142" s="183" t="s">
        <v>84</v>
      </c>
      <c r="AY142" s="19" t="s">
        <v>134</v>
      </c>
      <c r="BE142" s="184">
        <f>IF(N142="základní",J142,0)</f>
        <v>0</v>
      </c>
      <c r="BF142" s="184">
        <f>IF(N142="snížená",J142,0)</f>
        <v>0</v>
      </c>
      <c r="BG142" s="184">
        <f>IF(N142="zákl. přenesená",J142,0)</f>
        <v>0</v>
      </c>
      <c r="BH142" s="184">
        <f>IF(N142="sníž. přenesená",J142,0)</f>
        <v>0</v>
      </c>
      <c r="BI142" s="184">
        <f>IF(N142="nulová",J142,0)</f>
        <v>0</v>
      </c>
      <c r="BJ142" s="19" t="s">
        <v>84</v>
      </c>
      <c r="BK142" s="184">
        <f>ROUND(I142*H142,2)</f>
        <v>0</v>
      </c>
      <c r="BL142" s="19" t="s">
        <v>248</v>
      </c>
      <c r="BM142" s="183" t="s">
        <v>544</v>
      </c>
    </row>
    <row r="143" s="2" customFormat="1" ht="16.5" customHeight="1">
      <c r="A143" s="38"/>
      <c r="B143" s="171"/>
      <c r="C143" s="172" t="s">
        <v>406</v>
      </c>
      <c r="D143" s="172" t="s">
        <v>137</v>
      </c>
      <c r="E143" s="173" t="s">
        <v>1743</v>
      </c>
      <c r="F143" s="174" t="s">
        <v>1744</v>
      </c>
      <c r="G143" s="175" t="s">
        <v>140</v>
      </c>
      <c r="H143" s="176">
        <v>1</v>
      </c>
      <c r="I143" s="177"/>
      <c r="J143" s="178">
        <f>ROUND(I143*H143,2)</f>
        <v>0</v>
      </c>
      <c r="K143" s="174" t="s">
        <v>1</v>
      </c>
      <c r="L143" s="39"/>
      <c r="M143" s="179" t="s">
        <v>1</v>
      </c>
      <c r="N143" s="180" t="s">
        <v>41</v>
      </c>
      <c r="O143" s="77"/>
      <c r="P143" s="181">
        <f>O143*H143</f>
        <v>0</v>
      </c>
      <c r="Q143" s="181">
        <v>0</v>
      </c>
      <c r="R143" s="181">
        <f>Q143*H143</f>
        <v>0</v>
      </c>
      <c r="S143" s="181">
        <v>0</v>
      </c>
      <c r="T143" s="182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83" t="s">
        <v>248</v>
      </c>
      <c r="AT143" s="183" t="s">
        <v>137</v>
      </c>
      <c r="AU143" s="183" t="s">
        <v>84</v>
      </c>
      <c r="AY143" s="19" t="s">
        <v>134</v>
      </c>
      <c r="BE143" s="184">
        <f>IF(N143="základní",J143,0)</f>
        <v>0</v>
      </c>
      <c r="BF143" s="184">
        <f>IF(N143="snížená",J143,0)</f>
        <v>0</v>
      </c>
      <c r="BG143" s="184">
        <f>IF(N143="zákl. přenesená",J143,0)</f>
        <v>0</v>
      </c>
      <c r="BH143" s="184">
        <f>IF(N143="sníž. přenesená",J143,0)</f>
        <v>0</v>
      </c>
      <c r="BI143" s="184">
        <f>IF(N143="nulová",J143,0)</f>
        <v>0</v>
      </c>
      <c r="BJ143" s="19" t="s">
        <v>84</v>
      </c>
      <c r="BK143" s="184">
        <f>ROUND(I143*H143,2)</f>
        <v>0</v>
      </c>
      <c r="BL143" s="19" t="s">
        <v>248</v>
      </c>
      <c r="BM143" s="183" t="s">
        <v>578</v>
      </c>
    </row>
    <row r="144" s="2" customFormat="1" ht="16.5" customHeight="1">
      <c r="A144" s="38"/>
      <c r="B144" s="171"/>
      <c r="C144" s="172" t="s">
        <v>412</v>
      </c>
      <c r="D144" s="172" t="s">
        <v>137</v>
      </c>
      <c r="E144" s="173" t="s">
        <v>1745</v>
      </c>
      <c r="F144" s="174" t="s">
        <v>1746</v>
      </c>
      <c r="G144" s="175" t="s">
        <v>1689</v>
      </c>
      <c r="H144" s="176">
        <v>8</v>
      </c>
      <c r="I144" s="177"/>
      <c r="J144" s="178">
        <f>ROUND(I144*H144,2)</f>
        <v>0</v>
      </c>
      <c r="K144" s="174" t="s">
        <v>1</v>
      </c>
      <c r="L144" s="39"/>
      <c r="M144" s="179" t="s">
        <v>1</v>
      </c>
      <c r="N144" s="180" t="s">
        <v>41</v>
      </c>
      <c r="O144" s="77"/>
      <c r="P144" s="181">
        <f>O144*H144</f>
        <v>0</v>
      </c>
      <c r="Q144" s="181">
        <v>0</v>
      </c>
      <c r="R144" s="181">
        <f>Q144*H144</f>
        <v>0</v>
      </c>
      <c r="S144" s="181">
        <v>0</v>
      </c>
      <c r="T144" s="182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83" t="s">
        <v>248</v>
      </c>
      <c r="AT144" s="183" t="s">
        <v>137</v>
      </c>
      <c r="AU144" s="183" t="s">
        <v>84</v>
      </c>
      <c r="AY144" s="19" t="s">
        <v>134</v>
      </c>
      <c r="BE144" s="184">
        <f>IF(N144="základní",J144,0)</f>
        <v>0</v>
      </c>
      <c r="BF144" s="184">
        <f>IF(N144="snížená",J144,0)</f>
        <v>0</v>
      </c>
      <c r="BG144" s="184">
        <f>IF(N144="zákl. přenesená",J144,0)</f>
        <v>0</v>
      </c>
      <c r="BH144" s="184">
        <f>IF(N144="sníž. přenesená",J144,0)</f>
        <v>0</v>
      </c>
      <c r="BI144" s="184">
        <f>IF(N144="nulová",J144,0)</f>
        <v>0</v>
      </c>
      <c r="BJ144" s="19" t="s">
        <v>84</v>
      </c>
      <c r="BK144" s="184">
        <f>ROUND(I144*H144,2)</f>
        <v>0</v>
      </c>
      <c r="BL144" s="19" t="s">
        <v>248</v>
      </c>
      <c r="BM144" s="183" t="s">
        <v>586</v>
      </c>
    </row>
    <row r="145" s="2" customFormat="1" ht="16.5" customHeight="1">
      <c r="A145" s="38"/>
      <c r="B145" s="171"/>
      <c r="C145" s="172" t="s">
        <v>423</v>
      </c>
      <c r="D145" s="172" t="s">
        <v>137</v>
      </c>
      <c r="E145" s="173" t="s">
        <v>1747</v>
      </c>
      <c r="F145" s="174" t="s">
        <v>1748</v>
      </c>
      <c r="G145" s="175" t="s">
        <v>140</v>
      </c>
      <c r="H145" s="176">
        <v>1</v>
      </c>
      <c r="I145" s="177"/>
      <c r="J145" s="178">
        <f>ROUND(I145*H145,2)</f>
        <v>0</v>
      </c>
      <c r="K145" s="174" t="s">
        <v>1</v>
      </c>
      <c r="L145" s="39"/>
      <c r="M145" s="185" t="s">
        <v>1</v>
      </c>
      <c r="N145" s="186" t="s">
        <v>41</v>
      </c>
      <c r="O145" s="187"/>
      <c r="P145" s="188">
        <f>O145*H145</f>
        <v>0</v>
      </c>
      <c r="Q145" s="188">
        <v>0</v>
      </c>
      <c r="R145" s="188">
        <f>Q145*H145</f>
        <v>0</v>
      </c>
      <c r="S145" s="188">
        <v>0</v>
      </c>
      <c r="T145" s="189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83" t="s">
        <v>248</v>
      </c>
      <c r="AT145" s="183" t="s">
        <v>137</v>
      </c>
      <c r="AU145" s="183" t="s">
        <v>84</v>
      </c>
      <c r="AY145" s="19" t="s">
        <v>134</v>
      </c>
      <c r="BE145" s="184">
        <f>IF(N145="základní",J145,0)</f>
        <v>0</v>
      </c>
      <c r="BF145" s="184">
        <f>IF(N145="snížená",J145,0)</f>
        <v>0</v>
      </c>
      <c r="BG145" s="184">
        <f>IF(N145="zákl. přenesená",J145,0)</f>
        <v>0</v>
      </c>
      <c r="BH145" s="184">
        <f>IF(N145="sníž. přenesená",J145,0)</f>
        <v>0</v>
      </c>
      <c r="BI145" s="184">
        <f>IF(N145="nulová",J145,0)</f>
        <v>0</v>
      </c>
      <c r="BJ145" s="19" t="s">
        <v>84</v>
      </c>
      <c r="BK145" s="184">
        <f>ROUND(I145*H145,2)</f>
        <v>0</v>
      </c>
      <c r="BL145" s="19" t="s">
        <v>248</v>
      </c>
      <c r="BM145" s="183" t="s">
        <v>1749</v>
      </c>
    </row>
    <row r="146" s="2" customFormat="1" ht="6.96" customHeight="1">
      <c r="A146" s="38"/>
      <c r="B146" s="60"/>
      <c r="C146" s="61"/>
      <c r="D146" s="61"/>
      <c r="E146" s="61"/>
      <c r="F146" s="61"/>
      <c r="G146" s="61"/>
      <c r="H146" s="61"/>
      <c r="I146" s="61"/>
      <c r="J146" s="61"/>
      <c r="K146" s="61"/>
      <c r="L146" s="39"/>
      <c r="M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</row>
  </sheetData>
  <autoFilter ref="C116:K145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105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86</v>
      </c>
    </row>
    <row r="4" s="1" customFormat="1" ht="24.96" customHeight="1">
      <c r="B4" s="22"/>
      <c r="D4" s="23" t="s">
        <v>106</v>
      </c>
      <c r="L4" s="22"/>
      <c r="M4" s="120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1" t="str">
        <f>'Rekapitulace stavby'!K6</f>
        <v>Mateřská škola Dráček - energetická opatření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107</v>
      </c>
      <c r="E8" s="38"/>
      <c r="F8" s="38"/>
      <c r="G8" s="38"/>
      <c r="H8" s="38"/>
      <c r="I8" s="38"/>
      <c r="J8" s="38"/>
      <c r="K8" s="38"/>
      <c r="L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67" t="s">
        <v>1750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21</v>
      </c>
      <c r="G12" s="38"/>
      <c r="H12" s="38"/>
      <c r="I12" s="32" t="s">
        <v>22</v>
      </c>
      <c r="J12" s="69" t="str">
        <f>'Rekapitulace stavby'!AN8</f>
        <v>24. 6. 2024</v>
      </c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">
        <v>1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26</v>
      </c>
      <c r="F15" s="38"/>
      <c r="G15" s="38"/>
      <c r="H15" s="38"/>
      <c r="I15" s="32" t="s">
        <v>27</v>
      </c>
      <c r="J15" s="27" t="s">
        <v>1</v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28</v>
      </c>
      <c r="E17" s="38"/>
      <c r="F17" s="38"/>
      <c r="G17" s="38"/>
      <c r="H17" s="38"/>
      <c r="I17" s="32" t="s">
        <v>25</v>
      </c>
      <c r="J17" s="33" t="str">
        <f>'Rekapitulace stavby'!AN13</f>
        <v>Vyplň údaj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'Rekapitulace stavby'!E14</f>
        <v>Vyplň údaj</v>
      </c>
      <c r="F18" s="27"/>
      <c r="G18" s="27"/>
      <c r="H18" s="27"/>
      <c r="I18" s="32" t="s">
        <v>27</v>
      </c>
      <c r="J18" s="33" t="str">
        <f>'Rekapitulace stavby'!AN14</f>
        <v>Vyplň údaj</v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30</v>
      </c>
      <c r="E20" s="38"/>
      <c r="F20" s="38"/>
      <c r="G20" s="38"/>
      <c r="H20" s="38"/>
      <c r="I20" s="32" t="s">
        <v>25</v>
      </c>
      <c r="J20" s="27" t="s">
        <v>1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31</v>
      </c>
      <c r="F21" s="38"/>
      <c r="G21" s="38"/>
      <c r="H21" s="38"/>
      <c r="I21" s="32" t="s">
        <v>27</v>
      </c>
      <c r="J21" s="27" t="s">
        <v>1</v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25</v>
      </c>
      <c r="J23" s="27" t="s">
        <v>1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">
        <v>34</v>
      </c>
      <c r="F24" s="38"/>
      <c r="G24" s="38"/>
      <c r="H24" s="38"/>
      <c r="I24" s="32" t="s">
        <v>27</v>
      </c>
      <c r="J24" s="27" t="s">
        <v>1</v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22"/>
      <c r="B27" s="123"/>
      <c r="C27" s="122"/>
      <c r="D27" s="122"/>
      <c r="E27" s="36" t="s">
        <v>1</v>
      </c>
      <c r="F27" s="36"/>
      <c r="G27" s="36"/>
      <c r="H27" s="36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0"/>
      <c r="E29" s="90"/>
      <c r="F29" s="90"/>
      <c r="G29" s="90"/>
      <c r="H29" s="90"/>
      <c r="I29" s="90"/>
      <c r="J29" s="90"/>
      <c r="K29" s="90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25" t="s">
        <v>36</v>
      </c>
      <c r="E30" s="38"/>
      <c r="F30" s="38"/>
      <c r="G30" s="38"/>
      <c r="H30" s="38"/>
      <c r="I30" s="38"/>
      <c r="J30" s="96">
        <f>ROUND(J118, 2)</f>
        <v>0</v>
      </c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38</v>
      </c>
      <c r="G32" s="38"/>
      <c r="H32" s="38"/>
      <c r="I32" s="43" t="s">
        <v>37</v>
      </c>
      <c r="J32" s="43" t="s">
        <v>39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26" t="s">
        <v>40</v>
      </c>
      <c r="E33" s="32" t="s">
        <v>41</v>
      </c>
      <c r="F33" s="127">
        <f>ROUND((SUM(BE118:BE122)),  2)</f>
        <v>0</v>
      </c>
      <c r="G33" s="38"/>
      <c r="H33" s="38"/>
      <c r="I33" s="128">
        <v>0.20999999999999999</v>
      </c>
      <c r="J33" s="127">
        <f>ROUND(((SUM(BE118:BE122))*I33),  2)</f>
        <v>0</v>
      </c>
      <c r="K33" s="38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2" t="s">
        <v>42</v>
      </c>
      <c r="F34" s="127">
        <f>ROUND((SUM(BF118:BF122)),  2)</f>
        <v>0</v>
      </c>
      <c r="G34" s="38"/>
      <c r="H34" s="38"/>
      <c r="I34" s="128">
        <v>0.12</v>
      </c>
      <c r="J34" s="127">
        <f>ROUND(((SUM(BF118:BF122))*I34), 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43</v>
      </c>
      <c r="F35" s="127">
        <f>ROUND((SUM(BG118:BG122)),  2)</f>
        <v>0</v>
      </c>
      <c r="G35" s="38"/>
      <c r="H35" s="38"/>
      <c r="I35" s="128">
        <v>0.20999999999999999</v>
      </c>
      <c r="J35" s="127">
        <f>0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44</v>
      </c>
      <c r="F36" s="127">
        <f>ROUND((SUM(BH118:BH122)),  2)</f>
        <v>0</v>
      </c>
      <c r="G36" s="38"/>
      <c r="H36" s="38"/>
      <c r="I36" s="128">
        <v>0.12</v>
      </c>
      <c r="J36" s="127">
        <f>0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45</v>
      </c>
      <c r="F37" s="127">
        <f>ROUND((SUM(BI118:BI122)),  2)</f>
        <v>0</v>
      </c>
      <c r="G37" s="38"/>
      <c r="H37" s="38"/>
      <c r="I37" s="128">
        <v>0</v>
      </c>
      <c r="J37" s="127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29"/>
      <c r="D39" s="130" t="s">
        <v>46</v>
      </c>
      <c r="E39" s="81"/>
      <c r="F39" s="81"/>
      <c r="G39" s="131" t="s">
        <v>47</v>
      </c>
      <c r="H39" s="132" t="s">
        <v>48</v>
      </c>
      <c r="I39" s="81"/>
      <c r="J39" s="133">
        <f>SUM(J30:J37)</f>
        <v>0</v>
      </c>
      <c r="K39" s="134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49</v>
      </c>
      <c r="E50" s="57"/>
      <c r="F50" s="57"/>
      <c r="G50" s="56" t="s">
        <v>50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51</v>
      </c>
      <c r="E61" s="41"/>
      <c r="F61" s="135" t="s">
        <v>52</v>
      </c>
      <c r="G61" s="58" t="s">
        <v>51</v>
      </c>
      <c r="H61" s="41"/>
      <c r="I61" s="41"/>
      <c r="J61" s="136" t="s">
        <v>52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53</v>
      </c>
      <c r="E65" s="59"/>
      <c r="F65" s="59"/>
      <c r="G65" s="56" t="s">
        <v>54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51</v>
      </c>
      <c r="E76" s="41"/>
      <c r="F76" s="135" t="s">
        <v>52</v>
      </c>
      <c r="G76" s="58" t="s">
        <v>51</v>
      </c>
      <c r="H76" s="41"/>
      <c r="I76" s="41"/>
      <c r="J76" s="136" t="s">
        <v>52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109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1" t="str">
        <f>E7</f>
        <v>Mateřská škola Dráček - energetická opatření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107</v>
      </c>
      <c r="D86" s="38"/>
      <c r="E86" s="38"/>
      <c r="F86" s="38"/>
      <c r="G86" s="38"/>
      <c r="H86" s="38"/>
      <c r="I86" s="38"/>
      <c r="J86" s="38"/>
      <c r="K86" s="38"/>
      <c r="L86" s="5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67" t="str">
        <f>E9</f>
        <v>006 - FVE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>Trutnov</v>
      </c>
      <c r="G89" s="38"/>
      <c r="H89" s="38"/>
      <c r="I89" s="32" t="s">
        <v>22</v>
      </c>
      <c r="J89" s="69" t="str">
        <f>IF(J12="","",J12)</f>
        <v>24. 6. 2024</v>
      </c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38"/>
      <c r="E91" s="38"/>
      <c r="F91" s="27" t="str">
        <f>E15</f>
        <v>Město Trutnov, Slovanské nám. 165, Trutnov</v>
      </c>
      <c r="G91" s="38"/>
      <c r="H91" s="38"/>
      <c r="I91" s="32" t="s">
        <v>30</v>
      </c>
      <c r="J91" s="36" t="str">
        <f>E21</f>
        <v>SOLLERTIA, Ing. Vladislav Jána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>Ing. Lenka Kasperová</v>
      </c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37" t="s">
        <v>110</v>
      </c>
      <c r="D94" s="129"/>
      <c r="E94" s="129"/>
      <c r="F94" s="129"/>
      <c r="G94" s="129"/>
      <c r="H94" s="129"/>
      <c r="I94" s="129"/>
      <c r="J94" s="138" t="s">
        <v>111</v>
      </c>
      <c r="K94" s="129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39" t="s">
        <v>112</v>
      </c>
      <c r="D96" s="38"/>
      <c r="E96" s="38"/>
      <c r="F96" s="38"/>
      <c r="G96" s="38"/>
      <c r="H96" s="38"/>
      <c r="I96" s="38"/>
      <c r="J96" s="96">
        <f>J118</f>
        <v>0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113</v>
      </c>
    </row>
    <row r="97" s="9" customFormat="1" ht="24.96" customHeight="1">
      <c r="A97" s="9"/>
      <c r="B97" s="140"/>
      <c r="C97" s="9"/>
      <c r="D97" s="141" t="s">
        <v>228</v>
      </c>
      <c r="E97" s="142"/>
      <c r="F97" s="142"/>
      <c r="G97" s="142"/>
      <c r="H97" s="142"/>
      <c r="I97" s="142"/>
      <c r="J97" s="143">
        <f>J119</f>
        <v>0</v>
      </c>
      <c r="K97" s="9"/>
      <c r="L97" s="14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4"/>
      <c r="C98" s="10"/>
      <c r="D98" s="145" t="s">
        <v>1751</v>
      </c>
      <c r="E98" s="146"/>
      <c r="F98" s="146"/>
      <c r="G98" s="146"/>
      <c r="H98" s="146"/>
      <c r="I98" s="146"/>
      <c r="J98" s="147">
        <f>J120</f>
        <v>0</v>
      </c>
      <c r="K98" s="10"/>
      <c r="L98" s="14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8"/>
      <c r="B99" s="39"/>
      <c r="C99" s="38"/>
      <c r="D99" s="38"/>
      <c r="E99" s="38"/>
      <c r="F99" s="38"/>
      <c r="G99" s="38"/>
      <c r="H99" s="38"/>
      <c r="I99" s="38"/>
      <c r="J99" s="38"/>
      <c r="K99" s="38"/>
      <c r="L99" s="55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6.96" customHeight="1">
      <c r="A100" s="38"/>
      <c r="B100" s="60"/>
      <c r="C100" s="61"/>
      <c r="D100" s="61"/>
      <c r="E100" s="61"/>
      <c r="F100" s="61"/>
      <c r="G100" s="61"/>
      <c r="H100" s="61"/>
      <c r="I100" s="61"/>
      <c r="J100" s="61"/>
      <c r="K100" s="61"/>
      <c r="L100" s="55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4" s="2" customFormat="1" ht="6.96" customHeight="1">
      <c r="A104" s="38"/>
      <c r="B104" s="62"/>
      <c r="C104" s="63"/>
      <c r="D104" s="63"/>
      <c r="E104" s="63"/>
      <c r="F104" s="63"/>
      <c r="G104" s="63"/>
      <c r="H104" s="63"/>
      <c r="I104" s="63"/>
      <c r="J104" s="63"/>
      <c r="K104" s="63"/>
      <c r="L104" s="55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24.96" customHeight="1">
      <c r="A105" s="38"/>
      <c r="B105" s="39"/>
      <c r="C105" s="23" t="s">
        <v>118</v>
      </c>
      <c r="D105" s="38"/>
      <c r="E105" s="38"/>
      <c r="F105" s="38"/>
      <c r="G105" s="38"/>
      <c r="H105" s="38"/>
      <c r="I105" s="38"/>
      <c r="J105" s="38"/>
      <c r="K105" s="38"/>
      <c r="L105" s="55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39"/>
      <c r="C106" s="38"/>
      <c r="D106" s="38"/>
      <c r="E106" s="38"/>
      <c r="F106" s="38"/>
      <c r="G106" s="38"/>
      <c r="H106" s="38"/>
      <c r="I106" s="38"/>
      <c r="J106" s="38"/>
      <c r="K106" s="38"/>
      <c r="L106" s="55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16</v>
      </c>
      <c r="D107" s="38"/>
      <c r="E107" s="38"/>
      <c r="F107" s="38"/>
      <c r="G107" s="38"/>
      <c r="H107" s="38"/>
      <c r="I107" s="38"/>
      <c r="J107" s="38"/>
      <c r="K107" s="38"/>
      <c r="L107" s="55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6.5" customHeight="1">
      <c r="A108" s="38"/>
      <c r="B108" s="39"/>
      <c r="C108" s="38"/>
      <c r="D108" s="38"/>
      <c r="E108" s="121" t="str">
        <f>E7</f>
        <v>Mateřská škola Dráček - energetická opatření</v>
      </c>
      <c r="F108" s="32"/>
      <c r="G108" s="32"/>
      <c r="H108" s="32"/>
      <c r="I108" s="38"/>
      <c r="J108" s="38"/>
      <c r="K108" s="38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107</v>
      </c>
      <c r="D109" s="38"/>
      <c r="E109" s="38"/>
      <c r="F109" s="38"/>
      <c r="G109" s="38"/>
      <c r="H109" s="38"/>
      <c r="I109" s="38"/>
      <c r="J109" s="38"/>
      <c r="K109" s="38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38"/>
      <c r="D110" s="38"/>
      <c r="E110" s="67" t="str">
        <f>E9</f>
        <v>006 - FVE</v>
      </c>
      <c r="F110" s="38"/>
      <c r="G110" s="38"/>
      <c r="H110" s="38"/>
      <c r="I110" s="38"/>
      <c r="J110" s="38"/>
      <c r="K110" s="38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38"/>
      <c r="D111" s="38"/>
      <c r="E111" s="38"/>
      <c r="F111" s="38"/>
      <c r="G111" s="38"/>
      <c r="H111" s="38"/>
      <c r="I111" s="38"/>
      <c r="J111" s="38"/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20</v>
      </c>
      <c r="D112" s="38"/>
      <c r="E112" s="38"/>
      <c r="F112" s="27" t="str">
        <f>F12</f>
        <v>Trutnov</v>
      </c>
      <c r="G112" s="38"/>
      <c r="H112" s="38"/>
      <c r="I112" s="32" t="s">
        <v>22</v>
      </c>
      <c r="J112" s="69" t="str">
        <f>IF(J12="","",J12)</f>
        <v>24. 6. 2024</v>
      </c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38"/>
      <c r="D113" s="38"/>
      <c r="E113" s="38"/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5.65" customHeight="1">
      <c r="A114" s="38"/>
      <c r="B114" s="39"/>
      <c r="C114" s="32" t="s">
        <v>24</v>
      </c>
      <c r="D114" s="38"/>
      <c r="E114" s="38"/>
      <c r="F114" s="27" t="str">
        <f>E15</f>
        <v>Město Trutnov, Slovanské nám. 165, Trutnov</v>
      </c>
      <c r="G114" s="38"/>
      <c r="H114" s="38"/>
      <c r="I114" s="32" t="s">
        <v>30</v>
      </c>
      <c r="J114" s="36" t="str">
        <f>E21</f>
        <v>SOLLERTIA, Ing. Vladislav Jána</v>
      </c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28</v>
      </c>
      <c r="D115" s="38"/>
      <c r="E115" s="38"/>
      <c r="F115" s="27" t="str">
        <f>IF(E18="","",E18)</f>
        <v>Vyplň údaj</v>
      </c>
      <c r="G115" s="38"/>
      <c r="H115" s="38"/>
      <c r="I115" s="32" t="s">
        <v>33</v>
      </c>
      <c r="J115" s="36" t="str">
        <f>E24</f>
        <v>Ing. Lenka Kasperová</v>
      </c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0.32" customHeight="1">
      <c r="A116" s="38"/>
      <c r="B116" s="39"/>
      <c r="C116" s="38"/>
      <c r="D116" s="38"/>
      <c r="E116" s="38"/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1" customFormat="1" ht="29.28" customHeight="1">
      <c r="A117" s="148"/>
      <c r="B117" s="149"/>
      <c r="C117" s="150" t="s">
        <v>119</v>
      </c>
      <c r="D117" s="151" t="s">
        <v>61</v>
      </c>
      <c r="E117" s="151" t="s">
        <v>57</v>
      </c>
      <c r="F117" s="151" t="s">
        <v>58</v>
      </c>
      <c r="G117" s="151" t="s">
        <v>120</v>
      </c>
      <c r="H117" s="151" t="s">
        <v>121</v>
      </c>
      <c r="I117" s="151" t="s">
        <v>122</v>
      </c>
      <c r="J117" s="151" t="s">
        <v>111</v>
      </c>
      <c r="K117" s="152" t="s">
        <v>123</v>
      </c>
      <c r="L117" s="153"/>
      <c r="M117" s="86" t="s">
        <v>1</v>
      </c>
      <c r="N117" s="87" t="s">
        <v>40</v>
      </c>
      <c r="O117" s="87" t="s">
        <v>124</v>
      </c>
      <c r="P117" s="87" t="s">
        <v>125</v>
      </c>
      <c r="Q117" s="87" t="s">
        <v>126</v>
      </c>
      <c r="R117" s="87" t="s">
        <v>127</v>
      </c>
      <c r="S117" s="87" t="s">
        <v>128</v>
      </c>
      <c r="T117" s="88" t="s">
        <v>129</v>
      </c>
      <c r="U117" s="148"/>
      <c r="V117" s="148"/>
      <c r="W117" s="148"/>
      <c r="X117" s="148"/>
      <c r="Y117" s="148"/>
      <c r="Z117" s="148"/>
      <c r="AA117" s="148"/>
      <c r="AB117" s="148"/>
      <c r="AC117" s="148"/>
      <c r="AD117" s="148"/>
      <c r="AE117" s="148"/>
    </row>
    <row r="118" s="2" customFormat="1" ht="22.8" customHeight="1">
      <c r="A118" s="38"/>
      <c r="B118" s="39"/>
      <c r="C118" s="93" t="s">
        <v>130</v>
      </c>
      <c r="D118" s="38"/>
      <c r="E118" s="38"/>
      <c r="F118" s="38"/>
      <c r="G118" s="38"/>
      <c r="H118" s="38"/>
      <c r="I118" s="38"/>
      <c r="J118" s="154">
        <f>BK118</f>
        <v>0</v>
      </c>
      <c r="K118" s="38"/>
      <c r="L118" s="39"/>
      <c r="M118" s="89"/>
      <c r="N118" s="73"/>
      <c r="O118" s="90"/>
      <c r="P118" s="155">
        <f>P119</f>
        <v>0</v>
      </c>
      <c r="Q118" s="90"/>
      <c r="R118" s="155">
        <f>R119</f>
        <v>0</v>
      </c>
      <c r="S118" s="90"/>
      <c r="T118" s="156">
        <f>T119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9" t="s">
        <v>75</v>
      </c>
      <c r="AU118" s="19" t="s">
        <v>113</v>
      </c>
      <c r="BK118" s="157">
        <f>BK119</f>
        <v>0</v>
      </c>
    </row>
    <row r="119" s="12" customFormat="1" ht="25.92" customHeight="1">
      <c r="A119" s="12"/>
      <c r="B119" s="158"/>
      <c r="C119" s="12"/>
      <c r="D119" s="159" t="s">
        <v>75</v>
      </c>
      <c r="E119" s="160" t="s">
        <v>962</v>
      </c>
      <c r="F119" s="160" t="s">
        <v>963</v>
      </c>
      <c r="G119" s="12"/>
      <c r="H119" s="12"/>
      <c r="I119" s="161"/>
      <c r="J119" s="162">
        <f>BK119</f>
        <v>0</v>
      </c>
      <c r="K119" s="12"/>
      <c r="L119" s="158"/>
      <c r="M119" s="163"/>
      <c r="N119" s="164"/>
      <c r="O119" s="164"/>
      <c r="P119" s="165">
        <f>P120</f>
        <v>0</v>
      </c>
      <c r="Q119" s="164"/>
      <c r="R119" s="165">
        <f>R120</f>
        <v>0</v>
      </c>
      <c r="S119" s="164"/>
      <c r="T119" s="166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59" t="s">
        <v>86</v>
      </c>
      <c r="AT119" s="167" t="s">
        <v>75</v>
      </c>
      <c r="AU119" s="167" t="s">
        <v>76</v>
      </c>
      <c r="AY119" s="159" t="s">
        <v>134</v>
      </c>
      <c r="BK119" s="168">
        <f>BK120</f>
        <v>0</v>
      </c>
    </row>
    <row r="120" s="12" customFormat="1" ht="22.8" customHeight="1">
      <c r="A120" s="12"/>
      <c r="B120" s="158"/>
      <c r="C120" s="12"/>
      <c r="D120" s="159" t="s">
        <v>75</v>
      </c>
      <c r="E120" s="169" t="s">
        <v>1752</v>
      </c>
      <c r="F120" s="169" t="s">
        <v>1753</v>
      </c>
      <c r="G120" s="12"/>
      <c r="H120" s="12"/>
      <c r="I120" s="161"/>
      <c r="J120" s="170">
        <f>BK120</f>
        <v>0</v>
      </c>
      <c r="K120" s="12"/>
      <c r="L120" s="158"/>
      <c r="M120" s="163"/>
      <c r="N120" s="164"/>
      <c r="O120" s="164"/>
      <c r="P120" s="165">
        <f>SUM(P121:P122)</f>
        <v>0</v>
      </c>
      <c r="Q120" s="164"/>
      <c r="R120" s="165">
        <f>SUM(R121:R122)</f>
        <v>0</v>
      </c>
      <c r="S120" s="164"/>
      <c r="T120" s="166">
        <f>SUM(T121:T122)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59" t="s">
        <v>86</v>
      </c>
      <c r="AT120" s="167" t="s">
        <v>75</v>
      </c>
      <c r="AU120" s="167" t="s">
        <v>84</v>
      </c>
      <c r="AY120" s="159" t="s">
        <v>134</v>
      </c>
      <c r="BK120" s="168">
        <f>SUM(BK121:BK122)</f>
        <v>0</v>
      </c>
    </row>
    <row r="121" s="2" customFormat="1" ht="16.5" customHeight="1">
      <c r="A121" s="38"/>
      <c r="B121" s="171"/>
      <c r="C121" s="172" t="s">
        <v>84</v>
      </c>
      <c r="D121" s="172" t="s">
        <v>137</v>
      </c>
      <c r="E121" s="173" t="s">
        <v>1754</v>
      </c>
      <c r="F121" s="174" t="s">
        <v>1755</v>
      </c>
      <c r="G121" s="175" t="s">
        <v>140</v>
      </c>
      <c r="H121" s="176">
        <v>1</v>
      </c>
      <c r="I121" s="177"/>
      <c r="J121" s="178">
        <f>ROUND(I121*H121,2)</f>
        <v>0</v>
      </c>
      <c r="K121" s="174" t="s">
        <v>1</v>
      </c>
      <c r="L121" s="39"/>
      <c r="M121" s="179" t="s">
        <v>1</v>
      </c>
      <c r="N121" s="180" t="s">
        <v>41</v>
      </c>
      <c r="O121" s="77"/>
      <c r="P121" s="181">
        <f>O121*H121</f>
        <v>0</v>
      </c>
      <c r="Q121" s="181">
        <v>0</v>
      </c>
      <c r="R121" s="181">
        <f>Q121*H121</f>
        <v>0</v>
      </c>
      <c r="S121" s="181">
        <v>0</v>
      </c>
      <c r="T121" s="182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183" t="s">
        <v>341</v>
      </c>
      <c r="AT121" s="183" t="s">
        <v>137</v>
      </c>
      <c r="AU121" s="183" t="s">
        <v>86</v>
      </c>
      <c r="AY121" s="19" t="s">
        <v>134</v>
      </c>
      <c r="BE121" s="184">
        <f>IF(N121="základní",J121,0)</f>
        <v>0</v>
      </c>
      <c r="BF121" s="184">
        <f>IF(N121="snížená",J121,0)</f>
        <v>0</v>
      </c>
      <c r="BG121" s="184">
        <f>IF(N121="zákl. přenesená",J121,0)</f>
        <v>0</v>
      </c>
      <c r="BH121" s="184">
        <f>IF(N121="sníž. přenesená",J121,0)</f>
        <v>0</v>
      </c>
      <c r="BI121" s="184">
        <f>IF(N121="nulová",J121,0)</f>
        <v>0</v>
      </c>
      <c r="BJ121" s="19" t="s">
        <v>84</v>
      </c>
      <c r="BK121" s="184">
        <f>ROUND(I121*H121,2)</f>
        <v>0</v>
      </c>
      <c r="BL121" s="19" t="s">
        <v>341</v>
      </c>
      <c r="BM121" s="183" t="s">
        <v>1756</v>
      </c>
    </row>
    <row r="122" s="2" customFormat="1">
      <c r="A122" s="38"/>
      <c r="B122" s="39"/>
      <c r="C122" s="38"/>
      <c r="D122" s="193" t="s">
        <v>451</v>
      </c>
      <c r="E122" s="38"/>
      <c r="F122" s="234" t="s">
        <v>1757</v>
      </c>
      <c r="G122" s="38"/>
      <c r="H122" s="38"/>
      <c r="I122" s="235"/>
      <c r="J122" s="38"/>
      <c r="K122" s="38"/>
      <c r="L122" s="39"/>
      <c r="M122" s="239"/>
      <c r="N122" s="240"/>
      <c r="O122" s="187"/>
      <c r="P122" s="187"/>
      <c r="Q122" s="187"/>
      <c r="R122" s="187"/>
      <c r="S122" s="187"/>
      <c r="T122" s="241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9" t="s">
        <v>451</v>
      </c>
      <c r="AU122" s="19" t="s">
        <v>86</v>
      </c>
    </row>
    <row r="123" s="2" customFormat="1" ht="6.96" customHeight="1">
      <c r="A123" s="38"/>
      <c r="B123" s="60"/>
      <c r="C123" s="61"/>
      <c r="D123" s="61"/>
      <c r="E123" s="61"/>
      <c r="F123" s="61"/>
      <c r="G123" s="61"/>
      <c r="H123" s="61"/>
      <c r="I123" s="61"/>
      <c r="J123" s="61"/>
      <c r="K123" s="61"/>
      <c r="L123" s="39"/>
      <c r="M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</sheetData>
  <autoFilter ref="C117:K122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20"/>
      <c r="C3" s="21"/>
      <c r="D3" s="21"/>
      <c r="E3" s="21"/>
      <c r="F3" s="21"/>
      <c r="G3" s="21"/>
      <c r="H3" s="22"/>
    </row>
    <row r="4" s="1" customFormat="1" ht="24.96" customHeight="1">
      <c r="B4" s="22"/>
      <c r="C4" s="23" t="s">
        <v>1758</v>
      </c>
      <c r="H4" s="22"/>
    </row>
    <row r="5" s="1" customFormat="1" ht="12" customHeight="1">
      <c r="B5" s="22"/>
      <c r="C5" s="26" t="s">
        <v>13</v>
      </c>
      <c r="D5" s="36" t="s">
        <v>14</v>
      </c>
      <c r="E5" s="1"/>
      <c r="F5" s="1"/>
      <c r="H5" s="22"/>
    </row>
    <row r="6" s="1" customFormat="1" ht="36.96" customHeight="1">
      <c r="B6" s="22"/>
      <c r="C6" s="29" t="s">
        <v>16</v>
      </c>
      <c r="D6" s="30" t="s">
        <v>17</v>
      </c>
      <c r="E6" s="1"/>
      <c r="F6" s="1"/>
      <c r="H6" s="22"/>
    </row>
    <row r="7" s="1" customFormat="1" ht="16.5" customHeight="1">
      <c r="B7" s="22"/>
      <c r="C7" s="32" t="s">
        <v>22</v>
      </c>
      <c r="D7" s="69" t="str">
        <f>'Rekapitulace stavby'!AN8</f>
        <v>24. 6. 2024</v>
      </c>
      <c r="H7" s="22"/>
    </row>
    <row r="8" s="2" customFormat="1" ht="10.8" customHeight="1">
      <c r="A8" s="38"/>
      <c r="B8" s="39"/>
      <c r="C8" s="38"/>
      <c r="D8" s="38"/>
      <c r="E8" s="38"/>
      <c r="F8" s="38"/>
      <c r="G8" s="38"/>
      <c r="H8" s="39"/>
    </row>
    <row r="9" s="11" customFormat="1" ht="29.28" customHeight="1">
      <c r="A9" s="148"/>
      <c r="B9" s="149"/>
      <c r="C9" s="150" t="s">
        <v>57</v>
      </c>
      <c r="D9" s="151" t="s">
        <v>58</v>
      </c>
      <c r="E9" s="151" t="s">
        <v>120</v>
      </c>
      <c r="F9" s="152" t="s">
        <v>1759</v>
      </c>
      <c r="G9" s="148"/>
      <c r="H9" s="149"/>
    </row>
    <row r="10" s="2" customFormat="1" ht="26.4" customHeight="1">
      <c r="A10" s="38"/>
      <c r="B10" s="39"/>
      <c r="C10" s="242" t="s">
        <v>1760</v>
      </c>
      <c r="D10" s="242" t="s">
        <v>88</v>
      </c>
      <c r="E10" s="38"/>
      <c r="F10" s="38"/>
      <c r="G10" s="38"/>
      <c r="H10" s="39"/>
    </row>
    <row r="11" s="2" customFormat="1" ht="16.8" customHeight="1">
      <c r="A11" s="38"/>
      <c r="B11" s="39"/>
      <c r="C11" s="243" t="s">
        <v>159</v>
      </c>
      <c r="D11" s="244" t="s">
        <v>1</v>
      </c>
      <c r="E11" s="245" t="s">
        <v>1</v>
      </c>
      <c r="F11" s="246">
        <v>118.56999999999999</v>
      </c>
      <c r="G11" s="38"/>
      <c r="H11" s="39"/>
    </row>
    <row r="12" s="2" customFormat="1" ht="16.8" customHeight="1">
      <c r="A12" s="38"/>
      <c r="B12" s="39"/>
      <c r="C12" s="247" t="s">
        <v>1</v>
      </c>
      <c r="D12" s="247" t="s">
        <v>1320</v>
      </c>
      <c r="E12" s="19" t="s">
        <v>1</v>
      </c>
      <c r="F12" s="248">
        <v>0</v>
      </c>
      <c r="G12" s="38"/>
      <c r="H12" s="39"/>
    </row>
    <row r="13" s="2" customFormat="1" ht="16.8" customHeight="1">
      <c r="A13" s="38"/>
      <c r="B13" s="39"/>
      <c r="C13" s="247" t="s">
        <v>1</v>
      </c>
      <c r="D13" s="247" t="s">
        <v>386</v>
      </c>
      <c r="E13" s="19" t="s">
        <v>1</v>
      </c>
      <c r="F13" s="248">
        <v>0</v>
      </c>
      <c r="G13" s="38"/>
      <c r="H13" s="39"/>
    </row>
    <row r="14" s="2" customFormat="1" ht="16.8" customHeight="1">
      <c r="A14" s="38"/>
      <c r="B14" s="39"/>
      <c r="C14" s="247" t="s">
        <v>1</v>
      </c>
      <c r="D14" s="247" t="s">
        <v>1321</v>
      </c>
      <c r="E14" s="19" t="s">
        <v>1</v>
      </c>
      <c r="F14" s="248">
        <v>22.859999999999999</v>
      </c>
      <c r="G14" s="38"/>
      <c r="H14" s="39"/>
    </row>
    <row r="15" s="2" customFormat="1" ht="16.8" customHeight="1">
      <c r="A15" s="38"/>
      <c r="B15" s="39"/>
      <c r="C15" s="247" t="s">
        <v>1</v>
      </c>
      <c r="D15" s="247" t="s">
        <v>1322</v>
      </c>
      <c r="E15" s="19" t="s">
        <v>1</v>
      </c>
      <c r="F15" s="248">
        <v>15.890000000000001</v>
      </c>
      <c r="G15" s="38"/>
      <c r="H15" s="39"/>
    </row>
    <row r="16" s="2" customFormat="1" ht="16.8" customHeight="1">
      <c r="A16" s="38"/>
      <c r="B16" s="39"/>
      <c r="C16" s="247" t="s">
        <v>1</v>
      </c>
      <c r="D16" s="247" t="s">
        <v>1323</v>
      </c>
      <c r="E16" s="19" t="s">
        <v>1</v>
      </c>
      <c r="F16" s="248">
        <v>22.539999999999999</v>
      </c>
      <c r="G16" s="38"/>
      <c r="H16" s="39"/>
    </row>
    <row r="17" s="2" customFormat="1" ht="16.8" customHeight="1">
      <c r="A17" s="38"/>
      <c r="B17" s="39"/>
      <c r="C17" s="247" t="s">
        <v>1</v>
      </c>
      <c r="D17" s="247" t="s">
        <v>1324</v>
      </c>
      <c r="E17" s="19" t="s">
        <v>1</v>
      </c>
      <c r="F17" s="248">
        <v>0</v>
      </c>
      <c r="G17" s="38"/>
      <c r="H17" s="39"/>
    </row>
    <row r="18" s="2" customFormat="1" ht="16.8" customHeight="1">
      <c r="A18" s="38"/>
      <c r="B18" s="39"/>
      <c r="C18" s="247" t="s">
        <v>1</v>
      </c>
      <c r="D18" s="247" t="s">
        <v>1325</v>
      </c>
      <c r="E18" s="19" t="s">
        <v>1</v>
      </c>
      <c r="F18" s="248">
        <v>48</v>
      </c>
      <c r="G18" s="38"/>
      <c r="H18" s="39"/>
    </row>
    <row r="19" s="2" customFormat="1" ht="16.8" customHeight="1">
      <c r="A19" s="38"/>
      <c r="B19" s="39"/>
      <c r="C19" s="247" t="s">
        <v>1</v>
      </c>
      <c r="D19" s="247" t="s">
        <v>1326</v>
      </c>
      <c r="E19" s="19" t="s">
        <v>1</v>
      </c>
      <c r="F19" s="248">
        <v>9.2799999999999994</v>
      </c>
      <c r="G19" s="38"/>
      <c r="H19" s="39"/>
    </row>
    <row r="20" s="2" customFormat="1" ht="16.8" customHeight="1">
      <c r="A20" s="38"/>
      <c r="B20" s="39"/>
      <c r="C20" s="247" t="s">
        <v>159</v>
      </c>
      <c r="D20" s="247" t="s">
        <v>256</v>
      </c>
      <c r="E20" s="19" t="s">
        <v>1</v>
      </c>
      <c r="F20" s="248">
        <v>118.56999999999999</v>
      </c>
      <c r="G20" s="38"/>
      <c r="H20" s="39"/>
    </row>
    <row r="21" s="2" customFormat="1" ht="16.8" customHeight="1">
      <c r="A21" s="38"/>
      <c r="B21" s="39"/>
      <c r="C21" s="249" t="s">
        <v>1761</v>
      </c>
      <c r="D21" s="38"/>
      <c r="E21" s="38"/>
      <c r="F21" s="38"/>
      <c r="G21" s="38"/>
      <c r="H21" s="39"/>
    </row>
    <row r="22" s="2" customFormat="1">
      <c r="A22" s="38"/>
      <c r="B22" s="39"/>
      <c r="C22" s="247" t="s">
        <v>1317</v>
      </c>
      <c r="D22" s="247" t="s">
        <v>1318</v>
      </c>
      <c r="E22" s="19" t="s">
        <v>247</v>
      </c>
      <c r="F22" s="248">
        <v>118.56999999999999</v>
      </c>
      <c r="G22" s="38"/>
      <c r="H22" s="39"/>
    </row>
    <row r="23" s="2" customFormat="1" ht="16.8" customHeight="1">
      <c r="A23" s="38"/>
      <c r="B23" s="39"/>
      <c r="C23" s="247" t="s">
        <v>1305</v>
      </c>
      <c r="D23" s="247" t="s">
        <v>1306</v>
      </c>
      <c r="E23" s="19" t="s">
        <v>247</v>
      </c>
      <c r="F23" s="248">
        <v>118.56999999999999</v>
      </c>
      <c r="G23" s="38"/>
      <c r="H23" s="39"/>
    </row>
    <row r="24" s="2" customFormat="1" ht="16.8" customHeight="1">
      <c r="A24" s="38"/>
      <c r="B24" s="39"/>
      <c r="C24" s="247" t="s">
        <v>1328</v>
      </c>
      <c r="D24" s="247" t="s">
        <v>1329</v>
      </c>
      <c r="E24" s="19" t="s">
        <v>247</v>
      </c>
      <c r="F24" s="248">
        <v>142.91999999999999</v>
      </c>
      <c r="G24" s="38"/>
      <c r="H24" s="39"/>
    </row>
    <row r="25" s="2" customFormat="1" ht="16.8" customHeight="1">
      <c r="A25" s="38"/>
      <c r="B25" s="39"/>
      <c r="C25" s="243" t="s">
        <v>192</v>
      </c>
      <c r="D25" s="244" t="s">
        <v>1</v>
      </c>
      <c r="E25" s="245" t="s">
        <v>1</v>
      </c>
      <c r="F25" s="246">
        <v>573.96000000000004</v>
      </c>
      <c r="G25" s="38"/>
      <c r="H25" s="39"/>
    </row>
    <row r="26" s="2" customFormat="1" ht="16.8" customHeight="1">
      <c r="A26" s="38"/>
      <c r="B26" s="39"/>
      <c r="C26" s="247" t="s">
        <v>1</v>
      </c>
      <c r="D26" s="247" t="s">
        <v>618</v>
      </c>
      <c r="E26" s="19" t="s">
        <v>1</v>
      </c>
      <c r="F26" s="248">
        <v>0</v>
      </c>
      <c r="G26" s="38"/>
      <c r="H26" s="39"/>
    </row>
    <row r="27" s="2" customFormat="1" ht="16.8" customHeight="1">
      <c r="A27" s="38"/>
      <c r="B27" s="39"/>
      <c r="C27" s="247" t="s">
        <v>1</v>
      </c>
      <c r="D27" s="247" t="s">
        <v>593</v>
      </c>
      <c r="E27" s="19" t="s">
        <v>1</v>
      </c>
      <c r="F27" s="248">
        <v>0</v>
      </c>
      <c r="G27" s="38"/>
      <c r="H27" s="39"/>
    </row>
    <row r="28" s="2" customFormat="1" ht="16.8" customHeight="1">
      <c r="A28" s="38"/>
      <c r="B28" s="39"/>
      <c r="C28" s="247" t="s">
        <v>1</v>
      </c>
      <c r="D28" s="247" t="s">
        <v>594</v>
      </c>
      <c r="E28" s="19" t="s">
        <v>1</v>
      </c>
      <c r="F28" s="248">
        <v>0</v>
      </c>
      <c r="G28" s="38"/>
      <c r="H28" s="39"/>
    </row>
    <row r="29" s="2" customFormat="1" ht="16.8" customHeight="1">
      <c r="A29" s="38"/>
      <c r="B29" s="39"/>
      <c r="C29" s="247" t="s">
        <v>1</v>
      </c>
      <c r="D29" s="247" t="s">
        <v>619</v>
      </c>
      <c r="E29" s="19" t="s">
        <v>1</v>
      </c>
      <c r="F29" s="248">
        <v>253.40000000000001</v>
      </c>
      <c r="G29" s="38"/>
      <c r="H29" s="39"/>
    </row>
    <row r="30" s="2" customFormat="1" ht="16.8" customHeight="1">
      <c r="A30" s="38"/>
      <c r="B30" s="39"/>
      <c r="C30" s="247" t="s">
        <v>1</v>
      </c>
      <c r="D30" s="247" t="s">
        <v>620</v>
      </c>
      <c r="E30" s="19" t="s">
        <v>1</v>
      </c>
      <c r="F30" s="248">
        <v>-133.59</v>
      </c>
      <c r="G30" s="38"/>
      <c r="H30" s="39"/>
    </row>
    <row r="31" s="2" customFormat="1" ht="16.8" customHeight="1">
      <c r="A31" s="38"/>
      <c r="B31" s="39"/>
      <c r="C31" s="247" t="s">
        <v>1</v>
      </c>
      <c r="D31" s="247" t="s">
        <v>596</v>
      </c>
      <c r="E31" s="19" t="s">
        <v>1</v>
      </c>
      <c r="F31" s="248">
        <v>0</v>
      </c>
      <c r="G31" s="38"/>
      <c r="H31" s="39"/>
    </row>
    <row r="32" s="2" customFormat="1" ht="16.8" customHeight="1">
      <c r="A32" s="38"/>
      <c r="B32" s="39"/>
      <c r="C32" s="247" t="s">
        <v>1</v>
      </c>
      <c r="D32" s="247" t="s">
        <v>621</v>
      </c>
      <c r="E32" s="19" t="s">
        <v>1</v>
      </c>
      <c r="F32" s="248">
        <v>92.400000000000006</v>
      </c>
      <c r="G32" s="38"/>
      <c r="H32" s="39"/>
    </row>
    <row r="33" s="2" customFormat="1" ht="16.8" customHeight="1">
      <c r="A33" s="38"/>
      <c r="B33" s="39"/>
      <c r="C33" s="247" t="s">
        <v>1</v>
      </c>
      <c r="D33" s="247" t="s">
        <v>622</v>
      </c>
      <c r="E33" s="19" t="s">
        <v>1</v>
      </c>
      <c r="F33" s="248">
        <v>-15.119999999999999</v>
      </c>
      <c r="G33" s="38"/>
      <c r="H33" s="39"/>
    </row>
    <row r="34" s="2" customFormat="1" ht="16.8" customHeight="1">
      <c r="A34" s="38"/>
      <c r="B34" s="39"/>
      <c r="C34" s="247" t="s">
        <v>1</v>
      </c>
      <c r="D34" s="247" t="s">
        <v>598</v>
      </c>
      <c r="E34" s="19" t="s">
        <v>1</v>
      </c>
      <c r="F34" s="248">
        <v>0</v>
      </c>
      <c r="G34" s="38"/>
      <c r="H34" s="39"/>
    </row>
    <row r="35" s="2" customFormat="1" ht="16.8" customHeight="1">
      <c r="A35" s="38"/>
      <c r="B35" s="39"/>
      <c r="C35" s="247" t="s">
        <v>1</v>
      </c>
      <c r="D35" s="247" t="s">
        <v>623</v>
      </c>
      <c r="E35" s="19" t="s">
        <v>1</v>
      </c>
      <c r="F35" s="248">
        <v>270.19999999999999</v>
      </c>
      <c r="G35" s="38"/>
      <c r="H35" s="39"/>
    </row>
    <row r="36" s="2" customFormat="1" ht="16.8" customHeight="1">
      <c r="A36" s="38"/>
      <c r="B36" s="39"/>
      <c r="C36" s="247" t="s">
        <v>1</v>
      </c>
      <c r="D36" s="247" t="s">
        <v>624</v>
      </c>
      <c r="E36" s="19" t="s">
        <v>1</v>
      </c>
      <c r="F36" s="248">
        <v>-18.66</v>
      </c>
      <c r="G36" s="38"/>
      <c r="H36" s="39"/>
    </row>
    <row r="37" s="2" customFormat="1" ht="16.8" customHeight="1">
      <c r="A37" s="38"/>
      <c r="B37" s="39"/>
      <c r="C37" s="247" t="s">
        <v>1</v>
      </c>
      <c r="D37" s="247" t="s">
        <v>625</v>
      </c>
      <c r="E37" s="19" t="s">
        <v>1</v>
      </c>
      <c r="F37" s="248">
        <v>-90.719999999999999</v>
      </c>
      <c r="G37" s="38"/>
      <c r="H37" s="39"/>
    </row>
    <row r="38" s="2" customFormat="1" ht="16.8" customHeight="1">
      <c r="A38" s="38"/>
      <c r="B38" s="39"/>
      <c r="C38" s="247" t="s">
        <v>1</v>
      </c>
      <c r="D38" s="247" t="s">
        <v>600</v>
      </c>
      <c r="E38" s="19" t="s">
        <v>1</v>
      </c>
      <c r="F38" s="248">
        <v>0</v>
      </c>
      <c r="G38" s="38"/>
      <c r="H38" s="39"/>
    </row>
    <row r="39" s="2" customFormat="1" ht="16.8" customHeight="1">
      <c r="A39" s="38"/>
      <c r="B39" s="39"/>
      <c r="C39" s="247" t="s">
        <v>1</v>
      </c>
      <c r="D39" s="247" t="s">
        <v>626</v>
      </c>
      <c r="E39" s="19" t="s">
        <v>1</v>
      </c>
      <c r="F39" s="248">
        <v>57.25</v>
      </c>
      <c r="G39" s="38"/>
      <c r="H39" s="39"/>
    </row>
    <row r="40" s="2" customFormat="1" ht="16.8" customHeight="1">
      <c r="A40" s="38"/>
      <c r="B40" s="39"/>
      <c r="C40" s="247" t="s">
        <v>1</v>
      </c>
      <c r="D40" s="247" t="s">
        <v>627</v>
      </c>
      <c r="E40" s="19" t="s">
        <v>1</v>
      </c>
      <c r="F40" s="248">
        <v>-9.7200000000000006</v>
      </c>
      <c r="G40" s="38"/>
      <c r="H40" s="39"/>
    </row>
    <row r="41" s="2" customFormat="1" ht="16.8" customHeight="1">
      <c r="A41" s="38"/>
      <c r="B41" s="39"/>
      <c r="C41" s="247" t="s">
        <v>1</v>
      </c>
      <c r="D41" s="247" t="s">
        <v>602</v>
      </c>
      <c r="E41" s="19" t="s">
        <v>1</v>
      </c>
      <c r="F41" s="248">
        <v>0</v>
      </c>
      <c r="G41" s="38"/>
      <c r="H41" s="39"/>
    </row>
    <row r="42" s="2" customFormat="1" ht="16.8" customHeight="1">
      <c r="A42" s="38"/>
      <c r="B42" s="39"/>
      <c r="C42" s="247" t="s">
        <v>1</v>
      </c>
      <c r="D42" s="247" t="s">
        <v>594</v>
      </c>
      <c r="E42" s="19" t="s">
        <v>1</v>
      </c>
      <c r="F42" s="248">
        <v>0</v>
      </c>
      <c r="G42" s="38"/>
      <c r="H42" s="39"/>
    </row>
    <row r="43" s="2" customFormat="1" ht="16.8" customHeight="1">
      <c r="A43" s="38"/>
      <c r="B43" s="39"/>
      <c r="C43" s="247" t="s">
        <v>1</v>
      </c>
      <c r="D43" s="247" t="s">
        <v>628</v>
      </c>
      <c r="E43" s="19" t="s">
        <v>1</v>
      </c>
      <c r="F43" s="248">
        <v>73.719999999999999</v>
      </c>
      <c r="G43" s="38"/>
      <c r="H43" s="39"/>
    </row>
    <row r="44" s="2" customFormat="1" ht="16.8" customHeight="1">
      <c r="A44" s="38"/>
      <c r="B44" s="39"/>
      <c r="C44" s="247" t="s">
        <v>1</v>
      </c>
      <c r="D44" s="247" t="s">
        <v>629</v>
      </c>
      <c r="E44" s="19" t="s">
        <v>1</v>
      </c>
      <c r="F44" s="248">
        <v>-15.66</v>
      </c>
      <c r="G44" s="38"/>
      <c r="H44" s="39"/>
    </row>
    <row r="45" s="2" customFormat="1" ht="16.8" customHeight="1">
      <c r="A45" s="38"/>
      <c r="B45" s="39"/>
      <c r="C45" s="247" t="s">
        <v>1</v>
      </c>
      <c r="D45" s="247" t="s">
        <v>630</v>
      </c>
      <c r="E45" s="19" t="s">
        <v>1</v>
      </c>
      <c r="F45" s="248">
        <v>-5.1600000000000001</v>
      </c>
      <c r="G45" s="38"/>
      <c r="H45" s="39"/>
    </row>
    <row r="46" s="2" customFormat="1" ht="16.8" customHeight="1">
      <c r="A46" s="38"/>
      <c r="B46" s="39"/>
      <c r="C46" s="247" t="s">
        <v>1</v>
      </c>
      <c r="D46" s="247" t="s">
        <v>600</v>
      </c>
      <c r="E46" s="19" t="s">
        <v>1</v>
      </c>
      <c r="F46" s="248">
        <v>0</v>
      </c>
      <c r="G46" s="38"/>
      <c r="H46" s="39"/>
    </row>
    <row r="47" s="2" customFormat="1" ht="16.8" customHeight="1">
      <c r="A47" s="38"/>
      <c r="B47" s="39"/>
      <c r="C47" s="247" t="s">
        <v>1</v>
      </c>
      <c r="D47" s="247" t="s">
        <v>631</v>
      </c>
      <c r="E47" s="19" t="s">
        <v>1</v>
      </c>
      <c r="F47" s="248">
        <v>55.100000000000001</v>
      </c>
      <c r="G47" s="38"/>
      <c r="H47" s="39"/>
    </row>
    <row r="48" s="2" customFormat="1" ht="16.8" customHeight="1">
      <c r="A48" s="38"/>
      <c r="B48" s="39"/>
      <c r="C48" s="247" t="s">
        <v>1</v>
      </c>
      <c r="D48" s="247" t="s">
        <v>632</v>
      </c>
      <c r="E48" s="19" t="s">
        <v>1</v>
      </c>
      <c r="F48" s="248">
        <v>-4.0199999999999996</v>
      </c>
      <c r="G48" s="38"/>
      <c r="H48" s="39"/>
    </row>
    <row r="49" s="2" customFormat="1" ht="16.8" customHeight="1">
      <c r="A49" s="38"/>
      <c r="B49" s="39"/>
      <c r="C49" s="247" t="s">
        <v>1</v>
      </c>
      <c r="D49" s="247" t="s">
        <v>598</v>
      </c>
      <c r="E49" s="19" t="s">
        <v>1</v>
      </c>
      <c r="F49" s="248">
        <v>0</v>
      </c>
      <c r="G49" s="38"/>
      <c r="H49" s="39"/>
    </row>
    <row r="50" s="2" customFormat="1" ht="16.8" customHeight="1">
      <c r="A50" s="38"/>
      <c r="B50" s="39"/>
      <c r="C50" s="247" t="s">
        <v>1</v>
      </c>
      <c r="D50" s="247" t="s">
        <v>633</v>
      </c>
      <c r="E50" s="19" t="s">
        <v>1</v>
      </c>
      <c r="F50" s="248">
        <v>72.200000000000003</v>
      </c>
      <c r="G50" s="38"/>
      <c r="H50" s="39"/>
    </row>
    <row r="51" s="2" customFormat="1" ht="16.8" customHeight="1">
      <c r="A51" s="38"/>
      <c r="B51" s="39"/>
      <c r="C51" s="247" t="s">
        <v>1</v>
      </c>
      <c r="D51" s="247" t="s">
        <v>634</v>
      </c>
      <c r="E51" s="19" t="s">
        <v>1</v>
      </c>
      <c r="F51" s="248">
        <v>-21.600000000000001</v>
      </c>
      <c r="G51" s="38"/>
      <c r="H51" s="39"/>
    </row>
    <row r="52" s="2" customFormat="1" ht="16.8" customHeight="1">
      <c r="A52" s="38"/>
      <c r="B52" s="39"/>
      <c r="C52" s="247" t="s">
        <v>1</v>
      </c>
      <c r="D52" s="247" t="s">
        <v>635</v>
      </c>
      <c r="E52" s="19" t="s">
        <v>1</v>
      </c>
      <c r="F52" s="248">
        <v>-4.2999999999999998</v>
      </c>
      <c r="G52" s="38"/>
      <c r="H52" s="39"/>
    </row>
    <row r="53" s="2" customFormat="1" ht="16.8" customHeight="1">
      <c r="A53" s="38"/>
      <c r="B53" s="39"/>
      <c r="C53" s="247" t="s">
        <v>1</v>
      </c>
      <c r="D53" s="247" t="s">
        <v>596</v>
      </c>
      <c r="E53" s="19" t="s">
        <v>1</v>
      </c>
      <c r="F53" s="248">
        <v>0</v>
      </c>
      <c r="G53" s="38"/>
      <c r="H53" s="39"/>
    </row>
    <row r="54" s="2" customFormat="1" ht="16.8" customHeight="1">
      <c r="A54" s="38"/>
      <c r="B54" s="39"/>
      <c r="C54" s="247" t="s">
        <v>1</v>
      </c>
      <c r="D54" s="247" t="s">
        <v>636</v>
      </c>
      <c r="E54" s="19" t="s">
        <v>1</v>
      </c>
      <c r="F54" s="248">
        <v>18.239999999999998</v>
      </c>
      <c r="G54" s="38"/>
      <c r="H54" s="39"/>
    </row>
    <row r="55" s="2" customFormat="1" ht="16.8" customHeight="1">
      <c r="A55" s="38"/>
      <c r="B55" s="39"/>
      <c r="C55" s="247" t="s">
        <v>192</v>
      </c>
      <c r="D55" s="247" t="s">
        <v>281</v>
      </c>
      <c r="E55" s="19" t="s">
        <v>1</v>
      </c>
      <c r="F55" s="248">
        <v>573.96000000000004</v>
      </c>
      <c r="G55" s="38"/>
      <c r="H55" s="39"/>
    </row>
    <row r="56" s="2" customFormat="1" ht="16.8" customHeight="1">
      <c r="A56" s="38"/>
      <c r="B56" s="39"/>
      <c r="C56" s="249" t="s">
        <v>1761</v>
      </c>
      <c r="D56" s="38"/>
      <c r="E56" s="38"/>
      <c r="F56" s="38"/>
      <c r="G56" s="38"/>
      <c r="H56" s="39"/>
    </row>
    <row r="57" s="2" customFormat="1">
      <c r="A57" s="38"/>
      <c r="B57" s="39"/>
      <c r="C57" s="247" t="s">
        <v>613</v>
      </c>
      <c r="D57" s="247" t="s">
        <v>614</v>
      </c>
      <c r="E57" s="19" t="s">
        <v>247</v>
      </c>
      <c r="F57" s="248">
        <v>587.46000000000004</v>
      </c>
      <c r="G57" s="38"/>
      <c r="H57" s="39"/>
    </row>
    <row r="58" s="2" customFormat="1" ht="16.8" customHeight="1">
      <c r="A58" s="38"/>
      <c r="B58" s="39"/>
      <c r="C58" s="247" t="s">
        <v>545</v>
      </c>
      <c r="D58" s="247" t="s">
        <v>546</v>
      </c>
      <c r="E58" s="19" t="s">
        <v>247</v>
      </c>
      <c r="F58" s="248">
        <v>784.62</v>
      </c>
      <c r="G58" s="38"/>
      <c r="H58" s="39"/>
    </row>
    <row r="59" s="2" customFormat="1" ht="16.8" customHeight="1">
      <c r="A59" s="38"/>
      <c r="B59" s="39"/>
      <c r="C59" s="247" t="s">
        <v>734</v>
      </c>
      <c r="D59" s="247" t="s">
        <v>735</v>
      </c>
      <c r="E59" s="19" t="s">
        <v>247</v>
      </c>
      <c r="F59" s="248">
        <v>573.96000000000004</v>
      </c>
      <c r="G59" s="38"/>
      <c r="H59" s="39"/>
    </row>
    <row r="60" s="2" customFormat="1" ht="16.8" customHeight="1">
      <c r="A60" s="38"/>
      <c r="B60" s="39"/>
      <c r="C60" s="247" t="s">
        <v>743</v>
      </c>
      <c r="D60" s="247" t="s">
        <v>744</v>
      </c>
      <c r="E60" s="19" t="s">
        <v>247</v>
      </c>
      <c r="F60" s="248">
        <v>713.12</v>
      </c>
      <c r="G60" s="38"/>
      <c r="H60" s="39"/>
    </row>
    <row r="61" s="2" customFormat="1">
      <c r="A61" s="38"/>
      <c r="B61" s="39"/>
      <c r="C61" s="247" t="s">
        <v>906</v>
      </c>
      <c r="D61" s="247" t="s">
        <v>907</v>
      </c>
      <c r="E61" s="19" t="s">
        <v>247</v>
      </c>
      <c r="F61" s="248">
        <v>573.96000000000004</v>
      </c>
      <c r="G61" s="38"/>
      <c r="H61" s="39"/>
    </row>
    <row r="62" s="2" customFormat="1" ht="16.8" customHeight="1">
      <c r="A62" s="38"/>
      <c r="B62" s="39"/>
      <c r="C62" s="247" t="s">
        <v>638</v>
      </c>
      <c r="D62" s="247" t="s">
        <v>639</v>
      </c>
      <c r="E62" s="19" t="s">
        <v>247</v>
      </c>
      <c r="F62" s="248">
        <v>616.83299999999997</v>
      </c>
      <c r="G62" s="38"/>
      <c r="H62" s="39"/>
    </row>
    <row r="63" s="2" customFormat="1" ht="16.8" customHeight="1">
      <c r="A63" s="38"/>
      <c r="B63" s="39"/>
      <c r="C63" s="243" t="s">
        <v>190</v>
      </c>
      <c r="D63" s="244" t="s">
        <v>1</v>
      </c>
      <c r="E63" s="245" t="s">
        <v>1</v>
      </c>
      <c r="F63" s="246">
        <v>13.5</v>
      </c>
      <c r="G63" s="38"/>
      <c r="H63" s="39"/>
    </row>
    <row r="64" s="2" customFormat="1" ht="16.8" customHeight="1">
      <c r="A64" s="38"/>
      <c r="B64" s="39"/>
      <c r="C64" s="247" t="s">
        <v>1</v>
      </c>
      <c r="D64" s="247" t="s">
        <v>616</v>
      </c>
      <c r="E64" s="19" t="s">
        <v>1</v>
      </c>
      <c r="F64" s="248">
        <v>0</v>
      </c>
      <c r="G64" s="38"/>
      <c r="H64" s="39"/>
    </row>
    <row r="65" s="2" customFormat="1" ht="16.8" customHeight="1">
      <c r="A65" s="38"/>
      <c r="B65" s="39"/>
      <c r="C65" s="247" t="s">
        <v>1</v>
      </c>
      <c r="D65" s="247" t="s">
        <v>617</v>
      </c>
      <c r="E65" s="19" t="s">
        <v>1</v>
      </c>
      <c r="F65" s="248">
        <v>13.5</v>
      </c>
      <c r="G65" s="38"/>
      <c r="H65" s="39"/>
    </row>
    <row r="66" s="2" customFormat="1" ht="16.8" customHeight="1">
      <c r="A66" s="38"/>
      <c r="B66" s="39"/>
      <c r="C66" s="247" t="s">
        <v>190</v>
      </c>
      <c r="D66" s="247" t="s">
        <v>281</v>
      </c>
      <c r="E66" s="19" t="s">
        <v>1</v>
      </c>
      <c r="F66" s="248">
        <v>13.5</v>
      </c>
      <c r="G66" s="38"/>
      <c r="H66" s="39"/>
    </row>
    <row r="67" s="2" customFormat="1" ht="16.8" customHeight="1">
      <c r="A67" s="38"/>
      <c r="B67" s="39"/>
      <c r="C67" s="249" t="s">
        <v>1761</v>
      </c>
      <c r="D67" s="38"/>
      <c r="E67" s="38"/>
      <c r="F67" s="38"/>
      <c r="G67" s="38"/>
      <c r="H67" s="39"/>
    </row>
    <row r="68" s="2" customFormat="1">
      <c r="A68" s="38"/>
      <c r="B68" s="39"/>
      <c r="C68" s="247" t="s">
        <v>613</v>
      </c>
      <c r="D68" s="247" t="s">
        <v>614</v>
      </c>
      <c r="E68" s="19" t="s">
        <v>247</v>
      </c>
      <c r="F68" s="248">
        <v>587.46000000000004</v>
      </c>
      <c r="G68" s="38"/>
      <c r="H68" s="39"/>
    </row>
    <row r="69" s="2" customFormat="1" ht="16.8" customHeight="1">
      <c r="A69" s="38"/>
      <c r="B69" s="39"/>
      <c r="C69" s="247" t="s">
        <v>545</v>
      </c>
      <c r="D69" s="247" t="s">
        <v>546</v>
      </c>
      <c r="E69" s="19" t="s">
        <v>247</v>
      </c>
      <c r="F69" s="248">
        <v>784.62</v>
      </c>
      <c r="G69" s="38"/>
      <c r="H69" s="39"/>
    </row>
    <row r="70" s="2" customFormat="1" ht="16.8" customHeight="1">
      <c r="A70" s="38"/>
      <c r="B70" s="39"/>
      <c r="C70" s="247" t="s">
        <v>743</v>
      </c>
      <c r="D70" s="247" t="s">
        <v>744</v>
      </c>
      <c r="E70" s="19" t="s">
        <v>247</v>
      </c>
      <c r="F70" s="248">
        <v>713.12</v>
      </c>
      <c r="G70" s="38"/>
      <c r="H70" s="39"/>
    </row>
    <row r="71" s="2" customFormat="1" ht="16.8" customHeight="1">
      <c r="A71" s="38"/>
      <c r="B71" s="39"/>
      <c r="C71" s="247" t="s">
        <v>638</v>
      </c>
      <c r="D71" s="247" t="s">
        <v>639</v>
      </c>
      <c r="E71" s="19" t="s">
        <v>247</v>
      </c>
      <c r="F71" s="248">
        <v>616.83299999999997</v>
      </c>
      <c r="G71" s="38"/>
      <c r="H71" s="39"/>
    </row>
    <row r="72" s="2" customFormat="1" ht="16.8" customHeight="1">
      <c r="A72" s="38"/>
      <c r="B72" s="39"/>
      <c r="C72" s="243" t="s">
        <v>200</v>
      </c>
      <c r="D72" s="244" t="s">
        <v>1</v>
      </c>
      <c r="E72" s="245" t="s">
        <v>1</v>
      </c>
      <c r="F72" s="246">
        <v>10.66</v>
      </c>
      <c r="G72" s="38"/>
      <c r="H72" s="39"/>
    </row>
    <row r="73" s="2" customFormat="1" ht="16.8" customHeight="1">
      <c r="A73" s="38"/>
      <c r="B73" s="39"/>
      <c r="C73" s="247" t="s">
        <v>1</v>
      </c>
      <c r="D73" s="247" t="s">
        <v>575</v>
      </c>
      <c r="E73" s="19" t="s">
        <v>1</v>
      </c>
      <c r="F73" s="248">
        <v>0</v>
      </c>
      <c r="G73" s="38"/>
      <c r="H73" s="39"/>
    </row>
    <row r="74" s="2" customFormat="1" ht="16.8" customHeight="1">
      <c r="A74" s="38"/>
      <c r="B74" s="39"/>
      <c r="C74" s="247" t="s">
        <v>1</v>
      </c>
      <c r="D74" s="247" t="s">
        <v>576</v>
      </c>
      <c r="E74" s="19" t="s">
        <v>1</v>
      </c>
      <c r="F74" s="248">
        <v>6.0999999999999996</v>
      </c>
      <c r="G74" s="38"/>
      <c r="H74" s="39"/>
    </row>
    <row r="75" s="2" customFormat="1" ht="16.8" customHeight="1">
      <c r="A75" s="38"/>
      <c r="B75" s="39"/>
      <c r="C75" s="247" t="s">
        <v>1</v>
      </c>
      <c r="D75" s="247" t="s">
        <v>577</v>
      </c>
      <c r="E75" s="19" t="s">
        <v>1</v>
      </c>
      <c r="F75" s="248">
        <v>4.5599999999999996</v>
      </c>
      <c r="G75" s="38"/>
      <c r="H75" s="39"/>
    </row>
    <row r="76" s="2" customFormat="1" ht="16.8" customHeight="1">
      <c r="A76" s="38"/>
      <c r="B76" s="39"/>
      <c r="C76" s="247" t="s">
        <v>200</v>
      </c>
      <c r="D76" s="247" t="s">
        <v>281</v>
      </c>
      <c r="E76" s="19" t="s">
        <v>1</v>
      </c>
      <c r="F76" s="248">
        <v>10.66</v>
      </c>
      <c r="G76" s="38"/>
      <c r="H76" s="39"/>
    </row>
    <row r="77" s="2" customFormat="1" ht="16.8" customHeight="1">
      <c r="A77" s="38"/>
      <c r="B77" s="39"/>
      <c r="C77" s="249" t="s">
        <v>1761</v>
      </c>
      <c r="D77" s="38"/>
      <c r="E77" s="38"/>
      <c r="F77" s="38"/>
      <c r="G77" s="38"/>
      <c r="H77" s="39"/>
    </row>
    <row r="78" s="2" customFormat="1">
      <c r="A78" s="38"/>
      <c r="B78" s="39"/>
      <c r="C78" s="247" t="s">
        <v>570</v>
      </c>
      <c r="D78" s="247" t="s">
        <v>571</v>
      </c>
      <c r="E78" s="19" t="s">
        <v>247</v>
      </c>
      <c r="F78" s="248">
        <v>12.359999999999999</v>
      </c>
      <c r="G78" s="38"/>
      <c r="H78" s="39"/>
    </row>
    <row r="79" s="2" customFormat="1" ht="16.8" customHeight="1">
      <c r="A79" s="38"/>
      <c r="B79" s="39"/>
      <c r="C79" s="247" t="s">
        <v>545</v>
      </c>
      <c r="D79" s="247" t="s">
        <v>546</v>
      </c>
      <c r="E79" s="19" t="s">
        <v>247</v>
      </c>
      <c r="F79" s="248">
        <v>784.62</v>
      </c>
      <c r="G79" s="38"/>
      <c r="H79" s="39"/>
    </row>
    <row r="80" s="2" customFormat="1" ht="16.8" customHeight="1">
      <c r="A80" s="38"/>
      <c r="B80" s="39"/>
      <c r="C80" s="247" t="s">
        <v>743</v>
      </c>
      <c r="D80" s="247" t="s">
        <v>744</v>
      </c>
      <c r="E80" s="19" t="s">
        <v>247</v>
      </c>
      <c r="F80" s="248">
        <v>713.12</v>
      </c>
      <c r="G80" s="38"/>
      <c r="H80" s="39"/>
    </row>
    <row r="81" s="2" customFormat="1" ht="16.8" customHeight="1">
      <c r="A81" s="38"/>
      <c r="B81" s="39"/>
      <c r="C81" s="247" t="s">
        <v>536</v>
      </c>
      <c r="D81" s="247" t="s">
        <v>537</v>
      </c>
      <c r="E81" s="19" t="s">
        <v>247</v>
      </c>
      <c r="F81" s="248">
        <v>11.193</v>
      </c>
      <c r="G81" s="38"/>
      <c r="H81" s="39"/>
    </row>
    <row r="82" s="2" customFormat="1" ht="16.8" customHeight="1">
      <c r="A82" s="38"/>
      <c r="B82" s="39"/>
      <c r="C82" s="243" t="s">
        <v>210</v>
      </c>
      <c r="D82" s="244" t="s">
        <v>1</v>
      </c>
      <c r="E82" s="245" t="s">
        <v>1</v>
      </c>
      <c r="F82" s="246">
        <v>35.25</v>
      </c>
      <c r="G82" s="38"/>
      <c r="H82" s="39"/>
    </row>
    <row r="83" s="2" customFormat="1" ht="16.8" customHeight="1">
      <c r="A83" s="38"/>
      <c r="B83" s="39"/>
      <c r="C83" s="247" t="s">
        <v>1</v>
      </c>
      <c r="D83" s="247" t="s">
        <v>475</v>
      </c>
      <c r="E83" s="19" t="s">
        <v>1</v>
      </c>
      <c r="F83" s="248">
        <v>0</v>
      </c>
      <c r="G83" s="38"/>
      <c r="H83" s="39"/>
    </row>
    <row r="84" s="2" customFormat="1" ht="16.8" customHeight="1">
      <c r="A84" s="38"/>
      <c r="B84" s="39"/>
      <c r="C84" s="247" t="s">
        <v>1</v>
      </c>
      <c r="D84" s="247" t="s">
        <v>476</v>
      </c>
      <c r="E84" s="19" t="s">
        <v>1</v>
      </c>
      <c r="F84" s="248">
        <v>0</v>
      </c>
      <c r="G84" s="38"/>
      <c r="H84" s="39"/>
    </row>
    <row r="85" s="2" customFormat="1" ht="16.8" customHeight="1">
      <c r="A85" s="38"/>
      <c r="B85" s="39"/>
      <c r="C85" s="247" t="s">
        <v>1</v>
      </c>
      <c r="D85" s="247" t="s">
        <v>477</v>
      </c>
      <c r="E85" s="19" t="s">
        <v>1</v>
      </c>
      <c r="F85" s="248">
        <v>35.25</v>
      </c>
      <c r="G85" s="38"/>
      <c r="H85" s="39"/>
    </row>
    <row r="86" s="2" customFormat="1" ht="16.8" customHeight="1">
      <c r="A86" s="38"/>
      <c r="B86" s="39"/>
      <c r="C86" s="247" t="s">
        <v>210</v>
      </c>
      <c r="D86" s="247" t="s">
        <v>256</v>
      </c>
      <c r="E86" s="19" t="s">
        <v>1</v>
      </c>
      <c r="F86" s="248">
        <v>35.25</v>
      </c>
      <c r="G86" s="38"/>
      <c r="H86" s="39"/>
    </row>
    <row r="87" s="2" customFormat="1" ht="16.8" customHeight="1">
      <c r="A87" s="38"/>
      <c r="B87" s="39"/>
      <c r="C87" s="249" t="s">
        <v>1761</v>
      </c>
      <c r="D87" s="38"/>
      <c r="E87" s="38"/>
      <c r="F87" s="38"/>
      <c r="G87" s="38"/>
      <c r="H87" s="39"/>
    </row>
    <row r="88" s="2" customFormat="1" ht="16.8" customHeight="1">
      <c r="A88" s="38"/>
      <c r="B88" s="39"/>
      <c r="C88" s="247" t="s">
        <v>472</v>
      </c>
      <c r="D88" s="247" t="s">
        <v>473</v>
      </c>
      <c r="E88" s="19" t="s">
        <v>247</v>
      </c>
      <c r="F88" s="248">
        <v>35.25</v>
      </c>
      <c r="G88" s="38"/>
      <c r="H88" s="39"/>
    </row>
    <row r="89" s="2" customFormat="1" ht="16.8" customHeight="1">
      <c r="A89" s="38"/>
      <c r="B89" s="39"/>
      <c r="C89" s="247" t="s">
        <v>325</v>
      </c>
      <c r="D89" s="247" t="s">
        <v>326</v>
      </c>
      <c r="E89" s="19" t="s">
        <v>247</v>
      </c>
      <c r="F89" s="248">
        <v>114.25</v>
      </c>
      <c r="G89" s="38"/>
      <c r="H89" s="39"/>
    </row>
    <row r="90" s="2" customFormat="1" ht="16.8" customHeight="1">
      <c r="A90" s="38"/>
      <c r="B90" s="39"/>
      <c r="C90" s="247" t="s">
        <v>455</v>
      </c>
      <c r="D90" s="247" t="s">
        <v>456</v>
      </c>
      <c r="E90" s="19" t="s">
        <v>247</v>
      </c>
      <c r="F90" s="248">
        <v>114.25</v>
      </c>
      <c r="G90" s="38"/>
      <c r="H90" s="39"/>
    </row>
    <row r="91" s="2" customFormat="1" ht="16.8" customHeight="1">
      <c r="A91" s="38"/>
      <c r="B91" s="39"/>
      <c r="C91" s="247" t="s">
        <v>459</v>
      </c>
      <c r="D91" s="247" t="s">
        <v>460</v>
      </c>
      <c r="E91" s="19" t="s">
        <v>247</v>
      </c>
      <c r="F91" s="248">
        <v>114.25</v>
      </c>
      <c r="G91" s="38"/>
      <c r="H91" s="39"/>
    </row>
    <row r="92" s="2" customFormat="1" ht="16.8" customHeight="1">
      <c r="A92" s="38"/>
      <c r="B92" s="39"/>
      <c r="C92" s="247" t="s">
        <v>463</v>
      </c>
      <c r="D92" s="247" t="s">
        <v>464</v>
      </c>
      <c r="E92" s="19" t="s">
        <v>247</v>
      </c>
      <c r="F92" s="248">
        <v>114.25</v>
      </c>
      <c r="G92" s="38"/>
      <c r="H92" s="39"/>
    </row>
    <row r="93" s="2" customFormat="1" ht="16.8" customHeight="1">
      <c r="A93" s="38"/>
      <c r="B93" s="39"/>
      <c r="C93" s="247" t="s">
        <v>479</v>
      </c>
      <c r="D93" s="247" t="s">
        <v>480</v>
      </c>
      <c r="E93" s="19" t="s">
        <v>247</v>
      </c>
      <c r="F93" s="248">
        <v>37.012999999999998</v>
      </c>
      <c r="G93" s="38"/>
      <c r="H93" s="39"/>
    </row>
    <row r="94" s="2" customFormat="1" ht="16.8" customHeight="1">
      <c r="A94" s="38"/>
      <c r="B94" s="39"/>
      <c r="C94" s="243" t="s">
        <v>163</v>
      </c>
      <c r="D94" s="244" t="s">
        <v>1</v>
      </c>
      <c r="E94" s="245" t="s">
        <v>1</v>
      </c>
      <c r="F94" s="246">
        <v>54.119999999999997</v>
      </c>
      <c r="G94" s="38"/>
      <c r="H94" s="39"/>
    </row>
    <row r="95" s="2" customFormat="1" ht="16.8" customHeight="1">
      <c r="A95" s="38"/>
      <c r="B95" s="39"/>
      <c r="C95" s="247" t="s">
        <v>1</v>
      </c>
      <c r="D95" s="247" t="s">
        <v>975</v>
      </c>
      <c r="E95" s="19" t="s">
        <v>1</v>
      </c>
      <c r="F95" s="248">
        <v>54.119999999999997</v>
      </c>
      <c r="G95" s="38"/>
      <c r="H95" s="39"/>
    </row>
    <row r="96" s="2" customFormat="1" ht="16.8" customHeight="1">
      <c r="A96" s="38"/>
      <c r="B96" s="39"/>
      <c r="C96" s="247" t="s">
        <v>163</v>
      </c>
      <c r="D96" s="247" t="s">
        <v>256</v>
      </c>
      <c r="E96" s="19" t="s">
        <v>1</v>
      </c>
      <c r="F96" s="248">
        <v>54.119999999999997</v>
      </c>
      <c r="G96" s="38"/>
      <c r="H96" s="39"/>
    </row>
    <row r="97" s="2" customFormat="1" ht="16.8" customHeight="1">
      <c r="A97" s="38"/>
      <c r="B97" s="39"/>
      <c r="C97" s="249" t="s">
        <v>1761</v>
      </c>
      <c r="D97" s="38"/>
      <c r="E97" s="38"/>
      <c r="F97" s="38"/>
      <c r="G97" s="38"/>
      <c r="H97" s="39"/>
    </row>
    <row r="98" s="2" customFormat="1" ht="16.8" customHeight="1">
      <c r="A98" s="38"/>
      <c r="B98" s="39"/>
      <c r="C98" s="247" t="s">
        <v>972</v>
      </c>
      <c r="D98" s="247" t="s">
        <v>973</v>
      </c>
      <c r="E98" s="19" t="s">
        <v>247</v>
      </c>
      <c r="F98" s="248">
        <v>54.119999999999997</v>
      </c>
      <c r="G98" s="38"/>
      <c r="H98" s="39"/>
    </row>
    <row r="99" s="2" customFormat="1" ht="16.8" customHeight="1">
      <c r="A99" s="38"/>
      <c r="B99" s="39"/>
      <c r="C99" s="247" t="s">
        <v>987</v>
      </c>
      <c r="D99" s="247" t="s">
        <v>988</v>
      </c>
      <c r="E99" s="19" t="s">
        <v>247</v>
      </c>
      <c r="F99" s="248">
        <v>54.119999999999997</v>
      </c>
      <c r="G99" s="38"/>
      <c r="H99" s="39"/>
    </row>
    <row r="100" s="2" customFormat="1" ht="16.8" customHeight="1">
      <c r="A100" s="38"/>
      <c r="B100" s="39"/>
      <c r="C100" s="247" t="s">
        <v>977</v>
      </c>
      <c r="D100" s="247" t="s">
        <v>978</v>
      </c>
      <c r="E100" s="19" t="s">
        <v>293</v>
      </c>
      <c r="F100" s="248">
        <v>0.039</v>
      </c>
      <c r="G100" s="38"/>
      <c r="H100" s="39"/>
    </row>
    <row r="101" s="2" customFormat="1">
      <c r="A101" s="38"/>
      <c r="B101" s="39"/>
      <c r="C101" s="247" t="s">
        <v>991</v>
      </c>
      <c r="D101" s="247" t="s">
        <v>992</v>
      </c>
      <c r="E101" s="19" t="s">
        <v>247</v>
      </c>
      <c r="F101" s="248">
        <v>143.43199999999999</v>
      </c>
      <c r="G101" s="38"/>
      <c r="H101" s="39"/>
    </row>
    <row r="102" s="2" customFormat="1" ht="16.8" customHeight="1">
      <c r="A102" s="38"/>
      <c r="B102" s="39"/>
      <c r="C102" s="243" t="s">
        <v>161</v>
      </c>
      <c r="D102" s="244" t="s">
        <v>1</v>
      </c>
      <c r="E102" s="245" t="s">
        <v>1</v>
      </c>
      <c r="F102" s="246">
        <v>68.25</v>
      </c>
      <c r="G102" s="38"/>
      <c r="H102" s="39"/>
    </row>
    <row r="103" s="2" customFormat="1" ht="16.8" customHeight="1">
      <c r="A103" s="38"/>
      <c r="B103" s="39"/>
      <c r="C103" s="247" t="s">
        <v>1</v>
      </c>
      <c r="D103" s="247" t="s">
        <v>970</v>
      </c>
      <c r="E103" s="19" t="s">
        <v>1</v>
      </c>
      <c r="F103" s="248">
        <v>68.25</v>
      </c>
      <c r="G103" s="38"/>
      <c r="H103" s="39"/>
    </row>
    <row r="104" s="2" customFormat="1" ht="16.8" customHeight="1">
      <c r="A104" s="38"/>
      <c r="B104" s="39"/>
      <c r="C104" s="247" t="s">
        <v>161</v>
      </c>
      <c r="D104" s="247" t="s">
        <v>256</v>
      </c>
      <c r="E104" s="19" t="s">
        <v>1</v>
      </c>
      <c r="F104" s="248">
        <v>68.25</v>
      </c>
      <c r="G104" s="38"/>
      <c r="H104" s="39"/>
    </row>
    <row r="105" s="2" customFormat="1" ht="16.8" customHeight="1">
      <c r="A105" s="38"/>
      <c r="B105" s="39"/>
      <c r="C105" s="249" t="s">
        <v>1761</v>
      </c>
      <c r="D105" s="38"/>
      <c r="E105" s="38"/>
      <c r="F105" s="38"/>
      <c r="G105" s="38"/>
      <c r="H105" s="39"/>
    </row>
    <row r="106" s="2" customFormat="1" ht="16.8" customHeight="1">
      <c r="A106" s="38"/>
      <c r="B106" s="39"/>
      <c r="C106" s="247" t="s">
        <v>967</v>
      </c>
      <c r="D106" s="247" t="s">
        <v>968</v>
      </c>
      <c r="E106" s="19" t="s">
        <v>247</v>
      </c>
      <c r="F106" s="248">
        <v>68.25</v>
      </c>
      <c r="G106" s="38"/>
      <c r="H106" s="39"/>
    </row>
    <row r="107" s="2" customFormat="1" ht="16.8" customHeight="1">
      <c r="A107" s="38"/>
      <c r="B107" s="39"/>
      <c r="C107" s="247" t="s">
        <v>983</v>
      </c>
      <c r="D107" s="247" t="s">
        <v>984</v>
      </c>
      <c r="E107" s="19" t="s">
        <v>247</v>
      </c>
      <c r="F107" s="248">
        <v>68.25</v>
      </c>
      <c r="G107" s="38"/>
      <c r="H107" s="39"/>
    </row>
    <row r="108" s="2" customFormat="1" ht="16.8" customHeight="1">
      <c r="A108" s="38"/>
      <c r="B108" s="39"/>
      <c r="C108" s="247" t="s">
        <v>977</v>
      </c>
      <c r="D108" s="247" t="s">
        <v>978</v>
      </c>
      <c r="E108" s="19" t="s">
        <v>293</v>
      </c>
      <c r="F108" s="248">
        <v>0.039</v>
      </c>
      <c r="G108" s="38"/>
      <c r="H108" s="39"/>
    </row>
    <row r="109" s="2" customFormat="1">
      <c r="A109" s="38"/>
      <c r="B109" s="39"/>
      <c r="C109" s="247" t="s">
        <v>991</v>
      </c>
      <c r="D109" s="247" t="s">
        <v>992</v>
      </c>
      <c r="E109" s="19" t="s">
        <v>247</v>
      </c>
      <c r="F109" s="248">
        <v>143.43199999999999</v>
      </c>
      <c r="G109" s="38"/>
      <c r="H109" s="39"/>
    </row>
    <row r="110" s="2" customFormat="1" ht="16.8" customHeight="1">
      <c r="A110" s="38"/>
      <c r="B110" s="39"/>
      <c r="C110" s="243" t="s">
        <v>188</v>
      </c>
      <c r="D110" s="244" t="s">
        <v>1</v>
      </c>
      <c r="E110" s="245" t="s">
        <v>1</v>
      </c>
      <c r="F110" s="246">
        <v>1082.1400000000001</v>
      </c>
      <c r="G110" s="38"/>
      <c r="H110" s="39"/>
    </row>
    <row r="111" s="2" customFormat="1" ht="16.8" customHeight="1">
      <c r="A111" s="38"/>
      <c r="B111" s="39"/>
      <c r="C111" s="247" t="s">
        <v>1</v>
      </c>
      <c r="D111" s="247" t="s">
        <v>826</v>
      </c>
      <c r="E111" s="19" t="s">
        <v>1</v>
      </c>
      <c r="F111" s="248">
        <v>622.5</v>
      </c>
      <c r="G111" s="38"/>
      <c r="H111" s="39"/>
    </row>
    <row r="112" s="2" customFormat="1" ht="16.8" customHeight="1">
      <c r="A112" s="38"/>
      <c r="B112" s="39"/>
      <c r="C112" s="247" t="s">
        <v>1</v>
      </c>
      <c r="D112" s="247" t="s">
        <v>827</v>
      </c>
      <c r="E112" s="19" t="s">
        <v>1</v>
      </c>
      <c r="F112" s="248">
        <v>243</v>
      </c>
      <c r="G112" s="38"/>
      <c r="H112" s="39"/>
    </row>
    <row r="113" s="2" customFormat="1" ht="16.8" customHeight="1">
      <c r="A113" s="38"/>
      <c r="B113" s="39"/>
      <c r="C113" s="247" t="s">
        <v>1</v>
      </c>
      <c r="D113" s="247" t="s">
        <v>828</v>
      </c>
      <c r="E113" s="19" t="s">
        <v>1</v>
      </c>
      <c r="F113" s="248">
        <v>192.63999999999999</v>
      </c>
      <c r="G113" s="38"/>
      <c r="H113" s="39"/>
    </row>
    <row r="114" s="2" customFormat="1" ht="16.8" customHeight="1">
      <c r="A114" s="38"/>
      <c r="B114" s="39"/>
      <c r="C114" s="247" t="s">
        <v>1</v>
      </c>
      <c r="D114" s="247" t="s">
        <v>829</v>
      </c>
      <c r="E114" s="19" t="s">
        <v>1</v>
      </c>
      <c r="F114" s="248">
        <v>24</v>
      </c>
      <c r="G114" s="38"/>
      <c r="H114" s="39"/>
    </row>
    <row r="115" s="2" customFormat="1" ht="16.8" customHeight="1">
      <c r="A115" s="38"/>
      <c r="B115" s="39"/>
      <c r="C115" s="247" t="s">
        <v>188</v>
      </c>
      <c r="D115" s="247" t="s">
        <v>256</v>
      </c>
      <c r="E115" s="19" t="s">
        <v>1</v>
      </c>
      <c r="F115" s="248">
        <v>1082.1400000000001</v>
      </c>
      <c r="G115" s="38"/>
      <c r="H115" s="39"/>
    </row>
    <row r="116" s="2" customFormat="1" ht="16.8" customHeight="1">
      <c r="A116" s="38"/>
      <c r="B116" s="39"/>
      <c r="C116" s="249" t="s">
        <v>1761</v>
      </c>
      <c r="D116" s="38"/>
      <c r="E116" s="38"/>
      <c r="F116" s="38"/>
      <c r="G116" s="38"/>
      <c r="H116" s="39"/>
    </row>
    <row r="117" s="2" customFormat="1">
      <c r="A117" s="38"/>
      <c r="B117" s="39"/>
      <c r="C117" s="247" t="s">
        <v>823</v>
      </c>
      <c r="D117" s="247" t="s">
        <v>824</v>
      </c>
      <c r="E117" s="19" t="s">
        <v>247</v>
      </c>
      <c r="F117" s="248">
        <v>1082.1400000000001</v>
      </c>
      <c r="G117" s="38"/>
      <c r="H117" s="39"/>
    </row>
    <row r="118" s="2" customFormat="1">
      <c r="A118" s="38"/>
      <c r="B118" s="39"/>
      <c r="C118" s="247" t="s">
        <v>831</v>
      </c>
      <c r="D118" s="247" t="s">
        <v>832</v>
      </c>
      <c r="E118" s="19" t="s">
        <v>247</v>
      </c>
      <c r="F118" s="248">
        <v>97392.600000000006</v>
      </c>
      <c r="G118" s="38"/>
      <c r="H118" s="39"/>
    </row>
    <row r="119" s="2" customFormat="1">
      <c r="A119" s="38"/>
      <c r="B119" s="39"/>
      <c r="C119" s="247" t="s">
        <v>836</v>
      </c>
      <c r="D119" s="247" t="s">
        <v>837</v>
      </c>
      <c r="E119" s="19" t="s">
        <v>247</v>
      </c>
      <c r="F119" s="248">
        <v>1082.1400000000001</v>
      </c>
      <c r="G119" s="38"/>
      <c r="H119" s="39"/>
    </row>
    <row r="120" s="2" customFormat="1" ht="16.8" customHeight="1">
      <c r="A120" s="38"/>
      <c r="B120" s="39"/>
      <c r="C120" s="243" t="s">
        <v>180</v>
      </c>
      <c r="D120" s="244" t="s">
        <v>1</v>
      </c>
      <c r="E120" s="245" t="s">
        <v>1</v>
      </c>
      <c r="F120" s="246">
        <v>501.95600000000002</v>
      </c>
      <c r="G120" s="38"/>
      <c r="H120" s="39"/>
    </row>
    <row r="121" s="2" customFormat="1" ht="16.8" customHeight="1">
      <c r="A121" s="38"/>
      <c r="B121" s="39"/>
      <c r="C121" s="247" t="s">
        <v>1</v>
      </c>
      <c r="D121" s="247" t="s">
        <v>1398</v>
      </c>
      <c r="E121" s="19" t="s">
        <v>1</v>
      </c>
      <c r="F121" s="248">
        <v>53.5</v>
      </c>
      <c r="G121" s="38"/>
      <c r="H121" s="39"/>
    </row>
    <row r="122" s="2" customFormat="1" ht="16.8" customHeight="1">
      <c r="A122" s="38"/>
      <c r="B122" s="39"/>
      <c r="C122" s="247" t="s">
        <v>1</v>
      </c>
      <c r="D122" s="247" t="s">
        <v>1399</v>
      </c>
      <c r="E122" s="19" t="s">
        <v>1</v>
      </c>
      <c r="F122" s="248">
        <v>298.45600000000002</v>
      </c>
      <c r="G122" s="38"/>
      <c r="H122" s="39"/>
    </row>
    <row r="123" s="2" customFormat="1" ht="16.8" customHeight="1">
      <c r="A123" s="38"/>
      <c r="B123" s="39"/>
      <c r="C123" s="247" t="s">
        <v>1</v>
      </c>
      <c r="D123" s="247" t="s">
        <v>1400</v>
      </c>
      <c r="E123" s="19" t="s">
        <v>1</v>
      </c>
      <c r="F123" s="248">
        <v>100</v>
      </c>
      <c r="G123" s="38"/>
      <c r="H123" s="39"/>
    </row>
    <row r="124" s="2" customFormat="1" ht="16.8" customHeight="1">
      <c r="A124" s="38"/>
      <c r="B124" s="39"/>
      <c r="C124" s="247" t="s">
        <v>1</v>
      </c>
      <c r="D124" s="247" t="s">
        <v>1401</v>
      </c>
      <c r="E124" s="19" t="s">
        <v>1</v>
      </c>
      <c r="F124" s="248">
        <v>50</v>
      </c>
      <c r="G124" s="38"/>
      <c r="H124" s="39"/>
    </row>
    <row r="125" s="2" customFormat="1" ht="16.8" customHeight="1">
      <c r="A125" s="38"/>
      <c r="B125" s="39"/>
      <c r="C125" s="247" t="s">
        <v>180</v>
      </c>
      <c r="D125" s="247" t="s">
        <v>256</v>
      </c>
      <c r="E125" s="19" t="s">
        <v>1</v>
      </c>
      <c r="F125" s="248">
        <v>501.95600000000002</v>
      </c>
      <c r="G125" s="38"/>
      <c r="H125" s="39"/>
    </row>
    <row r="126" s="2" customFormat="1" ht="16.8" customHeight="1">
      <c r="A126" s="38"/>
      <c r="B126" s="39"/>
      <c r="C126" s="249" t="s">
        <v>1761</v>
      </c>
      <c r="D126" s="38"/>
      <c r="E126" s="38"/>
      <c r="F126" s="38"/>
      <c r="G126" s="38"/>
      <c r="H126" s="39"/>
    </row>
    <row r="127" s="2" customFormat="1" ht="16.8" customHeight="1">
      <c r="A127" s="38"/>
      <c r="B127" s="39"/>
      <c r="C127" s="247" t="s">
        <v>1395</v>
      </c>
      <c r="D127" s="247" t="s">
        <v>1396</v>
      </c>
      <c r="E127" s="19" t="s">
        <v>247</v>
      </c>
      <c r="F127" s="248">
        <v>501.95600000000002</v>
      </c>
      <c r="G127" s="38"/>
      <c r="H127" s="39"/>
    </row>
    <row r="128" s="2" customFormat="1" ht="16.8" customHeight="1">
      <c r="A128" s="38"/>
      <c r="B128" s="39"/>
      <c r="C128" s="247" t="s">
        <v>1391</v>
      </c>
      <c r="D128" s="247" t="s">
        <v>1392</v>
      </c>
      <c r="E128" s="19" t="s">
        <v>247</v>
      </c>
      <c r="F128" s="248">
        <v>501.95600000000002</v>
      </c>
      <c r="G128" s="38"/>
      <c r="H128" s="39"/>
    </row>
    <row r="129" s="2" customFormat="1" ht="16.8" customHeight="1">
      <c r="A129" s="38"/>
      <c r="B129" s="39"/>
      <c r="C129" s="243" t="s">
        <v>216</v>
      </c>
      <c r="D129" s="244" t="s">
        <v>1</v>
      </c>
      <c r="E129" s="245" t="s">
        <v>1</v>
      </c>
      <c r="F129" s="246">
        <v>62.560000000000002</v>
      </c>
      <c r="G129" s="38"/>
      <c r="H129" s="39"/>
    </row>
    <row r="130" s="2" customFormat="1" ht="16.8" customHeight="1">
      <c r="A130" s="38"/>
      <c r="B130" s="39"/>
      <c r="C130" s="247" t="s">
        <v>1</v>
      </c>
      <c r="D130" s="247" t="s">
        <v>1385</v>
      </c>
      <c r="E130" s="19" t="s">
        <v>1</v>
      </c>
      <c r="F130" s="248">
        <v>0</v>
      </c>
      <c r="G130" s="38"/>
      <c r="H130" s="39"/>
    </row>
    <row r="131" s="2" customFormat="1" ht="16.8" customHeight="1">
      <c r="A131" s="38"/>
      <c r="B131" s="39"/>
      <c r="C131" s="247" t="s">
        <v>1</v>
      </c>
      <c r="D131" s="247" t="s">
        <v>1386</v>
      </c>
      <c r="E131" s="19" t="s">
        <v>1</v>
      </c>
      <c r="F131" s="248">
        <v>21.600000000000001</v>
      </c>
      <c r="G131" s="38"/>
      <c r="H131" s="39"/>
    </row>
    <row r="132" s="2" customFormat="1" ht="16.8" customHeight="1">
      <c r="A132" s="38"/>
      <c r="B132" s="39"/>
      <c r="C132" s="247" t="s">
        <v>1</v>
      </c>
      <c r="D132" s="247" t="s">
        <v>1387</v>
      </c>
      <c r="E132" s="19" t="s">
        <v>1</v>
      </c>
      <c r="F132" s="248">
        <v>30.960000000000001</v>
      </c>
      <c r="G132" s="38"/>
      <c r="H132" s="39"/>
    </row>
    <row r="133" s="2" customFormat="1" ht="16.8" customHeight="1">
      <c r="A133" s="38"/>
      <c r="B133" s="39"/>
      <c r="C133" s="247" t="s">
        <v>1</v>
      </c>
      <c r="D133" s="247" t="s">
        <v>308</v>
      </c>
      <c r="E133" s="19" t="s">
        <v>1</v>
      </c>
      <c r="F133" s="248">
        <v>10</v>
      </c>
      <c r="G133" s="38"/>
      <c r="H133" s="39"/>
    </row>
    <row r="134" s="2" customFormat="1" ht="16.8" customHeight="1">
      <c r="A134" s="38"/>
      <c r="B134" s="39"/>
      <c r="C134" s="247" t="s">
        <v>216</v>
      </c>
      <c r="D134" s="247" t="s">
        <v>256</v>
      </c>
      <c r="E134" s="19" t="s">
        <v>1</v>
      </c>
      <c r="F134" s="248">
        <v>62.560000000000002</v>
      </c>
      <c r="G134" s="38"/>
      <c r="H134" s="39"/>
    </row>
    <row r="135" s="2" customFormat="1" ht="16.8" customHeight="1">
      <c r="A135" s="38"/>
      <c r="B135" s="39"/>
      <c r="C135" s="249" t="s">
        <v>1761</v>
      </c>
      <c r="D135" s="38"/>
      <c r="E135" s="38"/>
      <c r="F135" s="38"/>
      <c r="G135" s="38"/>
      <c r="H135" s="39"/>
    </row>
    <row r="136" s="2" customFormat="1" ht="16.8" customHeight="1">
      <c r="A136" s="38"/>
      <c r="B136" s="39"/>
      <c r="C136" s="247" t="s">
        <v>1382</v>
      </c>
      <c r="D136" s="247" t="s">
        <v>1383</v>
      </c>
      <c r="E136" s="19" t="s">
        <v>247</v>
      </c>
      <c r="F136" s="248">
        <v>62.560000000000002</v>
      </c>
      <c r="G136" s="38"/>
      <c r="H136" s="39"/>
    </row>
    <row r="137" s="2" customFormat="1" ht="16.8" customHeight="1">
      <c r="A137" s="38"/>
      <c r="B137" s="39"/>
      <c r="C137" s="247" t="s">
        <v>1370</v>
      </c>
      <c r="D137" s="247" t="s">
        <v>1371</v>
      </c>
      <c r="E137" s="19" t="s">
        <v>247</v>
      </c>
      <c r="F137" s="248">
        <v>62.560000000000002</v>
      </c>
      <c r="G137" s="38"/>
      <c r="H137" s="39"/>
    </row>
    <row r="138" s="2" customFormat="1" ht="16.8" customHeight="1">
      <c r="A138" s="38"/>
      <c r="B138" s="39"/>
      <c r="C138" s="247" t="s">
        <v>1374</v>
      </c>
      <c r="D138" s="247" t="s">
        <v>1375</v>
      </c>
      <c r="E138" s="19" t="s">
        <v>247</v>
      </c>
      <c r="F138" s="248">
        <v>62.560000000000002</v>
      </c>
      <c r="G138" s="38"/>
      <c r="H138" s="39"/>
    </row>
    <row r="139" s="2" customFormat="1" ht="16.8" customHeight="1">
      <c r="A139" s="38"/>
      <c r="B139" s="39"/>
      <c r="C139" s="247" t="s">
        <v>1378</v>
      </c>
      <c r="D139" s="247" t="s">
        <v>1379</v>
      </c>
      <c r="E139" s="19" t="s">
        <v>247</v>
      </c>
      <c r="F139" s="248">
        <v>62.560000000000002</v>
      </c>
      <c r="G139" s="38"/>
      <c r="H139" s="39"/>
    </row>
    <row r="140" s="2" customFormat="1" ht="16.8" customHeight="1">
      <c r="A140" s="38"/>
      <c r="B140" s="39"/>
      <c r="C140" s="243" t="s">
        <v>153</v>
      </c>
      <c r="D140" s="244" t="s">
        <v>1</v>
      </c>
      <c r="E140" s="245" t="s">
        <v>1</v>
      </c>
      <c r="F140" s="246">
        <v>31.492999999999999</v>
      </c>
      <c r="G140" s="38"/>
      <c r="H140" s="39"/>
    </row>
    <row r="141" s="2" customFormat="1" ht="16.8" customHeight="1">
      <c r="A141" s="38"/>
      <c r="B141" s="39"/>
      <c r="C141" s="247" t="s">
        <v>1</v>
      </c>
      <c r="D141" s="247" t="s">
        <v>266</v>
      </c>
      <c r="E141" s="19" t="s">
        <v>1</v>
      </c>
      <c r="F141" s="248">
        <v>0</v>
      </c>
      <c r="G141" s="38"/>
      <c r="H141" s="39"/>
    </row>
    <row r="142" s="2" customFormat="1" ht="16.8" customHeight="1">
      <c r="A142" s="38"/>
      <c r="B142" s="39"/>
      <c r="C142" s="247" t="s">
        <v>1</v>
      </c>
      <c r="D142" s="247" t="s">
        <v>267</v>
      </c>
      <c r="E142" s="19" t="s">
        <v>1</v>
      </c>
      <c r="F142" s="248">
        <v>7.7930000000000001</v>
      </c>
      <c r="G142" s="38"/>
      <c r="H142" s="39"/>
    </row>
    <row r="143" s="2" customFormat="1" ht="16.8" customHeight="1">
      <c r="A143" s="38"/>
      <c r="B143" s="39"/>
      <c r="C143" s="247" t="s">
        <v>1</v>
      </c>
      <c r="D143" s="247" t="s">
        <v>268</v>
      </c>
      <c r="E143" s="19" t="s">
        <v>1</v>
      </c>
      <c r="F143" s="248">
        <v>0</v>
      </c>
      <c r="G143" s="38"/>
      <c r="H143" s="39"/>
    </row>
    <row r="144" s="2" customFormat="1" ht="16.8" customHeight="1">
      <c r="A144" s="38"/>
      <c r="B144" s="39"/>
      <c r="C144" s="247" t="s">
        <v>1</v>
      </c>
      <c r="D144" s="247" t="s">
        <v>269</v>
      </c>
      <c r="E144" s="19" t="s">
        <v>1</v>
      </c>
      <c r="F144" s="248">
        <v>23.699999999999999</v>
      </c>
      <c r="G144" s="38"/>
      <c r="H144" s="39"/>
    </row>
    <row r="145" s="2" customFormat="1" ht="16.8" customHeight="1">
      <c r="A145" s="38"/>
      <c r="B145" s="39"/>
      <c r="C145" s="247" t="s">
        <v>153</v>
      </c>
      <c r="D145" s="247" t="s">
        <v>256</v>
      </c>
      <c r="E145" s="19" t="s">
        <v>1</v>
      </c>
      <c r="F145" s="248">
        <v>31.492999999999999</v>
      </c>
      <c r="G145" s="38"/>
      <c r="H145" s="39"/>
    </row>
    <row r="146" s="2" customFormat="1" ht="16.8" customHeight="1">
      <c r="A146" s="38"/>
      <c r="B146" s="39"/>
      <c r="C146" s="249" t="s">
        <v>1761</v>
      </c>
      <c r="D146" s="38"/>
      <c r="E146" s="38"/>
      <c r="F146" s="38"/>
      <c r="G146" s="38"/>
      <c r="H146" s="39"/>
    </row>
    <row r="147" s="2" customFormat="1">
      <c r="A147" s="38"/>
      <c r="B147" s="39"/>
      <c r="C147" s="247" t="s">
        <v>262</v>
      </c>
      <c r="D147" s="247" t="s">
        <v>263</v>
      </c>
      <c r="E147" s="19" t="s">
        <v>264</v>
      </c>
      <c r="F147" s="248">
        <v>31.492999999999999</v>
      </c>
      <c r="G147" s="38"/>
      <c r="H147" s="39"/>
    </row>
    <row r="148" s="2" customFormat="1">
      <c r="A148" s="38"/>
      <c r="B148" s="39"/>
      <c r="C148" s="247" t="s">
        <v>285</v>
      </c>
      <c r="D148" s="247" t="s">
        <v>286</v>
      </c>
      <c r="E148" s="19" t="s">
        <v>264</v>
      </c>
      <c r="F148" s="248">
        <v>64.933000000000007</v>
      </c>
      <c r="G148" s="38"/>
      <c r="H148" s="39"/>
    </row>
    <row r="149" s="2" customFormat="1" ht="16.8" customHeight="1">
      <c r="A149" s="38"/>
      <c r="B149" s="39"/>
      <c r="C149" s="243" t="s">
        <v>168</v>
      </c>
      <c r="D149" s="244" t="s">
        <v>1</v>
      </c>
      <c r="E149" s="245" t="s">
        <v>1</v>
      </c>
      <c r="F149" s="246">
        <v>64.933000000000007</v>
      </c>
      <c r="G149" s="38"/>
      <c r="H149" s="39"/>
    </row>
    <row r="150" s="2" customFormat="1" ht="16.8" customHeight="1">
      <c r="A150" s="38"/>
      <c r="B150" s="39"/>
      <c r="C150" s="247" t="s">
        <v>1</v>
      </c>
      <c r="D150" s="247" t="s">
        <v>288</v>
      </c>
      <c r="E150" s="19" t="s">
        <v>1</v>
      </c>
      <c r="F150" s="248">
        <v>186.93299999999999</v>
      </c>
      <c r="G150" s="38"/>
      <c r="H150" s="39"/>
    </row>
    <row r="151" s="2" customFormat="1" ht="16.8" customHeight="1">
      <c r="A151" s="38"/>
      <c r="B151" s="39"/>
      <c r="C151" s="247" t="s">
        <v>1</v>
      </c>
      <c r="D151" s="247" t="s">
        <v>289</v>
      </c>
      <c r="E151" s="19" t="s">
        <v>1</v>
      </c>
      <c r="F151" s="248">
        <v>-122</v>
      </c>
      <c r="G151" s="38"/>
      <c r="H151" s="39"/>
    </row>
    <row r="152" s="2" customFormat="1" ht="16.8" customHeight="1">
      <c r="A152" s="38"/>
      <c r="B152" s="39"/>
      <c r="C152" s="247" t="s">
        <v>168</v>
      </c>
      <c r="D152" s="247" t="s">
        <v>256</v>
      </c>
      <c r="E152" s="19" t="s">
        <v>1</v>
      </c>
      <c r="F152" s="248">
        <v>64.933000000000007</v>
      </c>
      <c r="G152" s="38"/>
      <c r="H152" s="39"/>
    </row>
    <row r="153" s="2" customFormat="1" ht="16.8" customHeight="1">
      <c r="A153" s="38"/>
      <c r="B153" s="39"/>
      <c r="C153" s="249" t="s">
        <v>1761</v>
      </c>
      <c r="D153" s="38"/>
      <c r="E153" s="38"/>
      <c r="F153" s="38"/>
      <c r="G153" s="38"/>
      <c r="H153" s="39"/>
    </row>
    <row r="154" s="2" customFormat="1">
      <c r="A154" s="38"/>
      <c r="B154" s="39"/>
      <c r="C154" s="247" t="s">
        <v>285</v>
      </c>
      <c r="D154" s="247" t="s">
        <v>286</v>
      </c>
      <c r="E154" s="19" t="s">
        <v>264</v>
      </c>
      <c r="F154" s="248">
        <v>64.933000000000007</v>
      </c>
      <c r="G154" s="38"/>
      <c r="H154" s="39"/>
    </row>
    <row r="155" s="2" customFormat="1">
      <c r="A155" s="38"/>
      <c r="B155" s="39"/>
      <c r="C155" s="247" t="s">
        <v>291</v>
      </c>
      <c r="D155" s="247" t="s">
        <v>292</v>
      </c>
      <c r="E155" s="19" t="s">
        <v>293</v>
      </c>
      <c r="F155" s="248">
        <v>116.87900000000001</v>
      </c>
      <c r="G155" s="38"/>
      <c r="H155" s="39"/>
    </row>
    <row r="156" s="2" customFormat="1" ht="16.8" customHeight="1">
      <c r="A156" s="38"/>
      <c r="B156" s="39"/>
      <c r="C156" s="247" t="s">
        <v>297</v>
      </c>
      <c r="D156" s="247" t="s">
        <v>298</v>
      </c>
      <c r="E156" s="19" t="s">
        <v>264</v>
      </c>
      <c r="F156" s="248">
        <v>64.933000000000007</v>
      </c>
      <c r="G156" s="38"/>
      <c r="H156" s="39"/>
    </row>
    <row r="157" s="2" customFormat="1" ht="16.8" customHeight="1">
      <c r="A157" s="38"/>
      <c r="B157" s="39"/>
      <c r="C157" s="243" t="s">
        <v>206</v>
      </c>
      <c r="D157" s="244" t="s">
        <v>1</v>
      </c>
      <c r="E157" s="245" t="s">
        <v>1</v>
      </c>
      <c r="F157" s="246">
        <v>615.89999999999998</v>
      </c>
      <c r="G157" s="38"/>
      <c r="H157" s="39"/>
    </row>
    <row r="158" s="2" customFormat="1" ht="16.8" customHeight="1">
      <c r="A158" s="38"/>
      <c r="B158" s="39"/>
      <c r="C158" s="247" t="s">
        <v>1</v>
      </c>
      <c r="D158" s="247" t="s">
        <v>648</v>
      </c>
      <c r="E158" s="19" t="s">
        <v>1</v>
      </c>
      <c r="F158" s="248">
        <v>143.09999999999999</v>
      </c>
      <c r="G158" s="38"/>
      <c r="H158" s="39"/>
    </row>
    <row r="159" s="2" customFormat="1" ht="16.8" customHeight="1">
      <c r="A159" s="38"/>
      <c r="B159" s="39"/>
      <c r="C159" s="247" t="s">
        <v>1</v>
      </c>
      <c r="D159" s="247" t="s">
        <v>649</v>
      </c>
      <c r="E159" s="19" t="s">
        <v>1</v>
      </c>
      <c r="F159" s="248">
        <v>44.399999999999999</v>
      </c>
      <c r="G159" s="38"/>
      <c r="H159" s="39"/>
    </row>
    <row r="160" s="2" customFormat="1" ht="16.8" customHeight="1">
      <c r="A160" s="38"/>
      <c r="B160" s="39"/>
      <c r="C160" s="247" t="s">
        <v>1</v>
      </c>
      <c r="D160" s="247" t="s">
        <v>650</v>
      </c>
      <c r="E160" s="19" t="s">
        <v>1</v>
      </c>
      <c r="F160" s="248">
        <v>12</v>
      </c>
      <c r="G160" s="38"/>
      <c r="H160" s="39"/>
    </row>
    <row r="161" s="2" customFormat="1" ht="16.8" customHeight="1">
      <c r="A161" s="38"/>
      <c r="B161" s="39"/>
      <c r="C161" s="247" t="s">
        <v>1</v>
      </c>
      <c r="D161" s="247" t="s">
        <v>651</v>
      </c>
      <c r="E161" s="19" t="s">
        <v>1</v>
      </c>
      <c r="F161" s="248">
        <v>36</v>
      </c>
      <c r="G161" s="38"/>
      <c r="H161" s="39"/>
    </row>
    <row r="162" s="2" customFormat="1" ht="16.8" customHeight="1">
      <c r="A162" s="38"/>
      <c r="B162" s="39"/>
      <c r="C162" s="247" t="s">
        <v>1</v>
      </c>
      <c r="D162" s="247" t="s">
        <v>652</v>
      </c>
      <c r="E162" s="19" t="s">
        <v>1</v>
      </c>
      <c r="F162" s="248">
        <v>14.199999999999999</v>
      </c>
      <c r="G162" s="38"/>
      <c r="H162" s="39"/>
    </row>
    <row r="163" s="2" customFormat="1" ht="16.8" customHeight="1">
      <c r="A163" s="38"/>
      <c r="B163" s="39"/>
      <c r="C163" s="247" t="s">
        <v>1</v>
      </c>
      <c r="D163" s="247" t="s">
        <v>653</v>
      </c>
      <c r="E163" s="19" t="s">
        <v>1</v>
      </c>
      <c r="F163" s="248">
        <v>6.5</v>
      </c>
      <c r="G163" s="38"/>
      <c r="H163" s="39"/>
    </row>
    <row r="164" s="2" customFormat="1" ht="16.8" customHeight="1">
      <c r="A164" s="38"/>
      <c r="B164" s="39"/>
      <c r="C164" s="247" t="s">
        <v>1</v>
      </c>
      <c r="D164" s="247" t="s">
        <v>654</v>
      </c>
      <c r="E164" s="19" t="s">
        <v>1</v>
      </c>
      <c r="F164" s="248">
        <v>144</v>
      </c>
      <c r="G164" s="38"/>
      <c r="H164" s="39"/>
    </row>
    <row r="165" s="2" customFormat="1" ht="16.8" customHeight="1">
      <c r="A165" s="38"/>
      <c r="B165" s="39"/>
      <c r="C165" s="247" t="s">
        <v>1</v>
      </c>
      <c r="D165" s="247" t="s">
        <v>655</v>
      </c>
      <c r="E165" s="19" t="s">
        <v>1</v>
      </c>
      <c r="F165" s="248">
        <v>75.599999999999994</v>
      </c>
      <c r="G165" s="38"/>
      <c r="H165" s="39"/>
    </row>
    <row r="166" s="2" customFormat="1" ht="16.8" customHeight="1">
      <c r="A166" s="38"/>
      <c r="B166" s="39"/>
      <c r="C166" s="247" t="s">
        <v>1</v>
      </c>
      <c r="D166" s="247" t="s">
        <v>656</v>
      </c>
      <c r="E166" s="19" t="s">
        <v>1</v>
      </c>
      <c r="F166" s="248">
        <v>16.800000000000001</v>
      </c>
      <c r="G166" s="38"/>
      <c r="H166" s="39"/>
    </row>
    <row r="167" s="2" customFormat="1" ht="16.8" customHeight="1">
      <c r="A167" s="38"/>
      <c r="B167" s="39"/>
      <c r="C167" s="247" t="s">
        <v>1</v>
      </c>
      <c r="D167" s="247" t="s">
        <v>657</v>
      </c>
      <c r="E167" s="19" t="s">
        <v>1</v>
      </c>
      <c r="F167" s="248">
        <v>6</v>
      </c>
      <c r="G167" s="38"/>
      <c r="H167" s="39"/>
    </row>
    <row r="168" s="2" customFormat="1" ht="16.8" customHeight="1">
      <c r="A168" s="38"/>
      <c r="B168" s="39"/>
      <c r="C168" s="247" t="s">
        <v>1</v>
      </c>
      <c r="D168" s="247" t="s">
        <v>658</v>
      </c>
      <c r="E168" s="19" t="s">
        <v>1</v>
      </c>
      <c r="F168" s="248">
        <v>12</v>
      </c>
      <c r="G168" s="38"/>
      <c r="H168" s="39"/>
    </row>
    <row r="169" s="2" customFormat="1" ht="16.8" customHeight="1">
      <c r="A169" s="38"/>
      <c r="B169" s="39"/>
      <c r="C169" s="247" t="s">
        <v>1</v>
      </c>
      <c r="D169" s="247" t="s">
        <v>659</v>
      </c>
      <c r="E169" s="19" t="s">
        <v>1</v>
      </c>
      <c r="F169" s="248">
        <v>25.800000000000001</v>
      </c>
      <c r="G169" s="38"/>
      <c r="H169" s="39"/>
    </row>
    <row r="170" s="2" customFormat="1" ht="16.8" customHeight="1">
      <c r="A170" s="38"/>
      <c r="B170" s="39"/>
      <c r="C170" s="247" t="s">
        <v>1</v>
      </c>
      <c r="D170" s="247" t="s">
        <v>660</v>
      </c>
      <c r="E170" s="19" t="s">
        <v>1</v>
      </c>
      <c r="F170" s="248">
        <v>11</v>
      </c>
      <c r="G170" s="38"/>
      <c r="H170" s="39"/>
    </row>
    <row r="171" s="2" customFormat="1" ht="16.8" customHeight="1">
      <c r="A171" s="38"/>
      <c r="B171" s="39"/>
      <c r="C171" s="247" t="s">
        <v>1</v>
      </c>
      <c r="D171" s="247" t="s">
        <v>661</v>
      </c>
      <c r="E171" s="19" t="s">
        <v>1</v>
      </c>
      <c r="F171" s="248">
        <v>10.4</v>
      </c>
      <c r="G171" s="38"/>
      <c r="H171" s="39"/>
    </row>
    <row r="172" s="2" customFormat="1" ht="16.8" customHeight="1">
      <c r="A172" s="38"/>
      <c r="B172" s="39"/>
      <c r="C172" s="247" t="s">
        <v>1</v>
      </c>
      <c r="D172" s="247" t="s">
        <v>662</v>
      </c>
      <c r="E172" s="19" t="s">
        <v>1</v>
      </c>
      <c r="F172" s="248">
        <v>5.5</v>
      </c>
      <c r="G172" s="38"/>
      <c r="H172" s="39"/>
    </row>
    <row r="173" s="2" customFormat="1" ht="16.8" customHeight="1">
      <c r="A173" s="38"/>
      <c r="B173" s="39"/>
      <c r="C173" s="247" t="s">
        <v>1</v>
      </c>
      <c r="D173" s="247" t="s">
        <v>663</v>
      </c>
      <c r="E173" s="19" t="s">
        <v>1</v>
      </c>
      <c r="F173" s="248">
        <v>42</v>
      </c>
      <c r="G173" s="38"/>
      <c r="H173" s="39"/>
    </row>
    <row r="174" s="2" customFormat="1" ht="16.8" customHeight="1">
      <c r="A174" s="38"/>
      <c r="B174" s="39"/>
      <c r="C174" s="247" t="s">
        <v>1</v>
      </c>
      <c r="D174" s="247" t="s">
        <v>664</v>
      </c>
      <c r="E174" s="19" t="s">
        <v>1</v>
      </c>
      <c r="F174" s="248">
        <v>10.6</v>
      </c>
      <c r="G174" s="38"/>
      <c r="H174" s="39"/>
    </row>
    <row r="175" s="2" customFormat="1" ht="16.8" customHeight="1">
      <c r="A175" s="38"/>
      <c r="B175" s="39"/>
      <c r="C175" s="247" t="s">
        <v>206</v>
      </c>
      <c r="D175" s="247" t="s">
        <v>281</v>
      </c>
      <c r="E175" s="19" t="s">
        <v>1</v>
      </c>
      <c r="F175" s="248">
        <v>615.89999999999998</v>
      </c>
      <c r="G175" s="38"/>
      <c r="H175" s="39"/>
    </row>
    <row r="176" s="2" customFormat="1" ht="16.8" customHeight="1">
      <c r="A176" s="38"/>
      <c r="B176" s="39"/>
      <c r="C176" s="249" t="s">
        <v>1761</v>
      </c>
      <c r="D176" s="38"/>
      <c r="E176" s="38"/>
      <c r="F176" s="38"/>
      <c r="G176" s="38"/>
      <c r="H176" s="39"/>
    </row>
    <row r="177" s="2" customFormat="1">
      <c r="A177" s="38"/>
      <c r="B177" s="39"/>
      <c r="C177" s="247" t="s">
        <v>643</v>
      </c>
      <c r="D177" s="247" t="s">
        <v>644</v>
      </c>
      <c r="E177" s="19" t="s">
        <v>397</v>
      </c>
      <c r="F177" s="248">
        <v>623.89999999999998</v>
      </c>
      <c r="G177" s="38"/>
      <c r="H177" s="39"/>
    </row>
    <row r="178" s="2" customFormat="1" ht="16.8" customHeight="1">
      <c r="A178" s="38"/>
      <c r="B178" s="39"/>
      <c r="C178" s="247" t="s">
        <v>666</v>
      </c>
      <c r="D178" s="247" t="s">
        <v>667</v>
      </c>
      <c r="E178" s="19" t="s">
        <v>247</v>
      </c>
      <c r="F178" s="248">
        <v>161.67400000000001</v>
      </c>
      <c r="G178" s="38"/>
      <c r="H178" s="39"/>
    </row>
    <row r="179" s="2" customFormat="1" ht="16.8" customHeight="1">
      <c r="A179" s="38"/>
      <c r="B179" s="39"/>
      <c r="C179" s="243" t="s">
        <v>204</v>
      </c>
      <c r="D179" s="244" t="s">
        <v>1</v>
      </c>
      <c r="E179" s="245" t="s">
        <v>1</v>
      </c>
      <c r="F179" s="246">
        <v>8</v>
      </c>
      <c r="G179" s="38"/>
      <c r="H179" s="39"/>
    </row>
    <row r="180" s="2" customFormat="1" ht="16.8" customHeight="1">
      <c r="A180" s="38"/>
      <c r="B180" s="39"/>
      <c r="C180" s="247" t="s">
        <v>1</v>
      </c>
      <c r="D180" s="247" t="s">
        <v>646</v>
      </c>
      <c r="E180" s="19" t="s">
        <v>1</v>
      </c>
      <c r="F180" s="248">
        <v>0</v>
      </c>
      <c r="G180" s="38"/>
      <c r="H180" s="39"/>
    </row>
    <row r="181" s="2" customFormat="1" ht="16.8" customHeight="1">
      <c r="A181" s="38"/>
      <c r="B181" s="39"/>
      <c r="C181" s="247" t="s">
        <v>1</v>
      </c>
      <c r="D181" s="247" t="s">
        <v>573</v>
      </c>
      <c r="E181" s="19" t="s">
        <v>1</v>
      </c>
      <c r="F181" s="248">
        <v>0</v>
      </c>
      <c r="G181" s="38"/>
      <c r="H181" s="39"/>
    </row>
    <row r="182" s="2" customFormat="1" ht="16.8" customHeight="1">
      <c r="A182" s="38"/>
      <c r="B182" s="39"/>
      <c r="C182" s="247" t="s">
        <v>1</v>
      </c>
      <c r="D182" s="247" t="s">
        <v>647</v>
      </c>
      <c r="E182" s="19" t="s">
        <v>1</v>
      </c>
      <c r="F182" s="248">
        <v>8</v>
      </c>
      <c r="G182" s="38"/>
      <c r="H182" s="39"/>
    </row>
    <row r="183" s="2" customFormat="1" ht="16.8" customHeight="1">
      <c r="A183" s="38"/>
      <c r="B183" s="39"/>
      <c r="C183" s="247" t="s">
        <v>204</v>
      </c>
      <c r="D183" s="247" t="s">
        <v>281</v>
      </c>
      <c r="E183" s="19" t="s">
        <v>1</v>
      </c>
      <c r="F183" s="248">
        <v>8</v>
      </c>
      <c r="G183" s="38"/>
      <c r="H183" s="39"/>
    </row>
    <row r="184" s="2" customFormat="1" ht="16.8" customHeight="1">
      <c r="A184" s="38"/>
      <c r="B184" s="39"/>
      <c r="C184" s="249" t="s">
        <v>1761</v>
      </c>
      <c r="D184" s="38"/>
      <c r="E184" s="38"/>
      <c r="F184" s="38"/>
      <c r="G184" s="38"/>
      <c r="H184" s="39"/>
    </row>
    <row r="185" s="2" customFormat="1">
      <c r="A185" s="38"/>
      <c r="B185" s="39"/>
      <c r="C185" s="247" t="s">
        <v>643</v>
      </c>
      <c r="D185" s="247" t="s">
        <v>644</v>
      </c>
      <c r="E185" s="19" t="s">
        <v>397</v>
      </c>
      <c r="F185" s="248">
        <v>623.89999999999998</v>
      </c>
      <c r="G185" s="38"/>
      <c r="H185" s="39"/>
    </row>
    <row r="186" s="2" customFormat="1" ht="16.8" customHeight="1">
      <c r="A186" s="38"/>
      <c r="B186" s="39"/>
      <c r="C186" s="247" t="s">
        <v>545</v>
      </c>
      <c r="D186" s="247" t="s">
        <v>546</v>
      </c>
      <c r="E186" s="19" t="s">
        <v>247</v>
      </c>
      <c r="F186" s="248">
        <v>784.62</v>
      </c>
      <c r="G186" s="38"/>
      <c r="H186" s="39"/>
    </row>
    <row r="187" s="2" customFormat="1" ht="16.8" customHeight="1">
      <c r="A187" s="38"/>
      <c r="B187" s="39"/>
      <c r="C187" s="247" t="s">
        <v>739</v>
      </c>
      <c r="D187" s="247" t="s">
        <v>740</v>
      </c>
      <c r="E187" s="19" t="s">
        <v>247</v>
      </c>
      <c r="F187" s="248">
        <v>71.5</v>
      </c>
      <c r="G187" s="38"/>
      <c r="H187" s="39"/>
    </row>
    <row r="188" s="2" customFormat="1" ht="16.8" customHeight="1">
      <c r="A188" s="38"/>
      <c r="B188" s="39"/>
      <c r="C188" s="247" t="s">
        <v>582</v>
      </c>
      <c r="D188" s="247" t="s">
        <v>583</v>
      </c>
      <c r="E188" s="19" t="s">
        <v>247</v>
      </c>
      <c r="F188" s="248">
        <v>2.2000000000000002</v>
      </c>
      <c r="G188" s="38"/>
      <c r="H188" s="39"/>
    </row>
    <row r="189" s="2" customFormat="1" ht="16.8" customHeight="1">
      <c r="A189" s="38"/>
      <c r="B189" s="39"/>
      <c r="C189" s="243" t="s">
        <v>155</v>
      </c>
      <c r="D189" s="244" t="s">
        <v>1</v>
      </c>
      <c r="E189" s="245" t="s">
        <v>1</v>
      </c>
      <c r="F189" s="246">
        <v>61.289999999999999</v>
      </c>
      <c r="G189" s="38"/>
      <c r="H189" s="39"/>
    </row>
    <row r="190" s="2" customFormat="1" ht="16.8" customHeight="1">
      <c r="A190" s="38"/>
      <c r="B190" s="39"/>
      <c r="C190" s="247" t="s">
        <v>1</v>
      </c>
      <c r="D190" s="247" t="s">
        <v>1320</v>
      </c>
      <c r="E190" s="19" t="s">
        <v>1</v>
      </c>
      <c r="F190" s="248">
        <v>0</v>
      </c>
      <c r="G190" s="38"/>
      <c r="H190" s="39"/>
    </row>
    <row r="191" s="2" customFormat="1" ht="16.8" customHeight="1">
      <c r="A191" s="38"/>
      <c r="B191" s="39"/>
      <c r="C191" s="247" t="s">
        <v>1</v>
      </c>
      <c r="D191" s="247" t="s">
        <v>386</v>
      </c>
      <c r="E191" s="19" t="s">
        <v>1</v>
      </c>
      <c r="F191" s="248">
        <v>0</v>
      </c>
      <c r="G191" s="38"/>
      <c r="H191" s="39"/>
    </row>
    <row r="192" s="2" customFormat="1" ht="16.8" customHeight="1">
      <c r="A192" s="38"/>
      <c r="B192" s="39"/>
      <c r="C192" s="247" t="s">
        <v>1</v>
      </c>
      <c r="D192" s="247" t="s">
        <v>1321</v>
      </c>
      <c r="E192" s="19" t="s">
        <v>1</v>
      </c>
      <c r="F192" s="248">
        <v>22.859999999999999</v>
      </c>
      <c r="G192" s="38"/>
      <c r="H192" s="39"/>
    </row>
    <row r="193" s="2" customFormat="1" ht="16.8" customHeight="1">
      <c r="A193" s="38"/>
      <c r="B193" s="39"/>
      <c r="C193" s="247" t="s">
        <v>1</v>
      </c>
      <c r="D193" s="247" t="s">
        <v>1322</v>
      </c>
      <c r="E193" s="19" t="s">
        <v>1</v>
      </c>
      <c r="F193" s="248">
        <v>15.890000000000001</v>
      </c>
      <c r="G193" s="38"/>
      <c r="H193" s="39"/>
    </row>
    <row r="194" s="2" customFormat="1" ht="16.8" customHeight="1">
      <c r="A194" s="38"/>
      <c r="B194" s="39"/>
      <c r="C194" s="247" t="s">
        <v>1</v>
      </c>
      <c r="D194" s="247" t="s">
        <v>1323</v>
      </c>
      <c r="E194" s="19" t="s">
        <v>1</v>
      </c>
      <c r="F194" s="248">
        <v>22.539999999999999</v>
      </c>
      <c r="G194" s="38"/>
      <c r="H194" s="39"/>
    </row>
    <row r="195" s="2" customFormat="1" ht="16.8" customHeight="1">
      <c r="A195" s="38"/>
      <c r="B195" s="39"/>
      <c r="C195" s="247" t="s">
        <v>155</v>
      </c>
      <c r="D195" s="247" t="s">
        <v>281</v>
      </c>
      <c r="E195" s="19" t="s">
        <v>1</v>
      </c>
      <c r="F195" s="248">
        <v>61.289999999999999</v>
      </c>
      <c r="G195" s="38"/>
      <c r="H195" s="39"/>
    </row>
    <row r="196" s="2" customFormat="1" ht="16.8" customHeight="1">
      <c r="A196" s="38"/>
      <c r="B196" s="39"/>
      <c r="C196" s="249" t="s">
        <v>1761</v>
      </c>
      <c r="D196" s="38"/>
      <c r="E196" s="38"/>
      <c r="F196" s="38"/>
      <c r="G196" s="38"/>
      <c r="H196" s="39"/>
    </row>
    <row r="197" s="2" customFormat="1">
      <c r="A197" s="38"/>
      <c r="B197" s="39"/>
      <c r="C197" s="247" t="s">
        <v>1317</v>
      </c>
      <c r="D197" s="247" t="s">
        <v>1318</v>
      </c>
      <c r="E197" s="19" t="s">
        <v>247</v>
      </c>
      <c r="F197" s="248">
        <v>118.56999999999999</v>
      </c>
      <c r="G197" s="38"/>
      <c r="H197" s="39"/>
    </row>
    <row r="198" s="2" customFormat="1">
      <c r="A198" s="38"/>
      <c r="B198" s="39"/>
      <c r="C198" s="247" t="s">
        <v>758</v>
      </c>
      <c r="D198" s="247" t="s">
        <v>759</v>
      </c>
      <c r="E198" s="19" t="s">
        <v>264</v>
      </c>
      <c r="F198" s="248">
        <v>6.5209999999999999</v>
      </c>
      <c r="G198" s="38"/>
      <c r="H198" s="39"/>
    </row>
    <row r="199" s="2" customFormat="1">
      <c r="A199" s="38"/>
      <c r="B199" s="39"/>
      <c r="C199" s="247" t="s">
        <v>764</v>
      </c>
      <c r="D199" s="247" t="s">
        <v>765</v>
      </c>
      <c r="E199" s="19" t="s">
        <v>264</v>
      </c>
      <c r="F199" s="248">
        <v>6.5209999999999999</v>
      </c>
      <c r="G199" s="38"/>
      <c r="H199" s="39"/>
    </row>
    <row r="200" s="2" customFormat="1" ht="16.8" customHeight="1">
      <c r="A200" s="38"/>
      <c r="B200" s="39"/>
      <c r="C200" s="247" t="s">
        <v>773</v>
      </c>
      <c r="D200" s="247" t="s">
        <v>774</v>
      </c>
      <c r="E200" s="19" t="s">
        <v>293</v>
      </c>
      <c r="F200" s="248">
        <v>0.41999999999999998</v>
      </c>
      <c r="G200" s="38"/>
      <c r="H200" s="39"/>
    </row>
    <row r="201" s="2" customFormat="1" ht="16.8" customHeight="1">
      <c r="A201" s="38"/>
      <c r="B201" s="39"/>
      <c r="C201" s="247" t="s">
        <v>788</v>
      </c>
      <c r="D201" s="247" t="s">
        <v>789</v>
      </c>
      <c r="E201" s="19" t="s">
        <v>247</v>
      </c>
      <c r="F201" s="248">
        <v>118.56999999999999</v>
      </c>
      <c r="G201" s="38"/>
      <c r="H201" s="39"/>
    </row>
    <row r="202" s="2" customFormat="1" ht="16.8" customHeight="1">
      <c r="A202" s="38"/>
      <c r="B202" s="39"/>
      <c r="C202" s="247" t="s">
        <v>1089</v>
      </c>
      <c r="D202" s="247" t="s">
        <v>1090</v>
      </c>
      <c r="E202" s="19" t="s">
        <v>247</v>
      </c>
      <c r="F202" s="248">
        <v>118.56999999999999</v>
      </c>
      <c r="G202" s="38"/>
      <c r="H202" s="39"/>
    </row>
    <row r="203" s="2" customFormat="1" ht="16.8" customHeight="1">
      <c r="A203" s="38"/>
      <c r="B203" s="39"/>
      <c r="C203" s="247" t="s">
        <v>844</v>
      </c>
      <c r="D203" s="247" t="s">
        <v>845</v>
      </c>
      <c r="E203" s="19" t="s">
        <v>247</v>
      </c>
      <c r="F203" s="248">
        <v>118.56999999999999</v>
      </c>
      <c r="G203" s="38"/>
      <c r="H203" s="39"/>
    </row>
    <row r="204" s="2" customFormat="1" ht="16.8" customHeight="1">
      <c r="A204" s="38"/>
      <c r="B204" s="39"/>
      <c r="C204" s="247" t="s">
        <v>1093</v>
      </c>
      <c r="D204" s="247" t="s">
        <v>1094</v>
      </c>
      <c r="E204" s="19" t="s">
        <v>247</v>
      </c>
      <c r="F204" s="248">
        <v>62.515999999999998</v>
      </c>
      <c r="G204" s="38"/>
      <c r="H204" s="39"/>
    </row>
    <row r="205" s="2" customFormat="1" ht="16.8" customHeight="1">
      <c r="A205" s="38"/>
      <c r="B205" s="39"/>
      <c r="C205" s="243" t="s">
        <v>157</v>
      </c>
      <c r="D205" s="244" t="s">
        <v>1</v>
      </c>
      <c r="E205" s="245" t="s">
        <v>1</v>
      </c>
      <c r="F205" s="246">
        <v>57.280000000000001</v>
      </c>
      <c r="G205" s="38"/>
      <c r="H205" s="39"/>
    </row>
    <row r="206" s="2" customFormat="1" ht="16.8" customHeight="1">
      <c r="A206" s="38"/>
      <c r="B206" s="39"/>
      <c r="C206" s="247" t="s">
        <v>1</v>
      </c>
      <c r="D206" s="247" t="s">
        <v>1324</v>
      </c>
      <c r="E206" s="19" t="s">
        <v>1</v>
      </c>
      <c r="F206" s="248">
        <v>0</v>
      </c>
      <c r="G206" s="38"/>
      <c r="H206" s="39"/>
    </row>
    <row r="207" s="2" customFormat="1" ht="16.8" customHeight="1">
      <c r="A207" s="38"/>
      <c r="B207" s="39"/>
      <c r="C207" s="247" t="s">
        <v>1</v>
      </c>
      <c r="D207" s="247" t="s">
        <v>1325</v>
      </c>
      <c r="E207" s="19" t="s">
        <v>1</v>
      </c>
      <c r="F207" s="248">
        <v>48</v>
      </c>
      <c r="G207" s="38"/>
      <c r="H207" s="39"/>
    </row>
    <row r="208" s="2" customFormat="1" ht="16.8" customHeight="1">
      <c r="A208" s="38"/>
      <c r="B208" s="39"/>
      <c r="C208" s="247" t="s">
        <v>1</v>
      </c>
      <c r="D208" s="247" t="s">
        <v>1326</v>
      </c>
      <c r="E208" s="19" t="s">
        <v>1</v>
      </c>
      <c r="F208" s="248">
        <v>9.2799999999999994</v>
      </c>
      <c r="G208" s="38"/>
      <c r="H208" s="39"/>
    </row>
    <row r="209" s="2" customFormat="1" ht="16.8" customHeight="1">
      <c r="A209" s="38"/>
      <c r="B209" s="39"/>
      <c r="C209" s="247" t="s">
        <v>157</v>
      </c>
      <c r="D209" s="247" t="s">
        <v>281</v>
      </c>
      <c r="E209" s="19" t="s">
        <v>1</v>
      </c>
      <c r="F209" s="248">
        <v>57.280000000000001</v>
      </c>
      <c r="G209" s="38"/>
      <c r="H209" s="39"/>
    </row>
    <row r="210" s="2" customFormat="1" ht="16.8" customHeight="1">
      <c r="A210" s="38"/>
      <c r="B210" s="39"/>
      <c r="C210" s="249" t="s">
        <v>1761</v>
      </c>
      <c r="D210" s="38"/>
      <c r="E210" s="38"/>
      <c r="F210" s="38"/>
      <c r="G210" s="38"/>
      <c r="H210" s="39"/>
    </row>
    <row r="211" s="2" customFormat="1">
      <c r="A211" s="38"/>
      <c r="B211" s="39"/>
      <c r="C211" s="247" t="s">
        <v>1317</v>
      </c>
      <c r="D211" s="247" t="s">
        <v>1318</v>
      </c>
      <c r="E211" s="19" t="s">
        <v>247</v>
      </c>
      <c r="F211" s="248">
        <v>118.56999999999999</v>
      </c>
      <c r="G211" s="38"/>
      <c r="H211" s="39"/>
    </row>
    <row r="212" s="2" customFormat="1">
      <c r="A212" s="38"/>
      <c r="B212" s="39"/>
      <c r="C212" s="247" t="s">
        <v>758</v>
      </c>
      <c r="D212" s="247" t="s">
        <v>759</v>
      </c>
      <c r="E212" s="19" t="s">
        <v>264</v>
      </c>
      <c r="F212" s="248">
        <v>6.5209999999999999</v>
      </c>
      <c r="G212" s="38"/>
      <c r="H212" s="39"/>
    </row>
    <row r="213" s="2" customFormat="1">
      <c r="A213" s="38"/>
      <c r="B213" s="39"/>
      <c r="C213" s="247" t="s">
        <v>764</v>
      </c>
      <c r="D213" s="247" t="s">
        <v>765</v>
      </c>
      <c r="E213" s="19" t="s">
        <v>264</v>
      </c>
      <c r="F213" s="248">
        <v>6.5209999999999999</v>
      </c>
      <c r="G213" s="38"/>
      <c r="H213" s="39"/>
    </row>
    <row r="214" s="2" customFormat="1" ht="16.8" customHeight="1">
      <c r="A214" s="38"/>
      <c r="B214" s="39"/>
      <c r="C214" s="247" t="s">
        <v>773</v>
      </c>
      <c r="D214" s="247" t="s">
        <v>774</v>
      </c>
      <c r="E214" s="19" t="s">
        <v>293</v>
      </c>
      <c r="F214" s="248">
        <v>0.41999999999999998</v>
      </c>
      <c r="G214" s="38"/>
      <c r="H214" s="39"/>
    </row>
    <row r="215" s="2" customFormat="1" ht="16.8" customHeight="1">
      <c r="A215" s="38"/>
      <c r="B215" s="39"/>
      <c r="C215" s="247" t="s">
        <v>784</v>
      </c>
      <c r="D215" s="247" t="s">
        <v>785</v>
      </c>
      <c r="E215" s="19" t="s">
        <v>247</v>
      </c>
      <c r="F215" s="248">
        <v>57.280000000000001</v>
      </c>
      <c r="G215" s="38"/>
      <c r="H215" s="39"/>
    </row>
    <row r="216" s="2" customFormat="1" ht="16.8" customHeight="1">
      <c r="A216" s="38"/>
      <c r="B216" s="39"/>
      <c r="C216" s="247" t="s">
        <v>788</v>
      </c>
      <c r="D216" s="247" t="s">
        <v>789</v>
      </c>
      <c r="E216" s="19" t="s">
        <v>247</v>
      </c>
      <c r="F216" s="248">
        <v>118.56999999999999</v>
      </c>
      <c r="G216" s="38"/>
      <c r="H216" s="39"/>
    </row>
    <row r="217" s="2" customFormat="1" ht="16.8" customHeight="1">
      <c r="A217" s="38"/>
      <c r="B217" s="39"/>
      <c r="C217" s="247" t="s">
        <v>1089</v>
      </c>
      <c r="D217" s="247" t="s">
        <v>1090</v>
      </c>
      <c r="E217" s="19" t="s">
        <v>247</v>
      </c>
      <c r="F217" s="248">
        <v>118.56999999999999</v>
      </c>
      <c r="G217" s="38"/>
      <c r="H217" s="39"/>
    </row>
    <row r="218" s="2" customFormat="1" ht="16.8" customHeight="1">
      <c r="A218" s="38"/>
      <c r="B218" s="39"/>
      <c r="C218" s="247" t="s">
        <v>844</v>
      </c>
      <c r="D218" s="247" t="s">
        <v>845</v>
      </c>
      <c r="E218" s="19" t="s">
        <v>247</v>
      </c>
      <c r="F218" s="248">
        <v>118.56999999999999</v>
      </c>
      <c r="G218" s="38"/>
      <c r="H218" s="39"/>
    </row>
    <row r="219" s="2" customFormat="1" ht="16.8" customHeight="1">
      <c r="A219" s="38"/>
      <c r="B219" s="39"/>
      <c r="C219" s="247" t="s">
        <v>1098</v>
      </c>
      <c r="D219" s="247" t="s">
        <v>1099</v>
      </c>
      <c r="E219" s="19" t="s">
        <v>247</v>
      </c>
      <c r="F219" s="248">
        <v>58.426000000000002</v>
      </c>
      <c r="G219" s="38"/>
      <c r="H219" s="39"/>
    </row>
    <row r="220" s="2" customFormat="1" ht="16.8" customHeight="1">
      <c r="A220" s="38"/>
      <c r="B220" s="39"/>
      <c r="C220" s="243" t="s">
        <v>202</v>
      </c>
      <c r="D220" s="244" t="s">
        <v>1</v>
      </c>
      <c r="E220" s="245" t="s">
        <v>1</v>
      </c>
      <c r="F220" s="246">
        <v>5.6399999999999997</v>
      </c>
      <c r="G220" s="38"/>
      <c r="H220" s="39"/>
    </row>
    <row r="221" s="2" customFormat="1" ht="16.8" customHeight="1">
      <c r="A221" s="38"/>
      <c r="B221" s="39"/>
      <c r="C221" s="247" t="s">
        <v>1</v>
      </c>
      <c r="D221" s="247" t="s">
        <v>533</v>
      </c>
      <c r="E221" s="19" t="s">
        <v>1</v>
      </c>
      <c r="F221" s="248">
        <v>0</v>
      </c>
      <c r="G221" s="38"/>
      <c r="H221" s="39"/>
    </row>
    <row r="222" s="2" customFormat="1" ht="16.8" customHeight="1">
      <c r="A222" s="38"/>
      <c r="B222" s="39"/>
      <c r="C222" s="247" t="s">
        <v>1</v>
      </c>
      <c r="D222" s="247" t="s">
        <v>534</v>
      </c>
      <c r="E222" s="19" t="s">
        <v>1</v>
      </c>
      <c r="F222" s="248">
        <v>5.6399999999999997</v>
      </c>
      <c r="G222" s="38"/>
      <c r="H222" s="39"/>
    </row>
    <row r="223" s="2" customFormat="1" ht="16.8" customHeight="1">
      <c r="A223" s="38"/>
      <c r="B223" s="39"/>
      <c r="C223" s="247" t="s">
        <v>202</v>
      </c>
      <c r="D223" s="247" t="s">
        <v>281</v>
      </c>
      <c r="E223" s="19" t="s">
        <v>1</v>
      </c>
      <c r="F223" s="248">
        <v>5.6399999999999997</v>
      </c>
      <c r="G223" s="38"/>
      <c r="H223" s="39"/>
    </row>
    <row r="224" s="2" customFormat="1" ht="16.8" customHeight="1">
      <c r="A224" s="38"/>
      <c r="B224" s="39"/>
      <c r="C224" s="249" t="s">
        <v>1761</v>
      </c>
      <c r="D224" s="38"/>
      <c r="E224" s="38"/>
      <c r="F224" s="38"/>
      <c r="G224" s="38"/>
      <c r="H224" s="39"/>
    </row>
    <row r="225" s="2" customFormat="1">
      <c r="A225" s="38"/>
      <c r="B225" s="39"/>
      <c r="C225" s="247" t="s">
        <v>530</v>
      </c>
      <c r="D225" s="247" t="s">
        <v>531</v>
      </c>
      <c r="E225" s="19" t="s">
        <v>247</v>
      </c>
      <c r="F225" s="248">
        <v>5.6399999999999997</v>
      </c>
      <c r="G225" s="38"/>
      <c r="H225" s="39"/>
    </row>
    <row r="226" s="2" customFormat="1" ht="16.8" customHeight="1">
      <c r="A226" s="38"/>
      <c r="B226" s="39"/>
      <c r="C226" s="247" t="s">
        <v>526</v>
      </c>
      <c r="D226" s="247" t="s">
        <v>527</v>
      </c>
      <c r="E226" s="19" t="s">
        <v>247</v>
      </c>
      <c r="F226" s="248">
        <v>5.6399999999999997</v>
      </c>
      <c r="G226" s="38"/>
      <c r="H226" s="39"/>
    </row>
    <row r="227" s="2" customFormat="1" ht="16.8" customHeight="1">
      <c r="A227" s="38"/>
      <c r="B227" s="39"/>
      <c r="C227" s="247" t="s">
        <v>541</v>
      </c>
      <c r="D227" s="247" t="s">
        <v>542</v>
      </c>
      <c r="E227" s="19" t="s">
        <v>247</v>
      </c>
      <c r="F227" s="248">
        <v>5.6399999999999997</v>
      </c>
      <c r="G227" s="38"/>
      <c r="H227" s="39"/>
    </row>
    <row r="228" s="2" customFormat="1" ht="16.8" customHeight="1">
      <c r="A228" s="38"/>
      <c r="B228" s="39"/>
      <c r="C228" s="247" t="s">
        <v>536</v>
      </c>
      <c r="D228" s="247" t="s">
        <v>537</v>
      </c>
      <c r="E228" s="19" t="s">
        <v>247</v>
      </c>
      <c r="F228" s="248">
        <v>5.9219999999999997</v>
      </c>
      <c r="G228" s="38"/>
      <c r="H228" s="39"/>
    </row>
    <row r="229" s="2" customFormat="1" ht="16.8" customHeight="1">
      <c r="A229" s="38"/>
      <c r="B229" s="39"/>
      <c r="C229" s="243" t="s">
        <v>165</v>
      </c>
      <c r="D229" s="244" t="s">
        <v>1</v>
      </c>
      <c r="E229" s="245" t="s">
        <v>1</v>
      </c>
      <c r="F229" s="246">
        <v>155.44</v>
      </c>
      <c r="G229" s="38"/>
      <c r="H229" s="39"/>
    </row>
    <row r="230" s="2" customFormat="1" ht="16.8" customHeight="1">
      <c r="A230" s="38"/>
      <c r="B230" s="39"/>
      <c r="C230" s="247" t="s">
        <v>1</v>
      </c>
      <c r="D230" s="247" t="s">
        <v>273</v>
      </c>
      <c r="E230" s="19" t="s">
        <v>1</v>
      </c>
      <c r="F230" s="248">
        <v>0</v>
      </c>
      <c r="G230" s="38"/>
      <c r="H230" s="39"/>
    </row>
    <row r="231" s="2" customFormat="1" ht="16.8" customHeight="1">
      <c r="A231" s="38"/>
      <c r="B231" s="39"/>
      <c r="C231" s="247" t="s">
        <v>1</v>
      </c>
      <c r="D231" s="247" t="s">
        <v>274</v>
      </c>
      <c r="E231" s="19" t="s">
        <v>1</v>
      </c>
      <c r="F231" s="248">
        <v>2.4199999999999999</v>
      </c>
      <c r="G231" s="38"/>
      <c r="H231" s="39"/>
    </row>
    <row r="232" s="2" customFormat="1" ht="16.8" customHeight="1">
      <c r="A232" s="38"/>
      <c r="B232" s="39"/>
      <c r="C232" s="247" t="s">
        <v>1</v>
      </c>
      <c r="D232" s="247" t="s">
        <v>275</v>
      </c>
      <c r="E232" s="19" t="s">
        <v>1</v>
      </c>
      <c r="F232" s="248">
        <v>1.4079999999999999</v>
      </c>
      <c r="G232" s="38"/>
      <c r="H232" s="39"/>
    </row>
    <row r="233" s="2" customFormat="1" ht="16.8" customHeight="1">
      <c r="A233" s="38"/>
      <c r="B233" s="39"/>
      <c r="C233" s="247" t="s">
        <v>1</v>
      </c>
      <c r="D233" s="247" t="s">
        <v>274</v>
      </c>
      <c r="E233" s="19" t="s">
        <v>1</v>
      </c>
      <c r="F233" s="248">
        <v>2.4199999999999999</v>
      </c>
      <c r="G233" s="38"/>
      <c r="H233" s="39"/>
    </row>
    <row r="234" s="2" customFormat="1" ht="16.8" customHeight="1">
      <c r="A234" s="38"/>
      <c r="B234" s="39"/>
      <c r="C234" s="247" t="s">
        <v>1</v>
      </c>
      <c r="D234" s="247" t="s">
        <v>276</v>
      </c>
      <c r="E234" s="19" t="s">
        <v>1</v>
      </c>
      <c r="F234" s="248">
        <v>2.6400000000000001</v>
      </c>
      <c r="G234" s="38"/>
      <c r="H234" s="39"/>
    </row>
    <row r="235" s="2" customFormat="1" ht="16.8" customHeight="1">
      <c r="A235" s="38"/>
      <c r="B235" s="39"/>
      <c r="C235" s="247" t="s">
        <v>1</v>
      </c>
      <c r="D235" s="247" t="s">
        <v>277</v>
      </c>
      <c r="E235" s="19" t="s">
        <v>1</v>
      </c>
      <c r="F235" s="248">
        <v>1.98</v>
      </c>
      <c r="G235" s="38"/>
      <c r="H235" s="39"/>
    </row>
    <row r="236" s="2" customFormat="1" ht="16.8" customHeight="1">
      <c r="A236" s="38"/>
      <c r="B236" s="39"/>
      <c r="C236" s="247" t="s">
        <v>1</v>
      </c>
      <c r="D236" s="247" t="s">
        <v>274</v>
      </c>
      <c r="E236" s="19" t="s">
        <v>1</v>
      </c>
      <c r="F236" s="248">
        <v>2.4199999999999999</v>
      </c>
      <c r="G236" s="38"/>
      <c r="H236" s="39"/>
    </row>
    <row r="237" s="2" customFormat="1" ht="16.8" customHeight="1">
      <c r="A237" s="38"/>
      <c r="B237" s="39"/>
      <c r="C237" s="247" t="s">
        <v>1</v>
      </c>
      <c r="D237" s="247" t="s">
        <v>275</v>
      </c>
      <c r="E237" s="19" t="s">
        <v>1</v>
      </c>
      <c r="F237" s="248">
        <v>1.4079999999999999</v>
      </c>
      <c r="G237" s="38"/>
      <c r="H237" s="39"/>
    </row>
    <row r="238" s="2" customFormat="1" ht="16.8" customHeight="1">
      <c r="A238" s="38"/>
      <c r="B238" s="39"/>
      <c r="C238" s="247" t="s">
        <v>1</v>
      </c>
      <c r="D238" s="247" t="s">
        <v>274</v>
      </c>
      <c r="E238" s="19" t="s">
        <v>1</v>
      </c>
      <c r="F238" s="248">
        <v>2.4199999999999999</v>
      </c>
      <c r="G238" s="38"/>
      <c r="H238" s="39"/>
    </row>
    <row r="239" s="2" customFormat="1" ht="16.8" customHeight="1">
      <c r="A239" s="38"/>
      <c r="B239" s="39"/>
      <c r="C239" s="247" t="s">
        <v>1</v>
      </c>
      <c r="D239" s="247" t="s">
        <v>278</v>
      </c>
      <c r="E239" s="19" t="s">
        <v>1</v>
      </c>
      <c r="F239" s="248">
        <v>0</v>
      </c>
      <c r="G239" s="38"/>
      <c r="H239" s="39"/>
    </row>
    <row r="240" s="2" customFormat="1" ht="16.8" customHeight="1">
      <c r="A240" s="38"/>
      <c r="B240" s="39"/>
      <c r="C240" s="247" t="s">
        <v>1</v>
      </c>
      <c r="D240" s="247" t="s">
        <v>279</v>
      </c>
      <c r="E240" s="19" t="s">
        <v>1</v>
      </c>
      <c r="F240" s="248">
        <v>11.220000000000001</v>
      </c>
      <c r="G240" s="38"/>
      <c r="H240" s="39"/>
    </row>
    <row r="241" s="2" customFormat="1" ht="16.8" customHeight="1">
      <c r="A241" s="38"/>
      <c r="B241" s="39"/>
      <c r="C241" s="247" t="s">
        <v>1</v>
      </c>
      <c r="D241" s="247" t="s">
        <v>280</v>
      </c>
      <c r="E241" s="19" t="s">
        <v>1</v>
      </c>
      <c r="F241" s="248">
        <v>5.1040000000000001</v>
      </c>
      <c r="G241" s="38"/>
      <c r="H241" s="39"/>
    </row>
    <row r="242" s="2" customFormat="1" ht="16.8" customHeight="1">
      <c r="A242" s="38"/>
      <c r="B242" s="39"/>
      <c r="C242" s="247" t="s">
        <v>1</v>
      </c>
      <c r="D242" s="247" t="s">
        <v>282</v>
      </c>
      <c r="E242" s="19" t="s">
        <v>1</v>
      </c>
      <c r="F242" s="248">
        <v>0</v>
      </c>
      <c r="G242" s="38"/>
      <c r="H242" s="39"/>
    </row>
    <row r="243" s="2" customFormat="1" ht="16.8" customHeight="1">
      <c r="A243" s="38"/>
      <c r="B243" s="39"/>
      <c r="C243" s="247" t="s">
        <v>1</v>
      </c>
      <c r="D243" s="247" t="s">
        <v>283</v>
      </c>
      <c r="E243" s="19" t="s">
        <v>1</v>
      </c>
      <c r="F243" s="248">
        <v>79.599999999999994</v>
      </c>
      <c r="G243" s="38"/>
      <c r="H243" s="39"/>
    </row>
    <row r="244" s="2" customFormat="1" ht="16.8" customHeight="1">
      <c r="A244" s="38"/>
      <c r="B244" s="39"/>
      <c r="C244" s="247" t="s">
        <v>1</v>
      </c>
      <c r="D244" s="247" t="s">
        <v>284</v>
      </c>
      <c r="E244" s="19" t="s">
        <v>1</v>
      </c>
      <c r="F244" s="248">
        <v>42.399999999999999</v>
      </c>
      <c r="G244" s="38"/>
      <c r="H244" s="39"/>
    </row>
    <row r="245" s="2" customFormat="1" ht="16.8" customHeight="1">
      <c r="A245" s="38"/>
      <c r="B245" s="39"/>
      <c r="C245" s="247" t="s">
        <v>165</v>
      </c>
      <c r="D245" s="247" t="s">
        <v>256</v>
      </c>
      <c r="E245" s="19" t="s">
        <v>1</v>
      </c>
      <c r="F245" s="248">
        <v>155.44</v>
      </c>
      <c r="G245" s="38"/>
      <c r="H245" s="39"/>
    </row>
    <row r="246" s="2" customFormat="1" ht="16.8" customHeight="1">
      <c r="A246" s="38"/>
      <c r="B246" s="39"/>
      <c r="C246" s="249" t="s">
        <v>1761</v>
      </c>
      <c r="D246" s="38"/>
      <c r="E246" s="38"/>
      <c r="F246" s="38"/>
      <c r="G246" s="38"/>
      <c r="H246" s="39"/>
    </row>
    <row r="247" s="2" customFormat="1">
      <c r="A247" s="38"/>
      <c r="B247" s="39"/>
      <c r="C247" s="247" t="s">
        <v>270</v>
      </c>
      <c r="D247" s="247" t="s">
        <v>271</v>
      </c>
      <c r="E247" s="19" t="s">
        <v>264</v>
      </c>
      <c r="F247" s="248">
        <v>155.44</v>
      </c>
      <c r="G247" s="38"/>
      <c r="H247" s="39"/>
    </row>
    <row r="248" s="2" customFormat="1">
      <c r="A248" s="38"/>
      <c r="B248" s="39"/>
      <c r="C248" s="247" t="s">
        <v>285</v>
      </c>
      <c r="D248" s="247" t="s">
        <v>286</v>
      </c>
      <c r="E248" s="19" t="s">
        <v>264</v>
      </c>
      <c r="F248" s="248">
        <v>64.933000000000007</v>
      </c>
      <c r="G248" s="38"/>
      <c r="H248" s="39"/>
    </row>
    <row r="249" s="2" customFormat="1" ht="16.8" customHeight="1">
      <c r="A249" s="38"/>
      <c r="B249" s="39"/>
      <c r="C249" s="243" t="s">
        <v>170</v>
      </c>
      <c r="D249" s="244" t="s">
        <v>1</v>
      </c>
      <c r="E249" s="245" t="s">
        <v>1</v>
      </c>
      <c r="F249" s="246">
        <v>702.91999999999996</v>
      </c>
      <c r="G249" s="38"/>
      <c r="H249" s="39"/>
    </row>
    <row r="250" s="2" customFormat="1" ht="16.8" customHeight="1">
      <c r="A250" s="38"/>
      <c r="B250" s="39"/>
      <c r="C250" s="247" t="s">
        <v>1</v>
      </c>
      <c r="D250" s="247" t="s">
        <v>1049</v>
      </c>
      <c r="E250" s="19" t="s">
        <v>1</v>
      </c>
      <c r="F250" s="248">
        <v>0</v>
      </c>
      <c r="G250" s="38"/>
      <c r="H250" s="39"/>
    </row>
    <row r="251" s="2" customFormat="1" ht="16.8" customHeight="1">
      <c r="A251" s="38"/>
      <c r="B251" s="39"/>
      <c r="C251" s="247" t="s">
        <v>1</v>
      </c>
      <c r="D251" s="247" t="s">
        <v>1050</v>
      </c>
      <c r="E251" s="19" t="s">
        <v>1</v>
      </c>
      <c r="F251" s="248">
        <v>458.72000000000003</v>
      </c>
      <c r="G251" s="38"/>
      <c r="H251" s="39"/>
    </row>
    <row r="252" s="2" customFormat="1" ht="16.8" customHeight="1">
      <c r="A252" s="38"/>
      <c r="B252" s="39"/>
      <c r="C252" s="247" t="s">
        <v>1</v>
      </c>
      <c r="D252" s="247" t="s">
        <v>1051</v>
      </c>
      <c r="E252" s="19" t="s">
        <v>1</v>
      </c>
      <c r="F252" s="248">
        <v>244.19999999999999</v>
      </c>
      <c r="G252" s="38"/>
      <c r="H252" s="39"/>
    </row>
    <row r="253" s="2" customFormat="1" ht="16.8" customHeight="1">
      <c r="A253" s="38"/>
      <c r="B253" s="39"/>
      <c r="C253" s="247" t="s">
        <v>170</v>
      </c>
      <c r="D253" s="247" t="s">
        <v>281</v>
      </c>
      <c r="E253" s="19" t="s">
        <v>1</v>
      </c>
      <c r="F253" s="248">
        <v>702.91999999999996</v>
      </c>
      <c r="G253" s="38"/>
      <c r="H253" s="39"/>
    </row>
    <row r="254" s="2" customFormat="1" ht="16.8" customHeight="1">
      <c r="A254" s="38"/>
      <c r="B254" s="39"/>
      <c r="C254" s="249" t="s">
        <v>1761</v>
      </c>
      <c r="D254" s="38"/>
      <c r="E254" s="38"/>
      <c r="F254" s="38"/>
      <c r="G254" s="38"/>
      <c r="H254" s="39"/>
    </row>
    <row r="255" s="2" customFormat="1" ht="16.8" customHeight="1">
      <c r="A255" s="38"/>
      <c r="B255" s="39"/>
      <c r="C255" s="247" t="s">
        <v>1046</v>
      </c>
      <c r="D255" s="247" t="s">
        <v>1047</v>
      </c>
      <c r="E255" s="19" t="s">
        <v>247</v>
      </c>
      <c r="F255" s="248">
        <v>866.23000000000002</v>
      </c>
      <c r="G255" s="38"/>
      <c r="H255" s="39"/>
    </row>
    <row r="256" s="2" customFormat="1" ht="16.8" customHeight="1">
      <c r="A256" s="38"/>
      <c r="B256" s="39"/>
      <c r="C256" s="247" t="s">
        <v>1065</v>
      </c>
      <c r="D256" s="247" t="s">
        <v>1066</v>
      </c>
      <c r="E256" s="19" t="s">
        <v>247</v>
      </c>
      <c r="F256" s="248">
        <v>843.27999999999997</v>
      </c>
      <c r="G256" s="38"/>
      <c r="H256" s="39"/>
    </row>
    <row r="257" s="2" customFormat="1" ht="16.8" customHeight="1">
      <c r="A257" s="38"/>
      <c r="B257" s="39"/>
      <c r="C257" s="247" t="s">
        <v>1070</v>
      </c>
      <c r="D257" s="247" t="s">
        <v>1071</v>
      </c>
      <c r="E257" s="19" t="s">
        <v>247</v>
      </c>
      <c r="F257" s="248">
        <v>866.23000000000002</v>
      </c>
      <c r="G257" s="38"/>
      <c r="H257" s="39"/>
    </row>
    <row r="258" s="2" customFormat="1" ht="16.8" customHeight="1">
      <c r="A258" s="38"/>
      <c r="B258" s="39"/>
      <c r="C258" s="247" t="s">
        <v>1131</v>
      </c>
      <c r="D258" s="247" t="s">
        <v>1132</v>
      </c>
      <c r="E258" s="19" t="s">
        <v>247</v>
      </c>
      <c r="F258" s="248">
        <v>714.19000000000005</v>
      </c>
      <c r="G258" s="38"/>
      <c r="H258" s="39"/>
    </row>
    <row r="259" s="2" customFormat="1" ht="16.8" customHeight="1">
      <c r="A259" s="38"/>
      <c r="B259" s="39"/>
      <c r="C259" s="247" t="s">
        <v>1060</v>
      </c>
      <c r="D259" s="247" t="s">
        <v>1061</v>
      </c>
      <c r="E259" s="19" t="s">
        <v>247</v>
      </c>
      <c r="F259" s="248">
        <v>996.16499999999996</v>
      </c>
      <c r="G259" s="38"/>
      <c r="H259" s="39"/>
    </row>
    <row r="260" s="2" customFormat="1" ht="16.8" customHeight="1">
      <c r="A260" s="38"/>
      <c r="B260" s="39"/>
      <c r="C260" s="247" t="s">
        <v>1074</v>
      </c>
      <c r="D260" s="247" t="s">
        <v>1075</v>
      </c>
      <c r="E260" s="19" t="s">
        <v>247</v>
      </c>
      <c r="F260" s="248">
        <v>1965.9369999999999</v>
      </c>
      <c r="G260" s="38"/>
      <c r="H260" s="39"/>
    </row>
    <row r="261" s="2" customFormat="1" ht="16.8" customHeight="1">
      <c r="A261" s="38"/>
      <c r="B261" s="39"/>
      <c r="C261" s="247" t="s">
        <v>1136</v>
      </c>
      <c r="D261" s="247" t="s">
        <v>1137</v>
      </c>
      <c r="E261" s="19" t="s">
        <v>247</v>
      </c>
      <c r="F261" s="248">
        <v>749.89999999999998</v>
      </c>
      <c r="G261" s="38"/>
      <c r="H261" s="39"/>
    </row>
    <row r="262" s="2" customFormat="1" ht="16.8" customHeight="1">
      <c r="A262" s="38"/>
      <c r="B262" s="39"/>
      <c r="C262" s="247" t="s">
        <v>1141</v>
      </c>
      <c r="D262" s="247" t="s">
        <v>1142</v>
      </c>
      <c r="E262" s="19" t="s">
        <v>247</v>
      </c>
      <c r="F262" s="248">
        <v>749.89999999999998</v>
      </c>
      <c r="G262" s="38"/>
      <c r="H262" s="39"/>
    </row>
    <row r="263" s="2" customFormat="1" ht="16.8" customHeight="1">
      <c r="A263" s="38"/>
      <c r="B263" s="39"/>
      <c r="C263" s="243" t="s">
        <v>174</v>
      </c>
      <c r="D263" s="244" t="s">
        <v>1</v>
      </c>
      <c r="E263" s="245" t="s">
        <v>1</v>
      </c>
      <c r="F263" s="246">
        <v>11.27</v>
      </c>
      <c r="G263" s="38"/>
      <c r="H263" s="39"/>
    </row>
    <row r="264" s="2" customFormat="1" ht="16.8" customHeight="1">
      <c r="A264" s="38"/>
      <c r="B264" s="39"/>
      <c r="C264" s="247" t="s">
        <v>1</v>
      </c>
      <c r="D264" s="247" t="s">
        <v>1055</v>
      </c>
      <c r="E264" s="19" t="s">
        <v>1</v>
      </c>
      <c r="F264" s="248">
        <v>0</v>
      </c>
      <c r="G264" s="38"/>
      <c r="H264" s="39"/>
    </row>
    <row r="265" s="2" customFormat="1" ht="16.8" customHeight="1">
      <c r="A265" s="38"/>
      <c r="B265" s="39"/>
      <c r="C265" s="247" t="s">
        <v>1</v>
      </c>
      <c r="D265" s="247" t="s">
        <v>1056</v>
      </c>
      <c r="E265" s="19" t="s">
        <v>1</v>
      </c>
      <c r="F265" s="248">
        <v>11.27</v>
      </c>
      <c r="G265" s="38"/>
      <c r="H265" s="39"/>
    </row>
    <row r="266" s="2" customFormat="1" ht="16.8" customHeight="1">
      <c r="A266" s="38"/>
      <c r="B266" s="39"/>
      <c r="C266" s="247" t="s">
        <v>174</v>
      </c>
      <c r="D266" s="247" t="s">
        <v>281</v>
      </c>
      <c r="E266" s="19" t="s">
        <v>1</v>
      </c>
      <c r="F266" s="248">
        <v>11.27</v>
      </c>
      <c r="G266" s="38"/>
      <c r="H266" s="39"/>
    </row>
    <row r="267" s="2" customFormat="1" ht="16.8" customHeight="1">
      <c r="A267" s="38"/>
      <c r="B267" s="39"/>
      <c r="C267" s="249" t="s">
        <v>1761</v>
      </c>
      <c r="D267" s="38"/>
      <c r="E267" s="38"/>
      <c r="F267" s="38"/>
      <c r="G267" s="38"/>
      <c r="H267" s="39"/>
    </row>
    <row r="268" s="2" customFormat="1" ht="16.8" customHeight="1">
      <c r="A268" s="38"/>
      <c r="B268" s="39"/>
      <c r="C268" s="247" t="s">
        <v>1046</v>
      </c>
      <c r="D268" s="247" t="s">
        <v>1047</v>
      </c>
      <c r="E268" s="19" t="s">
        <v>247</v>
      </c>
      <c r="F268" s="248">
        <v>866.23000000000002</v>
      </c>
      <c r="G268" s="38"/>
      <c r="H268" s="39"/>
    </row>
    <row r="269" s="2" customFormat="1" ht="16.8" customHeight="1">
      <c r="A269" s="38"/>
      <c r="B269" s="39"/>
      <c r="C269" s="247" t="s">
        <v>768</v>
      </c>
      <c r="D269" s="247" t="s">
        <v>769</v>
      </c>
      <c r="E269" s="19" t="s">
        <v>264</v>
      </c>
      <c r="F269" s="248">
        <v>0.84499999999999997</v>
      </c>
      <c r="G269" s="38"/>
      <c r="H269" s="39"/>
    </row>
    <row r="270" s="2" customFormat="1" ht="16.8" customHeight="1">
      <c r="A270" s="38"/>
      <c r="B270" s="39"/>
      <c r="C270" s="247" t="s">
        <v>1008</v>
      </c>
      <c r="D270" s="247" t="s">
        <v>1009</v>
      </c>
      <c r="E270" s="19" t="s">
        <v>247</v>
      </c>
      <c r="F270" s="248">
        <v>22.949999999999999</v>
      </c>
      <c r="G270" s="38"/>
      <c r="H270" s="39"/>
    </row>
    <row r="271" s="2" customFormat="1" ht="16.8" customHeight="1">
      <c r="A271" s="38"/>
      <c r="B271" s="39"/>
      <c r="C271" s="247" t="s">
        <v>1016</v>
      </c>
      <c r="D271" s="247" t="s">
        <v>1017</v>
      </c>
      <c r="E271" s="19" t="s">
        <v>247</v>
      </c>
      <c r="F271" s="248">
        <v>22.949999999999999</v>
      </c>
      <c r="G271" s="38"/>
      <c r="H271" s="39"/>
    </row>
    <row r="272" s="2" customFormat="1" ht="16.8" customHeight="1">
      <c r="A272" s="38"/>
      <c r="B272" s="39"/>
      <c r="C272" s="247" t="s">
        <v>1070</v>
      </c>
      <c r="D272" s="247" t="s">
        <v>1071</v>
      </c>
      <c r="E272" s="19" t="s">
        <v>247</v>
      </c>
      <c r="F272" s="248">
        <v>866.23000000000002</v>
      </c>
      <c r="G272" s="38"/>
      <c r="H272" s="39"/>
    </row>
    <row r="273" s="2" customFormat="1" ht="16.8" customHeight="1">
      <c r="A273" s="38"/>
      <c r="B273" s="39"/>
      <c r="C273" s="247" t="s">
        <v>1131</v>
      </c>
      <c r="D273" s="247" t="s">
        <v>1132</v>
      </c>
      <c r="E273" s="19" t="s">
        <v>247</v>
      </c>
      <c r="F273" s="248">
        <v>714.19000000000005</v>
      </c>
      <c r="G273" s="38"/>
      <c r="H273" s="39"/>
    </row>
    <row r="274" s="2" customFormat="1" ht="16.8" customHeight="1">
      <c r="A274" s="38"/>
      <c r="B274" s="39"/>
      <c r="C274" s="247" t="s">
        <v>977</v>
      </c>
      <c r="D274" s="247" t="s">
        <v>978</v>
      </c>
      <c r="E274" s="19" t="s">
        <v>293</v>
      </c>
      <c r="F274" s="248">
        <v>0.0080000000000000002</v>
      </c>
      <c r="G274" s="38"/>
      <c r="H274" s="39"/>
    </row>
    <row r="275" s="2" customFormat="1" ht="16.8" customHeight="1">
      <c r="A275" s="38"/>
      <c r="B275" s="39"/>
      <c r="C275" s="247" t="s">
        <v>1060</v>
      </c>
      <c r="D275" s="247" t="s">
        <v>1061</v>
      </c>
      <c r="E275" s="19" t="s">
        <v>247</v>
      </c>
      <c r="F275" s="248">
        <v>996.16499999999996</v>
      </c>
      <c r="G275" s="38"/>
      <c r="H275" s="39"/>
    </row>
    <row r="276" s="2" customFormat="1" ht="16.8" customHeight="1">
      <c r="A276" s="38"/>
      <c r="B276" s="39"/>
      <c r="C276" s="247" t="s">
        <v>1074</v>
      </c>
      <c r="D276" s="247" t="s">
        <v>1075</v>
      </c>
      <c r="E276" s="19" t="s">
        <v>247</v>
      </c>
      <c r="F276" s="248">
        <v>1965.9369999999999</v>
      </c>
      <c r="G276" s="38"/>
      <c r="H276" s="39"/>
    </row>
    <row r="277" s="2" customFormat="1" ht="16.8" customHeight="1">
      <c r="A277" s="38"/>
      <c r="B277" s="39"/>
      <c r="C277" s="247" t="s">
        <v>1136</v>
      </c>
      <c r="D277" s="247" t="s">
        <v>1137</v>
      </c>
      <c r="E277" s="19" t="s">
        <v>247</v>
      </c>
      <c r="F277" s="248">
        <v>749.89999999999998</v>
      </c>
      <c r="G277" s="38"/>
      <c r="H277" s="39"/>
    </row>
    <row r="278" s="2" customFormat="1" ht="16.8" customHeight="1">
      <c r="A278" s="38"/>
      <c r="B278" s="39"/>
      <c r="C278" s="247" t="s">
        <v>1141</v>
      </c>
      <c r="D278" s="247" t="s">
        <v>1142</v>
      </c>
      <c r="E278" s="19" t="s">
        <v>247</v>
      </c>
      <c r="F278" s="248">
        <v>749.89999999999998</v>
      </c>
      <c r="G278" s="38"/>
      <c r="H278" s="39"/>
    </row>
    <row r="279" s="2" customFormat="1">
      <c r="A279" s="38"/>
      <c r="B279" s="39"/>
      <c r="C279" s="247" t="s">
        <v>1020</v>
      </c>
      <c r="D279" s="247" t="s">
        <v>1021</v>
      </c>
      <c r="E279" s="19" t="s">
        <v>247</v>
      </c>
      <c r="F279" s="248">
        <v>26.393000000000001</v>
      </c>
      <c r="G279" s="38"/>
      <c r="H279" s="39"/>
    </row>
    <row r="280" s="2" customFormat="1" ht="16.8" customHeight="1">
      <c r="A280" s="38"/>
      <c r="B280" s="39"/>
      <c r="C280" s="243" t="s">
        <v>196</v>
      </c>
      <c r="D280" s="244" t="s">
        <v>1</v>
      </c>
      <c r="E280" s="245" t="s">
        <v>1</v>
      </c>
      <c r="F280" s="246">
        <v>65.299999999999997</v>
      </c>
      <c r="G280" s="38"/>
      <c r="H280" s="39"/>
    </row>
    <row r="281" s="2" customFormat="1" ht="16.8" customHeight="1">
      <c r="A281" s="38"/>
      <c r="B281" s="39"/>
      <c r="C281" s="247" t="s">
        <v>1</v>
      </c>
      <c r="D281" s="247" t="s">
        <v>593</v>
      </c>
      <c r="E281" s="19" t="s">
        <v>1</v>
      </c>
      <c r="F281" s="248">
        <v>0</v>
      </c>
      <c r="G281" s="38"/>
      <c r="H281" s="39"/>
    </row>
    <row r="282" s="2" customFormat="1" ht="16.8" customHeight="1">
      <c r="A282" s="38"/>
      <c r="B282" s="39"/>
      <c r="C282" s="247" t="s">
        <v>1</v>
      </c>
      <c r="D282" s="247" t="s">
        <v>594</v>
      </c>
      <c r="E282" s="19" t="s">
        <v>1</v>
      </c>
      <c r="F282" s="248">
        <v>0</v>
      </c>
      <c r="G282" s="38"/>
      <c r="H282" s="39"/>
    </row>
    <row r="283" s="2" customFormat="1" ht="16.8" customHeight="1">
      <c r="A283" s="38"/>
      <c r="B283" s="39"/>
      <c r="C283" s="247" t="s">
        <v>1</v>
      </c>
      <c r="D283" s="247" t="s">
        <v>595</v>
      </c>
      <c r="E283" s="19" t="s">
        <v>1</v>
      </c>
      <c r="F283" s="248">
        <v>16.300000000000001</v>
      </c>
      <c r="G283" s="38"/>
      <c r="H283" s="39"/>
    </row>
    <row r="284" s="2" customFormat="1" ht="16.8" customHeight="1">
      <c r="A284" s="38"/>
      <c r="B284" s="39"/>
      <c r="C284" s="247" t="s">
        <v>1</v>
      </c>
      <c r="D284" s="247" t="s">
        <v>596</v>
      </c>
      <c r="E284" s="19" t="s">
        <v>1</v>
      </c>
      <c r="F284" s="248">
        <v>0</v>
      </c>
      <c r="G284" s="38"/>
      <c r="H284" s="39"/>
    </row>
    <row r="285" s="2" customFormat="1" ht="16.8" customHeight="1">
      <c r="A285" s="38"/>
      <c r="B285" s="39"/>
      <c r="C285" s="247" t="s">
        <v>1</v>
      </c>
      <c r="D285" s="247" t="s">
        <v>597</v>
      </c>
      <c r="E285" s="19" t="s">
        <v>1</v>
      </c>
      <c r="F285" s="248">
        <v>6.5999999999999996</v>
      </c>
      <c r="G285" s="38"/>
      <c r="H285" s="39"/>
    </row>
    <row r="286" s="2" customFormat="1" ht="16.8" customHeight="1">
      <c r="A286" s="38"/>
      <c r="B286" s="39"/>
      <c r="C286" s="247" t="s">
        <v>1</v>
      </c>
      <c r="D286" s="247" t="s">
        <v>598</v>
      </c>
      <c r="E286" s="19" t="s">
        <v>1</v>
      </c>
      <c r="F286" s="248">
        <v>0</v>
      </c>
      <c r="G286" s="38"/>
      <c r="H286" s="39"/>
    </row>
    <row r="287" s="2" customFormat="1" ht="16.8" customHeight="1">
      <c r="A287" s="38"/>
      <c r="B287" s="39"/>
      <c r="C287" s="247" t="s">
        <v>1</v>
      </c>
      <c r="D287" s="247" t="s">
        <v>599</v>
      </c>
      <c r="E287" s="19" t="s">
        <v>1</v>
      </c>
      <c r="F287" s="248">
        <v>14.5</v>
      </c>
      <c r="G287" s="38"/>
      <c r="H287" s="39"/>
    </row>
    <row r="288" s="2" customFormat="1" ht="16.8" customHeight="1">
      <c r="A288" s="38"/>
      <c r="B288" s="39"/>
      <c r="C288" s="247" t="s">
        <v>1</v>
      </c>
      <c r="D288" s="247" t="s">
        <v>600</v>
      </c>
      <c r="E288" s="19" t="s">
        <v>1</v>
      </c>
      <c r="F288" s="248">
        <v>0</v>
      </c>
      <c r="G288" s="38"/>
      <c r="H288" s="39"/>
    </row>
    <row r="289" s="2" customFormat="1" ht="16.8" customHeight="1">
      <c r="A289" s="38"/>
      <c r="B289" s="39"/>
      <c r="C289" s="247" t="s">
        <v>1</v>
      </c>
      <c r="D289" s="247" t="s">
        <v>601</v>
      </c>
      <c r="E289" s="19" t="s">
        <v>1</v>
      </c>
      <c r="F289" s="248">
        <v>1.8500000000000001</v>
      </c>
      <c r="G289" s="38"/>
      <c r="H289" s="39"/>
    </row>
    <row r="290" s="2" customFormat="1" ht="16.8" customHeight="1">
      <c r="A290" s="38"/>
      <c r="B290" s="39"/>
      <c r="C290" s="247" t="s">
        <v>1</v>
      </c>
      <c r="D290" s="247" t="s">
        <v>602</v>
      </c>
      <c r="E290" s="19" t="s">
        <v>1</v>
      </c>
      <c r="F290" s="248">
        <v>0</v>
      </c>
      <c r="G290" s="38"/>
      <c r="H290" s="39"/>
    </row>
    <row r="291" s="2" customFormat="1" ht="16.8" customHeight="1">
      <c r="A291" s="38"/>
      <c r="B291" s="39"/>
      <c r="C291" s="247" t="s">
        <v>1</v>
      </c>
      <c r="D291" s="247" t="s">
        <v>594</v>
      </c>
      <c r="E291" s="19" t="s">
        <v>1</v>
      </c>
      <c r="F291" s="248">
        <v>0</v>
      </c>
      <c r="G291" s="38"/>
      <c r="H291" s="39"/>
    </row>
    <row r="292" s="2" customFormat="1" ht="16.8" customHeight="1">
      <c r="A292" s="38"/>
      <c r="B292" s="39"/>
      <c r="C292" s="247" t="s">
        <v>1</v>
      </c>
      <c r="D292" s="247" t="s">
        <v>603</v>
      </c>
      <c r="E292" s="19" t="s">
        <v>1</v>
      </c>
      <c r="F292" s="248">
        <v>8.5</v>
      </c>
      <c r="G292" s="38"/>
      <c r="H292" s="39"/>
    </row>
    <row r="293" s="2" customFormat="1" ht="16.8" customHeight="1">
      <c r="A293" s="38"/>
      <c r="B293" s="39"/>
      <c r="C293" s="247" t="s">
        <v>1</v>
      </c>
      <c r="D293" s="247" t="s">
        <v>600</v>
      </c>
      <c r="E293" s="19" t="s">
        <v>1</v>
      </c>
      <c r="F293" s="248">
        <v>0</v>
      </c>
      <c r="G293" s="38"/>
      <c r="H293" s="39"/>
    </row>
    <row r="294" s="2" customFormat="1" ht="16.8" customHeight="1">
      <c r="A294" s="38"/>
      <c r="B294" s="39"/>
      <c r="C294" s="247" t="s">
        <v>1</v>
      </c>
      <c r="D294" s="247" t="s">
        <v>604</v>
      </c>
      <c r="E294" s="19" t="s">
        <v>1</v>
      </c>
      <c r="F294" s="248">
        <v>6.6500000000000004</v>
      </c>
      <c r="G294" s="38"/>
      <c r="H294" s="39"/>
    </row>
    <row r="295" s="2" customFormat="1" ht="16.8" customHeight="1">
      <c r="A295" s="38"/>
      <c r="B295" s="39"/>
      <c r="C295" s="247" t="s">
        <v>1</v>
      </c>
      <c r="D295" s="247" t="s">
        <v>598</v>
      </c>
      <c r="E295" s="19" t="s">
        <v>1</v>
      </c>
      <c r="F295" s="248">
        <v>0</v>
      </c>
      <c r="G295" s="38"/>
      <c r="H295" s="39"/>
    </row>
    <row r="296" s="2" customFormat="1" ht="16.8" customHeight="1">
      <c r="A296" s="38"/>
      <c r="B296" s="39"/>
      <c r="C296" s="247" t="s">
        <v>1</v>
      </c>
      <c r="D296" s="247" t="s">
        <v>605</v>
      </c>
      <c r="E296" s="19" t="s">
        <v>1</v>
      </c>
      <c r="F296" s="248">
        <v>8.5</v>
      </c>
      <c r="G296" s="38"/>
      <c r="H296" s="39"/>
    </row>
    <row r="297" s="2" customFormat="1" ht="16.8" customHeight="1">
      <c r="A297" s="38"/>
      <c r="B297" s="39"/>
      <c r="C297" s="247" t="s">
        <v>1</v>
      </c>
      <c r="D297" s="247" t="s">
        <v>596</v>
      </c>
      <c r="E297" s="19" t="s">
        <v>1</v>
      </c>
      <c r="F297" s="248">
        <v>0</v>
      </c>
      <c r="G297" s="38"/>
      <c r="H297" s="39"/>
    </row>
    <row r="298" s="2" customFormat="1" ht="16.8" customHeight="1">
      <c r="A298" s="38"/>
      <c r="B298" s="39"/>
      <c r="C298" s="247" t="s">
        <v>1</v>
      </c>
      <c r="D298" s="247" t="s">
        <v>606</v>
      </c>
      <c r="E298" s="19" t="s">
        <v>1</v>
      </c>
      <c r="F298" s="248">
        <v>2.3999999999999999</v>
      </c>
      <c r="G298" s="38"/>
      <c r="H298" s="39"/>
    </row>
    <row r="299" s="2" customFormat="1" ht="16.8" customHeight="1">
      <c r="A299" s="38"/>
      <c r="B299" s="39"/>
      <c r="C299" s="247" t="s">
        <v>196</v>
      </c>
      <c r="D299" s="247" t="s">
        <v>281</v>
      </c>
      <c r="E299" s="19" t="s">
        <v>1</v>
      </c>
      <c r="F299" s="248">
        <v>65.299999999999997</v>
      </c>
      <c r="G299" s="38"/>
      <c r="H299" s="39"/>
    </row>
    <row r="300" s="2" customFormat="1" ht="16.8" customHeight="1">
      <c r="A300" s="38"/>
      <c r="B300" s="39"/>
      <c r="C300" s="249" t="s">
        <v>1761</v>
      </c>
      <c r="D300" s="38"/>
      <c r="E300" s="38"/>
      <c r="F300" s="38"/>
      <c r="G300" s="38"/>
      <c r="H300" s="39"/>
    </row>
    <row r="301" s="2" customFormat="1">
      <c r="A301" s="38"/>
      <c r="B301" s="39"/>
      <c r="C301" s="247" t="s">
        <v>587</v>
      </c>
      <c r="D301" s="247" t="s">
        <v>588</v>
      </c>
      <c r="E301" s="19" t="s">
        <v>247</v>
      </c>
      <c r="F301" s="248">
        <v>67.799999999999997</v>
      </c>
      <c r="G301" s="38"/>
      <c r="H301" s="39"/>
    </row>
    <row r="302" s="2" customFormat="1" ht="16.8" customHeight="1">
      <c r="A302" s="38"/>
      <c r="B302" s="39"/>
      <c r="C302" s="247" t="s">
        <v>545</v>
      </c>
      <c r="D302" s="247" t="s">
        <v>546</v>
      </c>
      <c r="E302" s="19" t="s">
        <v>247</v>
      </c>
      <c r="F302" s="248">
        <v>784.62</v>
      </c>
      <c r="G302" s="38"/>
      <c r="H302" s="39"/>
    </row>
    <row r="303" s="2" customFormat="1" ht="16.8" customHeight="1">
      <c r="A303" s="38"/>
      <c r="B303" s="39"/>
      <c r="C303" s="247" t="s">
        <v>728</v>
      </c>
      <c r="D303" s="247" t="s">
        <v>729</v>
      </c>
      <c r="E303" s="19" t="s">
        <v>247</v>
      </c>
      <c r="F303" s="248">
        <v>72.299999999999997</v>
      </c>
      <c r="G303" s="38"/>
      <c r="H303" s="39"/>
    </row>
    <row r="304" s="2" customFormat="1" ht="16.8" customHeight="1">
      <c r="A304" s="38"/>
      <c r="B304" s="39"/>
      <c r="C304" s="247" t="s">
        <v>739</v>
      </c>
      <c r="D304" s="247" t="s">
        <v>740</v>
      </c>
      <c r="E304" s="19" t="s">
        <v>247</v>
      </c>
      <c r="F304" s="248">
        <v>71.5</v>
      </c>
      <c r="G304" s="38"/>
      <c r="H304" s="39"/>
    </row>
    <row r="305" s="2" customFormat="1" ht="16.8" customHeight="1">
      <c r="A305" s="38"/>
      <c r="B305" s="39"/>
      <c r="C305" s="247" t="s">
        <v>910</v>
      </c>
      <c r="D305" s="247" t="s">
        <v>911</v>
      </c>
      <c r="E305" s="19" t="s">
        <v>247</v>
      </c>
      <c r="F305" s="248">
        <v>72.299999999999997</v>
      </c>
      <c r="G305" s="38"/>
      <c r="H305" s="39"/>
    </row>
    <row r="306" s="2" customFormat="1" ht="16.8" customHeight="1">
      <c r="A306" s="38"/>
      <c r="B306" s="39"/>
      <c r="C306" s="247" t="s">
        <v>608</v>
      </c>
      <c r="D306" s="247" t="s">
        <v>609</v>
      </c>
      <c r="E306" s="19" t="s">
        <v>247</v>
      </c>
      <c r="F306" s="248">
        <v>71.189999999999998</v>
      </c>
      <c r="G306" s="38"/>
      <c r="H306" s="39"/>
    </row>
    <row r="307" s="2" customFormat="1" ht="16.8" customHeight="1">
      <c r="A307" s="38"/>
      <c r="B307" s="39"/>
      <c r="C307" s="243" t="s">
        <v>194</v>
      </c>
      <c r="D307" s="244" t="s">
        <v>1</v>
      </c>
      <c r="E307" s="245" t="s">
        <v>1</v>
      </c>
      <c r="F307" s="246">
        <v>2.5</v>
      </c>
      <c r="G307" s="38"/>
      <c r="H307" s="39"/>
    </row>
    <row r="308" s="2" customFormat="1" ht="16.8" customHeight="1">
      <c r="A308" s="38"/>
      <c r="B308" s="39"/>
      <c r="C308" s="247" t="s">
        <v>1</v>
      </c>
      <c r="D308" s="247" t="s">
        <v>590</v>
      </c>
      <c r="E308" s="19" t="s">
        <v>1</v>
      </c>
      <c r="F308" s="248">
        <v>0</v>
      </c>
      <c r="G308" s="38"/>
      <c r="H308" s="39"/>
    </row>
    <row r="309" s="2" customFormat="1" ht="16.8" customHeight="1">
      <c r="A309" s="38"/>
      <c r="B309" s="39"/>
      <c r="C309" s="247" t="s">
        <v>1</v>
      </c>
      <c r="D309" s="247" t="s">
        <v>591</v>
      </c>
      <c r="E309" s="19" t="s">
        <v>1</v>
      </c>
      <c r="F309" s="248">
        <v>0</v>
      </c>
      <c r="G309" s="38"/>
      <c r="H309" s="39"/>
    </row>
    <row r="310" s="2" customFormat="1" ht="16.8" customHeight="1">
      <c r="A310" s="38"/>
      <c r="B310" s="39"/>
      <c r="C310" s="247" t="s">
        <v>1</v>
      </c>
      <c r="D310" s="247" t="s">
        <v>592</v>
      </c>
      <c r="E310" s="19" t="s">
        <v>1</v>
      </c>
      <c r="F310" s="248">
        <v>2.5</v>
      </c>
      <c r="G310" s="38"/>
      <c r="H310" s="39"/>
    </row>
    <row r="311" s="2" customFormat="1" ht="16.8" customHeight="1">
      <c r="A311" s="38"/>
      <c r="B311" s="39"/>
      <c r="C311" s="247" t="s">
        <v>194</v>
      </c>
      <c r="D311" s="247" t="s">
        <v>281</v>
      </c>
      <c r="E311" s="19" t="s">
        <v>1</v>
      </c>
      <c r="F311" s="248">
        <v>2.5</v>
      </c>
      <c r="G311" s="38"/>
      <c r="H311" s="39"/>
    </row>
    <row r="312" s="2" customFormat="1" ht="16.8" customHeight="1">
      <c r="A312" s="38"/>
      <c r="B312" s="39"/>
      <c r="C312" s="249" t="s">
        <v>1761</v>
      </c>
      <c r="D312" s="38"/>
      <c r="E312" s="38"/>
      <c r="F312" s="38"/>
      <c r="G312" s="38"/>
      <c r="H312" s="39"/>
    </row>
    <row r="313" s="2" customFormat="1">
      <c r="A313" s="38"/>
      <c r="B313" s="39"/>
      <c r="C313" s="247" t="s">
        <v>587</v>
      </c>
      <c r="D313" s="247" t="s">
        <v>588</v>
      </c>
      <c r="E313" s="19" t="s">
        <v>247</v>
      </c>
      <c r="F313" s="248">
        <v>67.799999999999997</v>
      </c>
      <c r="G313" s="38"/>
      <c r="H313" s="39"/>
    </row>
    <row r="314" s="2" customFormat="1" ht="16.8" customHeight="1">
      <c r="A314" s="38"/>
      <c r="B314" s="39"/>
      <c r="C314" s="247" t="s">
        <v>545</v>
      </c>
      <c r="D314" s="247" t="s">
        <v>546</v>
      </c>
      <c r="E314" s="19" t="s">
        <v>247</v>
      </c>
      <c r="F314" s="248">
        <v>784.62</v>
      </c>
      <c r="G314" s="38"/>
      <c r="H314" s="39"/>
    </row>
    <row r="315" s="2" customFormat="1" ht="16.8" customHeight="1">
      <c r="A315" s="38"/>
      <c r="B315" s="39"/>
      <c r="C315" s="247" t="s">
        <v>739</v>
      </c>
      <c r="D315" s="247" t="s">
        <v>740</v>
      </c>
      <c r="E315" s="19" t="s">
        <v>247</v>
      </c>
      <c r="F315" s="248">
        <v>71.5</v>
      </c>
      <c r="G315" s="38"/>
      <c r="H315" s="39"/>
    </row>
    <row r="316" s="2" customFormat="1" ht="16.8" customHeight="1">
      <c r="A316" s="38"/>
      <c r="B316" s="39"/>
      <c r="C316" s="247" t="s">
        <v>608</v>
      </c>
      <c r="D316" s="247" t="s">
        <v>609</v>
      </c>
      <c r="E316" s="19" t="s">
        <v>247</v>
      </c>
      <c r="F316" s="248">
        <v>71.189999999999998</v>
      </c>
      <c r="G316" s="38"/>
      <c r="H316" s="39"/>
    </row>
    <row r="317" s="2" customFormat="1" ht="16.8" customHeight="1">
      <c r="A317" s="38"/>
      <c r="B317" s="39"/>
      <c r="C317" s="243" t="s">
        <v>198</v>
      </c>
      <c r="D317" s="244" t="s">
        <v>1</v>
      </c>
      <c r="E317" s="245" t="s">
        <v>1</v>
      </c>
      <c r="F317" s="246">
        <v>1.7</v>
      </c>
      <c r="G317" s="38"/>
      <c r="H317" s="39"/>
    </row>
    <row r="318" s="2" customFormat="1" ht="16.8" customHeight="1">
      <c r="A318" s="38"/>
      <c r="B318" s="39"/>
      <c r="C318" s="247" t="s">
        <v>1</v>
      </c>
      <c r="D318" s="247" t="s">
        <v>533</v>
      </c>
      <c r="E318" s="19" t="s">
        <v>1</v>
      </c>
      <c r="F318" s="248">
        <v>0</v>
      </c>
      <c r="G318" s="38"/>
      <c r="H318" s="39"/>
    </row>
    <row r="319" s="2" customFormat="1" ht="16.8" customHeight="1">
      <c r="A319" s="38"/>
      <c r="B319" s="39"/>
      <c r="C319" s="247" t="s">
        <v>1</v>
      </c>
      <c r="D319" s="247" t="s">
        <v>573</v>
      </c>
      <c r="E319" s="19" t="s">
        <v>1</v>
      </c>
      <c r="F319" s="248">
        <v>0</v>
      </c>
      <c r="G319" s="38"/>
      <c r="H319" s="39"/>
    </row>
    <row r="320" s="2" customFormat="1" ht="16.8" customHeight="1">
      <c r="A320" s="38"/>
      <c r="B320" s="39"/>
      <c r="C320" s="247" t="s">
        <v>1</v>
      </c>
      <c r="D320" s="247" t="s">
        <v>574</v>
      </c>
      <c r="E320" s="19" t="s">
        <v>1</v>
      </c>
      <c r="F320" s="248">
        <v>1.7</v>
      </c>
      <c r="G320" s="38"/>
      <c r="H320" s="39"/>
    </row>
    <row r="321" s="2" customFormat="1" ht="16.8" customHeight="1">
      <c r="A321" s="38"/>
      <c r="B321" s="39"/>
      <c r="C321" s="247" t="s">
        <v>198</v>
      </c>
      <c r="D321" s="247" t="s">
        <v>281</v>
      </c>
      <c r="E321" s="19" t="s">
        <v>1</v>
      </c>
      <c r="F321" s="248">
        <v>1.7</v>
      </c>
      <c r="G321" s="38"/>
      <c r="H321" s="39"/>
    </row>
    <row r="322" s="2" customFormat="1" ht="16.8" customHeight="1">
      <c r="A322" s="38"/>
      <c r="B322" s="39"/>
      <c r="C322" s="249" t="s">
        <v>1761</v>
      </c>
      <c r="D322" s="38"/>
      <c r="E322" s="38"/>
      <c r="F322" s="38"/>
      <c r="G322" s="38"/>
      <c r="H322" s="39"/>
    </row>
    <row r="323" s="2" customFormat="1">
      <c r="A323" s="38"/>
      <c r="B323" s="39"/>
      <c r="C323" s="247" t="s">
        <v>570</v>
      </c>
      <c r="D323" s="247" t="s">
        <v>571</v>
      </c>
      <c r="E323" s="19" t="s">
        <v>247</v>
      </c>
      <c r="F323" s="248">
        <v>12.359999999999999</v>
      </c>
      <c r="G323" s="38"/>
      <c r="H323" s="39"/>
    </row>
    <row r="324" s="2" customFormat="1" ht="16.8" customHeight="1">
      <c r="A324" s="38"/>
      <c r="B324" s="39"/>
      <c r="C324" s="247" t="s">
        <v>545</v>
      </c>
      <c r="D324" s="247" t="s">
        <v>546</v>
      </c>
      <c r="E324" s="19" t="s">
        <v>247</v>
      </c>
      <c r="F324" s="248">
        <v>784.62</v>
      </c>
      <c r="G324" s="38"/>
      <c r="H324" s="39"/>
    </row>
    <row r="325" s="2" customFormat="1" ht="16.8" customHeight="1">
      <c r="A325" s="38"/>
      <c r="B325" s="39"/>
      <c r="C325" s="247" t="s">
        <v>739</v>
      </c>
      <c r="D325" s="247" t="s">
        <v>740</v>
      </c>
      <c r="E325" s="19" t="s">
        <v>247</v>
      </c>
      <c r="F325" s="248">
        <v>71.5</v>
      </c>
      <c r="G325" s="38"/>
      <c r="H325" s="39"/>
    </row>
    <row r="326" s="2" customFormat="1" ht="16.8" customHeight="1">
      <c r="A326" s="38"/>
      <c r="B326" s="39"/>
      <c r="C326" s="247" t="s">
        <v>582</v>
      </c>
      <c r="D326" s="247" t="s">
        <v>583</v>
      </c>
      <c r="E326" s="19" t="s">
        <v>247</v>
      </c>
      <c r="F326" s="248">
        <v>1.7849999999999999</v>
      </c>
      <c r="G326" s="38"/>
      <c r="H326" s="39"/>
    </row>
    <row r="327" s="2" customFormat="1" ht="16.8" customHeight="1">
      <c r="A327" s="38"/>
      <c r="B327" s="39"/>
      <c r="C327" s="243" t="s">
        <v>178</v>
      </c>
      <c r="D327" s="244" t="s">
        <v>1</v>
      </c>
      <c r="E327" s="245" t="s">
        <v>1</v>
      </c>
      <c r="F327" s="246">
        <v>46.299999999999997</v>
      </c>
      <c r="G327" s="38"/>
      <c r="H327" s="39"/>
    </row>
    <row r="328" s="2" customFormat="1" ht="16.8" customHeight="1">
      <c r="A328" s="38"/>
      <c r="B328" s="39"/>
      <c r="C328" s="247" t="s">
        <v>1</v>
      </c>
      <c r="D328" s="247" t="s">
        <v>385</v>
      </c>
      <c r="E328" s="19" t="s">
        <v>1</v>
      </c>
      <c r="F328" s="248">
        <v>0</v>
      </c>
      <c r="G328" s="38"/>
      <c r="H328" s="39"/>
    </row>
    <row r="329" s="2" customFormat="1" ht="16.8" customHeight="1">
      <c r="A329" s="38"/>
      <c r="B329" s="39"/>
      <c r="C329" s="247" t="s">
        <v>1</v>
      </c>
      <c r="D329" s="247" t="s">
        <v>386</v>
      </c>
      <c r="E329" s="19" t="s">
        <v>1</v>
      </c>
      <c r="F329" s="248">
        <v>0</v>
      </c>
      <c r="G329" s="38"/>
      <c r="H329" s="39"/>
    </row>
    <row r="330" s="2" customFormat="1" ht="16.8" customHeight="1">
      <c r="A330" s="38"/>
      <c r="B330" s="39"/>
      <c r="C330" s="247" t="s">
        <v>1</v>
      </c>
      <c r="D330" s="247" t="s">
        <v>387</v>
      </c>
      <c r="E330" s="19" t="s">
        <v>1</v>
      </c>
      <c r="F330" s="248">
        <v>14.4</v>
      </c>
      <c r="G330" s="38"/>
      <c r="H330" s="39"/>
    </row>
    <row r="331" s="2" customFormat="1" ht="16.8" customHeight="1">
      <c r="A331" s="38"/>
      <c r="B331" s="39"/>
      <c r="C331" s="247" t="s">
        <v>1</v>
      </c>
      <c r="D331" s="247" t="s">
        <v>506</v>
      </c>
      <c r="E331" s="19" t="s">
        <v>1</v>
      </c>
      <c r="F331" s="248">
        <v>7.2000000000000002</v>
      </c>
      <c r="G331" s="38"/>
      <c r="H331" s="39"/>
    </row>
    <row r="332" s="2" customFormat="1" ht="16.8" customHeight="1">
      <c r="A332" s="38"/>
      <c r="B332" s="39"/>
      <c r="C332" s="247" t="s">
        <v>1</v>
      </c>
      <c r="D332" s="247" t="s">
        <v>388</v>
      </c>
      <c r="E332" s="19" t="s">
        <v>1</v>
      </c>
      <c r="F332" s="248">
        <v>0</v>
      </c>
      <c r="G332" s="38"/>
      <c r="H332" s="39"/>
    </row>
    <row r="333" s="2" customFormat="1" ht="16.8" customHeight="1">
      <c r="A333" s="38"/>
      <c r="B333" s="39"/>
      <c r="C333" s="247" t="s">
        <v>1</v>
      </c>
      <c r="D333" s="247" t="s">
        <v>389</v>
      </c>
      <c r="E333" s="19" t="s">
        <v>1</v>
      </c>
      <c r="F333" s="248">
        <v>17.199999999999999</v>
      </c>
      <c r="G333" s="38"/>
      <c r="H333" s="39"/>
    </row>
    <row r="334" s="2" customFormat="1" ht="16.8" customHeight="1">
      <c r="A334" s="38"/>
      <c r="B334" s="39"/>
      <c r="C334" s="247" t="s">
        <v>1</v>
      </c>
      <c r="D334" s="247" t="s">
        <v>390</v>
      </c>
      <c r="E334" s="19" t="s">
        <v>1</v>
      </c>
      <c r="F334" s="248">
        <v>0</v>
      </c>
      <c r="G334" s="38"/>
      <c r="H334" s="39"/>
    </row>
    <row r="335" s="2" customFormat="1" ht="16.8" customHeight="1">
      <c r="A335" s="38"/>
      <c r="B335" s="39"/>
      <c r="C335" s="247" t="s">
        <v>1</v>
      </c>
      <c r="D335" s="247" t="s">
        <v>507</v>
      </c>
      <c r="E335" s="19" t="s">
        <v>1</v>
      </c>
      <c r="F335" s="248">
        <v>7.5</v>
      </c>
      <c r="G335" s="38"/>
      <c r="H335" s="39"/>
    </row>
    <row r="336" s="2" customFormat="1" ht="16.8" customHeight="1">
      <c r="A336" s="38"/>
      <c r="B336" s="39"/>
      <c r="C336" s="247" t="s">
        <v>178</v>
      </c>
      <c r="D336" s="247" t="s">
        <v>256</v>
      </c>
      <c r="E336" s="19" t="s">
        <v>1</v>
      </c>
      <c r="F336" s="248">
        <v>46.299999999999997</v>
      </c>
      <c r="G336" s="38"/>
      <c r="H336" s="39"/>
    </row>
    <row r="337" s="2" customFormat="1" ht="16.8" customHeight="1">
      <c r="A337" s="38"/>
      <c r="B337" s="39"/>
      <c r="C337" s="249" t="s">
        <v>1761</v>
      </c>
      <c r="D337" s="38"/>
      <c r="E337" s="38"/>
      <c r="F337" s="38"/>
      <c r="G337" s="38"/>
      <c r="H337" s="39"/>
    </row>
    <row r="338" s="2" customFormat="1" ht="16.8" customHeight="1">
      <c r="A338" s="38"/>
      <c r="B338" s="39"/>
      <c r="C338" s="247" t="s">
        <v>503</v>
      </c>
      <c r="D338" s="247" t="s">
        <v>504</v>
      </c>
      <c r="E338" s="19" t="s">
        <v>247</v>
      </c>
      <c r="F338" s="248">
        <v>46.299999999999997</v>
      </c>
      <c r="G338" s="38"/>
      <c r="H338" s="39"/>
    </row>
    <row r="339" s="2" customFormat="1" ht="16.8" customHeight="1">
      <c r="A339" s="38"/>
      <c r="B339" s="39"/>
      <c r="C339" s="247" t="s">
        <v>1395</v>
      </c>
      <c r="D339" s="247" t="s">
        <v>1396</v>
      </c>
      <c r="E339" s="19" t="s">
        <v>247</v>
      </c>
      <c r="F339" s="248">
        <v>501.95600000000002</v>
      </c>
      <c r="G339" s="38"/>
      <c r="H339" s="39"/>
    </row>
    <row r="340" s="2" customFormat="1" ht="16.8" customHeight="1">
      <c r="A340" s="38"/>
      <c r="B340" s="39"/>
      <c r="C340" s="243" t="s">
        <v>184</v>
      </c>
      <c r="D340" s="244" t="s">
        <v>1</v>
      </c>
      <c r="E340" s="245" t="s">
        <v>1</v>
      </c>
      <c r="F340" s="246">
        <v>186.256</v>
      </c>
      <c r="G340" s="38"/>
      <c r="H340" s="39"/>
    </row>
    <row r="341" s="2" customFormat="1" ht="16.8" customHeight="1">
      <c r="A341" s="38"/>
      <c r="B341" s="39"/>
      <c r="C341" s="247" t="s">
        <v>1</v>
      </c>
      <c r="D341" s="247" t="s">
        <v>386</v>
      </c>
      <c r="E341" s="19" t="s">
        <v>1</v>
      </c>
      <c r="F341" s="248">
        <v>0</v>
      </c>
      <c r="G341" s="38"/>
      <c r="H341" s="39"/>
    </row>
    <row r="342" s="2" customFormat="1" ht="16.8" customHeight="1">
      <c r="A342" s="38"/>
      <c r="B342" s="39"/>
      <c r="C342" s="247" t="s">
        <v>1</v>
      </c>
      <c r="D342" s="247" t="s">
        <v>512</v>
      </c>
      <c r="E342" s="19" t="s">
        <v>1</v>
      </c>
      <c r="F342" s="248">
        <v>11.199999999999999</v>
      </c>
      <c r="G342" s="38"/>
      <c r="H342" s="39"/>
    </row>
    <row r="343" s="2" customFormat="1" ht="16.8" customHeight="1">
      <c r="A343" s="38"/>
      <c r="B343" s="39"/>
      <c r="C343" s="247" t="s">
        <v>1</v>
      </c>
      <c r="D343" s="247" t="s">
        <v>513</v>
      </c>
      <c r="E343" s="19" t="s">
        <v>1</v>
      </c>
      <c r="F343" s="248">
        <v>6.5800000000000001</v>
      </c>
      <c r="G343" s="38"/>
      <c r="H343" s="39"/>
    </row>
    <row r="344" s="2" customFormat="1" ht="16.8" customHeight="1">
      <c r="A344" s="38"/>
      <c r="B344" s="39"/>
      <c r="C344" s="247" t="s">
        <v>1</v>
      </c>
      <c r="D344" s="247" t="s">
        <v>514</v>
      </c>
      <c r="E344" s="19" t="s">
        <v>1</v>
      </c>
      <c r="F344" s="248">
        <v>1.8</v>
      </c>
      <c r="G344" s="38"/>
      <c r="H344" s="39"/>
    </row>
    <row r="345" s="2" customFormat="1" ht="16.8" customHeight="1">
      <c r="A345" s="38"/>
      <c r="B345" s="39"/>
      <c r="C345" s="247" t="s">
        <v>1</v>
      </c>
      <c r="D345" s="247" t="s">
        <v>515</v>
      </c>
      <c r="E345" s="19" t="s">
        <v>1</v>
      </c>
      <c r="F345" s="248">
        <v>67.079999999999998</v>
      </c>
      <c r="G345" s="38"/>
      <c r="H345" s="39"/>
    </row>
    <row r="346" s="2" customFormat="1" ht="16.8" customHeight="1">
      <c r="A346" s="38"/>
      <c r="B346" s="39"/>
      <c r="C346" s="247" t="s">
        <v>1</v>
      </c>
      <c r="D346" s="247" t="s">
        <v>516</v>
      </c>
      <c r="E346" s="19" t="s">
        <v>1</v>
      </c>
      <c r="F346" s="248">
        <v>6.6079999999999997</v>
      </c>
      <c r="G346" s="38"/>
      <c r="H346" s="39"/>
    </row>
    <row r="347" s="2" customFormat="1" ht="16.8" customHeight="1">
      <c r="A347" s="38"/>
      <c r="B347" s="39"/>
      <c r="C347" s="247" t="s">
        <v>1</v>
      </c>
      <c r="D347" s="247" t="s">
        <v>388</v>
      </c>
      <c r="E347" s="19" t="s">
        <v>1</v>
      </c>
      <c r="F347" s="248">
        <v>0</v>
      </c>
      <c r="G347" s="38"/>
      <c r="H347" s="39"/>
    </row>
    <row r="348" s="2" customFormat="1" ht="16.8" customHeight="1">
      <c r="A348" s="38"/>
      <c r="B348" s="39"/>
      <c r="C348" s="247" t="s">
        <v>1</v>
      </c>
      <c r="D348" s="247" t="s">
        <v>517</v>
      </c>
      <c r="E348" s="19" t="s">
        <v>1</v>
      </c>
      <c r="F348" s="248">
        <v>10.92</v>
      </c>
      <c r="G348" s="38"/>
      <c r="H348" s="39"/>
    </row>
    <row r="349" s="2" customFormat="1" ht="16.8" customHeight="1">
      <c r="A349" s="38"/>
      <c r="B349" s="39"/>
      <c r="C349" s="247" t="s">
        <v>1</v>
      </c>
      <c r="D349" s="247" t="s">
        <v>513</v>
      </c>
      <c r="E349" s="19" t="s">
        <v>1</v>
      </c>
      <c r="F349" s="248">
        <v>6.5800000000000001</v>
      </c>
      <c r="G349" s="38"/>
      <c r="H349" s="39"/>
    </row>
    <row r="350" s="2" customFormat="1" ht="16.8" customHeight="1">
      <c r="A350" s="38"/>
      <c r="B350" s="39"/>
      <c r="C350" s="247" t="s">
        <v>1</v>
      </c>
      <c r="D350" s="247" t="s">
        <v>514</v>
      </c>
      <c r="E350" s="19" t="s">
        <v>1</v>
      </c>
      <c r="F350" s="248">
        <v>1.8</v>
      </c>
      <c r="G350" s="38"/>
      <c r="H350" s="39"/>
    </row>
    <row r="351" s="2" customFormat="1" ht="16.8" customHeight="1">
      <c r="A351" s="38"/>
      <c r="B351" s="39"/>
      <c r="C351" s="247" t="s">
        <v>1</v>
      </c>
      <c r="D351" s="247" t="s">
        <v>515</v>
      </c>
      <c r="E351" s="19" t="s">
        <v>1</v>
      </c>
      <c r="F351" s="248">
        <v>67.079999999999998</v>
      </c>
      <c r="G351" s="38"/>
      <c r="H351" s="39"/>
    </row>
    <row r="352" s="2" customFormat="1" ht="16.8" customHeight="1">
      <c r="A352" s="38"/>
      <c r="B352" s="39"/>
      <c r="C352" s="247" t="s">
        <v>1</v>
      </c>
      <c r="D352" s="247" t="s">
        <v>516</v>
      </c>
      <c r="E352" s="19" t="s">
        <v>1</v>
      </c>
      <c r="F352" s="248">
        <v>6.6079999999999997</v>
      </c>
      <c r="G352" s="38"/>
      <c r="H352" s="39"/>
    </row>
    <row r="353" s="2" customFormat="1" ht="16.8" customHeight="1">
      <c r="A353" s="38"/>
      <c r="B353" s="39"/>
      <c r="C353" s="247" t="s">
        <v>184</v>
      </c>
      <c r="D353" s="247" t="s">
        <v>256</v>
      </c>
      <c r="E353" s="19" t="s">
        <v>1</v>
      </c>
      <c r="F353" s="248">
        <v>186.256</v>
      </c>
      <c r="G353" s="38"/>
      <c r="H353" s="39"/>
    </row>
    <row r="354" s="2" customFormat="1" ht="16.8" customHeight="1">
      <c r="A354" s="38"/>
      <c r="B354" s="39"/>
      <c r="C354" s="249" t="s">
        <v>1761</v>
      </c>
      <c r="D354" s="38"/>
      <c r="E354" s="38"/>
      <c r="F354" s="38"/>
      <c r="G354" s="38"/>
      <c r="H354" s="39"/>
    </row>
    <row r="355" s="2" customFormat="1" ht="16.8" customHeight="1">
      <c r="A355" s="38"/>
      <c r="B355" s="39"/>
      <c r="C355" s="247" t="s">
        <v>509</v>
      </c>
      <c r="D355" s="247" t="s">
        <v>510</v>
      </c>
      <c r="E355" s="19" t="s">
        <v>247</v>
      </c>
      <c r="F355" s="248">
        <v>186.256</v>
      </c>
      <c r="G355" s="38"/>
      <c r="H355" s="39"/>
    </row>
    <row r="356" s="2" customFormat="1" ht="16.8" customHeight="1">
      <c r="A356" s="38"/>
      <c r="B356" s="39"/>
      <c r="C356" s="247" t="s">
        <v>1395</v>
      </c>
      <c r="D356" s="247" t="s">
        <v>1396</v>
      </c>
      <c r="E356" s="19" t="s">
        <v>247</v>
      </c>
      <c r="F356" s="248">
        <v>501.95600000000002</v>
      </c>
      <c r="G356" s="38"/>
      <c r="H356" s="39"/>
    </row>
    <row r="357" s="2" customFormat="1" ht="16.8" customHeight="1">
      <c r="A357" s="38"/>
      <c r="B357" s="39"/>
      <c r="C357" s="247" t="s">
        <v>902</v>
      </c>
      <c r="D357" s="247" t="s">
        <v>903</v>
      </c>
      <c r="E357" s="19" t="s">
        <v>247</v>
      </c>
      <c r="F357" s="248">
        <v>186.256</v>
      </c>
      <c r="G357" s="38"/>
      <c r="H357" s="39"/>
    </row>
    <row r="358" s="2" customFormat="1" ht="16.8" customHeight="1">
      <c r="A358" s="38"/>
      <c r="B358" s="39"/>
      <c r="C358" s="243" t="s">
        <v>186</v>
      </c>
      <c r="D358" s="244" t="s">
        <v>1</v>
      </c>
      <c r="E358" s="245" t="s">
        <v>1</v>
      </c>
      <c r="F358" s="246">
        <v>7.2000000000000002</v>
      </c>
      <c r="G358" s="38"/>
      <c r="H358" s="39"/>
    </row>
    <row r="359" s="2" customFormat="1" ht="16.8" customHeight="1">
      <c r="A359" s="38"/>
      <c r="B359" s="39"/>
      <c r="C359" s="247" t="s">
        <v>1</v>
      </c>
      <c r="D359" s="247" t="s">
        <v>390</v>
      </c>
      <c r="E359" s="19" t="s">
        <v>1</v>
      </c>
      <c r="F359" s="248">
        <v>0</v>
      </c>
      <c r="G359" s="38"/>
      <c r="H359" s="39"/>
    </row>
    <row r="360" s="2" customFormat="1" ht="16.8" customHeight="1">
      <c r="A360" s="38"/>
      <c r="B360" s="39"/>
      <c r="C360" s="247" t="s">
        <v>1</v>
      </c>
      <c r="D360" s="247" t="s">
        <v>488</v>
      </c>
      <c r="E360" s="19" t="s">
        <v>1</v>
      </c>
      <c r="F360" s="248">
        <v>7.2000000000000002</v>
      </c>
      <c r="G360" s="38"/>
      <c r="H360" s="39"/>
    </row>
    <row r="361" s="2" customFormat="1" ht="16.8" customHeight="1">
      <c r="A361" s="38"/>
      <c r="B361" s="39"/>
      <c r="C361" s="247" t="s">
        <v>186</v>
      </c>
      <c r="D361" s="247" t="s">
        <v>256</v>
      </c>
      <c r="E361" s="19" t="s">
        <v>1</v>
      </c>
      <c r="F361" s="248">
        <v>7.2000000000000002</v>
      </c>
      <c r="G361" s="38"/>
      <c r="H361" s="39"/>
    </row>
    <row r="362" s="2" customFormat="1" ht="16.8" customHeight="1">
      <c r="A362" s="38"/>
      <c r="B362" s="39"/>
      <c r="C362" s="249" t="s">
        <v>1761</v>
      </c>
      <c r="D362" s="38"/>
      <c r="E362" s="38"/>
      <c r="F362" s="38"/>
      <c r="G362" s="38"/>
      <c r="H362" s="39"/>
    </row>
    <row r="363" s="2" customFormat="1" ht="16.8" customHeight="1">
      <c r="A363" s="38"/>
      <c r="B363" s="39"/>
      <c r="C363" s="247" t="s">
        <v>485</v>
      </c>
      <c r="D363" s="247" t="s">
        <v>486</v>
      </c>
      <c r="E363" s="19" t="s">
        <v>247</v>
      </c>
      <c r="F363" s="248">
        <v>7.2000000000000002</v>
      </c>
      <c r="G363" s="38"/>
      <c r="H363" s="39"/>
    </row>
    <row r="364" s="2" customFormat="1" ht="16.8" customHeight="1">
      <c r="A364" s="38"/>
      <c r="B364" s="39"/>
      <c r="C364" s="247" t="s">
        <v>1395</v>
      </c>
      <c r="D364" s="247" t="s">
        <v>1396</v>
      </c>
      <c r="E364" s="19" t="s">
        <v>247</v>
      </c>
      <c r="F364" s="248">
        <v>501.95600000000002</v>
      </c>
      <c r="G364" s="38"/>
      <c r="H364" s="39"/>
    </row>
    <row r="365" s="2" customFormat="1" ht="16.8" customHeight="1">
      <c r="A365" s="38"/>
      <c r="B365" s="39"/>
      <c r="C365" s="243" t="s">
        <v>182</v>
      </c>
      <c r="D365" s="244" t="s">
        <v>1</v>
      </c>
      <c r="E365" s="245" t="s">
        <v>1</v>
      </c>
      <c r="F365" s="246">
        <v>112.2</v>
      </c>
      <c r="G365" s="38"/>
      <c r="H365" s="39"/>
    </row>
    <row r="366" s="2" customFormat="1" ht="16.8" customHeight="1">
      <c r="A366" s="38"/>
      <c r="B366" s="39"/>
      <c r="C366" s="247" t="s">
        <v>1</v>
      </c>
      <c r="D366" s="247" t="s">
        <v>386</v>
      </c>
      <c r="E366" s="19" t="s">
        <v>1</v>
      </c>
      <c r="F366" s="248">
        <v>0</v>
      </c>
      <c r="G366" s="38"/>
      <c r="H366" s="39"/>
    </row>
    <row r="367" s="2" customFormat="1" ht="16.8" customHeight="1">
      <c r="A367" s="38"/>
      <c r="B367" s="39"/>
      <c r="C367" s="247" t="s">
        <v>1</v>
      </c>
      <c r="D367" s="247" t="s">
        <v>493</v>
      </c>
      <c r="E367" s="19" t="s">
        <v>1</v>
      </c>
      <c r="F367" s="248">
        <v>24</v>
      </c>
      <c r="G367" s="38"/>
      <c r="H367" s="39"/>
    </row>
    <row r="368" s="2" customFormat="1" ht="16.8" customHeight="1">
      <c r="A368" s="38"/>
      <c r="B368" s="39"/>
      <c r="C368" s="247" t="s">
        <v>1</v>
      </c>
      <c r="D368" s="247" t="s">
        <v>494</v>
      </c>
      <c r="E368" s="19" t="s">
        <v>1</v>
      </c>
      <c r="F368" s="248">
        <v>9</v>
      </c>
      <c r="G368" s="38"/>
      <c r="H368" s="39"/>
    </row>
    <row r="369" s="2" customFormat="1" ht="16.8" customHeight="1">
      <c r="A369" s="38"/>
      <c r="B369" s="39"/>
      <c r="C369" s="247" t="s">
        <v>1</v>
      </c>
      <c r="D369" s="247" t="s">
        <v>495</v>
      </c>
      <c r="E369" s="19" t="s">
        <v>1</v>
      </c>
      <c r="F369" s="248">
        <v>23.399999999999999</v>
      </c>
      <c r="G369" s="38"/>
      <c r="H369" s="39"/>
    </row>
    <row r="370" s="2" customFormat="1" ht="16.8" customHeight="1">
      <c r="A370" s="38"/>
      <c r="B370" s="39"/>
      <c r="C370" s="247" t="s">
        <v>1</v>
      </c>
      <c r="D370" s="247" t="s">
        <v>388</v>
      </c>
      <c r="E370" s="19" t="s">
        <v>1</v>
      </c>
      <c r="F370" s="248">
        <v>0</v>
      </c>
      <c r="G370" s="38"/>
      <c r="H370" s="39"/>
    </row>
    <row r="371" s="2" customFormat="1" ht="16.8" customHeight="1">
      <c r="A371" s="38"/>
      <c r="B371" s="39"/>
      <c r="C371" s="247" t="s">
        <v>1</v>
      </c>
      <c r="D371" s="247" t="s">
        <v>496</v>
      </c>
      <c r="E371" s="19" t="s">
        <v>1</v>
      </c>
      <c r="F371" s="248">
        <v>46.799999999999997</v>
      </c>
      <c r="G371" s="38"/>
      <c r="H371" s="39"/>
    </row>
    <row r="372" s="2" customFormat="1" ht="16.8" customHeight="1">
      <c r="A372" s="38"/>
      <c r="B372" s="39"/>
      <c r="C372" s="247" t="s">
        <v>1</v>
      </c>
      <c r="D372" s="247" t="s">
        <v>494</v>
      </c>
      <c r="E372" s="19" t="s">
        <v>1</v>
      </c>
      <c r="F372" s="248">
        <v>9</v>
      </c>
      <c r="G372" s="38"/>
      <c r="H372" s="39"/>
    </row>
    <row r="373" s="2" customFormat="1" ht="16.8" customHeight="1">
      <c r="A373" s="38"/>
      <c r="B373" s="39"/>
      <c r="C373" s="247" t="s">
        <v>182</v>
      </c>
      <c r="D373" s="247" t="s">
        <v>256</v>
      </c>
      <c r="E373" s="19" t="s">
        <v>1</v>
      </c>
      <c r="F373" s="248">
        <v>112.2</v>
      </c>
      <c r="G373" s="38"/>
      <c r="H373" s="39"/>
    </row>
    <row r="374" s="2" customFormat="1" ht="16.8" customHeight="1">
      <c r="A374" s="38"/>
      <c r="B374" s="39"/>
      <c r="C374" s="249" t="s">
        <v>1761</v>
      </c>
      <c r="D374" s="38"/>
      <c r="E374" s="38"/>
      <c r="F374" s="38"/>
      <c r="G374" s="38"/>
      <c r="H374" s="39"/>
    </row>
    <row r="375" s="2" customFormat="1" ht="16.8" customHeight="1">
      <c r="A375" s="38"/>
      <c r="B375" s="39"/>
      <c r="C375" s="247" t="s">
        <v>490</v>
      </c>
      <c r="D375" s="247" t="s">
        <v>491</v>
      </c>
      <c r="E375" s="19" t="s">
        <v>247</v>
      </c>
      <c r="F375" s="248">
        <v>112.2</v>
      </c>
      <c r="G375" s="38"/>
      <c r="H375" s="39"/>
    </row>
    <row r="376" s="2" customFormat="1" ht="16.8" customHeight="1">
      <c r="A376" s="38"/>
      <c r="B376" s="39"/>
      <c r="C376" s="247" t="s">
        <v>1395</v>
      </c>
      <c r="D376" s="247" t="s">
        <v>1396</v>
      </c>
      <c r="E376" s="19" t="s">
        <v>247</v>
      </c>
      <c r="F376" s="248">
        <v>501.95600000000002</v>
      </c>
      <c r="G376" s="38"/>
      <c r="H376" s="39"/>
    </row>
    <row r="377" s="2" customFormat="1" ht="16.8" customHeight="1">
      <c r="A377" s="38"/>
      <c r="B377" s="39"/>
      <c r="C377" s="247" t="s">
        <v>898</v>
      </c>
      <c r="D377" s="247" t="s">
        <v>899</v>
      </c>
      <c r="E377" s="19" t="s">
        <v>247</v>
      </c>
      <c r="F377" s="248">
        <v>112.2</v>
      </c>
      <c r="G377" s="38"/>
      <c r="H377" s="39"/>
    </row>
    <row r="378" s="2" customFormat="1" ht="16.8" customHeight="1">
      <c r="A378" s="38"/>
      <c r="B378" s="39"/>
      <c r="C378" s="243" t="s">
        <v>214</v>
      </c>
      <c r="D378" s="244" t="s">
        <v>1</v>
      </c>
      <c r="E378" s="245" t="s">
        <v>1</v>
      </c>
      <c r="F378" s="246">
        <v>79</v>
      </c>
      <c r="G378" s="38"/>
      <c r="H378" s="39"/>
    </row>
    <row r="379" s="2" customFormat="1" ht="16.8" customHeight="1">
      <c r="A379" s="38"/>
      <c r="B379" s="39"/>
      <c r="C379" s="247" t="s">
        <v>1</v>
      </c>
      <c r="D379" s="247" t="s">
        <v>215</v>
      </c>
      <c r="E379" s="19" t="s">
        <v>1</v>
      </c>
      <c r="F379" s="248">
        <v>79</v>
      </c>
      <c r="G379" s="38"/>
      <c r="H379" s="39"/>
    </row>
    <row r="380" s="2" customFormat="1" ht="16.8" customHeight="1">
      <c r="A380" s="38"/>
      <c r="B380" s="39"/>
      <c r="C380" s="247" t="s">
        <v>214</v>
      </c>
      <c r="D380" s="247" t="s">
        <v>256</v>
      </c>
      <c r="E380" s="19" t="s">
        <v>1</v>
      </c>
      <c r="F380" s="248">
        <v>79</v>
      </c>
      <c r="G380" s="38"/>
      <c r="H380" s="39"/>
    </row>
    <row r="381" s="2" customFormat="1" ht="16.8" customHeight="1">
      <c r="A381" s="38"/>
      <c r="B381" s="39"/>
      <c r="C381" s="249" t="s">
        <v>1761</v>
      </c>
      <c r="D381" s="38"/>
      <c r="E381" s="38"/>
      <c r="F381" s="38"/>
      <c r="G381" s="38"/>
      <c r="H381" s="39"/>
    </row>
    <row r="382" s="2" customFormat="1">
      <c r="A382" s="38"/>
      <c r="B382" s="39"/>
      <c r="C382" s="247" t="s">
        <v>1164</v>
      </c>
      <c r="D382" s="247" t="s">
        <v>1165</v>
      </c>
      <c r="E382" s="19" t="s">
        <v>247</v>
      </c>
      <c r="F382" s="248">
        <v>79</v>
      </c>
      <c r="G382" s="38"/>
      <c r="H382" s="39"/>
    </row>
    <row r="383" s="2" customFormat="1">
      <c r="A383" s="38"/>
      <c r="B383" s="39"/>
      <c r="C383" s="247" t="s">
        <v>262</v>
      </c>
      <c r="D383" s="247" t="s">
        <v>263</v>
      </c>
      <c r="E383" s="19" t="s">
        <v>264</v>
      </c>
      <c r="F383" s="248">
        <v>31.492999999999999</v>
      </c>
      <c r="G383" s="38"/>
      <c r="H383" s="39"/>
    </row>
    <row r="384" s="2" customFormat="1" ht="16.8" customHeight="1">
      <c r="A384" s="38"/>
      <c r="B384" s="39"/>
      <c r="C384" s="247" t="s">
        <v>325</v>
      </c>
      <c r="D384" s="247" t="s">
        <v>326</v>
      </c>
      <c r="E384" s="19" t="s">
        <v>247</v>
      </c>
      <c r="F384" s="248">
        <v>114.25</v>
      </c>
      <c r="G384" s="38"/>
      <c r="H384" s="39"/>
    </row>
    <row r="385" s="2" customFormat="1" ht="16.8" customHeight="1">
      <c r="A385" s="38"/>
      <c r="B385" s="39"/>
      <c r="C385" s="247" t="s">
        <v>455</v>
      </c>
      <c r="D385" s="247" t="s">
        <v>456</v>
      </c>
      <c r="E385" s="19" t="s">
        <v>247</v>
      </c>
      <c r="F385" s="248">
        <v>114.25</v>
      </c>
      <c r="G385" s="38"/>
      <c r="H385" s="39"/>
    </row>
    <row r="386" s="2" customFormat="1" ht="16.8" customHeight="1">
      <c r="A386" s="38"/>
      <c r="B386" s="39"/>
      <c r="C386" s="247" t="s">
        <v>459</v>
      </c>
      <c r="D386" s="247" t="s">
        <v>460</v>
      </c>
      <c r="E386" s="19" t="s">
        <v>247</v>
      </c>
      <c r="F386" s="248">
        <v>114.25</v>
      </c>
      <c r="G386" s="38"/>
      <c r="H386" s="39"/>
    </row>
    <row r="387" s="2" customFormat="1" ht="16.8" customHeight="1">
      <c r="A387" s="38"/>
      <c r="B387" s="39"/>
      <c r="C387" s="247" t="s">
        <v>463</v>
      </c>
      <c r="D387" s="247" t="s">
        <v>464</v>
      </c>
      <c r="E387" s="19" t="s">
        <v>247</v>
      </c>
      <c r="F387" s="248">
        <v>114.25</v>
      </c>
      <c r="G387" s="38"/>
      <c r="H387" s="39"/>
    </row>
    <row r="388" s="2" customFormat="1">
      <c r="A388" s="38"/>
      <c r="B388" s="39"/>
      <c r="C388" s="247" t="s">
        <v>1155</v>
      </c>
      <c r="D388" s="247" t="s">
        <v>1156</v>
      </c>
      <c r="E388" s="19" t="s">
        <v>247</v>
      </c>
      <c r="F388" s="248">
        <v>79</v>
      </c>
      <c r="G388" s="38"/>
      <c r="H388" s="39"/>
    </row>
    <row r="389" s="2" customFormat="1" ht="16.8" customHeight="1">
      <c r="A389" s="38"/>
      <c r="B389" s="39"/>
      <c r="C389" s="247" t="s">
        <v>1168</v>
      </c>
      <c r="D389" s="247" t="s">
        <v>1169</v>
      </c>
      <c r="E389" s="19" t="s">
        <v>397</v>
      </c>
      <c r="F389" s="248">
        <v>624.10000000000002</v>
      </c>
      <c r="G389" s="38"/>
      <c r="H389" s="39"/>
    </row>
    <row r="390" s="2" customFormat="1" ht="16.8" customHeight="1">
      <c r="A390" s="38"/>
      <c r="B390" s="39"/>
      <c r="C390" s="247" t="s">
        <v>1159</v>
      </c>
      <c r="D390" s="247" t="s">
        <v>1160</v>
      </c>
      <c r="E390" s="19" t="s">
        <v>397</v>
      </c>
      <c r="F390" s="248">
        <v>229.09999999999999</v>
      </c>
      <c r="G390" s="38"/>
      <c r="H390" s="39"/>
    </row>
    <row r="391" s="2" customFormat="1" ht="16.8" customHeight="1">
      <c r="A391" s="38"/>
      <c r="B391" s="39"/>
      <c r="C391" s="243" t="s">
        <v>212</v>
      </c>
      <c r="D391" s="244" t="s">
        <v>1</v>
      </c>
      <c r="E391" s="245" t="s">
        <v>1</v>
      </c>
      <c r="F391" s="246">
        <v>240</v>
      </c>
      <c r="G391" s="38"/>
      <c r="H391" s="39"/>
    </row>
    <row r="392" s="2" customFormat="1" ht="16.8" customHeight="1">
      <c r="A392" s="38"/>
      <c r="B392" s="39"/>
      <c r="C392" s="247" t="s">
        <v>1</v>
      </c>
      <c r="D392" s="247" t="s">
        <v>312</v>
      </c>
      <c r="E392" s="19" t="s">
        <v>1</v>
      </c>
      <c r="F392" s="248">
        <v>0</v>
      </c>
      <c r="G392" s="38"/>
      <c r="H392" s="39"/>
    </row>
    <row r="393" s="2" customFormat="1" ht="16.8" customHeight="1">
      <c r="A393" s="38"/>
      <c r="B393" s="39"/>
      <c r="C393" s="247" t="s">
        <v>1</v>
      </c>
      <c r="D393" s="247" t="s">
        <v>313</v>
      </c>
      <c r="E393" s="19" t="s">
        <v>1</v>
      </c>
      <c r="F393" s="248">
        <v>240</v>
      </c>
      <c r="G393" s="38"/>
      <c r="H393" s="39"/>
    </row>
    <row r="394" s="2" customFormat="1" ht="16.8" customHeight="1">
      <c r="A394" s="38"/>
      <c r="B394" s="39"/>
      <c r="C394" s="247" t="s">
        <v>212</v>
      </c>
      <c r="D394" s="247" t="s">
        <v>256</v>
      </c>
      <c r="E394" s="19" t="s">
        <v>1</v>
      </c>
      <c r="F394" s="248">
        <v>240</v>
      </c>
      <c r="G394" s="38"/>
      <c r="H394" s="39"/>
    </row>
    <row r="395" s="2" customFormat="1" ht="16.8" customHeight="1">
      <c r="A395" s="38"/>
      <c r="B395" s="39"/>
      <c r="C395" s="249" t="s">
        <v>1761</v>
      </c>
      <c r="D395" s="38"/>
      <c r="E395" s="38"/>
      <c r="F395" s="38"/>
      <c r="G395" s="38"/>
      <c r="H395" s="39"/>
    </row>
    <row r="396" s="2" customFormat="1" ht="16.8" customHeight="1">
      <c r="A396" s="38"/>
      <c r="B396" s="39"/>
      <c r="C396" s="247" t="s">
        <v>309</v>
      </c>
      <c r="D396" s="247" t="s">
        <v>310</v>
      </c>
      <c r="E396" s="19" t="s">
        <v>247</v>
      </c>
      <c r="F396" s="248">
        <v>240</v>
      </c>
      <c r="G396" s="38"/>
      <c r="H396" s="39"/>
    </row>
    <row r="397" s="2" customFormat="1">
      <c r="A397" s="38"/>
      <c r="B397" s="39"/>
      <c r="C397" s="247" t="s">
        <v>305</v>
      </c>
      <c r="D397" s="247" t="s">
        <v>306</v>
      </c>
      <c r="E397" s="19" t="s">
        <v>247</v>
      </c>
      <c r="F397" s="248">
        <v>240</v>
      </c>
      <c r="G397" s="38"/>
      <c r="H397" s="39"/>
    </row>
    <row r="398" s="2" customFormat="1" ht="16.8" customHeight="1">
      <c r="A398" s="38"/>
      <c r="B398" s="39"/>
      <c r="C398" s="247" t="s">
        <v>315</v>
      </c>
      <c r="D398" s="247" t="s">
        <v>316</v>
      </c>
      <c r="E398" s="19" t="s">
        <v>247</v>
      </c>
      <c r="F398" s="248">
        <v>240</v>
      </c>
      <c r="G398" s="38"/>
      <c r="H398" s="39"/>
    </row>
    <row r="399" s="2" customFormat="1" ht="16.8" customHeight="1">
      <c r="A399" s="38"/>
      <c r="B399" s="39"/>
      <c r="C399" s="247" t="s">
        <v>319</v>
      </c>
      <c r="D399" s="247" t="s">
        <v>320</v>
      </c>
      <c r="E399" s="19" t="s">
        <v>321</v>
      </c>
      <c r="F399" s="248">
        <v>8.4000000000000004</v>
      </c>
      <c r="G399" s="38"/>
      <c r="H399" s="39"/>
    </row>
    <row r="400" s="2" customFormat="1" ht="16.8" customHeight="1">
      <c r="A400" s="38"/>
      <c r="B400" s="39"/>
      <c r="C400" s="243" t="s">
        <v>172</v>
      </c>
      <c r="D400" s="244" t="s">
        <v>1</v>
      </c>
      <c r="E400" s="245" t="s">
        <v>1</v>
      </c>
      <c r="F400" s="246">
        <v>140.36000000000001</v>
      </c>
      <c r="G400" s="38"/>
      <c r="H400" s="39"/>
    </row>
    <row r="401" s="2" customFormat="1" ht="16.8" customHeight="1">
      <c r="A401" s="38"/>
      <c r="B401" s="39"/>
      <c r="C401" s="247" t="s">
        <v>1</v>
      </c>
      <c r="D401" s="247" t="s">
        <v>1052</v>
      </c>
      <c r="E401" s="19" t="s">
        <v>1</v>
      </c>
      <c r="F401" s="248">
        <v>0</v>
      </c>
      <c r="G401" s="38"/>
      <c r="H401" s="39"/>
    </row>
    <row r="402" s="2" customFormat="1" ht="16.8" customHeight="1">
      <c r="A402" s="38"/>
      <c r="B402" s="39"/>
      <c r="C402" s="247" t="s">
        <v>1</v>
      </c>
      <c r="D402" s="247" t="s">
        <v>1053</v>
      </c>
      <c r="E402" s="19" t="s">
        <v>1</v>
      </c>
      <c r="F402" s="248">
        <v>89.640000000000001</v>
      </c>
      <c r="G402" s="38"/>
      <c r="H402" s="39"/>
    </row>
    <row r="403" s="2" customFormat="1" ht="16.8" customHeight="1">
      <c r="A403" s="38"/>
      <c r="B403" s="39"/>
      <c r="C403" s="247" t="s">
        <v>1</v>
      </c>
      <c r="D403" s="247" t="s">
        <v>1054</v>
      </c>
      <c r="E403" s="19" t="s">
        <v>1</v>
      </c>
      <c r="F403" s="248">
        <v>50.719999999999999</v>
      </c>
      <c r="G403" s="38"/>
      <c r="H403" s="39"/>
    </row>
    <row r="404" s="2" customFormat="1" ht="16.8" customHeight="1">
      <c r="A404" s="38"/>
      <c r="B404" s="39"/>
      <c r="C404" s="247" t="s">
        <v>172</v>
      </c>
      <c r="D404" s="247" t="s">
        <v>281</v>
      </c>
      <c r="E404" s="19" t="s">
        <v>1</v>
      </c>
      <c r="F404" s="248">
        <v>140.36000000000001</v>
      </c>
      <c r="G404" s="38"/>
      <c r="H404" s="39"/>
    </row>
    <row r="405" s="2" customFormat="1" ht="16.8" customHeight="1">
      <c r="A405" s="38"/>
      <c r="B405" s="39"/>
      <c r="C405" s="249" t="s">
        <v>1761</v>
      </c>
      <c r="D405" s="38"/>
      <c r="E405" s="38"/>
      <c r="F405" s="38"/>
      <c r="G405" s="38"/>
      <c r="H405" s="39"/>
    </row>
    <row r="406" s="2" customFormat="1" ht="16.8" customHeight="1">
      <c r="A406" s="38"/>
      <c r="B406" s="39"/>
      <c r="C406" s="247" t="s">
        <v>1046</v>
      </c>
      <c r="D406" s="247" t="s">
        <v>1047</v>
      </c>
      <c r="E406" s="19" t="s">
        <v>247</v>
      </c>
      <c r="F406" s="248">
        <v>866.23000000000002</v>
      </c>
      <c r="G406" s="38"/>
      <c r="H406" s="39"/>
    </row>
    <row r="407" s="2" customFormat="1" ht="16.8" customHeight="1">
      <c r="A407" s="38"/>
      <c r="B407" s="39"/>
      <c r="C407" s="247" t="s">
        <v>1065</v>
      </c>
      <c r="D407" s="247" t="s">
        <v>1066</v>
      </c>
      <c r="E407" s="19" t="s">
        <v>247</v>
      </c>
      <c r="F407" s="248">
        <v>843.27999999999997</v>
      </c>
      <c r="G407" s="38"/>
      <c r="H407" s="39"/>
    </row>
    <row r="408" s="2" customFormat="1" ht="16.8" customHeight="1">
      <c r="A408" s="38"/>
      <c r="B408" s="39"/>
      <c r="C408" s="247" t="s">
        <v>1070</v>
      </c>
      <c r="D408" s="247" t="s">
        <v>1071</v>
      </c>
      <c r="E408" s="19" t="s">
        <v>247</v>
      </c>
      <c r="F408" s="248">
        <v>866.23000000000002</v>
      </c>
      <c r="G408" s="38"/>
      <c r="H408" s="39"/>
    </row>
    <row r="409" s="2" customFormat="1" ht="16.8" customHeight="1">
      <c r="A409" s="38"/>
      <c r="B409" s="39"/>
      <c r="C409" s="247" t="s">
        <v>1060</v>
      </c>
      <c r="D409" s="247" t="s">
        <v>1061</v>
      </c>
      <c r="E409" s="19" t="s">
        <v>247</v>
      </c>
      <c r="F409" s="248">
        <v>996.16499999999996</v>
      </c>
      <c r="G409" s="38"/>
      <c r="H409" s="39"/>
    </row>
    <row r="410" s="2" customFormat="1" ht="16.8" customHeight="1">
      <c r="A410" s="38"/>
      <c r="B410" s="39"/>
      <c r="C410" s="247" t="s">
        <v>1074</v>
      </c>
      <c r="D410" s="247" t="s">
        <v>1075</v>
      </c>
      <c r="E410" s="19" t="s">
        <v>247</v>
      </c>
      <c r="F410" s="248">
        <v>1965.9369999999999</v>
      </c>
      <c r="G410" s="38"/>
      <c r="H410" s="39"/>
    </row>
    <row r="411" s="2" customFormat="1" ht="16.8" customHeight="1">
      <c r="A411" s="38"/>
      <c r="B411" s="39"/>
      <c r="C411" s="243" t="s">
        <v>176</v>
      </c>
      <c r="D411" s="244" t="s">
        <v>1</v>
      </c>
      <c r="E411" s="245" t="s">
        <v>1</v>
      </c>
      <c r="F411" s="246">
        <v>11.68</v>
      </c>
      <c r="G411" s="38"/>
      <c r="H411" s="39"/>
    </row>
    <row r="412" s="2" customFormat="1" ht="16.8" customHeight="1">
      <c r="A412" s="38"/>
      <c r="B412" s="39"/>
      <c r="C412" s="247" t="s">
        <v>1</v>
      </c>
      <c r="D412" s="247" t="s">
        <v>1057</v>
      </c>
      <c r="E412" s="19" t="s">
        <v>1</v>
      </c>
      <c r="F412" s="248">
        <v>0</v>
      </c>
      <c r="G412" s="38"/>
      <c r="H412" s="39"/>
    </row>
    <row r="413" s="2" customFormat="1" ht="16.8" customHeight="1">
      <c r="A413" s="38"/>
      <c r="B413" s="39"/>
      <c r="C413" s="247" t="s">
        <v>1</v>
      </c>
      <c r="D413" s="247" t="s">
        <v>1058</v>
      </c>
      <c r="E413" s="19" t="s">
        <v>1</v>
      </c>
      <c r="F413" s="248">
        <v>11.68</v>
      </c>
      <c r="G413" s="38"/>
      <c r="H413" s="39"/>
    </row>
    <row r="414" s="2" customFormat="1" ht="16.8" customHeight="1">
      <c r="A414" s="38"/>
      <c r="B414" s="39"/>
      <c r="C414" s="247" t="s">
        <v>176</v>
      </c>
      <c r="D414" s="247" t="s">
        <v>281</v>
      </c>
      <c r="E414" s="19" t="s">
        <v>1</v>
      </c>
      <c r="F414" s="248">
        <v>11.68</v>
      </c>
      <c r="G414" s="38"/>
      <c r="H414" s="39"/>
    </row>
    <row r="415" s="2" customFormat="1" ht="16.8" customHeight="1">
      <c r="A415" s="38"/>
      <c r="B415" s="39"/>
      <c r="C415" s="249" t="s">
        <v>1761</v>
      </c>
      <c r="D415" s="38"/>
      <c r="E415" s="38"/>
      <c r="F415" s="38"/>
      <c r="G415" s="38"/>
      <c r="H415" s="39"/>
    </row>
    <row r="416" s="2" customFormat="1" ht="16.8" customHeight="1">
      <c r="A416" s="38"/>
      <c r="B416" s="39"/>
      <c r="C416" s="247" t="s">
        <v>1046</v>
      </c>
      <c r="D416" s="247" t="s">
        <v>1047</v>
      </c>
      <c r="E416" s="19" t="s">
        <v>247</v>
      </c>
      <c r="F416" s="248">
        <v>866.23000000000002</v>
      </c>
      <c r="G416" s="38"/>
      <c r="H416" s="39"/>
    </row>
    <row r="417" s="2" customFormat="1" ht="16.8" customHeight="1">
      <c r="A417" s="38"/>
      <c r="B417" s="39"/>
      <c r="C417" s="247" t="s">
        <v>1008</v>
      </c>
      <c r="D417" s="247" t="s">
        <v>1009</v>
      </c>
      <c r="E417" s="19" t="s">
        <v>247</v>
      </c>
      <c r="F417" s="248">
        <v>22.949999999999999</v>
      </c>
      <c r="G417" s="38"/>
      <c r="H417" s="39"/>
    </row>
    <row r="418" s="2" customFormat="1" ht="16.8" customHeight="1">
      <c r="A418" s="38"/>
      <c r="B418" s="39"/>
      <c r="C418" s="247" t="s">
        <v>1016</v>
      </c>
      <c r="D418" s="247" t="s">
        <v>1017</v>
      </c>
      <c r="E418" s="19" t="s">
        <v>247</v>
      </c>
      <c r="F418" s="248">
        <v>22.949999999999999</v>
      </c>
      <c r="G418" s="38"/>
      <c r="H418" s="39"/>
    </row>
    <row r="419" s="2" customFormat="1" ht="16.8" customHeight="1">
      <c r="A419" s="38"/>
      <c r="B419" s="39"/>
      <c r="C419" s="247" t="s">
        <v>1070</v>
      </c>
      <c r="D419" s="247" t="s">
        <v>1071</v>
      </c>
      <c r="E419" s="19" t="s">
        <v>247</v>
      </c>
      <c r="F419" s="248">
        <v>866.23000000000002</v>
      </c>
      <c r="G419" s="38"/>
      <c r="H419" s="39"/>
    </row>
    <row r="420" s="2" customFormat="1" ht="16.8" customHeight="1">
      <c r="A420" s="38"/>
      <c r="B420" s="39"/>
      <c r="C420" s="247" t="s">
        <v>977</v>
      </c>
      <c r="D420" s="247" t="s">
        <v>978</v>
      </c>
      <c r="E420" s="19" t="s">
        <v>293</v>
      </c>
      <c r="F420" s="248">
        <v>0.0080000000000000002</v>
      </c>
      <c r="G420" s="38"/>
      <c r="H420" s="39"/>
    </row>
    <row r="421" s="2" customFormat="1" ht="16.8" customHeight="1">
      <c r="A421" s="38"/>
      <c r="B421" s="39"/>
      <c r="C421" s="247" t="s">
        <v>1060</v>
      </c>
      <c r="D421" s="247" t="s">
        <v>1061</v>
      </c>
      <c r="E421" s="19" t="s">
        <v>247</v>
      </c>
      <c r="F421" s="248">
        <v>996.16499999999996</v>
      </c>
      <c r="G421" s="38"/>
      <c r="H421" s="39"/>
    </row>
    <row r="422" s="2" customFormat="1" ht="16.8" customHeight="1">
      <c r="A422" s="38"/>
      <c r="B422" s="39"/>
      <c r="C422" s="247" t="s">
        <v>1074</v>
      </c>
      <c r="D422" s="247" t="s">
        <v>1075</v>
      </c>
      <c r="E422" s="19" t="s">
        <v>247</v>
      </c>
      <c r="F422" s="248">
        <v>1965.9369999999999</v>
      </c>
      <c r="G422" s="38"/>
      <c r="H422" s="39"/>
    </row>
    <row r="423" s="2" customFormat="1">
      <c r="A423" s="38"/>
      <c r="B423" s="39"/>
      <c r="C423" s="247" t="s">
        <v>1020</v>
      </c>
      <c r="D423" s="247" t="s">
        <v>1021</v>
      </c>
      <c r="E423" s="19" t="s">
        <v>247</v>
      </c>
      <c r="F423" s="248">
        <v>26.393000000000001</v>
      </c>
      <c r="G423" s="38"/>
      <c r="H423" s="39"/>
    </row>
    <row r="424" s="2" customFormat="1" ht="16.8" customHeight="1">
      <c r="A424" s="38"/>
      <c r="B424" s="39"/>
      <c r="C424" s="243" t="s">
        <v>208</v>
      </c>
      <c r="D424" s="244" t="s">
        <v>1</v>
      </c>
      <c r="E424" s="245" t="s">
        <v>1</v>
      </c>
      <c r="F424" s="246">
        <v>122</v>
      </c>
      <c r="G424" s="38"/>
      <c r="H424" s="39"/>
    </row>
    <row r="425" s="2" customFormat="1" ht="16.8" customHeight="1">
      <c r="A425" s="38"/>
      <c r="B425" s="39"/>
      <c r="C425" s="247" t="s">
        <v>1</v>
      </c>
      <c r="D425" s="247" t="s">
        <v>303</v>
      </c>
      <c r="E425" s="19" t="s">
        <v>1</v>
      </c>
      <c r="F425" s="248">
        <v>0</v>
      </c>
      <c r="G425" s="38"/>
      <c r="H425" s="39"/>
    </row>
    <row r="426" s="2" customFormat="1" ht="16.8" customHeight="1">
      <c r="A426" s="38"/>
      <c r="B426" s="39"/>
      <c r="C426" s="247" t="s">
        <v>1</v>
      </c>
      <c r="D426" s="247" t="s">
        <v>209</v>
      </c>
      <c r="E426" s="19" t="s">
        <v>1</v>
      </c>
      <c r="F426" s="248">
        <v>122</v>
      </c>
      <c r="G426" s="38"/>
      <c r="H426" s="39"/>
    </row>
    <row r="427" s="2" customFormat="1" ht="16.8" customHeight="1">
      <c r="A427" s="38"/>
      <c r="B427" s="39"/>
      <c r="C427" s="247" t="s">
        <v>208</v>
      </c>
      <c r="D427" s="247" t="s">
        <v>256</v>
      </c>
      <c r="E427" s="19" t="s">
        <v>1</v>
      </c>
      <c r="F427" s="248">
        <v>122</v>
      </c>
      <c r="G427" s="38"/>
      <c r="H427" s="39"/>
    </row>
    <row r="428" s="2" customFormat="1" ht="16.8" customHeight="1">
      <c r="A428" s="38"/>
      <c r="B428" s="39"/>
      <c r="C428" s="249" t="s">
        <v>1761</v>
      </c>
      <c r="D428" s="38"/>
      <c r="E428" s="38"/>
      <c r="F428" s="38"/>
      <c r="G428" s="38"/>
      <c r="H428" s="39"/>
    </row>
    <row r="429" s="2" customFormat="1" ht="16.8" customHeight="1">
      <c r="A429" s="38"/>
      <c r="B429" s="39"/>
      <c r="C429" s="247" t="s">
        <v>300</v>
      </c>
      <c r="D429" s="247" t="s">
        <v>301</v>
      </c>
      <c r="E429" s="19" t="s">
        <v>264</v>
      </c>
      <c r="F429" s="248">
        <v>122</v>
      </c>
      <c r="G429" s="38"/>
      <c r="H429" s="39"/>
    </row>
    <row r="430" s="2" customFormat="1">
      <c r="A430" s="38"/>
      <c r="B430" s="39"/>
      <c r="C430" s="247" t="s">
        <v>285</v>
      </c>
      <c r="D430" s="247" t="s">
        <v>286</v>
      </c>
      <c r="E430" s="19" t="s">
        <v>264</v>
      </c>
      <c r="F430" s="248">
        <v>64.933000000000007</v>
      </c>
      <c r="G430" s="38"/>
      <c r="H430" s="39"/>
    </row>
    <row r="431" s="2" customFormat="1" ht="7.44" customHeight="1">
      <c r="A431" s="38"/>
      <c r="B431" s="60"/>
      <c r="C431" s="61"/>
      <c r="D431" s="61"/>
      <c r="E431" s="61"/>
      <c r="F431" s="61"/>
      <c r="G431" s="61"/>
      <c r="H431" s="39"/>
    </row>
    <row r="432" s="2" customFormat="1">
      <c r="A432" s="38"/>
      <c r="B432" s="38"/>
      <c r="C432" s="38"/>
      <c r="D432" s="38"/>
      <c r="E432" s="38"/>
      <c r="F432" s="38"/>
      <c r="G432" s="38"/>
      <c r="H432" s="38"/>
    </row>
  </sheetData>
  <mergeCells count="2">
    <mergeCell ref="D5:F5"/>
    <mergeCell ref="D6:F6"/>
  </mergeCells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KASPEROVANB\Lenka</dc:creator>
  <cp:lastModifiedBy>KASPEROVANB\Lenka</cp:lastModifiedBy>
  <dcterms:created xsi:type="dcterms:W3CDTF">2024-06-27T07:19:17Z</dcterms:created>
  <dcterms:modified xsi:type="dcterms:W3CDTF">2024-06-27T07:19:27Z</dcterms:modified>
</cp:coreProperties>
</file>