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R:\Zakázky\2025\MěÚ\P25V00000108_Oprava venkovního schodiště v ul. Svažitá\"/>
    </mc:Choice>
  </mc:AlternateContent>
  <bookViews>
    <workbookView xWindow="0" yWindow="0" windowWidth="28800" windowHeight="12210" activeTab="1"/>
  </bookViews>
  <sheets>
    <sheet name="Rekapitulace" sheetId="1" r:id="rId1"/>
    <sheet name="03" sheetId="2" r:id="rId2"/>
  </sheets>
  <calcPr calcId="162913"/>
  <webPublishing codePage="0"/>
</workbook>
</file>

<file path=xl/calcChain.xml><?xml version="1.0" encoding="utf-8"?>
<calcChain xmlns="http://schemas.openxmlformats.org/spreadsheetml/2006/main">
  <c r="I115" i="2" l="1"/>
  <c r="O115" i="2" s="1"/>
  <c r="I111" i="2"/>
  <c r="O111" i="2" s="1"/>
  <c r="I107" i="2"/>
  <c r="O107" i="2" s="1"/>
  <c r="I103" i="2"/>
  <c r="O103" i="2" s="1"/>
  <c r="I99" i="2"/>
  <c r="O99" i="2" s="1"/>
  <c r="I95" i="2"/>
  <c r="O95" i="2" s="1"/>
  <c r="I91" i="2"/>
  <c r="O91" i="2" s="1"/>
  <c r="R90" i="2" s="1"/>
  <c r="O90" i="2" s="1"/>
  <c r="I86" i="2"/>
  <c r="O86" i="2" s="1"/>
  <c r="R85" i="2" s="1"/>
  <c r="O85" i="2" s="1"/>
  <c r="Q85" i="2"/>
  <c r="I85" i="2" s="1"/>
  <c r="I81" i="2"/>
  <c r="O81" i="2" s="1"/>
  <c r="I77" i="2"/>
  <c r="O77" i="2" s="1"/>
  <c r="R76" i="2" s="1"/>
  <c r="O76" i="2" s="1"/>
  <c r="Q76" i="2"/>
  <c r="I76" i="2" s="1"/>
  <c r="I72" i="2"/>
  <c r="O72" i="2" s="1"/>
  <c r="I68" i="2"/>
  <c r="O68" i="2" s="1"/>
  <c r="I64" i="2"/>
  <c r="Q59" i="2" s="1"/>
  <c r="I59" i="2" s="1"/>
  <c r="I60" i="2"/>
  <c r="O60" i="2" s="1"/>
  <c r="I55" i="2"/>
  <c r="O55" i="2" s="1"/>
  <c r="I51" i="2"/>
  <c r="Q50" i="2" s="1"/>
  <c r="I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Q25" i="2" s="1"/>
  <c r="I25" i="2" s="1"/>
  <c r="I21" i="2"/>
  <c r="Q8" i="2" s="1"/>
  <c r="I8" i="2" s="1"/>
  <c r="I17" i="2"/>
  <c r="O17" i="2" s="1"/>
  <c r="I13" i="2"/>
  <c r="O13" i="2" s="1"/>
  <c r="I9" i="2"/>
  <c r="O9" i="2" s="1"/>
  <c r="Q90" i="2" l="1"/>
  <c r="I90" i="2" s="1"/>
  <c r="I3" i="2" s="1"/>
  <c r="C10" i="1" s="1"/>
  <c r="O26" i="2"/>
  <c r="R25" i="2" s="1"/>
  <c r="O25" i="2" s="1"/>
  <c r="O51" i="2"/>
  <c r="R50" i="2" s="1"/>
  <c r="O50" i="2" s="1"/>
  <c r="O21" i="2"/>
  <c r="R8" i="2" s="1"/>
  <c r="O8" i="2" s="1"/>
  <c r="O2" i="2" s="1"/>
  <c r="D10" i="1" s="1"/>
  <c r="O64" i="2"/>
  <c r="R59" i="2" s="1"/>
  <c r="O59" i="2" s="1"/>
  <c r="E10" i="1" l="1"/>
  <c r="C7" i="1" s="1"/>
  <c r="C6" i="1"/>
</calcChain>
</file>

<file path=xl/sharedStrings.xml><?xml version="1.0" encoding="utf-8"?>
<sst xmlns="http://schemas.openxmlformats.org/spreadsheetml/2006/main" count="411" uniqueCount="203">
  <si>
    <t>Firma: Firma</t>
  </si>
  <si>
    <t>Rekapitulace ceny</t>
  </si>
  <si>
    <t>Stavba: 2024-003 - Oprava venkovních schodišť</t>
  </si>
  <si>
    <t>Varianta: 03 - PDPS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</si>
  <si>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</si>
  <si>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</si>
  <si>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</si>
  <si>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</si>
  <si>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</si>
  <si>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</si>
  <si>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</si>
  <si>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</si>
  <si>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</si>
  <si>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</si>
  <si>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</si>
  <si>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2024-003</t>
  </si>
  <si>
    <t>Oprava venkovních schodišť</t>
  </si>
  <si>
    <t>O</t>
  </si>
  <si>
    <t>Rozpočet:</t>
  </si>
  <si>
    <t>0,00</t>
  </si>
  <si>
    <t>15,00</t>
  </si>
  <si>
    <t>21,00</t>
  </si>
  <si>
    <t>3</t>
  </si>
  <si>
    <t>2</t>
  </si>
  <si>
    <t>03</t>
  </si>
  <si>
    <t>Schodiště v ul. Svažitá u čp. 357 na p.p.č 847/7 v k.ú. Trutnov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</si>
  <si>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</si>
  <si>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</si>
  <si>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</si>
  <si>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</si>
  <si>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</si>
  <si>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</si>
  <si>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</si>
  <si>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</si>
  <si>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</si>
  <si>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</si>
  <si>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</si>
  <si>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</si>
  <si>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</si>
  <si>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</si>
  <si>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</si>
  <si>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</si>
  <si>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</si>
  <si>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</si>
  <si>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</si>
  <si>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</si>
  <si>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014111</t>
  </si>
  <si>
    <t/>
  </si>
  <si>
    <t>POPLATKY ZA SKLÁDKU TYP S-IO (INERTNÍ ODPAD)</t>
  </si>
  <si>
    <t>M3</t>
  </si>
  <si>
    <t>PP</t>
  </si>
  <si>
    <t>suť</t>
  </si>
  <si>
    <t>VV</t>
  </si>
  <si>
    <t>966167 8,418=8,418 [A]</t>
  </si>
  <si>
    <t>TS</t>
  </si>
  <si>
    <t>Položka zahrnuje:  
- veškeré poplatky provozovateli skládky související s uložením odpadu na skládce.  
Položka nezahrnuje:  
- x</t>
  </si>
  <si>
    <t>014121</t>
  </si>
  <si>
    <t>POPLATKY ZA SKLÁDKU TYP S-OO (OSTATNÍ ODPAD)</t>
  </si>
  <si>
    <t>přebytečná zemina</t>
  </si>
  <si>
    <t>17120 - 17411 10,632-4,0=6,632 [A]</t>
  </si>
  <si>
    <t>02730</t>
  </si>
  <si>
    <t>POMOC PRÁCE ZŘÍZ NEBO ZAJIŠŤ OCHRANU INŽENÝRSKÝCH SÍTÍ</t>
  </si>
  <si>
    <t>KPL</t>
  </si>
  <si>
    <t>03100</t>
  </si>
  <si>
    <t>ZAŘÍZENÍ STAVENIŠTĚ - ZŘÍZENÍ, PROVOZ, DEMONTÁŽ</t>
  </si>
  <si>
    <t>komplet, vč. ochrany stromů bedněním v rozsahu staveniště</t>
  </si>
  <si>
    <t>Položka zahrnuje:  
 objednatelem povolené náklady na pořízení (event. pronájem), provozování, udržování a likvidaci zhotovitelova zařízení  
Položka nezahrnuje:  
- x</t>
  </si>
  <si>
    <t>Zemní práce</t>
  </si>
  <si>
    <t>113137</t>
  </si>
  <si>
    <t>ODSTRANĚNÍ KRYTU ZPEVNĚNÝCH PLOCH S ASFALT POJIVEM, ODVOZ DO 16KM</t>
  </si>
  <si>
    <t>vybourání předpolí chodníku nad schodištěm, vč. zaříznutí dle začátku úpravy 
odvoz, uložení a popl za skládku</t>
  </si>
  <si>
    <t>7,2*0,3=2,160 [A]</t>
  </si>
  <si>
    <t>12110</t>
  </si>
  <si>
    <t>SEJMUTÍ ORNICE NEBO LESNÍ PŮDY</t>
  </si>
  <si>
    <t>skrývka v místě stavby 
pro zpětné rozprostření, vč. uložení v místě stavby</t>
  </si>
  <si>
    <t>7,0*1,0+15,0*1,0=22,000 [A] 
A*0,15=3,300 [B]</t>
  </si>
  <si>
    <t>Položka zahrnuje:  
- sejmutí ornice bez ohledu na tloušťku vrstvy  
-  její vodorovnou dopravu  
Položka nezahrnuje:  
- uložení na trvalou skládku</t>
  </si>
  <si>
    <t>7</t>
  </si>
  <si>
    <t>131737</t>
  </si>
  <si>
    <t>HLOUBENÍ JAM ZAPAŽ I NEPAŽ TŘ. I, ODVOZ DO 16KM</t>
  </si>
  <si>
    <t>výkop pro schodiště 
vč. odvozu přebytečné zeminy na trvalou skládku</t>
  </si>
  <si>
    <t>výkres dokumentace objektu 
stáv. plochy předpolí (11,0+7,0)*1,0*0,3=5,400 [A] 
plocha sch. ramene 1,5*0,3*8,0=3,600 [B] 
nové prahy 0,5*0,8*1,5*2=1,200 [C] 
patky zábradlí 0,3*0,3*0,8*6=0,432 [D] 
Celkem: A+B+C+D=10,632 [E]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</si>
  <si>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</si>
  <si>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8</t>
  </si>
  <si>
    <t>17120</t>
  </si>
  <si>
    <t>ULOŽENÍ SYPANINY DO NÁSYPŮ A NA SKLÁDKY BEZ ZHUTNĚNÍ</t>
  </si>
  <si>
    <t>vč. odvozu přebytečné zeminy výkopu na trvalou skládku 
část použita na zpětný zásyp</t>
  </si>
  <si>
    <t>pol.č. 131737 10,632=10,632 [A]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</si>
  <si>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</si>
  <si>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17411</t>
  </si>
  <si>
    <t>ZÁSYP JAM A RÝH ZEMINOU SE ZHUTNĚNÍM</t>
  </si>
  <si>
    <t>zpětný zásyp odkopů kolem schodiště a obrub 
vč. natěžení z místa stavby</t>
  </si>
  <si>
    <t>podél schodiště a obrub po obou stranách 
0,5*0,5*8,0*2=4,000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</si>
  <si>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</si>
  <si>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18222</t>
  </si>
  <si>
    <t>ROZPROSTŘENÍ ORNICE VE SVAHU V TL DO 0,15M</t>
  </si>
  <si>
    <t>M2</t>
  </si>
  <si>
    <t>zpětné rozprostření ornice v místě stavby 
vč. natěžení a založení trávníku osetí travní park. směsí</t>
  </si>
  <si>
    <t>pol.č. 12110 3,3/0,15=22,000 [A]</t>
  </si>
  <si>
    <t>Položka zahrnuje:  
- nutné přemístění ornice z dočasných skládek vzdálených do 50m  
- rozprostření ornice v předepsané tloušťce ve svahu přes 1:5  
Položka nezahrnuje:  
- x</t>
  </si>
  <si>
    <t>Základy</t>
  </si>
  <si>
    <t>11</t>
  </si>
  <si>
    <t>272366</t>
  </si>
  <si>
    <t>VÝZTUŽ ZÁKLADŮ Z KARI SÍTÍ</t>
  </si>
  <si>
    <t>T</t>
  </si>
  <si>
    <t>8/100/100 umístěna v bet. loži pod schodištěm a v pasech</t>
  </si>
  <si>
    <t>uvažováno 10kg/m2 
(1,5+8,0+1,5)*1,5=16,500 [A] 
A*0,01=0,165 [B]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</si>
  <si>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</si>
  <si>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12</t>
  </si>
  <si>
    <t>461315</t>
  </si>
  <si>
    <t>PATKY Z PROSTÉHO BETONU C30/37</t>
  </si>
  <si>
    <t>základové patky zábradlí 
beton C30/37-XC4,XF4,XD3</t>
  </si>
  <si>
    <t>dle výkresu dokumentace, nad terénem 0,4m a pod terénem 0,8 m 
0,3*0,3*1,2*6=0,648 [A]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</si>
  <si>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  
Položka nezahrnuje:  
- x</t>
  </si>
  <si>
    <t>Vodorovné konstrukce</t>
  </si>
  <si>
    <t>13</t>
  </si>
  <si>
    <t>431125</t>
  </si>
  <si>
    <t>SCHODIŠŤ KONSTR Z DÍLCŮ ŽELEZOBETON DO C30/37 (B37)</t>
  </si>
  <si>
    <t>prefabikované stupně s protiskluzovou úpravou 
beton C30/37 XC4 XF4 XD3</t>
  </si>
  <si>
    <t>dle dokumentace 
0,6*0,15*1,2*20=2,160 [A]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</si>
  <si>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</si>
  <si>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14</t>
  </si>
  <si>
    <t>45131A</t>
  </si>
  <si>
    <t>PODKLADNÍ A VÝPLŇOVÉ VRSTVY Z PROSTÉHO BETONU C20/25</t>
  </si>
  <si>
    <t>lože pod schodištové stupně,  beton C20/25n XF3, tl.150 mm</t>
  </si>
  <si>
    <t>pod stupněmi 0,25*9,0*1,7=3,825 [A] 
stab. pasy 0,5*0,8*1,7*2=1,360 [B] 
Celkem: A+B=5,185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</si>
  <si>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</si>
  <si>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15</t>
  </si>
  <si>
    <t>45152</t>
  </si>
  <si>
    <t>PODKLADNÍ A VÝPLŇOVÉ VRSTVY Z KAMENIVA DRCENÉHO</t>
  </si>
  <si>
    <t>podklad pod dlažbou ŠD 0-32 TL. 150 mm</t>
  </si>
  <si>
    <t>pol.č. 587205 18,0*0,15=2,700 [A]</t>
  </si>
  <si>
    <t>16</t>
  </si>
  <si>
    <t>45157</t>
  </si>
  <si>
    <t>PODKLADNÍ A VÝPLŇOVÉ VRSTVY Z KAMENIVA TĚŽENÉHO</t>
  </si>
  <si>
    <t>ŠP fr. 0-4</t>
  </si>
  <si>
    <t>podsyp pod bet. ložem 0,1*1,7*9,0=1,530 [A]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</si>
  <si>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</si>
  <si>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Komunikace</t>
  </si>
  <si>
    <t>17</t>
  </si>
  <si>
    <t>582611</t>
  </si>
  <si>
    <t>KRYTY Z BETON DLAŽDIC SE ZÁMKEM ŠEDÝCH TL 60MM DO LOŽE Z KAM</t>
  </si>
  <si>
    <t>předpolí chodníku nad schodištěm</t>
  </si>
  <si>
    <t>7,5=7,500 [A]</t>
  </si>
  <si>
    <t>18</t>
  </si>
  <si>
    <t>587205</t>
  </si>
  <si>
    <t>PŘEDLÁŽDĚNÍ KRYTU Z BETONOVÝCH DLAŽDIC</t>
  </si>
  <si>
    <t>rozebrání stáv. bet. ZÁMKOVÉ dlažby, uložení v místě stavby 
a zpětné uložení do pískového lože tl. 40 mm 
vč. podkladu ze ŠD tl. 150 mm</t>
  </si>
  <si>
    <t>11,0=11,000 [A]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</si>
  <si>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</si>
  <si>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Potrubí</t>
  </si>
  <si>
    <t>19</t>
  </si>
  <si>
    <t>87634</t>
  </si>
  <si>
    <t>CHRÁNIČKY Z TRUB PLASTOVÝCH DN DO 200MM</t>
  </si>
  <si>
    <t>M</t>
  </si>
  <si>
    <t>chránička stáv. sdělovacího kabelového vedení před schodištěm</t>
  </si>
  <si>
    <t>5,0=5,000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</si>
  <si>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</si>
  <si>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Ostatní konstrukce a práce</t>
  </si>
  <si>
    <t>20</t>
  </si>
  <si>
    <t>9112B1</t>
  </si>
  <si>
    <t>ZÁBRADLÍ MOSTNÍ SE SVISLOU VÝPLNÍ - DODÁVKA A MONTÁŽ</t>
  </si>
  <si>
    <t>zábradlí na schodišti vč. PKO, 80 um žárové zn ponorem + 210 um kombinovaný nátěr, celkem min. 280 um 
komplet vč. kotvení přes patní desky a epox. podlití tl. 10 mm</t>
  </si>
  <si>
    <t>8,0=8,000 [A]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</si>
  <si>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</si>
  <si>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21</t>
  </si>
  <si>
    <t>9112B3</t>
  </si>
  <si>
    <t>ZÁBRADLÍ MOSTNÍ SE SVISLOU VÝPLNÍ - DEMONTÁŽ S PŘESUNEM</t>
  </si>
  <si>
    <t>odstranění stávajícího zábradlí na schodišti, uvažováno 100kg 
odkup za cenu šrotu</t>
  </si>
  <si>
    <t>6,0=6,000 [A]</t>
  </si>
  <si>
    <t>Položka zahrnuje:  
- demontáž a odstranění zařízení  
- jeho odvoz na předepsané místo  
Položka nezahrnuje:  
- x</t>
  </si>
  <si>
    <t>22</t>
  </si>
  <si>
    <t>91355</t>
  </si>
  <si>
    <t>EVIDENČNÍ ČÍSLO MOSTU</t>
  </si>
  <si>
    <t>KUS</t>
  </si>
  <si>
    <t>zpětné osazení tabulky s informací o neudržování povrchu po dobu zimní údržby 
komplet vč. demontáže, uložení a osazení na bet. patku</t>
  </si>
  <si>
    <t>2=2,000 [A]</t>
  </si>
  <si>
    <t>Položka zahrnuje:  
- štítek s evidenčním číslem mostu  
- sloupek dopravní značky včetně osazení a nutných zemních prací a zabetonování  
Položka nezahrnuje:  
- x</t>
  </si>
  <si>
    <t>23</t>
  </si>
  <si>
    <t>91710</t>
  </si>
  <si>
    <t>a</t>
  </si>
  <si>
    <t>OBRUBY Z BETONOVÝCH PALISÁD</t>
  </si>
  <si>
    <t>beton C35/45 XF4, výšky min 600 mm, rozměry zvoleny dle skladebné šířky stupně 330 mm 
vč. lože a boční opěrky z betonu C20/25n-XF3</t>
  </si>
  <si>
    <t>Položka zahrnuje:  
- dodání a pokládku betonových palisád o rozměrech předepsaných zadávací dokumentací  
- betonové lože i boční betonovou opěrku  
Položka nezahrnuje:  
- x</t>
  </si>
  <si>
    <t>24</t>
  </si>
  <si>
    <t>917223</t>
  </si>
  <si>
    <t>SILNIČNÍ A CHODNÍKOVÉ OBRUBY Z BETONOVÝCH OBRUBNÍKŮ ŠÍŘ 100MM</t>
  </si>
  <si>
    <t>beton C35/45 XF4, 100x250 mm  
vč. lože a boční opěrky z betonu C20/25n-XF3</t>
  </si>
  <si>
    <t>obruby kolem schodiště a chodníku 
2,8+4,4+1,65+3,25+0,8+2,35=15,250 [A]</t>
  </si>
  <si>
    <t>Položka zahrnuje:  
- dodání a pokládku betonových obrubníků o rozměrech předepsaných zadávací dokumentací  
- betonové lože i boční betonovou opěrku  
Položka nezahrnuje:  
- x</t>
  </si>
  <si>
    <t>25</t>
  </si>
  <si>
    <t>923890</t>
  </si>
  <si>
    <t>ŠIKMÝ ŽLUTOČERNÝ BEZPEČNOSTNÍ NÁTĚR</t>
  </si>
  <si>
    <t>označení nástupního a výstupního stupně pruhem š. 100 mm 
vhodný trvanlivý nátěr s protiskluzovou úpravou dle vyhl. 146/2024 Sb. f&gt;0,6, úhel skluzu min. 12°</t>
  </si>
  <si>
    <t>0,1*1,2*4=0,480 [A]</t>
  </si>
  <si>
    <t>1. Položka obsahuje:  
 – úpravy podkladu (odmaštění, odrezivění, odstranění starých nátěrů a nečistot) a jeho vyspravení  
 – provedení nátěru (i různobarevného) včetně základních nátěrů předepsaným postupem a při splnění všech požadavků daných technologickým předpisem  
2. Položka neobsahuje:  
 X  
3. Způsob měření:  
Měří se plocha kompletního nátěru v metrech čtverečních.</t>
  </si>
  <si>
    <t>26</t>
  </si>
  <si>
    <t>966167</t>
  </si>
  <si>
    <t>BOURÁNÍ KONSTRUKCÍ ZE ŽELEZOBETONU S ODVOZEM DO 16KM</t>
  </si>
  <si>
    <t>dosavadní smíšené bet. a  žb kce 
vč. odvozu na trvalou skládku</t>
  </si>
  <si>
    <t>bet. podezdívka 1,2*0,5*6,0=3,600 [A] 
stupně 0,3*0,15*1,2*17=0,918 [B] 
podkl. deska 0,5*1,2*6,5=3,900 [C] 
Celkem: A+B+C=8,418 [D]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</si>
  <si>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</si>
  <si>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ochrana stáv. inž. sítí v místě stavby 
kabel před schodištěm a bet. šachta dešťové kanalizace vedle schodiště, teplovod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</si>
</sst>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/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'03'!I3</f>
        <v>0</v>
      </c>
      <c r="D10" s="23">
        <f>'03'!O2</f>
        <v>0</v>
      </c>
      <c r="E10" s="23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8"/>
  <sheetViews>
    <sheetView tabSelected="1" workbookViewId="0">
      <pane ySplit="7" topLeftCell="A8" activePane="bottomLeft" state="frozen"/>
      <selection pane="bottomLeft" activeCell="E19" sqref="E1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0+O8+O25+O50+O59+O76+O85+O90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9">
        <f>0+I8+I25+I50+I59+I76+I85+I90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8.4179999999999993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3" t="s">
        <v>50</v>
      </c>
      <c r="E10" s="34" t="s">
        <v>51</v>
      </c>
    </row>
    <row r="11" spans="1:18" x14ac:dyDescent="0.2">
      <c r="A11" s="35" t="s">
        <v>52</v>
      </c>
      <c r="E11" s="36" t="s">
        <v>53</v>
      </c>
    </row>
    <row r="12" spans="1:18" ht="63.75" x14ac:dyDescent="0.2">
      <c r="A12" t="s">
        <v>54</v>
      </c>
      <c r="E12" s="34" t="s">
        <v>55</v>
      </c>
    </row>
    <row r="13" spans="1:18" x14ac:dyDescent="0.2">
      <c r="A13" s="24" t="s">
        <v>45</v>
      </c>
      <c r="B13" s="28" t="s">
        <v>23</v>
      </c>
      <c r="C13" s="28" t="s">
        <v>56</v>
      </c>
      <c r="D13" s="24" t="s">
        <v>47</v>
      </c>
      <c r="E13" s="29" t="s">
        <v>57</v>
      </c>
      <c r="F13" s="30" t="s">
        <v>49</v>
      </c>
      <c r="G13" s="31">
        <v>6.6319999999999997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3" t="s">
        <v>50</v>
      </c>
      <c r="E14" s="34" t="s">
        <v>58</v>
      </c>
    </row>
    <row r="15" spans="1:18" x14ac:dyDescent="0.2">
      <c r="A15" s="35" t="s">
        <v>52</v>
      </c>
      <c r="E15" s="36" t="s">
        <v>59</v>
      </c>
    </row>
    <row r="16" spans="1:18" ht="63.75" x14ac:dyDescent="0.2">
      <c r="A16" t="s">
        <v>54</v>
      </c>
      <c r="E16" s="34" t="s">
        <v>55</v>
      </c>
    </row>
    <row r="17" spans="1:18" x14ac:dyDescent="0.2">
      <c r="A17" s="24" t="s">
        <v>45</v>
      </c>
      <c r="B17" s="28" t="s">
        <v>22</v>
      </c>
      <c r="C17" s="28" t="s">
        <v>60</v>
      </c>
      <c r="D17" s="24" t="s">
        <v>47</v>
      </c>
      <c r="E17" s="29" t="s">
        <v>61</v>
      </c>
      <c r="F17" s="30" t="s">
        <v>62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25.5" x14ac:dyDescent="0.2">
      <c r="A18" s="33" t="s">
        <v>50</v>
      </c>
      <c r="E18" s="34" t="s">
        <v>202</v>
      </c>
    </row>
    <row r="19" spans="1:18" x14ac:dyDescent="0.2">
      <c r="A19" s="35" t="s">
        <v>52</v>
      </c>
      <c r="E19" s="36" t="s">
        <v>47</v>
      </c>
    </row>
    <row r="20" spans="1:18" x14ac:dyDescent="0.2">
      <c r="A20" t="s">
        <v>54</v>
      </c>
      <c r="E20" s="34" t="s">
        <v>47</v>
      </c>
    </row>
    <row r="21" spans="1:18" x14ac:dyDescent="0.2">
      <c r="A21" s="24" t="s">
        <v>45</v>
      </c>
      <c r="B21" s="28" t="s">
        <v>33</v>
      </c>
      <c r="C21" s="28" t="s">
        <v>63</v>
      </c>
      <c r="D21" s="24" t="s">
        <v>47</v>
      </c>
      <c r="E21" s="29" t="s">
        <v>64</v>
      </c>
      <c r="F21" s="30" t="s">
        <v>62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33" t="s">
        <v>50</v>
      </c>
      <c r="E22" s="34" t="s">
        <v>65</v>
      </c>
    </row>
    <row r="23" spans="1:18" x14ac:dyDescent="0.2">
      <c r="A23" s="35" t="s">
        <v>52</v>
      </c>
      <c r="E23" s="36" t="s">
        <v>47</v>
      </c>
    </row>
    <row r="24" spans="1:18" ht="63.75" x14ac:dyDescent="0.2">
      <c r="A24" t="s">
        <v>54</v>
      </c>
      <c r="E24" s="34" t="s">
        <v>66</v>
      </c>
    </row>
    <row r="25" spans="1:18" ht="12.75" customHeight="1" x14ac:dyDescent="0.2">
      <c r="A25" s="12" t="s">
        <v>43</v>
      </c>
      <c r="B25" s="12"/>
      <c r="C25" s="37" t="s">
        <v>29</v>
      </c>
      <c r="D25" s="12"/>
      <c r="E25" s="26" t="s">
        <v>67</v>
      </c>
      <c r="F25" s="12"/>
      <c r="G25" s="12"/>
      <c r="H25" s="12"/>
      <c r="I25" s="38">
        <f>0+Q25</f>
        <v>0</v>
      </c>
      <c r="O25">
        <f>0+R25</f>
        <v>0</v>
      </c>
      <c r="Q25">
        <f>0+I26+I30+I34+I38+I42+I46</f>
        <v>0</v>
      </c>
      <c r="R25">
        <f>0+O26+O30+O34+O38+O42+O46</f>
        <v>0</v>
      </c>
    </row>
    <row r="26" spans="1:18" ht="25.5" x14ac:dyDescent="0.2">
      <c r="A26" s="24" t="s">
        <v>45</v>
      </c>
      <c r="B26" s="28" t="s">
        <v>35</v>
      </c>
      <c r="C26" s="28" t="s">
        <v>68</v>
      </c>
      <c r="D26" s="24" t="s">
        <v>47</v>
      </c>
      <c r="E26" s="29" t="s">
        <v>69</v>
      </c>
      <c r="F26" s="30" t="s">
        <v>49</v>
      </c>
      <c r="G26" s="31">
        <v>2.16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5.5" x14ac:dyDescent="0.2">
      <c r="A27" s="33" t="s">
        <v>50</v>
      </c>
      <c r="E27" s="34" t="s">
        <v>70</v>
      </c>
    </row>
    <row r="28" spans="1:18" x14ac:dyDescent="0.2">
      <c r="A28" s="35" t="s">
        <v>52</v>
      </c>
      <c r="E28" s="36" t="s">
        <v>71</v>
      </c>
    </row>
    <row r="29" spans="1:18" x14ac:dyDescent="0.2">
      <c r="A29" t="s">
        <v>54</v>
      </c>
      <c r="E29" s="34" t="s">
        <v>47</v>
      </c>
    </row>
    <row r="30" spans="1:18" x14ac:dyDescent="0.2">
      <c r="A30" s="24" t="s">
        <v>45</v>
      </c>
      <c r="B30" s="28" t="s">
        <v>37</v>
      </c>
      <c r="C30" s="28" t="s">
        <v>72</v>
      </c>
      <c r="D30" s="24" t="s">
        <v>47</v>
      </c>
      <c r="E30" s="29" t="s">
        <v>73</v>
      </c>
      <c r="F30" s="30" t="s">
        <v>49</v>
      </c>
      <c r="G30" s="31">
        <v>3.3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25.5" x14ac:dyDescent="0.2">
      <c r="A31" s="33" t="s">
        <v>50</v>
      </c>
      <c r="E31" s="34" t="s">
        <v>74</v>
      </c>
    </row>
    <row r="32" spans="1:18" ht="25.5" x14ac:dyDescent="0.2">
      <c r="A32" s="35" t="s">
        <v>52</v>
      </c>
      <c r="E32" s="36" t="s">
        <v>75</v>
      </c>
    </row>
    <row r="33" spans="1:16" ht="63.75" x14ac:dyDescent="0.2">
      <c r="A33" t="s">
        <v>54</v>
      </c>
      <c r="E33" s="34" t="s">
        <v>76</v>
      </c>
    </row>
    <row r="34" spans="1:16" x14ac:dyDescent="0.2">
      <c r="A34" s="24" t="s">
        <v>45</v>
      </c>
      <c r="B34" s="28" t="s">
        <v>77</v>
      </c>
      <c r="C34" s="28" t="s">
        <v>78</v>
      </c>
      <c r="D34" s="24" t="s">
        <v>47</v>
      </c>
      <c r="E34" s="29" t="s">
        <v>79</v>
      </c>
      <c r="F34" s="30" t="s">
        <v>49</v>
      </c>
      <c r="G34" s="31">
        <v>10.632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5.5" x14ac:dyDescent="0.2">
      <c r="A35" s="33" t="s">
        <v>50</v>
      </c>
      <c r="E35" s="34" t="s">
        <v>80</v>
      </c>
    </row>
    <row r="36" spans="1:16" ht="76.5" x14ac:dyDescent="0.2">
      <c r="A36" s="35" t="s">
        <v>52</v>
      </c>
      <c r="E36" s="36" t="s">
        <v>81</v>
      </c>
    </row>
    <row r="37" spans="1:16" ht="344.25" x14ac:dyDescent="0.2">
      <c r="A37" t="s">
        <v>54</v>
      </c>
      <c r="E37" s="34" t="s">
        <v>82</v>
      </c>
    </row>
    <row r="38" spans="1:16" x14ac:dyDescent="0.2">
      <c r="A38" s="24" t="s">
        <v>45</v>
      </c>
      <c r="B38" s="28" t="s">
        <v>83</v>
      </c>
      <c r="C38" s="28" t="s">
        <v>84</v>
      </c>
      <c r="D38" s="24" t="s">
        <v>47</v>
      </c>
      <c r="E38" s="29" t="s">
        <v>85</v>
      </c>
      <c r="F38" s="30" t="s">
        <v>49</v>
      </c>
      <c r="G38" s="31">
        <v>10.632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25.5" x14ac:dyDescent="0.2">
      <c r="A39" s="33" t="s">
        <v>50</v>
      </c>
      <c r="E39" s="34" t="s">
        <v>86</v>
      </c>
    </row>
    <row r="40" spans="1:16" x14ac:dyDescent="0.2">
      <c r="A40" s="35" t="s">
        <v>52</v>
      </c>
      <c r="E40" s="36" t="s">
        <v>87</v>
      </c>
    </row>
    <row r="41" spans="1:16" ht="216.75" x14ac:dyDescent="0.2">
      <c r="A41" t="s">
        <v>54</v>
      </c>
      <c r="E41" s="34" t="s">
        <v>88</v>
      </c>
    </row>
    <row r="42" spans="1:16" x14ac:dyDescent="0.2">
      <c r="A42" s="24" t="s">
        <v>45</v>
      </c>
      <c r="B42" s="28" t="s">
        <v>40</v>
      </c>
      <c r="C42" s="28" t="s">
        <v>89</v>
      </c>
      <c r="D42" s="24" t="s">
        <v>47</v>
      </c>
      <c r="E42" s="29" t="s">
        <v>90</v>
      </c>
      <c r="F42" s="30" t="s">
        <v>49</v>
      </c>
      <c r="G42" s="31">
        <v>4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25.5" x14ac:dyDescent="0.2">
      <c r="A43" s="33" t="s">
        <v>50</v>
      </c>
      <c r="E43" s="34" t="s">
        <v>91</v>
      </c>
    </row>
    <row r="44" spans="1:16" ht="25.5" x14ac:dyDescent="0.2">
      <c r="A44" s="35" t="s">
        <v>52</v>
      </c>
      <c r="E44" s="36" t="s">
        <v>92</v>
      </c>
    </row>
    <row r="45" spans="1:16" ht="255" x14ac:dyDescent="0.2">
      <c r="A45" t="s">
        <v>54</v>
      </c>
      <c r="E45" s="34" t="s">
        <v>93</v>
      </c>
    </row>
    <row r="46" spans="1:16" x14ac:dyDescent="0.2">
      <c r="A46" s="24" t="s">
        <v>45</v>
      </c>
      <c r="B46" s="28" t="s">
        <v>42</v>
      </c>
      <c r="C46" s="28" t="s">
        <v>94</v>
      </c>
      <c r="D46" s="24" t="s">
        <v>47</v>
      </c>
      <c r="E46" s="29" t="s">
        <v>95</v>
      </c>
      <c r="F46" s="30" t="s">
        <v>96</v>
      </c>
      <c r="G46" s="31">
        <v>22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25.5" x14ac:dyDescent="0.2">
      <c r="A47" s="33" t="s">
        <v>50</v>
      </c>
      <c r="E47" s="34" t="s">
        <v>97</v>
      </c>
    </row>
    <row r="48" spans="1:16" x14ac:dyDescent="0.2">
      <c r="A48" s="35" t="s">
        <v>52</v>
      </c>
      <c r="E48" s="36" t="s">
        <v>98</v>
      </c>
    </row>
    <row r="49" spans="1:18" ht="63.75" x14ac:dyDescent="0.2">
      <c r="A49" t="s">
        <v>54</v>
      </c>
      <c r="E49" s="34" t="s">
        <v>99</v>
      </c>
    </row>
    <row r="50" spans="1:18" ht="12.75" customHeight="1" x14ac:dyDescent="0.2">
      <c r="A50" s="12" t="s">
        <v>43</v>
      </c>
      <c r="B50" s="12"/>
      <c r="C50" s="37" t="s">
        <v>23</v>
      </c>
      <c r="D50" s="12"/>
      <c r="E50" s="26" t="s">
        <v>100</v>
      </c>
      <c r="F50" s="12"/>
      <c r="G50" s="12"/>
      <c r="H50" s="12"/>
      <c r="I50" s="38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24" t="s">
        <v>45</v>
      </c>
      <c r="B51" s="28" t="s">
        <v>101</v>
      </c>
      <c r="C51" s="28" t="s">
        <v>102</v>
      </c>
      <c r="D51" s="24" t="s">
        <v>47</v>
      </c>
      <c r="E51" s="29" t="s">
        <v>103</v>
      </c>
      <c r="F51" s="30" t="s">
        <v>104</v>
      </c>
      <c r="G51" s="31">
        <v>0.16500000000000001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8" x14ac:dyDescent="0.2">
      <c r="A52" s="33" t="s">
        <v>50</v>
      </c>
      <c r="E52" s="34" t="s">
        <v>105</v>
      </c>
    </row>
    <row r="53" spans="1:18" ht="38.25" x14ac:dyDescent="0.2">
      <c r="A53" s="35" t="s">
        <v>52</v>
      </c>
      <c r="E53" s="36" t="s">
        <v>106</v>
      </c>
    </row>
    <row r="54" spans="1:18" ht="306" x14ac:dyDescent="0.2">
      <c r="A54" t="s">
        <v>54</v>
      </c>
      <c r="E54" s="34" t="s">
        <v>107</v>
      </c>
    </row>
    <row r="55" spans="1:18" x14ac:dyDescent="0.2">
      <c r="A55" s="24" t="s">
        <v>45</v>
      </c>
      <c r="B55" s="28" t="s">
        <v>108</v>
      </c>
      <c r="C55" s="28" t="s">
        <v>109</v>
      </c>
      <c r="D55" s="24" t="s">
        <v>47</v>
      </c>
      <c r="E55" s="29" t="s">
        <v>110</v>
      </c>
      <c r="F55" s="30" t="s">
        <v>49</v>
      </c>
      <c r="G55" s="31">
        <v>0.64800000000000002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8" ht="25.5" x14ac:dyDescent="0.2">
      <c r="A56" s="33" t="s">
        <v>50</v>
      </c>
      <c r="E56" s="34" t="s">
        <v>111</v>
      </c>
    </row>
    <row r="57" spans="1:18" ht="25.5" x14ac:dyDescent="0.2">
      <c r="A57" s="35" t="s">
        <v>52</v>
      </c>
      <c r="E57" s="36" t="s">
        <v>112</v>
      </c>
    </row>
    <row r="58" spans="1:18" ht="318.75" x14ac:dyDescent="0.2">
      <c r="A58" t="s">
        <v>54</v>
      </c>
      <c r="E58" s="34" t="s">
        <v>113</v>
      </c>
    </row>
    <row r="59" spans="1:18" ht="12.75" customHeight="1" x14ac:dyDescent="0.2">
      <c r="A59" s="12" t="s">
        <v>43</v>
      </c>
      <c r="B59" s="12"/>
      <c r="C59" s="37" t="s">
        <v>33</v>
      </c>
      <c r="D59" s="12"/>
      <c r="E59" s="26" t="s">
        <v>114</v>
      </c>
      <c r="F59" s="12"/>
      <c r="G59" s="12"/>
      <c r="H59" s="12"/>
      <c r="I59" s="38">
        <f>0+Q59</f>
        <v>0</v>
      </c>
      <c r="O59">
        <f>0+R59</f>
        <v>0</v>
      </c>
      <c r="Q59">
        <f>0+I60+I64+I68+I72</f>
        <v>0</v>
      </c>
      <c r="R59">
        <f>0+O60+O64+O68+O72</f>
        <v>0</v>
      </c>
    </row>
    <row r="60" spans="1:18" x14ac:dyDescent="0.2">
      <c r="A60" s="24" t="s">
        <v>45</v>
      </c>
      <c r="B60" s="28" t="s">
        <v>115</v>
      </c>
      <c r="C60" s="28" t="s">
        <v>116</v>
      </c>
      <c r="D60" s="24" t="s">
        <v>47</v>
      </c>
      <c r="E60" s="29" t="s">
        <v>117</v>
      </c>
      <c r="F60" s="30" t="s">
        <v>49</v>
      </c>
      <c r="G60" s="31">
        <v>2.16</v>
      </c>
      <c r="H60" s="32">
        <v>0</v>
      </c>
      <c r="I60" s="32">
        <f>ROUND(ROUND(H60,2)*ROUND(G60,3),2)</f>
        <v>0</v>
      </c>
      <c r="O60">
        <f>(I60*21)/100</f>
        <v>0</v>
      </c>
      <c r="P60" t="s">
        <v>23</v>
      </c>
    </row>
    <row r="61" spans="1:18" ht="25.5" x14ac:dyDescent="0.2">
      <c r="A61" s="33" t="s">
        <v>50</v>
      </c>
      <c r="E61" s="34" t="s">
        <v>118</v>
      </c>
    </row>
    <row r="62" spans="1:18" ht="25.5" x14ac:dyDescent="0.2">
      <c r="A62" s="35" t="s">
        <v>52</v>
      </c>
      <c r="E62" s="36" t="s">
        <v>119</v>
      </c>
    </row>
    <row r="63" spans="1:18" ht="267.75" x14ac:dyDescent="0.2">
      <c r="A63" t="s">
        <v>54</v>
      </c>
      <c r="E63" s="34" t="s">
        <v>120</v>
      </c>
    </row>
    <row r="64" spans="1:18" x14ac:dyDescent="0.2">
      <c r="A64" s="24" t="s">
        <v>45</v>
      </c>
      <c r="B64" s="28" t="s">
        <v>121</v>
      </c>
      <c r="C64" s="28" t="s">
        <v>122</v>
      </c>
      <c r="D64" s="24" t="s">
        <v>47</v>
      </c>
      <c r="E64" s="29" t="s">
        <v>123</v>
      </c>
      <c r="F64" s="30" t="s">
        <v>49</v>
      </c>
      <c r="G64" s="31">
        <v>5.1849999999999996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23</v>
      </c>
    </row>
    <row r="65" spans="1:18" x14ac:dyDescent="0.2">
      <c r="A65" s="33" t="s">
        <v>50</v>
      </c>
      <c r="E65" s="34" t="s">
        <v>124</v>
      </c>
    </row>
    <row r="66" spans="1:18" ht="38.25" x14ac:dyDescent="0.2">
      <c r="A66" s="35" t="s">
        <v>52</v>
      </c>
      <c r="E66" s="36" t="s">
        <v>125</v>
      </c>
    </row>
    <row r="67" spans="1:18" ht="395.25" x14ac:dyDescent="0.2">
      <c r="A67" t="s">
        <v>54</v>
      </c>
      <c r="E67" s="34" t="s">
        <v>126</v>
      </c>
    </row>
    <row r="68" spans="1:18" x14ac:dyDescent="0.2">
      <c r="A68" s="24" t="s">
        <v>45</v>
      </c>
      <c r="B68" s="28" t="s">
        <v>127</v>
      </c>
      <c r="C68" s="28" t="s">
        <v>128</v>
      </c>
      <c r="D68" s="24" t="s">
        <v>47</v>
      </c>
      <c r="E68" s="29" t="s">
        <v>129</v>
      </c>
      <c r="F68" s="30" t="s">
        <v>49</v>
      </c>
      <c r="G68" s="31">
        <v>2.7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8" x14ac:dyDescent="0.2">
      <c r="A69" s="33" t="s">
        <v>50</v>
      </c>
      <c r="E69" s="34" t="s">
        <v>130</v>
      </c>
    </row>
    <row r="70" spans="1:18" x14ac:dyDescent="0.2">
      <c r="A70" s="35" t="s">
        <v>52</v>
      </c>
      <c r="E70" s="36" t="s">
        <v>131</v>
      </c>
    </row>
    <row r="71" spans="1:18" x14ac:dyDescent="0.2">
      <c r="A71" t="s">
        <v>54</v>
      </c>
      <c r="E71" s="34" t="s">
        <v>47</v>
      </c>
    </row>
    <row r="72" spans="1:18" x14ac:dyDescent="0.2">
      <c r="A72" s="24" t="s">
        <v>45</v>
      </c>
      <c r="B72" s="28" t="s">
        <v>132</v>
      </c>
      <c r="C72" s="28" t="s">
        <v>133</v>
      </c>
      <c r="D72" s="24" t="s">
        <v>47</v>
      </c>
      <c r="E72" s="29" t="s">
        <v>134</v>
      </c>
      <c r="F72" s="30" t="s">
        <v>49</v>
      </c>
      <c r="G72" s="31">
        <v>1.53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8" x14ac:dyDescent="0.2">
      <c r="A73" s="33" t="s">
        <v>50</v>
      </c>
      <c r="E73" s="34" t="s">
        <v>135</v>
      </c>
    </row>
    <row r="74" spans="1:18" x14ac:dyDescent="0.2">
      <c r="A74" s="35" t="s">
        <v>52</v>
      </c>
      <c r="E74" s="36" t="s">
        <v>136</v>
      </c>
    </row>
    <row r="75" spans="1:18" ht="76.5" x14ac:dyDescent="0.2">
      <c r="A75" t="s">
        <v>54</v>
      </c>
      <c r="E75" s="34" t="s">
        <v>137</v>
      </c>
    </row>
    <row r="76" spans="1:18" ht="12.75" customHeight="1" x14ac:dyDescent="0.2">
      <c r="A76" s="12" t="s">
        <v>43</v>
      </c>
      <c r="B76" s="12"/>
      <c r="C76" s="37" t="s">
        <v>35</v>
      </c>
      <c r="D76" s="12"/>
      <c r="E76" s="26" t="s">
        <v>138</v>
      </c>
      <c r="F76" s="12"/>
      <c r="G76" s="12"/>
      <c r="H76" s="12"/>
      <c r="I76" s="38">
        <f>0+Q76</f>
        <v>0</v>
      </c>
      <c r="O76">
        <f>0+R76</f>
        <v>0</v>
      </c>
      <c r="Q76">
        <f>0+I77+I81</f>
        <v>0</v>
      </c>
      <c r="R76">
        <f>0+O77+O81</f>
        <v>0</v>
      </c>
    </row>
    <row r="77" spans="1:18" x14ac:dyDescent="0.2">
      <c r="A77" s="24" t="s">
        <v>45</v>
      </c>
      <c r="B77" s="28" t="s">
        <v>139</v>
      </c>
      <c r="C77" s="28" t="s">
        <v>140</v>
      </c>
      <c r="D77" s="24" t="s">
        <v>47</v>
      </c>
      <c r="E77" s="29" t="s">
        <v>141</v>
      </c>
      <c r="F77" s="30" t="s">
        <v>96</v>
      </c>
      <c r="G77" s="31">
        <v>7.5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8" x14ac:dyDescent="0.2">
      <c r="A78" s="33" t="s">
        <v>50</v>
      </c>
      <c r="E78" s="34" t="s">
        <v>142</v>
      </c>
    </row>
    <row r="79" spans="1:18" x14ac:dyDescent="0.2">
      <c r="A79" s="35" t="s">
        <v>52</v>
      </c>
      <c r="E79" s="36" t="s">
        <v>143</v>
      </c>
    </row>
    <row r="80" spans="1:18" x14ac:dyDescent="0.2">
      <c r="A80" t="s">
        <v>54</v>
      </c>
      <c r="E80" s="34" t="s">
        <v>47</v>
      </c>
    </row>
    <row r="81" spans="1:18" x14ac:dyDescent="0.2">
      <c r="A81" s="24" t="s">
        <v>45</v>
      </c>
      <c r="B81" s="28" t="s">
        <v>144</v>
      </c>
      <c r="C81" s="28" t="s">
        <v>145</v>
      </c>
      <c r="D81" s="24" t="s">
        <v>47</v>
      </c>
      <c r="E81" s="29" t="s">
        <v>146</v>
      </c>
      <c r="F81" s="30" t="s">
        <v>96</v>
      </c>
      <c r="G81" s="31">
        <v>11</v>
      </c>
      <c r="H81" s="32">
        <v>0</v>
      </c>
      <c r="I81" s="32">
        <f>ROUND(ROUND(H81,2)*ROUND(G81,3),2)</f>
        <v>0</v>
      </c>
      <c r="O81">
        <f>(I81*21)/100</f>
        <v>0</v>
      </c>
      <c r="P81" t="s">
        <v>23</v>
      </c>
    </row>
    <row r="82" spans="1:18" ht="38.25" x14ac:dyDescent="0.2">
      <c r="A82" s="33" t="s">
        <v>50</v>
      </c>
      <c r="E82" s="34" t="s">
        <v>147</v>
      </c>
    </row>
    <row r="83" spans="1:18" x14ac:dyDescent="0.2">
      <c r="A83" s="35" t="s">
        <v>52</v>
      </c>
      <c r="E83" s="36" t="s">
        <v>148</v>
      </c>
    </row>
    <row r="84" spans="1:18" ht="102" x14ac:dyDescent="0.2">
      <c r="A84" t="s">
        <v>54</v>
      </c>
      <c r="E84" s="34" t="s">
        <v>149</v>
      </c>
    </row>
    <row r="85" spans="1:18" ht="12.75" customHeight="1" x14ac:dyDescent="0.2">
      <c r="A85" s="12" t="s">
        <v>43</v>
      </c>
      <c r="B85" s="12"/>
      <c r="C85" s="37" t="s">
        <v>83</v>
      </c>
      <c r="D85" s="12"/>
      <c r="E85" s="26" t="s">
        <v>150</v>
      </c>
      <c r="F85" s="12"/>
      <c r="G85" s="12"/>
      <c r="H85" s="12"/>
      <c r="I85" s="38">
        <f>0+Q85</f>
        <v>0</v>
      </c>
      <c r="O85">
        <f>0+R85</f>
        <v>0</v>
      </c>
      <c r="Q85">
        <f>0+I86</f>
        <v>0</v>
      </c>
      <c r="R85">
        <f>0+O86</f>
        <v>0</v>
      </c>
    </row>
    <row r="86" spans="1:18" x14ac:dyDescent="0.2">
      <c r="A86" s="24" t="s">
        <v>45</v>
      </c>
      <c r="B86" s="28" t="s">
        <v>151</v>
      </c>
      <c r="C86" s="28" t="s">
        <v>152</v>
      </c>
      <c r="D86" s="24" t="s">
        <v>47</v>
      </c>
      <c r="E86" s="29" t="s">
        <v>153</v>
      </c>
      <c r="F86" s="30" t="s">
        <v>154</v>
      </c>
      <c r="G86" s="31">
        <v>5</v>
      </c>
      <c r="H86" s="32">
        <v>0</v>
      </c>
      <c r="I86" s="32">
        <f>ROUND(ROUND(H86,2)*ROUND(G86,3),2)</f>
        <v>0</v>
      </c>
      <c r="O86">
        <f>(I86*21)/100</f>
        <v>0</v>
      </c>
      <c r="P86" t="s">
        <v>23</v>
      </c>
    </row>
    <row r="87" spans="1:18" x14ac:dyDescent="0.2">
      <c r="A87" s="33" t="s">
        <v>50</v>
      </c>
      <c r="E87" s="34" t="s">
        <v>155</v>
      </c>
    </row>
    <row r="88" spans="1:18" x14ac:dyDescent="0.2">
      <c r="A88" s="35" t="s">
        <v>52</v>
      </c>
      <c r="E88" s="36" t="s">
        <v>156</v>
      </c>
    </row>
    <row r="89" spans="1:18" ht="255" x14ac:dyDescent="0.2">
      <c r="A89" t="s">
        <v>54</v>
      </c>
      <c r="E89" s="34" t="s">
        <v>157</v>
      </c>
    </row>
    <row r="90" spans="1:18" ht="12.75" customHeight="1" x14ac:dyDescent="0.2">
      <c r="A90" s="12" t="s">
        <v>43</v>
      </c>
      <c r="B90" s="12"/>
      <c r="C90" s="37" t="s">
        <v>40</v>
      </c>
      <c r="D90" s="12"/>
      <c r="E90" s="26" t="s">
        <v>158</v>
      </c>
      <c r="F90" s="12"/>
      <c r="G90" s="12"/>
      <c r="H90" s="12"/>
      <c r="I90" s="38">
        <f>0+Q90</f>
        <v>0</v>
      </c>
      <c r="O90">
        <f>0+R90</f>
        <v>0</v>
      </c>
      <c r="Q90">
        <f>0+I91+I95+I99+I103+I107+I111+I115</f>
        <v>0</v>
      </c>
      <c r="R90">
        <f>0+O91+O95+O99+O103+O107+O111+O115</f>
        <v>0</v>
      </c>
    </row>
    <row r="91" spans="1:18" x14ac:dyDescent="0.2">
      <c r="A91" s="24" t="s">
        <v>45</v>
      </c>
      <c r="B91" s="28" t="s">
        <v>159</v>
      </c>
      <c r="C91" s="28" t="s">
        <v>160</v>
      </c>
      <c r="D91" s="24" t="s">
        <v>47</v>
      </c>
      <c r="E91" s="29" t="s">
        <v>161</v>
      </c>
      <c r="F91" s="30" t="s">
        <v>154</v>
      </c>
      <c r="G91" s="31">
        <v>8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23</v>
      </c>
    </row>
    <row r="92" spans="1:18" ht="38.25" x14ac:dyDescent="0.2">
      <c r="A92" s="33" t="s">
        <v>50</v>
      </c>
      <c r="E92" s="34" t="s">
        <v>162</v>
      </c>
    </row>
    <row r="93" spans="1:18" x14ac:dyDescent="0.2">
      <c r="A93" s="35" t="s">
        <v>52</v>
      </c>
      <c r="E93" s="36" t="s">
        <v>163</v>
      </c>
    </row>
    <row r="94" spans="1:18" ht="89.25" x14ac:dyDescent="0.2">
      <c r="A94" t="s">
        <v>54</v>
      </c>
      <c r="E94" s="34" t="s">
        <v>164</v>
      </c>
    </row>
    <row r="95" spans="1:18" x14ac:dyDescent="0.2">
      <c r="A95" s="24" t="s">
        <v>45</v>
      </c>
      <c r="B95" s="28" t="s">
        <v>165</v>
      </c>
      <c r="C95" s="28" t="s">
        <v>166</v>
      </c>
      <c r="D95" s="24" t="s">
        <v>47</v>
      </c>
      <c r="E95" s="29" t="s">
        <v>167</v>
      </c>
      <c r="F95" s="30" t="s">
        <v>154</v>
      </c>
      <c r="G95" s="31">
        <v>6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23</v>
      </c>
    </row>
    <row r="96" spans="1:18" ht="25.5" x14ac:dyDescent="0.2">
      <c r="A96" s="33" t="s">
        <v>50</v>
      </c>
      <c r="E96" s="34" t="s">
        <v>168</v>
      </c>
    </row>
    <row r="97" spans="1:16" x14ac:dyDescent="0.2">
      <c r="A97" s="35" t="s">
        <v>52</v>
      </c>
      <c r="E97" s="36" t="s">
        <v>169</v>
      </c>
    </row>
    <row r="98" spans="1:16" ht="63.75" x14ac:dyDescent="0.2">
      <c r="A98" t="s">
        <v>54</v>
      </c>
      <c r="E98" s="34" t="s">
        <v>170</v>
      </c>
    </row>
    <row r="99" spans="1:16" x14ac:dyDescent="0.2">
      <c r="A99" s="24" t="s">
        <v>45</v>
      </c>
      <c r="B99" s="28" t="s">
        <v>171</v>
      </c>
      <c r="C99" s="28" t="s">
        <v>172</v>
      </c>
      <c r="D99" s="24" t="s">
        <v>47</v>
      </c>
      <c r="E99" s="29" t="s">
        <v>173</v>
      </c>
      <c r="F99" s="30" t="s">
        <v>174</v>
      </c>
      <c r="G99" s="31">
        <v>2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23</v>
      </c>
    </row>
    <row r="100" spans="1:16" ht="25.5" x14ac:dyDescent="0.2">
      <c r="A100" s="33" t="s">
        <v>50</v>
      </c>
      <c r="E100" s="34" t="s">
        <v>175</v>
      </c>
    </row>
    <row r="101" spans="1:16" x14ac:dyDescent="0.2">
      <c r="A101" s="35" t="s">
        <v>52</v>
      </c>
      <c r="E101" s="36" t="s">
        <v>176</v>
      </c>
    </row>
    <row r="102" spans="1:16" ht="76.5" x14ac:dyDescent="0.2">
      <c r="A102" t="s">
        <v>54</v>
      </c>
      <c r="E102" s="34" t="s">
        <v>177</v>
      </c>
    </row>
    <row r="103" spans="1:16" x14ac:dyDescent="0.2">
      <c r="A103" s="24" t="s">
        <v>45</v>
      </c>
      <c r="B103" s="28" t="s">
        <v>178</v>
      </c>
      <c r="C103" s="28" t="s">
        <v>179</v>
      </c>
      <c r="D103" s="24" t="s">
        <v>180</v>
      </c>
      <c r="E103" s="29" t="s">
        <v>181</v>
      </c>
      <c r="F103" s="30" t="s">
        <v>154</v>
      </c>
      <c r="G103" s="31">
        <v>7.5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23</v>
      </c>
    </row>
    <row r="104" spans="1:16" ht="38.25" x14ac:dyDescent="0.2">
      <c r="A104" s="33" t="s">
        <v>50</v>
      </c>
      <c r="E104" s="34" t="s">
        <v>182</v>
      </c>
    </row>
    <row r="105" spans="1:16" x14ac:dyDescent="0.2">
      <c r="A105" s="35" t="s">
        <v>52</v>
      </c>
      <c r="E105" s="36" t="s">
        <v>143</v>
      </c>
    </row>
    <row r="106" spans="1:16" ht="76.5" x14ac:dyDescent="0.2">
      <c r="A106" t="s">
        <v>54</v>
      </c>
      <c r="E106" s="34" t="s">
        <v>183</v>
      </c>
    </row>
    <row r="107" spans="1:16" x14ac:dyDescent="0.2">
      <c r="A107" s="24" t="s">
        <v>45</v>
      </c>
      <c r="B107" s="28" t="s">
        <v>184</v>
      </c>
      <c r="C107" s="28" t="s">
        <v>185</v>
      </c>
      <c r="D107" s="24" t="s">
        <v>47</v>
      </c>
      <c r="E107" s="29" t="s">
        <v>186</v>
      </c>
      <c r="F107" s="30" t="s">
        <v>154</v>
      </c>
      <c r="G107" s="31">
        <v>15.25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23</v>
      </c>
    </row>
    <row r="108" spans="1:16" ht="25.5" x14ac:dyDescent="0.2">
      <c r="A108" s="33" t="s">
        <v>50</v>
      </c>
      <c r="E108" s="34" t="s">
        <v>187</v>
      </c>
    </row>
    <row r="109" spans="1:16" ht="25.5" x14ac:dyDescent="0.2">
      <c r="A109" s="35" t="s">
        <v>52</v>
      </c>
      <c r="E109" s="36" t="s">
        <v>188</v>
      </c>
    </row>
    <row r="110" spans="1:16" ht="76.5" x14ac:dyDescent="0.2">
      <c r="A110" t="s">
        <v>54</v>
      </c>
      <c r="E110" s="34" t="s">
        <v>189</v>
      </c>
    </row>
    <row r="111" spans="1:16" x14ac:dyDescent="0.2">
      <c r="A111" s="24" t="s">
        <v>45</v>
      </c>
      <c r="B111" s="28" t="s">
        <v>190</v>
      </c>
      <c r="C111" s="28" t="s">
        <v>191</v>
      </c>
      <c r="D111" s="24" t="s">
        <v>47</v>
      </c>
      <c r="E111" s="29" t="s">
        <v>192</v>
      </c>
      <c r="F111" s="30" t="s">
        <v>96</v>
      </c>
      <c r="G111" s="31">
        <v>0.48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23</v>
      </c>
    </row>
    <row r="112" spans="1:16" ht="38.25" x14ac:dyDescent="0.2">
      <c r="A112" s="33" t="s">
        <v>50</v>
      </c>
      <c r="E112" s="34" t="s">
        <v>193</v>
      </c>
    </row>
    <row r="113" spans="1:16" x14ac:dyDescent="0.2">
      <c r="A113" s="35" t="s">
        <v>52</v>
      </c>
      <c r="E113" s="36" t="s">
        <v>194</v>
      </c>
    </row>
    <row r="114" spans="1:16" ht="114.75" x14ac:dyDescent="0.2">
      <c r="A114" t="s">
        <v>54</v>
      </c>
      <c r="E114" s="34" t="s">
        <v>195</v>
      </c>
    </row>
    <row r="115" spans="1:16" x14ac:dyDescent="0.2">
      <c r="A115" s="24" t="s">
        <v>45</v>
      </c>
      <c r="B115" s="28" t="s">
        <v>196</v>
      </c>
      <c r="C115" s="28" t="s">
        <v>197</v>
      </c>
      <c r="D115" s="24" t="s">
        <v>47</v>
      </c>
      <c r="E115" s="29" t="s">
        <v>198</v>
      </c>
      <c r="F115" s="30" t="s">
        <v>49</v>
      </c>
      <c r="G115" s="31">
        <v>8.4179999999999993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23</v>
      </c>
    </row>
    <row r="116" spans="1:16" ht="25.5" x14ac:dyDescent="0.2">
      <c r="A116" s="33" t="s">
        <v>50</v>
      </c>
      <c r="E116" s="34" t="s">
        <v>199</v>
      </c>
    </row>
    <row r="117" spans="1:16" ht="51" x14ac:dyDescent="0.2">
      <c r="A117" s="35" t="s">
        <v>52</v>
      </c>
      <c r="E117" s="36" t="s">
        <v>200</v>
      </c>
    </row>
    <row r="118" spans="1:16" ht="114.75" x14ac:dyDescent="0.2">
      <c r="A118" t="s">
        <v>54</v>
      </c>
      <c r="E118" s="34" t="s">
        <v>201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03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Malochová Dagmar, Mgr.</cp:lastModifiedBy>
  <dcterms:modified xsi:type="dcterms:W3CDTF">2025-09-15T08:53:33Z</dcterms:modified>
  <cp:category/>
  <cp:contentStatus/>
</cp:coreProperties>
</file>