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Zakázky\2025\MěÚ\P25V00000110_Chodník k nemocnici ul. Pod Chmelnicí Trutnov\"/>
    </mc:Choice>
  </mc:AlternateContent>
  <xr:revisionPtr revIDLastSave="0" documentId="8_{063FEAA1-D30B-4F8C-B2BC-3C63A08D32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apitulace stavby" sheetId="1" r:id="rId1"/>
    <sheet name="SO 101 - Chodník" sheetId="2" r:id="rId2"/>
    <sheet name="VRN - Vedlejší rozpočtové..." sheetId="3" r:id="rId3"/>
    <sheet name="Pokyny pro vyplnění" sheetId="4" r:id="rId4"/>
  </sheets>
  <definedNames>
    <definedName name="_xlnm._FilterDatabase" localSheetId="1" hidden="1">'SO 101 - Chodník'!$C$91:$K$442</definedName>
    <definedName name="_xlnm._FilterDatabase" localSheetId="2" hidden="1">'VRN - Vedlejší rozpočtové...'!$C$79:$K$93</definedName>
    <definedName name="_xlnm.Print_Titles" localSheetId="0">'Rekapitulace stavby'!$52:$52</definedName>
    <definedName name="_xlnm.Print_Titles" localSheetId="1">'SO 101 - Chodník'!$91:$91</definedName>
    <definedName name="_xlnm.Print_Titles" localSheetId="2">'VRN - Vedlejší rozpočtové...'!$79:$79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'SO 101 - Chodník'!$C$4:$J$39,'SO 101 - Chodník'!$C$45:$J$73,'SO 101 - Chodník'!$C$79:$K$442</definedName>
    <definedName name="_xlnm.Print_Area" localSheetId="2">'VRN - Vedlejší rozpočtové...'!$C$4:$J$39,'VRN - Vedlejší rozpočtové...'!$C$45:$J$61,'VRN - Vedlejší rozpočtové...'!$C$67:$K$93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93" i="3"/>
  <c r="BH93" i="3"/>
  <c r="BG93" i="3"/>
  <c r="BF93" i="3"/>
  <c r="T93" i="3"/>
  <c r="R93" i="3"/>
  <c r="P93" i="3"/>
  <c r="BI91" i="3"/>
  <c r="BH91" i="3"/>
  <c r="BG91" i="3"/>
  <c r="BF91" i="3"/>
  <c r="T91" i="3"/>
  <c r="R91" i="3"/>
  <c r="P91" i="3"/>
  <c r="BI90" i="3"/>
  <c r="BH90" i="3"/>
  <c r="BG90" i="3"/>
  <c r="BF90" i="3"/>
  <c r="T90" i="3"/>
  <c r="R90" i="3"/>
  <c r="P90" i="3"/>
  <c r="BI89" i="3"/>
  <c r="BH89" i="3"/>
  <c r="BG89" i="3"/>
  <c r="BF89" i="3"/>
  <c r="T89" i="3"/>
  <c r="R89" i="3"/>
  <c r="P89" i="3"/>
  <c r="BI88" i="3"/>
  <c r="BH88" i="3"/>
  <c r="BG88" i="3"/>
  <c r="BF88" i="3"/>
  <c r="T88" i="3"/>
  <c r="R88" i="3"/>
  <c r="P88" i="3"/>
  <c r="BI87" i="3"/>
  <c r="BH87" i="3"/>
  <c r="BG87" i="3"/>
  <c r="BF87" i="3"/>
  <c r="T87" i="3"/>
  <c r="R87" i="3"/>
  <c r="P87" i="3"/>
  <c r="BI86" i="3"/>
  <c r="BH86" i="3"/>
  <c r="BG86" i="3"/>
  <c r="BF86" i="3"/>
  <c r="T86" i="3"/>
  <c r="R86" i="3"/>
  <c r="P86" i="3"/>
  <c r="BI85" i="3"/>
  <c r="BH85" i="3"/>
  <c r="BG85" i="3"/>
  <c r="BF85" i="3"/>
  <c r="T85" i="3"/>
  <c r="R85" i="3"/>
  <c r="P85" i="3"/>
  <c r="BI84" i="3"/>
  <c r="BH84" i="3"/>
  <c r="BG84" i="3"/>
  <c r="BF84" i="3"/>
  <c r="T84" i="3"/>
  <c r="R84" i="3"/>
  <c r="P84" i="3"/>
  <c r="BI83" i="3"/>
  <c r="BH83" i="3"/>
  <c r="BG83" i="3"/>
  <c r="BF83" i="3"/>
  <c r="T83" i="3"/>
  <c r="R83" i="3"/>
  <c r="P83" i="3"/>
  <c r="BI82" i="3"/>
  <c r="BH82" i="3"/>
  <c r="BG82" i="3"/>
  <c r="BF82" i="3"/>
  <c r="T82" i="3"/>
  <c r="R82" i="3"/>
  <c r="P82" i="3"/>
  <c r="J77" i="3"/>
  <c r="J76" i="3"/>
  <c r="F76" i="3"/>
  <c r="F74" i="3"/>
  <c r="E72" i="3"/>
  <c r="J55" i="3"/>
  <c r="J54" i="3"/>
  <c r="F54" i="3"/>
  <c r="F52" i="3"/>
  <c r="E50" i="3"/>
  <c r="J18" i="3"/>
  <c r="E18" i="3"/>
  <c r="F77" i="3" s="1"/>
  <c r="J17" i="3"/>
  <c r="J12" i="3"/>
  <c r="J52" i="3" s="1"/>
  <c r="E7" i="3"/>
  <c r="E48" i="3"/>
  <c r="J37" i="2"/>
  <c r="J36" i="2"/>
  <c r="AY55" i="1" s="1"/>
  <c r="J35" i="2"/>
  <c r="AX55" i="1"/>
  <c r="BI441" i="2"/>
  <c r="BH441" i="2"/>
  <c r="BG441" i="2"/>
  <c r="BF441" i="2"/>
  <c r="T441" i="2"/>
  <c r="T440" i="2" s="1"/>
  <c r="R441" i="2"/>
  <c r="R440" i="2"/>
  <c r="P441" i="2"/>
  <c r="P440" i="2"/>
  <c r="BI437" i="2"/>
  <c r="BH437" i="2"/>
  <c r="BG437" i="2"/>
  <c r="BF437" i="2"/>
  <c r="T437" i="2"/>
  <c r="T436" i="2"/>
  <c r="T435" i="2" s="1"/>
  <c r="R437" i="2"/>
  <c r="R436" i="2"/>
  <c r="R435" i="2"/>
  <c r="P437" i="2"/>
  <c r="P436" i="2" s="1"/>
  <c r="P435" i="2" s="1"/>
  <c r="BI434" i="2"/>
  <c r="BH434" i="2"/>
  <c r="BG434" i="2"/>
  <c r="BF434" i="2"/>
  <c r="T434" i="2"/>
  <c r="R434" i="2"/>
  <c r="P434" i="2"/>
  <c r="BI431" i="2"/>
  <c r="BH431" i="2"/>
  <c r="BG431" i="2"/>
  <c r="BF431" i="2"/>
  <c r="T431" i="2"/>
  <c r="R431" i="2"/>
  <c r="P431" i="2"/>
  <c r="BI427" i="2"/>
  <c r="BH427" i="2"/>
  <c r="BG427" i="2"/>
  <c r="BF427" i="2"/>
  <c r="T427" i="2"/>
  <c r="R427" i="2"/>
  <c r="P427" i="2"/>
  <c r="BI423" i="2"/>
  <c r="BH423" i="2"/>
  <c r="BG423" i="2"/>
  <c r="BF423" i="2"/>
  <c r="T423" i="2"/>
  <c r="T422" i="2"/>
  <c r="R423" i="2"/>
  <c r="R422" i="2"/>
  <c r="P423" i="2"/>
  <c r="P422" i="2" s="1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06" i="2"/>
  <c r="BH406" i="2"/>
  <c r="BG406" i="2"/>
  <c r="BF406" i="2"/>
  <c r="T406" i="2"/>
  <c r="R406" i="2"/>
  <c r="P406" i="2"/>
  <c r="BI401" i="2"/>
  <c r="BH401" i="2"/>
  <c r="BG401" i="2"/>
  <c r="BF401" i="2"/>
  <c r="T401" i="2"/>
  <c r="R401" i="2"/>
  <c r="P401" i="2"/>
  <c r="BI397" i="2"/>
  <c r="BH397" i="2"/>
  <c r="BG397" i="2"/>
  <c r="BF397" i="2"/>
  <c r="T397" i="2"/>
  <c r="R397" i="2"/>
  <c r="P397" i="2"/>
  <c r="BI395" i="2"/>
  <c r="BH395" i="2"/>
  <c r="BG395" i="2"/>
  <c r="BF395" i="2"/>
  <c r="T395" i="2"/>
  <c r="R395" i="2"/>
  <c r="P395" i="2"/>
  <c r="BI391" i="2"/>
  <c r="BH391" i="2"/>
  <c r="BG391" i="2"/>
  <c r="BF391" i="2"/>
  <c r="T391" i="2"/>
  <c r="R391" i="2"/>
  <c r="P391" i="2"/>
  <c r="BI388" i="2"/>
  <c r="BH388" i="2"/>
  <c r="BG388" i="2"/>
  <c r="BF388" i="2"/>
  <c r="T388" i="2"/>
  <c r="R388" i="2"/>
  <c r="P388" i="2"/>
  <c r="BI382" i="2"/>
  <c r="BH382" i="2"/>
  <c r="BG382" i="2"/>
  <c r="BF382" i="2"/>
  <c r="T382" i="2"/>
  <c r="R382" i="2"/>
  <c r="P382" i="2"/>
  <c r="BI380" i="2"/>
  <c r="BH380" i="2"/>
  <c r="BG380" i="2"/>
  <c r="BF380" i="2"/>
  <c r="T380" i="2"/>
  <c r="R380" i="2"/>
  <c r="P380" i="2"/>
  <c r="BI376" i="2"/>
  <c r="BH376" i="2"/>
  <c r="BG376" i="2"/>
  <c r="BF376" i="2"/>
  <c r="T376" i="2"/>
  <c r="R376" i="2"/>
  <c r="P376" i="2"/>
  <c r="BI374" i="2"/>
  <c r="BH374" i="2"/>
  <c r="BG374" i="2"/>
  <c r="BF374" i="2"/>
  <c r="T374" i="2"/>
  <c r="R374" i="2"/>
  <c r="P374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6" i="2"/>
  <c r="BH366" i="2"/>
  <c r="BG366" i="2"/>
  <c r="BF366" i="2"/>
  <c r="T366" i="2"/>
  <c r="R366" i="2"/>
  <c r="P366" i="2"/>
  <c r="BI364" i="2"/>
  <c r="BH364" i="2"/>
  <c r="BG364" i="2"/>
  <c r="BF364" i="2"/>
  <c r="T364" i="2"/>
  <c r="R364" i="2"/>
  <c r="P364" i="2"/>
  <c r="BI360" i="2"/>
  <c r="BH360" i="2"/>
  <c r="BG360" i="2"/>
  <c r="BF360" i="2"/>
  <c r="T360" i="2"/>
  <c r="R360" i="2"/>
  <c r="P360" i="2"/>
  <c r="BI356" i="2"/>
  <c r="BH356" i="2"/>
  <c r="BG356" i="2"/>
  <c r="BF356" i="2"/>
  <c r="T356" i="2"/>
  <c r="R356" i="2"/>
  <c r="P356" i="2"/>
  <c r="BI353" i="2"/>
  <c r="BH353" i="2"/>
  <c r="BG353" i="2"/>
  <c r="BF353" i="2"/>
  <c r="T353" i="2"/>
  <c r="R353" i="2"/>
  <c r="P353" i="2"/>
  <c r="BI348" i="2"/>
  <c r="BH348" i="2"/>
  <c r="BG348" i="2"/>
  <c r="BF348" i="2"/>
  <c r="T348" i="2"/>
  <c r="R348" i="2"/>
  <c r="P348" i="2"/>
  <c r="BI346" i="2"/>
  <c r="BH346" i="2"/>
  <c r="BG346" i="2"/>
  <c r="BF346" i="2"/>
  <c r="T346" i="2"/>
  <c r="R346" i="2"/>
  <c r="P346" i="2"/>
  <c r="BI344" i="2"/>
  <c r="BH344" i="2"/>
  <c r="BG344" i="2"/>
  <c r="BF344" i="2"/>
  <c r="T344" i="2"/>
  <c r="R344" i="2"/>
  <c r="P344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1" i="2"/>
  <c r="BH331" i="2"/>
  <c r="BG331" i="2"/>
  <c r="BF331" i="2"/>
  <c r="T331" i="2"/>
  <c r="R331" i="2"/>
  <c r="P331" i="2"/>
  <c r="BI322" i="2"/>
  <c r="BH322" i="2"/>
  <c r="BG322" i="2"/>
  <c r="BF322" i="2"/>
  <c r="T322" i="2"/>
  <c r="R322" i="2"/>
  <c r="P322" i="2"/>
  <c r="BI313" i="2"/>
  <c r="BH313" i="2"/>
  <c r="BG313" i="2"/>
  <c r="BF313" i="2"/>
  <c r="T313" i="2"/>
  <c r="R313" i="2"/>
  <c r="P313" i="2"/>
  <c r="BI304" i="2"/>
  <c r="BH304" i="2"/>
  <c r="BG304" i="2"/>
  <c r="BF304" i="2"/>
  <c r="T304" i="2"/>
  <c r="R304" i="2"/>
  <c r="P304" i="2"/>
  <c r="BI295" i="2"/>
  <c r="BH295" i="2"/>
  <c r="BG295" i="2"/>
  <c r="BF295" i="2"/>
  <c r="T295" i="2"/>
  <c r="R295" i="2"/>
  <c r="P295" i="2"/>
  <c r="BI289" i="2"/>
  <c r="BH289" i="2"/>
  <c r="BG289" i="2"/>
  <c r="BF289" i="2"/>
  <c r="T289" i="2"/>
  <c r="R289" i="2"/>
  <c r="P289" i="2"/>
  <c r="BI277" i="2"/>
  <c r="BH277" i="2"/>
  <c r="BG277" i="2"/>
  <c r="BF277" i="2"/>
  <c r="T277" i="2"/>
  <c r="R277" i="2"/>
  <c r="P277" i="2"/>
  <c r="BI273" i="2"/>
  <c r="BH273" i="2"/>
  <c r="BG273" i="2"/>
  <c r="BF273" i="2"/>
  <c r="T273" i="2"/>
  <c r="R273" i="2"/>
  <c r="P273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4" i="2"/>
  <c r="BH264" i="2"/>
  <c r="BG264" i="2"/>
  <c r="BF264" i="2"/>
  <c r="T264" i="2"/>
  <c r="R264" i="2"/>
  <c r="P264" i="2"/>
  <c r="BI260" i="2"/>
  <c r="BH260" i="2"/>
  <c r="BG260" i="2"/>
  <c r="BF260" i="2"/>
  <c r="T260" i="2"/>
  <c r="R260" i="2"/>
  <c r="P260" i="2"/>
  <c r="BI255" i="2"/>
  <c r="BH255" i="2"/>
  <c r="BG255" i="2"/>
  <c r="BF255" i="2"/>
  <c r="T255" i="2"/>
  <c r="T254" i="2"/>
  <c r="R255" i="2"/>
  <c r="R254" i="2" s="1"/>
  <c r="P255" i="2"/>
  <c r="P254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4" i="2"/>
  <c r="BH244" i="2"/>
  <c r="BG244" i="2"/>
  <c r="BF244" i="2"/>
  <c r="T244" i="2"/>
  <c r="R244" i="2"/>
  <c r="P244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89" i="2"/>
  <c r="BH189" i="2"/>
  <c r="BG189" i="2"/>
  <c r="BF189" i="2"/>
  <c r="T189" i="2"/>
  <c r="R189" i="2"/>
  <c r="P189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0" i="2"/>
  <c r="BH160" i="2"/>
  <c r="BG160" i="2"/>
  <c r="BF160" i="2"/>
  <c r="T160" i="2"/>
  <c r="R160" i="2"/>
  <c r="P160" i="2"/>
  <c r="BI156" i="2"/>
  <c r="BH156" i="2"/>
  <c r="BG156" i="2"/>
  <c r="BF156" i="2"/>
  <c r="T156" i="2"/>
  <c r="R156" i="2"/>
  <c r="P156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99" i="2"/>
  <c r="BH99" i="2"/>
  <c r="BG99" i="2"/>
  <c r="BF99" i="2"/>
  <c r="T99" i="2"/>
  <c r="R99" i="2"/>
  <c r="P99" i="2"/>
  <c r="BI95" i="2"/>
  <c r="BH95" i="2"/>
  <c r="BG95" i="2"/>
  <c r="BF95" i="2"/>
  <c r="T95" i="2"/>
  <c r="R95" i="2"/>
  <c r="P95" i="2"/>
  <c r="J89" i="2"/>
  <c r="J88" i="2"/>
  <c r="F88" i="2"/>
  <c r="F86" i="2"/>
  <c r="E84" i="2"/>
  <c r="J55" i="2"/>
  <c r="J54" i="2"/>
  <c r="F54" i="2"/>
  <c r="F52" i="2"/>
  <c r="E50" i="2"/>
  <c r="J18" i="2"/>
  <c r="E18" i="2"/>
  <c r="F89" i="2" s="1"/>
  <c r="J17" i="2"/>
  <c r="J12" i="2"/>
  <c r="J52" i="2" s="1"/>
  <c r="E7" i="2"/>
  <c r="E82" i="2" s="1"/>
  <c r="L50" i="1"/>
  <c r="AM50" i="1"/>
  <c r="AM49" i="1"/>
  <c r="L49" i="1"/>
  <c r="AM47" i="1"/>
  <c r="L47" i="1"/>
  <c r="L45" i="1"/>
  <c r="L44" i="1"/>
  <c r="BK353" i="2"/>
  <c r="BK120" i="2"/>
  <c r="BK236" i="2"/>
  <c r="BK217" i="2"/>
  <c r="BK413" i="2"/>
  <c r="J346" i="2"/>
  <c r="J83" i="3"/>
  <c r="J370" i="2"/>
  <c r="BK111" i="2"/>
  <c r="J208" i="2"/>
  <c r="BK313" i="2"/>
  <c r="BK289" i="2"/>
  <c r="BK93" i="3"/>
  <c r="BK411" i="2"/>
  <c r="J106" i="2"/>
  <c r="BK106" i="2"/>
  <c r="BK252" i="2"/>
  <c r="J124" i="2"/>
  <c r="J331" i="2"/>
  <c r="J427" i="2"/>
  <c r="J179" i="2"/>
  <c r="BK132" i="2"/>
  <c r="BK273" i="2"/>
  <c r="J160" i="2"/>
  <c r="J269" i="2"/>
  <c r="BK88" i="3"/>
  <c r="BK227" i="2"/>
  <c r="BK250" i="2"/>
  <c r="BK277" i="2"/>
  <c r="J260" i="2"/>
  <c r="J401" i="2"/>
  <c r="J205" i="2"/>
  <c r="BK109" i="2"/>
  <c r="J85" i="3"/>
  <c r="J169" i="2"/>
  <c r="J253" i="2"/>
  <c r="BK253" i="2"/>
  <c r="J128" i="2"/>
  <c r="J189" i="2"/>
  <c r="BK434" i="2"/>
  <c r="J211" i="2"/>
  <c r="BK140" i="2"/>
  <c r="BK136" i="2"/>
  <c r="BK370" i="2"/>
  <c r="BK156" i="2"/>
  <c r="BK423" i="2"/>
  <c r="BK152" i="2"/>
  <c r="J136" i="2"/>
  <c r="BK124" i="2"/>
  <c r="BK205" i="2"/>
  <c r="J95" i="2"/>
  <c r="J89" i="3"/>
  <c r="J144" i="2"/>
  <c r="BK331" i="2"/>
  <c r="J295" i="2"/>
  <c r="BK200" i="2"/>
  <c r="J342" i="2"/>
  <c r="J227" i="2"/>
  <c r="BK83" i="3"/>
  <c r="J156" i="2"/>
  <c r="BK148" i="2"/>
  <c r="BK211" i="2"/>
  <c r="J420" i="2"/>
  <c r="J103" i="2"/>
  <c r="J380" i="2"/>
  <c r="J222" i="2"/>
  <c r="J86" i="3"/>
  <c r="J418" i="2"/>
  <c r="J397" i="2"/>
  <c r="J114" i="2"/>
  <c r="BK128" i="2"/>
  <c r="J172" i="2"/>
  <c r="J250" i="2"/>
  <c r="J88" i="3"/>
  <c r="BK416" i="2"/>
  <c r="BK160" i="2"/>
  <c r="BK255" i="2"/>
  <c r="J360" i="2"/>
  <c r="BK366" i="2"/>
  <c r="J152" i="2"/>
  <c r="J344" i="2"/>
  <c r="J437" i="2"/>
  <c r="J224" i="2"/>
  <c r="J388" i="2"/>
  <c r="BK176" i="2"/>
  <c r="BK169" i="2"/>
  <c r="J219" i="2"/>
  <c r="BK441" i="2"/>
  <c r="J423" i="2"/>
  <c r="BK391" i="2"/>
  <c r="BK401" i="2"/>
  <c r="J416" i="2"/>
  <c r="BK356" i="2"/>
  <c r="BK85" i="3"/>
  <c r="J372" i="2"/>
  <c r="J348" i="2"/>
  <c r="J338" i="2"/>
  <c r="BK99" i="2"/>
  <c r="BK114" i="2"/>
  <c r="J313" i="2"/>
  <c r="BK86" i="3"/>
  <c r="J273" i="2"/>
  <c r="J382" i="2"/>
  <c r="BK346" i="2"/>
  <c r="BK322" i="2"/>
  <c r="BK219" i="2"/>
  <c r="J304" i="2"/>
  <c r="J109" i="2"/>
  <c r="BK388" i="2"/>
  <c r="J140" i="2"/>
  <c r="J395" i="2"/>
  <c r="BK418" i="2"/>
  <c r="J99" i="2"/>
  <c r="J251" i="2"/>
  <c r="BK82" i="3"/>
  <c r="BK344" i="2"/>
  <c r="J217" i="2"/>
  <c r="BK304" i="2"/>
  <c r="BK338" i="2"/>
  <c r="J268" i="2"/>
  <c r="BK90" i="3"/>
  <c r="J374" i="2"/>
  <c r="BK382" i="2"/>
  <c r="J353" i="2"/>
  <c r="BK348" i="2"/>
  <c r="J111" i="2"/>
  <c r="BK260" i="2"/>
  <c r="J90" i="3"/>
  <c r="BK420" i="2"/>
  <c r="BK208" i="2"/>
  <c r="BK364" i="2"/>
  <c r="J200" i="2"/>
  <c r="BK179" i="2"/>
  <c r="J264" i="2"/>
  <c r="BK84" i="3"/>
  <c r="BK244" i="2"/>
  <c r="BK89" i="3"/>
  <c r="J236" i="2"/>
  <c r="J356" i="2"/>
  <c r="BK336" i="2"/>
  <c r="BK395" i="2"/>
  <c r="J289" i="2"/>
  <c r="J84" i="3"/>
  <c r="J336" i="2"/>
  <c r="BK374" i="2"/>
  <c r="BK269" i="2"/>
  <c r="BK189" i="2"/>
  <c r="J411" i="2"/>
  <c r="BK224" i="2"/>
  <c r="J87" i="3"/>
  <c r="BK172" i="2"/>
  <c r="BK295" i="2"/>
  <c r="BK222" i="2"/>
  <c r="J252" i="2"/>
  <c r="J231" i="2"/>
  <c r="J413" i="2"/>
  <c r="J176" i="2"/>
  <c r="J244" i="2"/>
  <c r="BK251" i="2"/>
  <c r="BK397" i="2"/>
  <c r="BK117" i="2"/>
  <c r="BK406" i="2"/>
  <c r="J391" i="2"/>
  <c r="BK103" i="2"/>
  <c r="BK360" i="2"/>
  <c r="J366" i="2"/>
  <c r="J255" i="2"/>
  <c r="J91" i="3"/>
  <c r="J277" i="2"/>
  <c r="BK95" i="2"/>
  <c r="BK437" i="2"/>
  <c r="J148" i="2"/>
  <c r="BK144" i="2"/>
  <c r="J376" i="2"/>
  <c r="J431" i="2"/>
  <c r="BK231" i="2"/>
  <c r="BK87" i="3"/>
  <c r="J406" i="2"/>
  <c r="J184" i="2"/>
  <c r="BK342" i="2"/>
  <c r="J240" i="2"/>
  <c r="BK427" i="2"/>
  <c r="BK264" i="2"/>
  <c r="J93" i="3"/>
  <c r="BK376" i="2"/>
  <c r="J132" i="2"/>
  <c r="BK380" i="2"/>
  <c r="BK372" i="2"/>
  <c r="AS54" i="1"/>
  <c r="BK268" i="2"/>
  <c r="BK240" i="2"/>
  <c r="BK184" i="2"/>
  <c r="J434" i="2"/>
  <c r="J322" i="2"/>
  <c r="BK431" i="2"/>
  <c r="J117" i="2"/>
  <c r="J120" i="2"/>
  <c r="BK238" i="2"/>
  <c r="J441" i="2"/>
  <c r="J238" i="2"/>
  <c r="BK91" i="3"/>
  <c r="J364" i="2"/>
  <c r="J82" i="3"/>
  <c r="T94" i="2" l="1"/>
  <c r="P259" i="2"/>
  <c r="R355" i="2"/>
  <c r="R94" i="2"/>
  <c r="T276" i="2"/>
  <c r="P410" i="2"/>
  <c r="P426" i="2"/>
  <c r="P425" i="2"/>
  <c r="BK81" i="3"/>
  <c r="J81" i="3" s="1"/>
  <c r="J60" i="3" s="1"/>
  <c r="BK94" i="2"/>
  <c r="J94" i="2" s="1"/>
  <c r="J61" i="2" s="1"/>
  <c r="R259" i="2"/>
  <c r="T259" i="2"/>
  <c r="BK355" i="2"/>
  <c r="J355" i="2"/>
  <c r="J65" i="2" s="1"/>
  <c r="R410" i="2"/>
  <c r="P276" i="2"/>
  <c r="T355" i="2"/>
  <c r="T426" i="2"/>
  <c r="T425" i="2"/>
  <c r="P81" i="3"/>
  <c r="P80" i="3"/>
  <c r="AU56" i="1" s="1"/>
  <c r="BK276" i="2"/>
  <c r="J276" i="2"/>
  <c r="J64" i="2"/>
  <c r="P355" i="2"/>
  <c r="T410" i="2"/>
  <c r="BK426" i="2"/>
  <c r="J426" i="2"/>
  <c r="J69" i="2" s="1"/>
  <c r="R81" i="3"/>
  <c r="R80" i="3"/>
  <c r="P94" i="2"/>
  <c r="P93" i="2" s="1"/>
  <c r="P92" i="2" s="1"/>
  <c r="AU55" i="1" s="1"/>
  <c r="BK259" i="2"/>
  <c r="J259" i="2" s="1"/>
  <c r="J63" i="2" s="1"/>
  <c r="R276" i="2"/>
  <c r="BK410" i="2"/>
  <c r="J410" i="2" s="1"/>
  <c r="J66" i="2" s="1"/>
  <c r="R426" i="2"/>
  <c r="R425" i="2"/>
  <c r="T81" i="3"/>
  <c r="T80" i="3" s="1"/>
  <c r="BK254" i="2"/>
  <c r="J254" i="2"/>
  <c r="J62" i="2" s="1"/>
  <c r="BK440" i="2"/>
  <c r="J440" i="2" s="1"/>
  <c r="J72" i="2" s="1"/>
  <c r="BK422" i="2"/>
  <c r="J422" i="2" s="1"/>
  <c r="J67" i="2" s="1"/>
  <c r="BK436" i="2"/>
  <c r="J436" i="2" s="1"/>
  <c r="J71" i="2" s="1"/>
  <c r="E70" i="3"/>
  <c r="J74" i="3"/>
  <c r="BE85" i="3"/>
  <c r="BE88" i="3"/>
  <c r="BE91" i="3"/>
  <c r="BE89" i="3"/>
  <c r="BE90" i="3"/>
  <c r="F55" i="3"/>
  <c r="BE83" i="3"/>
  <c r="BE84" i="3"/>
  <c r="BE86" i="3"/>
  <c r="BE82" i="3"/>
  <c r="BE87" i="3"/>
  <c r="BE93" i="3"/>
  <c r="J86" i="2"/>
  <c r="BE99" i="2"/>
  <c r="BE109" i="2"/>
  <c r="BE132" i="2"/>
  <c r="BE169" i="2"/>
  <c r="BE179" i="2"/>
  <c r="BE200" i="2"/>
  <c r="BE211" i="2"/>
  <c r="BE224" i="2"/>
  <c r="BE227" i="2"/>
  <c r="BE231" i="2"/>
  <c r="BE253" i="2"/>
  <c r="BE260" i="2"/>
  <c r="BE268" i="2"/>
  <c r="BE353" i="2"/>
  <c r="BE366" i="2"/>
  <c r="E48" i="2"/>
  <c r="BE236" i="2"/>
  <c r="BE252" i="2"/>
  <c r="BE269" i="2"/>
  <c r="BE295" i="2"/>
  <c r="BE372" i="2"/>
  <c r="BE376" i="2"/>
  <c r="BE401" i="2"/>
  <c r="BE416" i="2"/>
  <c r="BE418" i="2"/>
  <c r="BE423" i="2"/>
  <c r="BE427" i="2"/>
  <c r="BE431" i="2"/>
  <c r="F55" i="2"/>
  <c r="BE95" i="2"/>
  <c r="BE120" i="2"/>
  <c r="BE136" i="2"/>
  <c r="BE148" i="2"/>
  <c r="BE217" i="2"/>
  <c r="BE238" i="2"/>
  <c r="BE244" i="2"/>
  <c r="BE250" i="2"/>
  <c r="BE255" i="2"/>
  <c r="BE304" i="2"/>
  <c r="BE342" i="2"/>
  <c r="BE346" i="2"/>
  <c r="BE364" i="2"/>
  <c r="BE374" i="2"/>
  <c r="BE382" i="2"/>
  <c r="BE388" i="2"/>
  <c r="BE406" i="2"/>
  <c r="BE413" i="2"/>
  <c r="BE103" i="2"/>
  <c r="BE114" i="2"/>
  <c r="BE140" i="2"/>
  <c r="BE144" i="2"/>
  <c r="BE156" i="2"/>
  <c r="BE219" i="2"/>
  <c r="BE240" i="2"/>
  <c r="BE251" i="2"/>
  <c r="BE289" i="2"/>
  <c r="BE313" i="2"/>
  <c r="BE331" i="2"/>
  <c r="BE344" i="2"/>
  <c r="BE348" i="2"/>
  <c r="BE370" i="2"/>
  <c r="BE117" i="2"/>
  <c r="BE124" i="2"/>
  <c r="BE152" i="2"/>
  <c r="BE172" i="2"/>
  <c r="BE176" i="2"/>
  <c r="BE184" i="2"/>
  <c r="BE205" i="2"/>
  <c r="BE208" i="2"/>
  <c r="BE222" i="2"/>
  <c r="BE273" i="2"/>
  <c r="BE277" i="2"/>
  <c r="BE322" i="2"/>
  <c r="BE336" i="2"/>
  <c r="BE356" i="2"/>
  <c r="BE360" i="2"/>
  <c r="BE395" i="2"/>
  <c r="BE397" i="2"/>
  <c r="BE411" i="2"/>
  <c r="BE420" i="2"/>
  <c r="BE106" i="2"/>
  <c r="BE111" i="2"/>
  <c r="BE128" i="2"/>
  <c r="BE160" i="2"/>
  <c r="BE189" i="2"/>
  <c r="BE264" i="2"/>
  <c r="BE338" i="2"/>
  <c r="BE380" i="2"/>
  <c r="BE391" i="2"/>
  <c r="BE434" i="2"/>
  <c r="BE437" i="2"/>
  <c r="BE441" i="2"/>
  <c r="F34" i="3"/>
  <c r="BA56" i="1"/>
  <c r="F36" i="2"/>
  <c r="BC55" i="1" s="1"/>
  <c r="J34" i="3"/>
  <c r="AW56" i="1" s="1"/>
  <c r="J34" i="2"/>
  <c r="AW55" i="1" s="1"/>
  <c r="F36" i="3"/>
  <c r="BC56" i="1"/>
  <c r="F34" i="2"/>
  <c r="BA55" i="1" s="1"/>
  <c r="F37" i="3"/>
  <c r="BD56" i="1" s="1"/>
  <c r="F35" i="3"/>
  <c r="BB56" i="1" s="1"/>
  <c r="F37" i="2"/>
  <c r="BD55" i="1" s="1"/>
  <c r="F35" i="2"/>
  <c r="BB55" i="1"/>
  <c r="BK93" i="2" l="1"/>
  <c r="J93" i="2"/>
  <c r="J60" i="2"/>
  <c r="R93" i="2"/>
  <c r="R92" i="2" s="1"/>
  <c r="T93" i="2"/>
  <c r="T92" i="2"/>
  <c r="BK435" i="2"/>
  <c r="J435" i="2" s="1"/>
  <c r="J70" i="2" s="1"/>
  <c r="BK425" i="2"/>
  <c r="J425" i="2"/>
  <c r="J68" i="2"/>
  <c r="BK80" i="3"/>
  <c r="J80" i="3"/>
  <c r="J30" i="3" s="1"/>
  <c r="AG56" i="1" s="1"/>
  <c r="AN56" i="1" s="1"/>
  <c r="BD54" i="1"/>
  <c r="W33" i="1" s="1"/>
  <c r="BB54" i="1"/>
  <c r="AX54" i="1"/>
  <c r="F33" i="2"/>
  <c r="AZ55" i="1" s="1"/>
  <c r="AU54" i="1"/>
  <c r="F33" i="3"/>
  <c r="AZ56" i="1"/>
  <c r="J33" i="2"/>
  <c r="AV55" i="1" s="1"/>
  <c r="AT55" i="1" s="1"/>
  <c r="BC54" i="1"/>
  <c r="W32" i="1"/>
  <c r="BA54" i="1"/>
  <c r="AW54" i="1" s="1"/>
  <c r="AK30" i="1" s="1"/>
  <c r="J33" i="3"/>
  <c r="AV56" i="1"/>
  <c r="AT56" i="1"/>
  <c r="BK92" i="2" l="1"/>
  <c r="J92" i="2" s="1"/>
  <c r="J59" i="2" s="1"/>
  <c r="J59" i="3"/>
  <c r="J39" i="3"/>
  <c r="AZ54" i="1"/>
  <c r="W29" i="1"/>
  <c r="W30" i="1"/>
  <c r="AY54" i="1"/>
  <c r="W31" i="1"/>
  <c r="J30" i="2" l="1"/>
  <c r="AG55" i="1"/>
  <c r="AG54" i="1"/>
  <c r="AK26" i="1"/>
  <c r="AV54" i="1"/>
  <c r="AK29" i="1"/>
  <c r="AK35" i="1"/>
  <c r="J39" i="2" l="1"/>
  <c r="AN55" i="1"/>
  <c r="AT54" i="1"/>
  <c r="AN54" i="1"/>
</calcChain>
</file>

<file path=xl/sharedStrings.xml><?xml version="1.0" encoding="utf-8"?>
<sst xmlns="http://schemas.openxmlformats.org/spreadsheetml/2006/main" count="4388" uniqueCount="873">
  <si>
    <t>Export Komplet</t>
  </si>
  <si>
    <t>VZ</t>
  </si>
  <si>
    <t>2.0</t>
  </si>
  <si>
    <t>ZAMOK</t>
  </si>
  <si>
    <t>False</t>
  </si>
  <si>
    <t>{9953b459-a81a-4830-a869-8c0212f880c8}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</si>
  <si>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</si>
  <si>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</si>
  <si>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</si>
  <si>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</si>
  <si>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</si>
  <si>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</si>
  <si>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</si>
  <si>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</si>
  <si>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221-24-29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</si>
  <si>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</si>
  <si>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</si>
  <si>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Trutnov - Chodník k nemocnici ul. Pod Chmelnicí</t>
  </si>
  <si>
    <t>KSO:</t>
  </si>
  <si>
    <t/>
  </si>
  <si>
    <t>CC-CZ:</t>
  </si>
  <si>
    <t>Místo:</t>
  </si>
  <si>
    <t>Trutnov</t>
  </si>
  <si>
    <t>Datum:</t>
  </si>
  <si>
    <t>16. 12. 2024</t>
  </si>
  <si>
    <t>Zadavatel:</t>
  </si>
  <si>
    <t>IČ:</t>
  </si>
  <si>
    <t>Město Trutnov, Slovanské náměstí 165, 546 16</t>
  </si>
  <si>
    <t>DIČ:</t>
  </si>
  <si>
    <t>Účastník:</t>
  </si>
  <si>
    <t>Vyplň údaj</t>
  </si>
  <si>
    <t>Projektant:</t>
  </si>
  <si>
    <t>07053428</t>
  </si>
  <si>
    <t>Hronovský – dopravní projekce s.r.o.</t>
  </si>
  <si>
    <t>CZ07053428</t>
  </si>
  <si>
    <t>True</t>
  </si>
  <si>
    <t>Zpracovatel:</t>
  </si>
  <si>
    <t>Kamil Hronovský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</si>
  <si>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</si>
  <si>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</si>
  <si>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</si>
  <si>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</si>
  <si>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</si>
  <si>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</si>
  <si>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</si>
  <si>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</si>
  <si>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</si>
  <si>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</si>
  <si>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</si>
  <si>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</si>
  <si>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</si>
  <si>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</si>
  <si>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</si>
  <si>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</si>
  <si>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</si>
  <si>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</si>
  <si>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</si>
  <si>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</si>
  <si>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</si>
  <si>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</si>
  <si>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</si>
  <si>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</si>
  <si>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</si>
  <si>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</si>
  <si>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</si>
  <si>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</si>
  <si>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</si>
  <si>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</si>
  <si>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</si>
  <si>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</si>
  <si>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</si>
  <si>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</si>
  <si>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</si>
  <si>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</si>
  <si>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</si>
  <si>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</si>
  <si>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</si>
  <si>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</si>
  <si>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</si>
  <si>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</si>
  <si>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</t>
  </si>
  <si>
    <t>STA</t>
  </si>
  <si>
    <t>1</t>
  </si>
  <si>
    <t>{49db6a92-6bde-49c0-9feb-bb3a04b59112}</t>
  </si>
  <si>
    <t>2</t>
  </si>
  <si>
    <t>VRN</t>
  </si>
  <si>
    <t xml:space="preserve">Vedlejší rozpočtové náklady </t>
  </si>
  <si>
    <t>{d0da2876-7e5a-4033-94a7-7ba5d65b345c}</t>
  </si>
  <si>
    <t>KRYCÍ LIST SOUPISU PRACÍ</t>
  </si>
  <si>
    <t>Objekt:</t>
  </si>
  <si>
    <t>SO 101 - Chodník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</si>
  <si>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</si>
  <si>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</si>
  <si>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</si>
  <si>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</si>
  <si>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</si>
  <si>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 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</si>
  <si>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</si>
  <si>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</si>
  <si>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</si>
  <si>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</si>
  <si>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</si>
  <si>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</si>
  <si>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</si>
  <si>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</si>
  <si>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>M - Práce a dodávky M</t>
  </si>
  <si>
    <t xml:space="preserve">    46-M - Zemní práce při extr.mont.pracích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</si>
  <si>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</si>
  <si>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</si>
  <si>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</si>
  <si>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</si>
  <si>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</si>
  <si>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</si>
  <si>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</si>
  <si>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</si>
  <si>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</si>
  <si>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</si>
  <si>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</si>
  <si>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</si>
  <si>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</si>
  <si>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</si>
  <si>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</si>
  <si>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</si>
  <si>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</si>
  <si>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 Zemní práce</t>
  </si>
  <si>
    <t>K</t>
  </si>
  <si>
    <t>111251101</t>
  </si>
  <si>
    <t>Odstranění křovin a stromů s odstraněním kořenů strojně průměru kmene do 100 mm v rovině nebo ve svahu sklonu terénu do 1:5, při celkové ploše do 100 m2</t>
  </si>
  <si>
    <t>m2</t>
  </si>
  <si>
    <t>CS ÚRS 2024 02</t>
  </si>
  <si>
    <t>4</t>
  </si>
  <si>
    <t>-1151367399</t>
  </si>
  <si>
    <t>Online PSC</t>
  </si>
  <si>
    <t>https://podminky.urs.cz/item/CS_URS_2024_02/111251101</t>
  </si>
  <si>
    <t>VV</t>
  </si>
  <si>
    <t>15+5</t>
  </si>
  <si>
    <t>"viz výkresy PD přílohy D.1.1.1.1 - D.1.1.1.2.6"</t>
  </si>
  <si>
    <t>112101103</t>
  </si>
  <si>
    <t>Odstranění stromů s odřezáním kmene a s odvětvením listnatých, průměru kmene přes 500 do 700 mm</t>
  </si>
  <si>
    <t>kus</t>
  </si>
  <si>
    <t>1009295639</t>
  </si>
  <si>
    <t>https://podminky.urs.cz/item/CS_URS_2024_02/112101103</t>
  </si>
  <si>
    <t>3</t>
  </si>
  <si>
    <t>112101104</t>
  </si>
  <si>
    <t>Odstranění stromů s odřezáním kmene a s odvětvením listnatých, průměru kmene přes 700 do 900 mm</t>
  </si>
  <si>
    <t>-931081975</t>
  </si>
  <si>
    <t>https://podminky.urs.cz/item/CS_URS_2024_02/112101104</t>
  </si>
  <si>
    <t>1"viz výkresy PD přílohy D.1.1.1.1 - D.1.1.1.2.6"</t>
  </si>
  <si>
    <t>112155225</t>
  </si>
  <si>
    <t>Štěpkování s naložením na dopravní prostředek a odvozem do 20 km stromků a větví solitérů, průměru kmene přes 500 do 700 mm</t>
  </si>
  <si>
    <t>-2138485147</t>
  </si>
  <si>
    <t>https://podminky.urs.cz/item/CS_URS_2024_02/112155225</t>
  </si>
  <si>
    <t>2"viz výkresy PD přílohy D.1.1.1.1 - D.1.1.1.2.6"</t>
  </si>
  <si>
    <t>5</t>
  </si>
  <si>
    <t>112155226</t>
  </si>
  <si>
    <t>Štěpkování s naložením na dopravní prostředek a odvozem do 20 km stromků a větví solitérů, průměru kmene přes 700 do 900 mm</t>
  </si>
  <si>
    <t>-414354400</t>
  </si>
  <si>
    <t>6</t>
  </si>
  <si>
    <t>112155311</t>
  </si>
  <si>
    <t>Štěpkování s naložením na dopravní prostředek a odvozem do 20 km keřového porostu středně hustého</t>
  </si>
  <si>
    <t>150099588</t>
  </si>
  <si>
    <t>https://podminky.urs.cz/item/CS_URS_2024_02/112155311</t>
  </si>
  <si>
    <t>5+15"viz výkresy PD přílohy D.1.1.1.1 - D.1.1.1.2.6"</t>
  </si>
  <si>
    <t>7</t>
  </si>
  <si>
    <t>112251103</t>
  </si>
  <si>
    <t>Odstranění pařezů strojně s jejich vykopáním nebo vytrháním průměru přes 500 do 700 mm</t>
  </si>
  <si>
    <t>-464929127</t>
  </si>
  <si>
    <t>https://podminky.urs.cz/item/CS_URS_2024_02/112251103</t>
  </si>
  <si>
    <t>8</t>
  </si>
  <si>
    <t>112251104</t>
  </si>
  <si>
    <t>Odstranění pařezů strojně s jejich vykopáním nebo vytrháním průměru přes 700 do 900 mm</t>
  </si>
  <si>
    <t>1472386560</t>
  </si>
  <si>
    <t>https://podminky.urs.cz/item/CS_URS_2024_02/112251104</t>
  </si>
  <si>
    <t>9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</si>
  <si>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</si>
  <si>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</si>
  <si>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1928651517</t>
  </si>
  <si>
    <t>https://podminky.urs.cz/item/CS_URS_2024_02/113106134</t>
  </si>
  <si>
    <t>4,5</t>
  </si>
  <si>
    <t>10</t>
  </si>
  <si>
    <t>113107171</t>
  </si>
  <si>
    <t>Odstranění podkladů nebo krytů strojně plochy jednotlivě přes 50 m2 do 200 m2 s přemístěním hmot na skládku na vzdálenost do 20 m nebo s naložením na dopravní prostředek z betonu prostého, o tl. vrstvy přes 100 do 150 mm</t>
  </si>
  <si>
    <t>1531606856</t>
  </si>
  <si>
    <t>https://podminky.urs.cz/item/CS_URS_2024_02/113107171</t>
  </si>
  <si>
    <t>63,50</t>
  </si>
  <si>
    <t>11</t>
  </si>
  <si>
    <t>113107182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</si>
  <si>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</si>
  <si>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-1415545977</t>
  </si>
  <si>
    <t>https://podminky.urs.cz/item/CS_URS_2024_02/113107182</t>
  </si>
  <si>
    <t>113154512</t>
  </si>
  <si>
    <t>Frézování živičného podkladu nebo krytu s naložením hmot na dopravní prostředek plochy do 500 m2 pruhu šířky do 0,5 m, tloušťky vrstvy 40 mm</t>
  </si>
  <si>
    <t>-1565661419</t>
  </si>
  <si>
    <t>https://podminky.urs.cz/item/CS_URS_2024_02/113154512</t>
  </si>
  <si>
    <t>38</t>
  </si>
  <si>
    <t>13</t>
  </si>
  <si>
    <t>113154518</t>
  </si>
  <si>
    <t>Frézování živičného podkladu nebo krytu s naložením hmot na dopravní prostředek plochy do 500 m2 pruhu šířky do 0,5 m, tloušťky vrstvy 100 mm</t>
  </si>
  <si>
    <t>-1210193451</t>
  </si>
  <si>
    <t>https://podminky.urs.cz/item/CS_URS_2024_02/113154518</t>
  </si>
  <si>
    <t>25</t>
  </si>
  <si>
    <t>14</t>
  </si>
  <si>
    <t>113201112</t>
  </si>
  <si>
    <t>Vytrhání obrub s vybouráním lože, s přemístěním hmot na skládku na vzdálenost do 3 m nebo s naložením na dopravní prostředek silničních ležatých</t>
  </si>
  <si>
    <t>m</t>
  </si>
  <si>
    <t>1116978460</t>
  </si>
  <si>
    <t>https://podminky.urs.cz/item/CS_URS_2024_02/113201112</t>
  </si>
  <si>
    <t>3,5</t>
  </si>
  <si>
    <t>15</t>
  </si>
  <si>
    <t>113202111</t>
  </si>
  <si>
    <t>Vytrhání obrub s vybouráním lože, s přemístěním hmot na skládku na vzdálenost do 3 m nebo s naložením na dopravní prostředek z krajníků nebo obrubníků stojatých</t>
  </si>
  <si>
    <t>-451315318</t>
  </si>
  <si>
    <t>https://podminky.urs.cz/item/CS_URS_2024_02/113202111</t>
  </si>
  <si>
    <t>73</t>
  </si>
  <si>
    <t>16</t>
  </si>
  <si>
    <t>113203111</t>
  </si>
  <si>
    <t>Vytrhání obrub s vybouráním lože, s přemístěním hmot na skládku na vzdálenost do 3 m nebo s naložením na dopravní prostředek z dlažebních kostek</t>
  </si>
  <si>
    <t>-406027392</t>
  </si>
  <si>
    <t>https://podminky.urs.cz/item/CS_URS_2024_02/113203111</t>
  </si>
  <si>
    <t>1*2</t>
  </si>
  <si>
    <t>17</t>
  </si>
  <si>
    <t>113204111</t>
  </si>
  <si>
    <t>Vytrhání obrub s vybouráním lože, s přemístěním hmot na skládku na vzdálenost do 3 m nebo s naložením na dopravní prostředek záhonových</t>
  </si>
  <si>
    <t>-1351369813</t>
  </si>
  <si>
    <t>https://podminky.urs.cz/item/CS_URS_2024_02/113204111</t>
  </si>
  <si>
    <t>18</t>
  </si>
  <si>
    <t>121151113</t>
  </si>
  <si>
    <t>Sejmutí ornice strojně při souvislé ploše přes 100 do 500 m2, tl. vrstvy do 200 mm</t>
  </si>
  <si>
    <t>1984148182</t>
  </si>
  <si>
    <t>https://podminky.urs.cz/item/CS_URS_2024_02/121151113</t>
  </si>
  <si>
    <t>145</t>
  </si>
  <si>
    <t>19</t>
  </si>
  <si>
    <t>122251103</t>
  </si>
  <si>
    <t>Odkopávky a prokopávky nezapažené strojně v hornině třídy těžitelnosti I skupiny 3 přes 50 do 100 m3</t>
  </si>
  <si>
    <t>m3</t>
  </si>
  <si>
    <t>1253983387</t>
  </si>
  <si>
    <t>https://podminky.urs.cz/item/CS_URS_2024_02/122251103</t>
  </si>
  <si>
    <t>35,80</t>
  </si>
  <si>
    <t>Mezisoučet</t>
  </si>
  <si>
    <t>"sanace zemní pláne"</t>
  </si>
  <si>
    <t>108,50*0,3</t>
  </si>
  <si>
    <t>Součet</t>
  </si>
  <si>
    <t>20</t>
  </si>
  <si>
    <t>129001101</t>
  </si>
  <si>
    <t>Příplatek k cenám vykopávek za ztížení vykopávky v blízkosti podzemního vedení nebo výbušnin v horninách jakékoliv třídy</t>
  </si>
  <si>
    <t>-2049845791</t>
  </si>
  <si>
    <t>https://podminky.urs.cz/item/CS_URS_2024_02/129001101</t>
  </si>
  <si>
    <t>68,35*0,1 'Přepočtené koeficientem množství</t>
  </si>
  <si>
    <t>132251101</t>
  </si>
  <si>
    <t>Hloubení nezapažených rýh šířky do 800 mm strojně s urovnáním dna do předepsaného profilu a spádu v hornině třídy těžitelnosti I skupiny 3 do 20 m3</t>
  </si>
  <si>
    <t>125055458</t>
  </si>
  <si>
    <t>https://podminky.urs.cz/item/CS_URS_2024_02/132251101</t>
  </si>
  <si>
    <t>50,3*0,2*1,2</t>
  </si>
  <si>
    <t>22</t>
  </si>
  <si>
    <t>139001101</t>
  </si>
  <si>
    <t>Příplatek k cenám hloubených vykopávek za ztížení vykopávky v blízkosti podzemního vedení nebo výbušnin pro jakoukoliv třídu horniny</t>
  </si>
  <si>
    <t>972901870</t>
  </si>
  <si>
    <t>https://podminky.urs.cz/item/CS_URS_2024_02/139001101</t>
  </si>
  <si>
    <t>12,072*0,1 'Přepočtené koeficientem množství</t>
  </si>
  <si>
    <t>23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</si>
  <si>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</si>
  <si>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</si>
  <si>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-406476516</t>
  </si>
  <si>
    <t>https://podminky.urs.cz/item/CS_URS_2024_02/162351103</t>
  </si>
  <si>
    <t>"ornice pro zpětné ohumusování na mezideponii a zpět"</t>
  </si>
  <si>
    <t>14,30*2</t>
  </si>
  <si>
    <t>24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</si>
  <si>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</si>
  <si>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</si>
  <si>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-482942363</t>
  </si>
  <si>
    <t>https://podminky.urs.cz/item/CS_URS_2024_02/162451106</t>
  </si>
  <si>
    <t>"přebytek ornice"</t>
  </si>
  <si>
    <t>7,45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</si>
  <si>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</si>
  <si>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</si>
  <si>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-372105295</t>
  </si>
  <si>
    <t>https://podminky.urs.cz/item/CS_URS_2024_02/162751117</t>
  </si>
  <si>
    <t>26</t>
  </si>
  <si>
    <t>167151101</t>
  </si>
  <si>
    <t>Nakládání, skládání a překládání neulehlého výkopku nebo sypaniny strojně nakládání, množství do 100 m3, z horniny třídy těžitelnosti I, skupiny 1 až 3</t>
  </si>
  <si>
    <t>2143017314</t>
  </si>
  <si>
    <t>https://podminky.urs.cz/item/CS_URS_2024_02/167151101</t>
  </si>
  <si>
    <t>"ornice pro zpětné ohumusování "</t>
  </si>
  <si>
    <t>14,30</t>
  </si>
  <si>
    <t>27</t>
  </si>
  <si>
    <t>171101104</t>
  </si>
  <si>
    <t>Uložení sypaniny z hornin soudržných do násypů zhutněných do 102 % PS</t>
  </si>
  <si>
    <t>980389287</t>
  </si>
  <si>
    <t>28</t>
  </si>
  <si>
    <t>M</t>
  </si>
  <si>
    <t>58331R00</t>
  </si>
  <si>
    <t xml:space="preserve">vhodný hutnitelný násypový materiál </t>
  </si>
  <si>
    <t>t</t>
  </si>
  <si>
    <t>-781756069</t>
  </si>
  <si>
    <t>P</t>
  </si>
  <si>
    <t>Poznámka k položce:_x000D_
Do násypů a do výměny podloží bude použit nakoupený materiál, dovoz z 15 km</t>
  </si>
  <si>
    <t>4*2 'Přepočtené koeficientem množství</t>
  </si>
  <si>
    <t>29</t>
  </si>
  <si>
    <t>171152111</t>
  </si>
  <si>
    <t>Uložení sypaniny do zhutněných násypů pro silnice, dálnice a letiště s rozprostřením sypaniny ve vrstvách, s hrubým urovnáním a uzavřením povrchu násypu z hornin nesoudržných sypkých v aktivní zóně</t>
  </si>
  <si>
    <t>-1216950829</t>
  </si>
  <si>
    <t>https://podminky.urs.cz/item/CS_URS_2024_02/171152111</t>
  </si>
  <si>
    <t>"sanace podloží"</t>
  </si>
  <si>
    <t>30</t>
  </si>
  <si>
    <t>58344197</t>
  </si>
  <si>
    <t>štěrkodrť frakce 0/63</t>
  </si>
  <si>
    <t>-846948306</t>
  </si>
  <si>
    <t>32,55*2 'Přepočtené koeficientem množství</t>
  </si>
  <si>
    <t>31</t>
  </si>
  <si>
    <t>171201231</t>
  </si>
  <si>
    <t>Poplatek za uložení stavebního odpadu na recyklační skládce (skládkovné) zeminy a kamení zatříděného do Katalogu odpadů pod kódem 17 05 04</t>
  </si>
  <si>
    <t>-508291242</t>
  </si>
  <si>
    <t>https://podminky.urs.cz/item/CS_URS_2024_02/171201231</t>
  </si>
  <si>
    <t>80,422*1,8 'Přepočtené koeficientem množství</t>
  </si>
  <si>
    <t>32</t>
  </si>
  <si>
    <t>171251201</t>
  </si>
  <si>
    <t>Uložení sypaniny na skládky nebo meziskládky bez hutnění s upravením uložené sypaniny do předepsaného tvaru</t>
  </si>
  <si>
    <t>2140554177</t>
  </si>
  <si>
    <t>https://podminky.urs.cz/item/CS_URS_2024_02/171251201</t>
  </si>
  <si>
    <t>33</t>
  </si>
  <si>
    <t>175101229</t>
  </si>
  <si>
    <t xml:space="preserve">Prosátí zeminy pro ohumusování </t>
  </si>
  <si>
    <t>-714399842</t>
  </si>
  <si>
    <t>34</t>
  </si>
  <si>
    <t>181151322</t>
  </si>
  <si>
    <t>Plošná úprava terénu v zemině skupiny 1 až 4 s urovnáním povrchu bez doplnění ornice souvislé plochy přes 500 m2 při nerovnostech terénu přes 100 do 150 mm na svahu přes 1:5 do 1:2</t>
  </si>
  <si>
    <t>-507677017</t>
  </si>
  <si>
    <t>https://podminky.urs.cz/item/CS_URS_2024_02/181151322</t>
  </si>
  <si>
    <t>95</t>
  </si>
  <si>
    <t>35</t>
  </si>
  <si>
    <t>181351003</t>
  </si>
  <si>
    <t>Rozprostření a urovnání ornice v rovině nebo ve svahu sklonu do 1:5 strojně při souvislé ploše do 100 m2, tl. vrstvy do 200 mm</t>
  </si>
  <si>
    <t>-82865664</t>
  </si>
  <si>
    <t>https://podminky.urs.cz/item/CS_URS_2024_02/181351003</t>
  </si>
  <si>
    <t>"rozprrostření přebytku ornice"</t>
  </si>
  <si>
    <t>7,45/0,15</t>
  </si>
  <si>
    <t>36</t>
  </si>
  <si>
    <t>181411132</t>
  </si>
  <si>
    <t>Založení trávníku na půdě předem připravené plochy do 1000 m2 výsevem včetně utažení parkového na svahu přes 1:5 do 1:2</t>
  </si>
  <si>
    <t>1822221692</t>
  </si>
  <si>
    <t>https://podminky.urs.cz/item/CS_URS_2024_02/181411132</t>
  </si>
  <si>
    <t>37</t>
  </si>
  <si>
    <t>00572410</t>
  </si>
  <si>
    <t>osivo směs travní parková</t>
  </si>
  <si>
    <t>kg</t>
  </si>
  <si>
    <t>981108555</t>
  </si>
  <si>
    <t>95*0,04 'Přepočtené koeficientem množství</t>
  </si>
  <si>
    <t>182351023</t>
  </si>
  <si>
    <t>Rozprostření a urovnání ornice ve svahu sklonu přes 1:5 strojně při souvislé ploše do 100 m2, tl. vrstvy do 200 mm</t>
  </si>
  <si>
    <t>264926989</t>
  </si>
  <si>
    <t>https://podminky.urs.cz/item/CS_URS_2024_02/182351023</t>
  </si>
  <si>
    <t>39</t>
  </si>
  <si>
    <t>181951112</t>
  </si>
  <si>
    <t>Úprava pláně vyrovnáním výškových rozdílů strojně v hornině třídy těžitelnosti I, skupiny 1 až 3 se zhutněním</t>
  </si>
  <si>
    <t>1159919498</t>
  </si>
  <si>
    <t>https://podminky.urs.cz/item/CS_URS_2024_02/181951112</t>
  </si>
  <si>
    <t>108,50</t>
  </si>
  <si>
    <t>40</t>
  </si>
  <si>
    <t>183403261</t>
  </si>
  <si>
    <t>Obdělání půdy válením na svahu přes 1:5 do 1:2</t>
  </si>
  <si>
    <t>135735263</t>
  </si>
  <si>
    <t>41</t>
  </si>
  <si>
    <t>184802211</t>
  </si>
  <si>
    <t>Chemické odplevelení před založením kultury nad 20 m2 postřikem na široko ve svahu do 1:2</t>
  </si>
  <si>
    <t>-2018456610</t>
  </si>
  <si>
    <t>42</t>
  </si>
  <si>
    <t>185803112</t>
  </si>
  <si>
    <t>Ošetření trávníku jednorázové na svahu přes 1:5 do 1:2</t>
  </si>
  <si>
    <t>2005916205</t>
  </si>
  <si>
    <t>43</t>
  </si>
  <si>
    <t>185R00101</t>
  </si>
  <si>
    <t xml:space="preserve">Sadové úpravy - viz samostatný soupis prací </t>
  </si>
  <si>
    <t>Kč</t>
  </si>
  <si>
    <t>1456265471</t>
  </si>
  <si>
    <t>Zakládání</t>
  </si>
  <si>
    <t>44</t>
  </si>
  <si>
    <t>274313611</t>
  </si>
  <si>
    <t>Základy z betonu prostého pasy betonu kamenem neprokládaného tř. C 16/20</t>
  </si>
  <si>
    <t>2000358401</t>
  </si>
  <si>
    <t>https://podminky.urs.cz/item/CS_URS_2024_02/274313611</t>
  </si>
  <si>
    <t>50,34*0,2*0,82</t>
  </si>
  <si>
    <t>Svislé a kompletní konstrukce</t>
  </si>
  <si>
    <t>45</t>
  </si>
  <si>
    <t>311113133</t>
  </si>
  <si>
    <t>Nadzákladové zdi z betonových tvárnic ztraceného bednění hladkých, včetně výplně z betonu třídy C 16/20, tloušťky zdiva přes 200 do 250 mm</t>
  </si>
  <si>
    <t>186793313</t>
  </si>
  <si>
    <t>https://podminky.urs.cz/item/CS_URS_2024_02/311113133</t>
  </si>
  <si>
    <t>50,34*0,5</t>
  </si>
  <si>
    <t>46</t>
  </si>
  <si>
    <t>338171125</t>
  </si>
  <si>
    <t>Montáž sloupků a vzpěr plotových ocelových trubkových nebo profilovaných výšky přes 2 do 2,6 m ukotvením k pevnému podkladu</t>
  </si>
  <si>
    <t>1048489898</t>
  </si>
  <si>
    <t>https://podminky.urs.cz/item/CS_URS_2024_02/338171125</t>
  </si>
  <si>
    <t>47</t>
  </si>
  <si>
    <t>55342263</t>
  </si>
  <si>
    <t>sloupek plotový koncový Pz a komaxitový 2500/48x1,5mm</t>
  </si>
  <si>
    <t>-1535847321</t>
  </si>
  <si>
    <t>48</t>
  </si>
  <si>
    <t>348171130</t>
  </si>
  <si>
    <t>Montáž oplocení z dílců kovových rámových, na ocelové sloupky, výšky přes 1,5 do 2,0 m</t>
  </si>
  <si>
    <t>-234794754</t>
  </si>
  <si>
    <t>https://podminky.urs.cz/item/CS_URS_2024_02/348171130</t>
  </si>
  <si>
    <t>58</t>
  </si>
  <si>
    <t>49</t>
  </si>
  <si>
    <t>348272515</t>
  </si>
  <si>
    <t xml:space="preserve">Zákrytová deska 400x260x50 mm, lepená mrazuvzdorným lepidlem </t>
  </si>
  <si>
    <t>605101666</t>
  </si>
  <si>
    <t>https://podminky.urs.cz/item/CS_URS_2024_02/348272515</t>
  </si>
  <si>
    <t>50,50"viz výkresy PD přílohy D.1.1.1.1 - D.1.1.1.2.6"</t>
  </si>
  <si>
    <t>Komunikace pozemní</t>
  </si>
  <si>
    <t>50</t>
  </si>
  <si>
    <t>564851011</t>
  </si>
  <si>
    <t>Podklad ze štěrkodrti ŠD s rozprostřením a zhutněním plochy jednotlivě do 100 m2, po zhutnění tl. 150 mm</t>
  </si>
  <si>
    <t>-935683507</t>
  </si>
  <si>
    <t>https://podminky.urs.cz/item/CS_URS_2024_02/564851011</t>
  </si>
  <si>
    <t>"Konstrukce chodníku z dlažby"</t>
  </si>
  <si>
    <t>91</t>
  </si>
  <si>
    <t>"Konstrukce sjezdu z dlažby"</t>
  </si>
  <si>
    <t>9*2</t>
  </si>
  <si>
    <t>26,80"ŠDA pod varovníé pásy"</t>
  </si>
  <si>
    <t>51</t>
  </si>
  <si>
    <t>564871011</t>
  </si>
  <si>
    <t>Podklad ze štěrkodrti ŠD s rozprostřením a zhutněním plochy jednotlivě do 100 m2, po zhutnění tl. 250 mm</t>
  </si>
  <si>
    <t>1537040615</t>
  </si>
  <si>
    <t>https://podminky.urs.cz/item/CS_URS_2024_02/564871011</t>
  </si>
  <si>
    <t>"Konstrukce úpravy sjezdu"</t>
  </si>
  <si>
    <t>8,50</t>
  </si>
  <si>
    <t>52</t>
  </si>
  <si>
    <t>565145101</t>
  </si>
  <si>
    <t>Asfaltový beton vrstva podkladní ACP 16 (obalované kamenivo střednězrnné - OKS) s rozprostřením a zhutněním v pruhu šířky do 1,5 m, po zhutnění tl. 60 mm</t>
  </si>
  <si>
    <t>1750666317</t>
  </si>
  <si>
    <t>https://podminky.urs.cz/item/CS_URS_2024_02/565145101</t>
  </si>
  <si>
    <t>37,50</t>
  </si>
  <si>
    <t>53</t>
  </si>
  <si>
    <t>573111112</t>
  </si>
  <si>
    <t>Postřik infiltrační PI z asfaltu silničního s posypem kamenivem, v množství 1,00 kg/m2</t>
  </si>
  <si>
    <t>-856740101</t>
  </si>
  <si>
    <t>https://podminky.urs.cz/item/CS_URS_2024_02/573111112</t>
  </si>
  <si>
    <t>54</t>
  </si>
  <si>
    <t>573211107</t>
  </si>
  <si>
    <t>Postřik spojovací PS bez posypu kamenivem z asfaltu silničního, v množství 0,30 kg/m2</t>
  </si>
  <si>
    <t>-126855995</t>
  </si>
  <si>
    <t>https://podminky.urs.cz/item/CS_URS_2024_02/573211107</t>
  </si>
  <si>
    <t>71,50</t>
  </si>
  <si>
    <t>55</t>
  </si>
  <si>
    <t>577134111</t>
  </si>
  <si>
    <t>Asfaltový beton vrstva obrusná ACO 11 (ABS) s rozprostřením a se zhutněním z nemodifikovaného asfaltu v pruhu šířky do 3 m tř. I (ACO 11+), po zhutnění tl. 40 mm</t>
  </si>
  <si>
    <t>-1881204085</t>
  </si>
  <si>
    <t>https://podminky.urs.cz/item/CS_URS_2024_02/577134111</t>
  </si>
  <si>
    <t>56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</si>
  <si>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</si>
  <si>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</si>
  <si>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945670102</t>
  </si>
  <si>
    <t>https://podminky.urs.cz/item/CS_URS_2024_02/596211111</t>
  </si>
  <si>
    <t>57</t>
  </si>
  <si>
    <t>59245018</t>
  </si>
  <si>
    <t>dlažba skladebná betonová 200x100mm tl 60mm přírodní</t>
  </si>
  <si>
    <t>-990488747</t>
  </si>
  <si>
    <t>91*1,03 'Přepočtené koeficientem množství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</si>
  <si>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</si>
  <si>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</si>
  <si>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1298005025</t>
  </si>
  <si>
    <t>https://podminky.urs.cz/item/CS_URS_2024_02/596211210</t>
  </si>
  <si>
    <t>4,6+3,8+5</t>
  </si>
  <si>
    <t>59</t>
  </si>
  <si>
    <t>59245226.1</t>
  </si>
  <si>
    <t>betonová dlažba s výstupky pravidelného tvaru dle TN TZÚS 12.03.04., červená, tl. 8 cm</t>
  </si>
  <si>
    <t>-793988881</t>
  </si>
  <si>
    <t>4,6*1,03 'Přepočtené koeficientem množství</t>
  </si>
  <si>
    <t>60</t>
  </si>
  <si>
    <t>59246087.1</t>
  </si>
  <si>
    <t>dlažba pro nevidomé betonová 200x200mm tl 80mm přírodní, bez zkosených hran</t>
  </si>
  <si>
    <t>1798091089</t>
  </si>
  <si>
    <t>3,8*1,03 'Přepočtené koeficientem množství</t>
  </si>
  <si>
    <t>61</t>
  </si>
  <si>
    <t>RMAT0001</t>
  </si>
  <si>
    <t>umělá vodící linie - dlažba s podélnými drážkami dle TN TZÚS 12.03.06., šedá, tl. 8 cm</t>
  </si>
  <si>
    <t>-850108584</t>
  </si>
  <si>
    <t>5*1,03 'Přepočtené koeficientem množství</t>
  </si>
  <si>
    <t>62</t>
  </si>
  <si>
    <t>596212210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</si>
  <si>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</si>
  <si>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-1523851024</t>
  </si>
  <si>
    <t>https://podminky.urs.cz/item/CS_URS_2024_02/596212210</t>
  </si>
  <si>
    <t>63</t>
  </si>
  <si>
    <t>59245020</t>
  </si>
  <si>
    <t>dlažba skladebná betonová 200x100mm tl 80mm přírodní</t>
  </si>
  <si>
    <t>-61806986</t>
  </si>
  <si>
    <t>9*1,03 'Přepočtené koeficientem množství</t>
  </si>
  <si>
    <t>Ostatní konstrukce a práce, bourání</t>
  </si>
  <si>
    <t>64</t>
  </si>
  <si>
    <t>91312R111</t>
  </si>
  <si>
    <t>Posun DZ č. B 28 do nové polohy vč. sloupku (demontáž, nová bet. patka, montáž)</t>
  </si>
  <si>
    <t>1168795538</t>
  </si>
  <si>
    <t>https://podminky.urs.cz/item/CS_URS_2024_02/91312R111</t>
  </si>
  <si>
    <t>65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</si>
  <si>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</si>
  <si>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</si>
  <si>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-35893324</t>
  </si>
  <si>
    <t>https://podminky.urs.cz/item/CS_URS_2024_02/915491211</t>
  </si>
  <si>
    <t>4,3</t>
  </si>
  <si>
    <t>66</t>
  </si>
  <si>
    <t>59218001</t>
  </si>
  <si>
    <t>krajník betonový silniční 500x250x80mm</t>
  </si>
  <si>
    <t>-785092920</t>
  </si>
  <si>
    <t>4,3*1,02 'Přepočtené koeficientem množství</t>
  </si>
  <si>
    <t>67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</si>
  <si>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</si>
  <si>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</si>
  <si>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-1377630714</t>
  </si>
  <si>
    <t>https://podminky.urs.cz/item/CS_URS_2024_02/916131213</t>
  </si>
  <si>
    <t>59,85+9,15+1</t>
  </si>
  <si>
    <t>68</t>
  </si>
  <si>
    <t>59217031</t>
  </si>
  <si>
    <t>obrubník silniční betonový 1000x150x250mm</t>
  </si>
  <si>
    <t>-1147107318</t>
  </si>
  <si>
    <t>59,85*1,02 'Přepočtené koeficientem množství</t>
  </si>
  <si>
    <t>69</t>
  </si>
  <si>
    <t>59217029</t>
  </si>
  <si>
    <t>obrubník silniční betonový nájezdový 1000x150x150mm</t>
  </si>
  <si>
    <t>-1012603131</t>
  </si>
  <si>
    <t>9,15*1,03 'Přepočtené koeficientem množství</t>
  </si>
  <si>
    <t>70</t>
  </si>
  <si>
    <t>59217076</t>
  </si>
  <si>
    <t>obrubník silniční betonový přechodový 1000x150x250mm</t>
  </si>
  <si>
    <t>-260232016</t>
  </si>
  <si>
    <t>1*1,03 'Přepočtené koeficientem množství</t>
  </si>
  <si>
    <t>71</t>
  </si>
  <si>
    <t>916331112</t>
  </si>
  <si>
    <t>Osazení zahradního obrubníku betonového s ložem tl. od 50 do 100 mm z betonu prostého tř. C 12/15 s boční opěrou z betonu prostého tř. C 12/15</t>
  </si>
  <si>
    <t>-413882395</t>
  </si>
  <si>
    <t>https://podminky.urs.cz/item/CS_URS_2024_02/916331112</t>
  </si>
  <si>
    <t>3,50</t>
  </si>
  <si>
    <t>72</t>
  </si>
  <si>
    <t>59217001</t>
  </si>
  <si>
    <t>obrubník zahradní betonový 1000x50x250mm</t>
  </si>
  <si>
    <t>1731303019</t>
  </si>
  <si>
    <t>3,5*1,03 'Přepočtené koeficientem množství</t>
  </si>
  <si>
    <t>919726122</t>
  </si>
  <si>
    <t>Geotextilie netkaná pro ochranu, separaci nebo filtraci měrná hmotnost přes 200 do 300 g/m2</t>
  </si>
  <si>
    <t>645803554</t>
  </si>
  <si>
    <t>https://podminky.urs.cz/item/CS_URS_2024_02/919726122</t>
  </si>
  <si>
    <t>108,50*1,05</t>
  </si>
  <si>
    <t>74</t>
  </si>
  <si>
    <t>919732R11</t>
  </si>
  <si>
    <t>Zalití spáry modifikovanou asfaltovou zálivkou s podrcením křemičitým pískem</t>
  </si>
  <si>
    <t>251612452</t>
  </si>
  <si>
    <t>82,25</t>
  </si>
  <si>
    <t>75</t>
  </si>
  <si>
    <t>919735111</t>
  </si>
  <si>
    <t>Řezání stávajícího živičného krytu nebo podkladu hloubky do 50 mm</t>
  </si>
  <si>
    <t>-291862169</t>
  </si>
  <si>
    <t>https://podminky.urs.cz/item/CS_URS_2024_02/919735111</t>
  </si>
  <si>
    <t>78</t>
  </si>
  <si>
    <t>76</t>
  </si>
  <si>
    <t>93610R421</t>
  </si>
  <si>
    <t>Posun odpadkového koše vč. sloupku (demontáž, nová bet. patka, montáž)</t>
  </si>
  <si>
    <t>90685902</t>
  </si>
  <si>
    <t>https://podminky.urs.cz/item/CS_URS_2024_02/93610R421</t>
  </si>
  <si>
    <t>77</t>
  </si>
  <si>
    <t>961044111</t>
  </si>
  <si>
    <t>Bourání základů z betonu prostého</t>
  </si>
  <si>
    <t>1701655502</t>
  </si>
  <si>
    <t>https://podminky.urs.cz/item/CS_URS_2024_02/961044111</t>
  </si>
  <si>
    <t>58,5*0,2*1,2</t>
  </si>
  <si>
    <t>966072811</t>
  </si>
  <si>
    <t>Rozebrání oplocení z dílců rámových na ocelové sloupky, výšky přes 1 do 2 m</t>
  </si>
  <si>
    <t>1766222837</t>
  </si>
  <si>
    <t>https://podminky.urs.cz/item/CS_URS_2024_02/966072811</t>
  </si>
  <si>
    <t>"výplň zachovat, bude znovu použita"</t>
  </si>
  <si>
    <t>79</t>
  </si>
  <si>
    <t>966071823</t>
  </si>
  <si>
    <t>Rozebrání oplocení z pletiva drátěného se čtvercovými oky, výšky přes 2,0 do 4,0 m</t>
  </si>
  <si>
    <t>-205880193</t>
  </si>
  <si>
    <t>https://podminky.urs.cz/item/CS_URS_2024_02/966071823</t>
  </si>
  <si>
    <t>2,4</t>
  </si>
  <si>
    <t>997</t>
  </si>
  <si>
    <t>Přesun sutě</t>
  </si>
  <si>
    <t>80</t>
  </si>
  <si>
    <t>997221571</t>
  </si>
  <si>
    <t>Vodorovná doprava vybouraných hmot bez naložení, ale se složením a s hrubým urovnáním na vzdálenost do 1 km</t>
  </si>
  <si>
    <t>-1306781733</t>
  </si>
  <si>
    <t>https://podminky.urs.cz/item/CS_URS_2024_02/997221571</t>
  </si>
  <si>
    <t>81</t>
  </si>
  <si>
    <t>997221579</t>
  </si>
  <si>
    <t>Vodorovná doprava vybouraných hmot bez naložení, ale se složením a s hrubým urovnáním na vzdálenost Příplatek k ceně za každý další započatý 1 km přes 1 km</t>
  </si>
  <si>
    <t>690143008</t>
  </si>
  <si>
    <t>https://podminky.urs.cz/item/CS_URS_2024_02/997221579</t>
  </si>
  <si>
    <t>90,058*9 'Přepočtené koeficientem množství</t>
  </si>
  <si>
    <t>82</t>
  </si>
  <si>
    <t>997221612</t>
  </si>
  <si>
    <t>Nakládání na dopravní prostředky pro vodorovnou dopravu vybouraných hmot</t>
  </si>
  <si>
    <t>-442112976</t>
  </si>
  <si>
    <t>https://podminky.urs.cz/item/CS_URS_2024_02/997221612</t>
  </si>
  <si>
    <t>83</t>
  </si>
  <si>
    <t>997221861</t>
  </si>
  <si>
    <t>Poplatek za uložení stavebního odpadu na recyklační skládce (skládkovné) z prostého betonu zatříděného do Katalogu odpadů pod kódem 17 01 01</t>
  </si>
  <si>
    <t>-458074599</t>
  </si>
  <si>
    <t>https://podminky.urs.cz/item/CS_URS_2024_02/997221861</t>
  </si>
  <si>
    <t>84</t>
  </si>
  <si>
    <t>997221875</t>
  </si>
  <si>
    <t>Poplatek za uložení stavebního odpadu na recyklační skládce (skládkovné) asfaltového bez obsahu dehtu zatříděného do Katalogu odpadů pod kódem 17 03 02</t>
  </si>
  <si>
    <t>-40100643</t>
  </si>
  <si>
    <t>https://podminky.urs.cz/item/CS_URS_2024_02/997221875</t>
  </si>
  <si>
    <t>998</t>
  </si>
  <si>
    <t>Přesun hmot</t>
  </si>
  <si>
    <t>85</t>
  </si>
  <si>
    <t>998223011</t>
  </si>
  <si>
    <t>Přesun hmot pro pozemní komunikace s krytem dlážděným dopravní vzdálenost do 200 m jakékoliv délky objektu</t>
  </si>
  <si>
    <t>-485286230</t>
  </si>
  <si>
    <t>https://podminky.urs.cz/item/CS_URS_2024_02/998223011</t>
  </si>
  <si>
    <t>PSV</t>
  </si>
  <si>
    <t>Práce a dodávky PSV</t>
  </si>
  <si>
    <t>783</t>
  </si>
  <si>
    <t>Dokončovací práce - nátěry</t>
  </si>
  <si>
    <t>86</t>
  </si>
  <si>
    <t>783306811</t>
  </si>
  <si>
    <t>Odstranění nátěrů ze zámečnických konstrukcí oškrábáním</t>
  </si>
  <si>
    <t>-980912514</t>
  </si>
  <si>
    <t>https://podminky.urs.cz/item/CS_URS_2024_02/783306811</t>
  </si>
  <si>
    <t>50,34*1,75</t>
  </si>
  <si>
    <t>87</t>
  </si>
  <si>
    <t>783317101</t>
  </si>
  <si>
    <t>Krycí nátěr (email) zámečnických konstrukcí jednonásobný syntetický standardní</t>
  </si>
  <si>
    <t>-1010907012</t>
  </si>
  <si>
    <t>https://podminky.urs.cz/item/CS_URS_2024_02/783317101</t>
  </si>
  <si>
    <t>88,095*1,15 'Přepočtené koeficientem množství</t>
  </si>
  <si>
    <t>88</t>
  </si>
  <si>
    <t>78390R716</t>
  </si>
  <si>
    <t>Impregnační nátěr konstrukcí betonových hydrofobní jednonásobný</t>
  </si>
  <si>
    <t>-1708952558</t>
  </si>
  <si>
    <t>Práce a dodávky M</t>
  </si>
  <si>
    <t>46-M</t>
  </si>
  <si>
    <t>Zemní práce při extr.mont.pracích</t>
  </si>
  <si>
    <t>89</t>
  </si>
  <si>
    <t>460791R11</t>
  </si>
  <si>
    <t>Provizorní zajištění podzemního vedení CETIN při výstavbě oplocení - umístění do půlené chráničky HDPE DN 100, dl. 2 x 3 m</t>
  </si>
  <si>
    <t>kpl</t>
  </si>
  <si>
    <t>-1899941242</t>
  </si>
  <si>
    <t>HZS</t>
  </si>
  <si>
    <t>Hodinové zúčtovací sazby</t>
  </si>
  <si>
    <t>90</t>
  </si>
  <si>
    <t>HZS2131</t>
  </si>
  <si>
    <t>Hodinové zúčtovací sazby profesí PSV provádění stavebních konstrukcí zámečník</t>
  </si>
  <si>
    <t>hod</t>
  </si>
  <si>
    <t>512</t>
  </si>
  <si>
    <t>1559612982</t>
  </si>
  <si>
    <t>https://podminky.urs.cz/item/CS_URS_2024_02/HZS2131</t>
  </si>
  <si>
    <t xml:space="preserve">VRN - Vedlejší rozpočtové náklady </t>
  </si>
  <si>
    <t>VRN - Vedlejší rozpočtové náklady</t>
  </si>
  <si>
    <t>Vedlejší rozpočtové náklady</t>
  </si>
  <si>
    <t>VRN_001</t>
  </si>
  <si>
    <t>Geodetické práce při provádění stavby</t>
  </si>
  <si>
    <t>230496389</t>
  </si>
  <si>
    <t>VRN_002</t>
  </si>
  <si>
    <t>Geodetické práce po výstavbě - geodetické zaměření skutečného provedení díla, vyhotovení geometrických plánů</t>
  </si>
  <si>
    <t>698000995</t>
  </si>
  <si>
    <t>VRN_003-1</t>
  </si>
  <si>
    <t>Dokumentace skutečného provedení stavby (3x tištěná,CD)</t>
  </si>
  <si>
    <t>246300969</t>
  </si>
  <si>
    <t>VRN_004</t>
  </si>
  <si>
    <t>Zařízení staveniště, zřízení, provoz, demontáž</t>
  </si>
  <si>
    <t>1914401494</t>
  </si>
  <si>
    <t>VRN_005</t>
  </si>
  <si>
    <t>Uvedení ploch poškozených vlivem realizace díla do stavu před zahájením realizace díla</t>
  </si>
  <si>
    <t>-1103938564</t>
  </si>
  <si>
    <t>VRN_006</t>
  </si>
  <si>
    <t>Přechodné dopravní značení, projednání</t>
  </si>
  <si>
    <t>-889591750</t>
  </si>
  <si>
    <t>VRN_007</t>
  </si>
  <si>
    <t>Přechodné dopravní značení - značky pronájem, instalace, údržba</t>
  </si>
  <si>
    <t>-1858159457</t>
  </si>
  <si>
    <t>VRN_008</t>
  </si>
  <si>
    <t>Ochrana a zabezpečení stávajících inženýrských sítí po celou dobu realizace díla</t>
  </si>
  <si>
    <t>404001434</t>
  </si>
  <si>
    <t>VRN_009</t>
  </si>
  <si>
    <t>Vytyčení stávajících sítí</t>
  </si>
  <si>
    <t>-1106564759</t>
  </si>
  <si>
    <t>VRN_010</t>
  </si>
  <si>
    <t>Fotodokumentace</t>
  </si>
  <si>
    <t>1642261541</t>
  </si>
  <si>
    <t>Poznámka k položce:_x000D_
pořízení fotografie, včetně jejich časové a prostorové identifikace,_x000D_
dokumentující rozhodující etapy průběhu celé stavby i technologických montáží</t>
  </si>
  <si>
    <t>VRN_012</t>
  </si>
  <si>
    <t>Kopaná sonda nad horkovodem</t>
  </si>
  <si>
    <t>-142331357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</si>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</sst>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171152111" TargetMode="External"/><Relationship Id="rId21" Type="http://schemas.openxmlformats.org/officeDocument/2006/relationships/hyperlink" Target="https://podminky.urs.cz/item/CS_URS_2024_02/139001101" TargetMode="External"/><Relationship Id="rId34" Type="http://schemas.openxmlformats.org/officeDocument/2006/relationships/hyperlink" Target="https://podminky.urs.cz/item/CS_URS_2024_02/274313611" TargetMode="External"/><Relationship Id="rId42" Type="http://schemas.openxmlformats.org/officeDocument/2006/relationships/hyperlink" Target="https://podminky.urs.cz/item/CS_URS_2024_02/573111112" TargetMode="External"/><Relationship Id="rId47" Type="http://schemas.openxmlformats.org/officeDocument/2006/relationships/hyperlink" Target="https://podminky.urs.cz/item/CS_URS_2024_02/596212210" TargetMode="External"/><Relationship Id="rId50" Type="http://schemas.openxmlformats.org/officeDocument/2006/relationships/hyperlink" Target="https://podminky.urs.cz/item/CS_URS_2024_02/916131213" TargetMode="External"/><Relationship Id="rId55" Type="http://schemas.openxmlformats.org/officeDocument/2006/relationships/hyperlink" Target="https://podminky.urs.cz/item/CS_URS_2024_02/961044111" TargetMode="External"/><Relationship Id="rId63" Type="http://schemas.openxmlformats.org/officeDocument/2006/relationships/hyperlink" Target="https://podminky.urs.cz/item/CS_URS_2024_02/998223011" TargetMode="External"/><Relationship Id="rId7" Type="http://schemas.openxmlformats.org/officeDocument/2006/relationships/hyperlink" Target="https://podminky.urs.cz/item/CS_URS_2024_02/112251104" TargetMode="External"/><Relationship Id="rId2" Type="http://schemas.openxmlformats.org/officeDocument/2006/relationships/hyperlink" Target="https://podminky.urs.cz/item/CS_URS_2024_02/112101103" TargetMode="External"/><Relationship Id="rId16" Type="http://schemas.openxmlformats.org/officeDocument/2006/relationships/hyperlink" Target="https://podminky.urs.cz/item/CS_URS_2024_02/113204111" TargetMode="External"/><Relationship Id="rId29" Type="http://schemas.openxmlformats.org/officeDocument/2006/relationships/hyperlink" Target="https://podminky.urs.cz/item/CS_URS_2024_02/181151322" TargetMode="External"/><Relationship Id="rId11" Type="http://schemas.openxmlformats.org/officeDocument/2006/relationships/hyperlink" Target="https://podminky.urs.cz/item/CS_URS_2024_02/113154512" TargetMode="External"/><Relationship Id="rId24" Type="http://schemas.openxmlformats.org/officeDocument/2006/relationships/hyperlink" Target="https://podminky.urs.cz/item/CS_URS_2024_02/162751117" TargetMode="External"/><Relationship Id="rId32" Type="http://schemas.openxmlformats.org/officeDocument/2006/relationships/hyperlink" Target="https://podminky.urs.cz/item/CS_URS_2024_02/182351023" TargetMode="External"/><Relationship Id="rId37" Type="http://schemas.openxmlformats.org/officeDocument/2006/relationships/hyperlink" Target="https://podminky.urs.cz/item/CS_URS_2024_02/348171130" TargetMode="External"/><Relationship Id="rId40" Type="http://schemas.openxmlformats.org/officeDocument/2006/relationships/hyperlink" Target="https://podminky.urs.cz/item/CS_URS_2024_02/564871011" TargetMode="External"/><Relationship Id="rId45" Type="http://schemas.openxmlformats.org/officeDocument/2006/relationships/hyperlink" Target="https://podminky.urs.cz/item/CS_URS_2024_02/596211111" TargetMode="External"/><Relationship Id="rId53" Type="http://schemas.openxmlformats.org/officeDocument/2006/relationships/hyperlink" Target="https://podminky.urs.cz/item/CS_URS_2024_02/919735111" TargetMode="External"/><Relationship Id="rId58" Type="http://schemas.openxmlformats.org/officeDocument/2006/relationships/hyperlink" Target="https://podminky.urs.cz/item/CS_URS_2024_02/997221571" TargetMode="External"/><Relationship Id="rId66" Type="http://schemas.openxmlformats.org/officeDocument/2006/relationships/hyperlink" Target="https://podminky.urs.cz/item/CS_URS_2024_02/HZS2131" TargetMode="External"/><Relationship Id="rId5" Type="http://schemas.openxmlformats.org/officeDocument/2006/relationships/hyperlink" Target="https://podminky.urs.cz/item/CS_URS_2024_02/112155311" TargetMode="External"/><Relationship Id="rId61" Type="http://schemas.openxmlformats.org/officeDocument/2006/relationships/hyperlink" Target="https://podminky.urs.cz/item/CS_URS_2024_02/997221861" TargetMode="External"/><Relationship Id="rId19" Type="http://schemas.openxmlformats.org/officeDocument/2006/relationships/hyperlink" Target="https://podminky.urs.cz/item/CS_URS_2024_02/129001101" TargetMode="External"/><Relationship Id="rId14" Type="http://schemas.openxmlformats.org/officeDocument/2006/relationships/hyperlink" Target="https://podminky.urs.cz/item/CS_URS_2024_02/113202111" TargetMode="External"/><Relationship Id="rId22" Type="http://schemas.openxmlformats.org/officeDocument/2006/relationships/hyperlink" Target="https://podminky.urs.cz/item/CS_URS_2024_02/162351103" TargetMode="External"/><Relationship Id="rId27" Type="http://schemas.openxmlformats.org/officeDocument/2006/relationships/hyperlink" Target="https://podminky.urs.cz/item/CS_URS_2024_02/171201231" TargetMode="External"/><Relationship Id="rId30" Type="http://schemas.openxmlformats.org/officeDocument/2006/relationships/hyperlink" Target="https://podminky.urs.cz/item/CS_URS_2024_02/181351003" TargetMode="External"/><Relationship Id="rId35" Type="http://schemas.openxmlformats.org/officeDocument/2006/relationships/hyperlink" Target="https://podminky.urs.cz/item/CS_URS_2024_02/311113133" TargetMode="External"/><Relationship Id="rId43" Type="http://schemas.openxmlformats.org/officeDocument/2006/relationships/hyperlink" Target="https://podminky.urs.cz/item/CS_URS_2024_02/573211107" TargetMode="External"/><Relationship Id="rId48" Type="http://schemas.openxmlformats.org/officeDocument/2006/relationships/hyperlink" Target="https://podminky.urs.cz/item/CS_URS_2024_02/91312R111" TargetMode="External"/><Relationship Id="rId56" Type="http://schemas.openxmlformats.org/officeDocument/2006/relationships/hyperlink" Target="https://podminky.urs.cz/item/CS_URS_2024_02/966072811" TargetMode="External"/><Relationship Id="rId64" Type="http://schemas.openxmlformats.org/officeDocument/2006/relationships/hyperlink" Target="https://podminky.urs.cz/item/CS_URS_2024_02/783306811" TargetMode="External"/><Relationship Id="rId8" Type="http://schemas.openxmlformats.org/officeDocument/2006/relationships/hyperlink" Target="https://podminky.urs.cz/item/CS_URS_2024_02/113106134" TargetMode="External"/><Relationship Id="rId51" Type="http://schemas.openxmlformats.org/officeDocument/2006/relationships/hyperlink" Target="https://podminky.urs.cz/item/CS_URS_2024_02/916331112" TargetMode="External"/><Relationship Id="rId3" Type="http://schemas.openxmlformats.org/officeDocument/2006/relationships/hyperlink" Target="https://podminky.urs.cz/item/CS_URS_2024_02/112101104" TargetMode="External"/><Relationship Id="rId12" Type="http://schemas.openxmlformats.org/officeDocument/2006/relationships/hyperlink" Target="https://podminky.urs.cz/item/CS_URS_2024_02/113154518" TargetMode="External"/><Relationship Id="rId17" Type="http://schemas.openxmlformats.org/officeDocument/2006/relationships/hyperlink" Target="https://podminky.urs.cz/item/CS_URS_2024_02/121151113" TargetMode="External"/><Relationship Id="rId25" Type="http://schemas.openxmlformats.org/officeDocument/2006/relationships/hyperlink" Target="https://podminky.urs.cz/item/CS_URS_2024_02/167151101" TargetMode="External"/><Relationship Id="rId33" Type="http://schemas.openxmlformats.org/officeDocument/2006/relationships/hyperlink" Target="https://podminky.urs.cz/item/CS_URS_2024_02/181951112" TargetMode="External"/><Relationship Id="rId38" Type="http://schemas.openxmlformats.org/officeDocument/2006/relationships/hyperlink" Target="https://podminky.urs.cz/item/CS_URS_2024_02/348272515" TargetMode="External"/><Relationship Id="rId46" Type="http://schemas.openxmlformats.org/officeDocument/2006/relationships/hyperlink" Target="https://podminky.urs.cz/item/CS_URS_2024_02/596211210" TargetMode="External"/><Relationship Id="rId59" Type="http://schemas.openxmlformats.org/officeDocument/2006/relationships/hyperlink" Target="https://podminky.urs.cz/item/CS_URS_2024_02/997221579" TargetMode="External"/><Relationship Id="rId67" Type="http://schemas.openxmlformats.org/officeDocument/2006/relationships/drawing" Target="../drawings/drawing2.xml"/><Relationship Id="rId20" Type="http://schemas.openxmlformats.org/officeDocument/2006/relationships/hyperlink" Target="https://podminky.urs.cz/item/CS_URS_2024_02/132251101" TargetMode="External"/><Relationship Id="rId41" Type="http://schemas.openxmlformats.org/officeDocument/2006/relationships/hyperlink" Target="https://podminky.urs.cz/item/CS_URS_2024_02/565145101" TargetMode="External"/><Relationship Id="rId54" Type="http://schemas.openxmlformats.org/officeDocument/2006/relationships/hyperlink" Target="https://podminky.urs.cz/item/CS_URS_2024_02/93610R421" TargetMode="External"/><Relationship Id="rId62" Type="http://schemas.openxmlformats.org/officeDocument/2006/relationships/hyperlink" Target="https://podminky.urs.cz/item/CS_URS_2024_02/997221875" TargetMode="External"/><Relationship Id="rId1" Type="http://schemas.openxmlformats.org/officeDocument/2006/relationships/hyperlink" Target="https://podminky.urs.cz/item/CS_URS_2024_02/111251101" TargetMode="External"/><Relationship Id="rId6" Type="http://schemas.openxmlformats.org/officeDocument/2006/relationships/hyperlink" Target="https://podminky.urs.cz/item/CS_URS_2024_02/112251103" TargetMode="External"/><Relationship Id="rId15" Type="http://schemas.openxmlformats.org/officeDocument/2006/relationships/hyperlink" Target="https://podminky.urs.cz/item/CS_URS_2024_02/113203111" TargetMode="External"/><Relationship Id="rId23" Type="http://schemas.openxmlformats.org/officeDocument/2006/relationships/hyperlink" Target="https://podminky.urs.cz/item/CS_URS_2024_02/162451106" TargetMode="External"/><Relationship Id="rId28" Type="http://schemas.openxmlformats.org/officeDocument/2006/relationships/hyperlink" Target="https://podminky.urs.cz/item/CS_URS_2024_02/171251201" TargetMode="External"/><Relationship Id="rId36" Type="http://schemas.openxmlformats.org/officeDocument/2006/relationships/hyperlink" Target="https://podminky.urs.cz/item/CS_URS_2024_02/338171125" TargetMode="External"/><Relationship Id="rId49" Type="http://schemas.openxmlformats.org/officeDocument/2006/relationships/hyperlink" Target="https://podminky.urs.cz/item/CS_URS_2024_02/915491211" TargetMode="External"/><Relationship Id="rId57" Type="http://schemas.openxmlformats.org/officeDocument/2006/relationships/hyperlink" Target="https://podminky.urs.cz/item/CS_URS_2024_02/966071823" TargetMode="External"/><Relationship Id="rId10" Type="http://schemas.openxmlformats.org/officeDocument/2006/relationships/hyperlink" Target="https://podminky.urs.cz/item/CS_URS_2024_02/113107182" TargetMode="External"/><Relationship Id="rId31" Type="http://schemas.openxmlformats.org/officeDocument/2006/relationships/hyperlink" Target="https://podminky.urs.cz/item/CS_URS_2024_02/181411132" TargetMode="External"/><Relationship Id="rId44" Type="http://schemas.openxmlformats.org/officeDocument/2006/relationships/hyperlink" Target="https://podminky.urs.cz/item/CS_URS_2024_02/577134111" TargetMode="External"/><Relationship Id="rId52" Type="http://schemas.openxmlformats.org/officeDocument/2006/relationships/hyperlink" Target="https://podminky.urs.cz/item/CS_URS_2024_02/919726122" TargetMode="External"/><Relationship Id="rId60" Type="http://schemas.openxmlformats.org/officeDocument/2006/relationships/hyperlink" Target="https://podminky.urs.cz/item/CS_URS_2024_02/997221612" TargetMode="External"/><Relationship Id="rId65" Type="http://schemas.openxmlformats.org/officeDocument/2006/relationships/hyperlink" Target="https://podminky.urs.cz/item/CS_URS_2024_02/783317101" TargetMode="External"/><Relationship Id="rId4" Type="http://schemas.openxmlformats.org/officeDocument/2006/relationships/hyperlink" Target="https://podminky.urs.cz/item/CS_URS_2024_02/112155225" TargetMode="External"/><Relationship Id="rId9" Type="http://schemas.openxmlformats.org/officeDocument/2006/relationships/hyperlink" Target="https://podminky.urs.cz/item/CS_URS_2024_02/113107171" TargetMode="External"/><Relationship Id="rId13" Type="http://schemas.openxmlformats.org/officeDocument/2006/relationships/hyperlink" Target="https://podminky.urs.cz/item/CS_URS_2024_02/113201112" TargetMode="External"/><Relationship Id="rId18" Type="http://schemas.openxmlformats.org/officeDocument/2006/relationships/hyperlink" Target="https://podminky.urs.cz/item/CS_URS_2024_02/122251103" TargetMode="External"/><Relationship Id="rId39" Type="http://schemas.openxmlformats.org/officeDocument/2006/relationships/hyperlink" Target="https://podminky.urs.cz/item/CS_URS_2024_02/5648510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abSelected="1" topLeftCell="A18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383"/>
      <c r="BE2" s="383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7" t="s">
        <v>14</v>
      </c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25"/>
      <c r="AQ5" s="25"/>
      <c r="AR5" s="23"/>
      <c r="BE5" s="344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9" t="s">
        <v>17</v>
      </c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25"/>
      <c r="AQ6" s="25"/>
      <c r="AR6" s="23"/>
      <c r="BE6" s="345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5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5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5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5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5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5"/>
      <c r="BS12" s="20" t="s">
        <v>6</v>
      </c>
    </row>
    <row r="13" spans="1:74" s="1" customFormat="1" ht="12" customHeight="1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45"/>
      <c r="BS13" s="20" t="s">
        <v>6</v>
      </c>
    </row>
    <row r="14" spans="1:74" ht="12.75">
      <c r="B14" s="24"/>
      <c r="C14" s="25"/>
      <c r="D14" s="25"/>
      <c r="E14" s="350" t="s">
        <v>30</v>
      </c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45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5"/>
      <c r="BS15" s="20" t="s">
        <v>4</v>
      </c>
    </row>
    <row r="16" spans="1:74" s="1" customFormat="1" ht="12" customHeight="1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5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45"/>
      <c r="BS17" s="20" t="s">
        <v>35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5"/>
      <c r="BS18" s="20" t="s">
        <v>6</v>
      </c>
    </row>
    <row r="19" spans="1:71" s="1" customFormat="1" ht="12" customHeight="1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45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37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45"/>
      <c r="BS20" s="20" t="s">
        <v>4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5"/>
    </row>
    <row r="22" spans="1:71" s="1" customFormat="1" ht="12" customHeight="1">
      <c r="B22" s="24"/>
      <c r="C22" s="25"/>
      <c r="D22" s="32" t="s">
        <v>38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5"/>
    </row>
    <row r="23" spans="1:71" s="1" customFormat="1" ht="47.25" customHeight="1">
      <c r="B23" s="24"/>
      <c r="C23" s="25"/>
      <c r="D23" s="25"/>
      <c r="E23" s="352" t="s">
        <v>39</v>
      </c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25"/>
      <c r="AP23" s="25"/>
      <c r="AQ23" s="25"/>
      <c r="AR23" s="23"/>
      <c r="BE23" s="345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5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5"/>
    </row>
    <row r="26" spans="1:71" s="2" customFormat="1" ht="25.9" customHeight="1">
      <c r="A26" s="37"/>
      <c r="B26" s="38"/>
      <c r="C26" s="39"/>
      <c r="D26" s="40" t="s">
        <v>40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53">
        <f>ROUND(AG54,2)</f>
        <v>0</v>
      </c>
      <c r="AL26" s="354"/>
      <c r="AM26" s="354"/>
      <c r="AN26" s="354"/>
      <c r="AO26" s="354"/>
      <c r="AP26" s="39"/>
      <c r="AQ26" s="39"/>
      <c r="AR26" s="42"/>
      <c r="BE26" s="345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5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5" t="s">
        <v>41</v>
      </c>
      <c r="M28" s="355"/>
      <c r="N28" s="355"/>
      <c r="O28" s="355"/>
      <c r="P28" s="355"/>
      <c r="Q28" s="39"/>
      <c r="R28" s="39"/>
      <c r="S28" s="39"/>
      <c r="T28" s="39"/>
      <c r="U28" s="39"/>
      <c r="V28" s="39"/>
      <c r="W28" s="355" t="s">
        <v>42</v>
      </c>
      <c r="X28" s="355"/>
      <c r="Y28" s="355"/>
      <c r="Z28" s="355"/>
      <c r="AA28" s="355"/>
      <c r="AB28" s="355"/>
      <c r="AC28" s="355"/>
      <c r="AD28" s="355"/>
      <c r="AE28" s="355"/>
      <c r="AF28" s="39"/>
      <c r="AG28" s="39"/>
      <c r="AH28" s="39"/>
      <c r="AI28" s="39"/>
      <c r="AJ28" s="39"/>
      <c r="AK28" s="355" t="s">
        <v>43</v>
      </c>
      <c r="AL28" s="355"/>
      <c r="AM28" s="355"/>
      <c r="AN28" s="355"/>
      <c r="AO28" s="355"/>
      <c r="AP28" s="39"/>
      <c r="AQ28" s="39"/>
      <c r="AR28" s="42"/>
      <c r="BE28" s="345"/>
    </row>
    <row r="29" spans="1:71" s="3" customFormat="1" ht="14.45" customHeight="1">
      <c r="B29" s="43"/>
      <c r="C29" s="44"/>
      <c r="D29" s="32" t="s">
        <v>44</v>
      </c>
      <c r="E29" s="44"/>
      <c r="F29" s="32" t="s">
        <v>45</v>
      </c>
      <c r="G29" s="44"/>
      <c r="H29" s="44"/>
      <c r="I29" s="44"/>
      <c r="J29" s="44"/>
      <c r="K29" s="44"/>
      <c r="L29" s="358">
        <v>0.21</v>
      </c>
      <c r="M29" s="357"/>
      <c r="N29" s="357"/>
      <c r="O29" s="357"/>
      <c r="P29" s="357"/>
      <c r="Q29" s="44"/>
      <c r="R29" s="44"/>
      <c r="S29" s="44"/>
      <c r="T29" s="44"/>
      <c r="U29" s="44"/>
      <c r="V29" s="44"/>
      <c r="W29" s="356">
        <f>ROUND(AZ54, 2)</f>
        <v>0</v>
      </c>
      <c r="X29" s="357"/>
      <c r="Y29" s="357"/>
      <c r="Z29" s="357"/>
      <c r="AA29" s="357"/>
      <c r="AB29" s="357"/>
      <c r="AC29" s="357"/>
      <c r="AD29" s="357"/>
      <c r="AE29" s="357"/>
      <c r="AF29" s="44"/>
      <c r="AG29" s="44"/>
      <c r="AH29" s="44"/>
      <c r="AI29" s="44"/>
      <c r="AJ29" s="44"/>
      <c r="AK29" s="356">
        <f>ROUND(AV54, 2)</f>
        <v>0</v>
      </c>
      <c r="AL29" s="357"/>
      <c r="AM29" s="357"/>
      <c r="AN29" s="357"/>
      <c r="AO29" s="357"/>
      <c r="AP29" s="44"/>
      <c r="AQ29" s="44"/>
      <c r="AR29" s="45"/>
      <c r="BE29" s="346"/>
    </row>
    <row r="30" spans="1:71" s="3" customFormat="1" ht="14.45" customHeight="1">
      <c r="B30" s="43"/>
      <c r="C30" s="44"/>
      <c r="D30" s="44"/>
      <c r="E30" s="44"/>
      <c r="F30" s="32" t="s">
        <v>46</v>
      </c>
      <c r="G30" s="44"/>
      <c r="H30" s="44"/>
      <c r="I30" s="44"/>
      <c r="J30" s="44"/>
      <c r="K30" s="44"/>
      <c r="L30" s="358">
        <v>0.12</v>
      </c>
      <c r="M30" s="357"/>
      <c r="N30" s="357"/>
      <c r="O30" s="357"/>
      <c r="P30" s="357"/>
      <c r="Q30" s="44"/>
      <c r="R30" s="44"/>
      <c r="S30" s="44"/>
      <c r="T30" s="44"/>
      <c r="U30" s="44"/>
      <c r="V30" s="44"/>
      <c r="W30" s="356">
        <f>ROUND(BA54, 2)</f>
        <v>0</v>
      </c>
      <c r="X30" s="357"/>
      <c r="Y30" s="357"/>
      <c r="Z30" s="357"/>
      <c r="AA30" s="357"/>
      <c r="AB30" s="357"/>
      <c r="AC30" s="357"/>
      <c r="AD30" s="357"/>
      <c r="AE30" s="357"/>
      <c r="AF30" s="44"/>
      <c r="AG30" s="44"/>
      <c r="AH30" s="44"/>
      <c r="AI30" s="44"/>
      <c r="AJ30" s="44"/>
      <c r="AK30" s="356">
        <f>ROUND(AW54, 2)</f>
        <v>0</v>
      </c>
      <c r="AL30" s="357"/>
      <c r="AM30" s="357"/>
      <c r="AN30" s="357"/>
      <c r="AO30" s="357"/>
      <c r="AP30" s="44"/>
      <c r="AQ30" s="44"/>
      <c r="AR30" s="45"/>
      <c r="BE30" s="346"/>
    </row>
    <row r="31" spans="1:71" s="3" customFormat="1" ht="14.45" hidden="1" customHeight="1">
      <c r="B31" s="43"/>
      <c r="C31" s="44"/>
      <c r="D31" s="44"/>
      <c r="E31" s="44"/>
      <c r="F31" s="32" t="s">
        <v>47</v>
      </c>
      <c r="G31" s="44"/>
      <c r="H31" s="44"/>
      <c r="I31" s="44"/>
      <c r="J31" s="44"/>
      <c r="K31" s="44"/>
      <c r="L31" s="358">
        <v>0.21</v>
      </c>
      <c r="M31" s="357"/>
      <c r="N31" s="357"/>
      <c r="O31" s="357"/>
      <c r="P31" s="357"/>
      <c r="Q31" s="44"/>
      <c r="R31" s="44"/>
      <c r="S31" s="44"/>
      <c r="T31" s="44"/>
      <c r="U31" s="44"/>
      <c r="V31" s="44"/>
      <c r="W31" s="356">
        <f>ROUND(BB54, 2)</f>
        <v>0</v>
      </c>
      <c r="X31" s="357"/>
      <c r="Y31" s="357"/>
      <c r="Z31" s="357"/>
      <c r="AA31" s="357"/>
      <c r="AB31" s="357"/>
      <c r="AC31" s="357"/>
      <c r="AD31" s="357"/>
      <c r="AE31" s="357"/>
      <c r="AF31" s="44"/>
      <c r="AG31" s="44"/>
      <c r="AH31" s="44"/>
      <c r="AI31" s="44"/>
      <c r="AJ31" s="44"/>
      <c r="AK31" s="356">
        <v>0</v>
      </c>
      <c r="AL31" s="357"/>
      <c r="AM31" s="357"/>
      <c r="AN31" s="357"/>
      <c r="AO31" s="357"/>
      <c r="AP31" s="44"/>
      <c r="AQ31" s="44"/>
      <c r="AR31" s="45"/>
      <c r="BE31" s="346"/>
    </row>
    <row r="32" spans="1:71" s="3" customFormat="1" ht="14.45" hidden="1" customHeight="1">
      <c r="B32" s="43"/>
      <c r="C32" s="44"/>
      <c r="D32" s="44"/>
      <c r="E32" s="44"/>
      <c r="F32" s="32" t="s">
        <v>48</v>
      </c>
      <c r="G32" s="44"/>
      <c r="H32" s="44"/>
      <c r="I32" s="44"/>
      <c r="J32" s="44"/>
      <c r="K32" s="44"/>
      <c r="L32" s="358">
        <v>0.12</v>
      </c>
      <c r="M32" s="357"/>
      <c r="N32" s="357"/>
      <c r="O32" s="357"/>
      <c r="P32" s="357"/>
      <c r="Q32" s="44"/>
      <c r="R32" s="44"/>
      <c r="S32" s="44"/>
      <c r="T32" s="44"/>
      <c r="U32" s="44"/>
      <c r="V32" s="44"/>
      <c r="W32" s="356">
        <f>ROUND(BC54, 2)</f>
        <v>0</v>
      </c>
      <c r="X32" s="357"/>
      <c r="Y32" s="357"/>
      <c r="Z32" s="357"/>
      <c r="AA32" s="357"/>
      <c r="AB32" s="357"/>
      <c r="AC32" s="357"/>
      <c r="AD32" s="357"/>
      <c r="AE32" s="357"/>
      <c r="AF32" s="44"/>
      <c r="AG32" s="44"/>
      <c r="AH32" s="44"/>
      <c r="AI32" s="44"/>
      <c r="AJ32" s="44"/>
      <c r="AK32" s="356">
        <v>0</v>
      </c>
      <c r="AL32" s="357"/>
      <c r="AM32" s="357"/>
      <c r="AN32" s="357"/>
      <c r="AO32" s="357"/>
      <c r="AP32" s="44"/>
      <c r="AQ32" s="44"/>
      <c r="AR32" s="45"/>
      <c r="BE32" s="346"/>
    </row>
    <row r="33" spans="1:57" s="3" customFormat="1" ht="14.45" hidden="1" customHeight="1">
      <c r="B33" s="43"/>
      <c r="C33" s="44"/>
      <c r="D33" s="44"/>
      <c r="E33" s="44"/>
      <c r="F33" s="32" t="s">
        <v>49</v>
      </c>
      <c r="G33" s="44"/>
      <c r="H33" s="44"/>
      <c r="I33" s="44"/>
      <c r="J33" s="44"/>
      <c r="K33" s="44"/>
      <c r="L33" s="358">
        <v>0</v>
      </c>
      <c r="M33" s="357"/>
      <c r="N33" s="357"/>
      <c r="O33" s="357"/>
      <c r="P33" s="357"/>
      <c r="Q33" s="44"/>
      <c r="R33" s="44"/>
      <c r="S33" s="44"/>
      <c r="T33" s="44"/>
      <c r="U33" s="44"/>
      <c r="V33" s="44"/>
      <c r="W33" s="356">
        <f>ROUND(BD54, 2)</f>
        <v>0</v>
      </c>
      <c r="X33" s="357"/>
      <c r="Y33" s="357"/>
      <c r="Z33" s="357"/>
      <c r="AA33" s="357"/>
      <c r="AB33" s="357"/>
      <c r="AC33" s="357"/>
      <c r="AD33" s="357"/>
      <c r="AE33" s="357"/>
      <c r="AF33" s="44"/>
      <c r="AG33" s="44"/>
      <c r="AH33" s="44"/>
      <c r="AI33" s="44"/>
      <c r="AJ33" s="44"/>
      <c r="AK33" s="356">
        <v>0</v>
      </c>
      <c r="AL33" s="357"/>
      <c r="AM33" s="357"/>
      <c r="AN33" s="357"/>
      <c r="AO33" s="357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50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51</v>
      </c>
      <c r="U35" s="48"/>
      <c r="V35" s="48"/>
      <c r="W35" s="48"/>
      <c r="X35" s="359" t="s">
        <v>52</v>
      </c>
      <c r="Y35" s="360"/>
      <c r="Z35" s="360"/>
      <c r="AA35" s="360"/>
      <c r="AB35" s="360"/>
      <c r="AC35" s="48"/>
      <c r="AD35" s="48"/>
      <c r="AE35" s="48"/>
      <c r="AF35" s="48"/>
      <c r="AG35" s="48"/>
      <c r="AH35" s="48"/>
      <c r="AI35" s="48"/>
      <c r="AJ35" s="48"/>
      <c r="AK35" s="361">
        <f>SUM(AK26:AK33)</f>
        <v>0</v>
      </c>
      <c r="AL35" s="360"/>
      <c r="AM35" s="360"/>
      <c r="AN35" s="360"/>
      <c r="AO35" s="362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53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221-24-29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63" t="str">
        <f>K6</f>
        <v>Trutnov - Chodník k nemocnici ul. Pod Chmelnicí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Trutnov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5" t="str">
        <f>IF(AN8= "","",AN8)</f>
        <v>16. 12. 2024</v>
      </c>
      <c r="AN47" s="365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25.7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Trutnov, Slovanské náměstí 165, 546 16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66" t="str">
        <f>IF(E17="","",E17)</f>
        <v>Hronovský – dopravní projekce s.r.o.</v>
      </c>
      <c r="AN49" s="367"/>
      <c r="AO49" s="367"/>
      <c r="AP49" s="367"/>
      <c r="AQ49" s="39"/>
      <c r="AR49" s="42"/>
      <c r="AS49" s="368" t="s">
        <v>54</v>
      </c>
      <c r="AT49" s="369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366" t="str">
        <f>IF(E20="","",E20)</f>
        <v>Kamil Hronovský</v>
      </c>
      <c r="AN50" s="367"/>
      <c r="AO50" s="367"/>
      <c r="AP50" s="367"/>
      <c r="AQ50" s="39"/>
      <c r="AR50" s="42"/>
      <c r="AS50" s="370"/>
      <c r="AT50" s="371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72"/>
      <c r="AT51" s="373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>
      <c r="A52" s="37"/>
      <c r="B52" s="38"/>
      <c r="C52" s="374" t="s">
        <v>55</v>
      </c>
      <c r="D52" s="375"/>
      <c r="E52" s="375"/>
      <c r="F52" s="375"/>
      <c r="G52" s="375"/>
      <c r="H52" s="69"/>
      <c r="I52" s="376" t="s">
        <v>56</v>
      </c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7" t="s">
        <v>57</v>
      </c>
      <c r="AH52" s="375"/>
      <c r="AI52" s="375"/>
      <c r="AJ52" s="375"/>
      <c r="AK52" s="375"/>
      <c r="AL52" s="375"/>
      <c r="AM52" s="375"/>
      <c r="AN52" s="376" t="s">
        <v>58</v>
      </c>
      <c r="AO52" s="375"/>
      <c r="AP52" s="375"/>
      <c r="AQ52" s="70" t="s">
        <v>59</v>
      </c>
      <c r="AR52" s="42"/>
      <c r="AS52" s="71" t="s">
        <v>60</v>
      </c>
      <c r="AT52" s="72" t="s">
        <v>61</v>
      </c>
      <c r="AU52" s="72" t="s">
        <v>62</v>
      </c>
      <c r="AV52" s="72" t="s">
        <v>63</v>
      </c>
      <c r="AW52" s="72" t="s">
        <v>64</v>
      </c>
      <c r="AX52" s="72" t="s">
        <v>65</v>
      </c>
      <c r="AY52" s="72" t="s">
        <v>66</v>
      </c>
      <c r="AZ52" s="72" t="s">
        <v>67</v>
      </c>
      <c r="BA52" s="72" t="s">
        <v>68</v>
      </c>
      <c r="BB52" s="72" t="s">
        <v>69</v>
      </c>
      <c r="BC52" s="72" t="s">
        <v>70</v>
      </c>
      <c r="BD52" s="73" t="s">
        <v>71</v>
      </c>
      <c r="BE52" s="37"/>
    </row>
    <row r="53" spans="1:91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>
      <c r="B54" s="77"/>
      <c r="C54" s="78" t="s">
        <v>72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81">
        <f>ROUND(SUM(AG55:AG56),2)</f>
        <v>0</v>
      </c>
      <c r="AH54" s="381"/>
      <c r="AI54" s="381"/>
      <c r="AJ54" s="381"/>
      <c r="AK54" s="381"/>
      <c r="AL54" s="381"/>
      <c r="AM54" s="381"/>
      <c r="AN54" s="382">
        <f>SUM(AG54,AT54)</f>
        <v>0</v>
      </c>
      <c r="AO54" s="382"/>
      <c r="AP54" s="382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73</v>
      </c>
      <c r="BT54" s="87" t="s">
        <v>74</v>
      </c>
      <c r="BU54" s="88" t="s">
        <v>75</v>
      </c>
      <c r="BV54" s="87" t="s">
        <v>76</v>
      </c>
      <c r="BW54" s="87" t="s">
        <v>5</v>
      </c>
      <c r="BX54" s="87" t="s">
        <v>77</v>
      </c>
      <c r="CL54" s="87" t="s">
        <v>19</v>
      </c>
    </row>
    <row r="55" spans="1:91" s="7" customFormat="1" ht="16.5" customHeight="1">
      <c r="A55" s="89" t="s">
        <v>78</v>
      </c>
      <c r="B55" s="90"/>
      <c r="C55" s="91"/>
      <c r="D55" s="380" t="s">
        <v>79</v>
      </c>
      <c r="E55" s="380"/>
      <c r="F55" s="380"/>
      <c r="G55" s="380"/>
      <c r="H55" s="380"/>
      <c r="I55" s="92"/>
      <c r="J55" s="380" t="s">
        <v>80</v>
      </c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78">
        <f>'SO 101 - Chodník'!J30</f>
        <v>0</v>
      </c>
      <c r="AH55" s="379"/>
      <c r="AI55" s="379"/>
      <c r="AJ55" s="379"/>
      <c r="AK55" s="379"/>
      <c r="AL55" s="379"/>
      <c r="AM55" s="379"/>
      <c r="AN55" s="378">
        <f>SUM(AG55,AT55)</f>
        <v>0</v>
      </c>
      <c r="AO55" s="379"/>
      <c r="AP55" s="379"/>
      <c r="AQ55" s="93" t="s">
        <v>81</v>
      </c>
      <c r="AR55" s="94"/>
      <c r="AS55" s="95">
        <v>0</v>
      </c>
      <c r="AT55" s="96">
        <f>ROUND(SUM(AV55:AW55),2)</f>
        <v>0</v>
      </c>
      <c r="AU55" s="97">
        <f>'SO 101 - Chodník'!P92</f>
        <v>0</v>
      </c>
      <c r="AV55" s="96">
        <f>'SO 101 - Chodník'!J33</f>
        <v>0</v>
      </c>
      <c r="AW55" s="96">
        <f>'SO 101 - Chodník'!J34</f>
        <v>0</v>
      </c>
      <c r="AX55" s="96">
        <f>'SO 101 - Chodník'!J35</f>
        <v>0</v>
      </c>
      <c r="AY55" s="96">
        <f>'SO 101 - Chodník'!J36</f>
        <v>0</v>
      </c>
      <c r="AZ55" s="96">
        <f>'SO 101 - Chodník'!F33</f>
        <v>0</v>
      </c>
      <c r="BA55" s="96">
        <f>'SO 101 - Chodník'!F34</f>
        <v>0</v>
      </c>
      <c r="BB55" s="96">
        <f>'SO 101 - Chodník'!F35</f>
        <v>0</v>
      </c>
      <c r="BC55" s="96">
        <f>'SO 101 - Chodník'!F36</f>
        <v>0</v>
      </c>
      <c r="BD55" s="98">
        <f>'SO 101 - Chodník'!F37</f>
        <v>0</v>
      </c>
      <c r="BT55" s="99" t="s">
        <v>82</v>
      </c>
      <c r="BV55" s="99" t="s">
        <v>76</v>
      </c>
      <c r="BW55" s="99" t="s">
        <v>83</v>
      </c>
      <c r="BX55" s="99" t="s">
        <v>5</v>
      </c>
      <c r="CL55" s="99" t="s">
        <v>19</v>
      </c>
      <c r="CM55" s="99" t="s">
        <v>84</v>
      </c>
    </row>
    <row r="56" spans="1:91" s="7" customFormat="1" ht="16.5" customHeight="1">
      <c r="A56" s="89" t="s">
        <v>78</v>
      </c>
      <c r="B56" s="90"/>
      <c r="C56" s="91"/>
      <c r="D56" s="380" t="s">
        <v>85</v>
      </c>
      <c r="E56" s="380"/>
      <c r="F56" s="380"/>
      <c r="G56" s="380"/>
      <c r="H56" s="380"/>
      <c r="I56" s="92"/>
      <c r="J56" s="380" t="s">
        <v>86</v>
      </c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78">
        <f>'VRN - Vedlejší rozpočtové...'!J30</f>
        <v>0</v>
      </c>
      <c r="AH56" s="379"/>
      <c r="AI56" s="379"/>
      <c r="AJ56" s="379"/>
      <c r="AK56" s="379"/>
      <c r="AL56" s="379"/>
      <c r="AM56" s="379"/>
      <c r="AN56" s="378">
        <f>SUM(AG56,AT56)</f>
        <v>0</v>
      </c>
      <c r="AO56" s="379"/>
      <c r="AP56" s="379"/>
      <c r="AQ56" s="93" t="s">
        <v>81</v>
      </c>
      <c r="AR56" s="94"/>
      <c r="AS56" s="100">
        <v>0</v>
      </c>
      <c r="AT56" s="101">
        <f>ROUND(SUM(AV56:AW56),2)</f>
        <v>0</v>
      </c>
      <c r="AU56" s="102">
        <f>'VRN - Vedlejší rozpočtové...'!P80</f>
        <v>0</v>
      </c>
      <c r="AV56" s="101">
        <f>'VRN - Vedlejší rozpočtové...'!J33</f>
        <v>0</v>
      </c>
      <c r="AW56" s="101">
        <f>'VRN - Vedlejší rozpočtové...'!J34</f>
        <v>0</v>
      </c>
      <c r="AX56" s="101">
        <f>'VRN - Vedlejší rozpočtové...'!J35</f>
        <v>0</v>
      </c>
      <c r="AY56" s="101">
        <f>'VRN - Vedlejší rozpočtové...'!J36</f>
        <v>0</v>
      </c>
      <c r="AZ56" s="101">
        <f>'VRN - Vedlejší rozpočtové...'!F33</f>
        <v>0</v>
      </c>
      <c r="BA56" s="101">
        <f>'VRN - Vedlejší rozpočtové...'!F34</f>
        <v>0</v>
      </c>
      <c r="BB56" s="101">
        <f>'VRN - Vedlejší rozpočtové...'!F35</f>
        <v>0</v>
      </c>
      <c r="BC56" s="101">
        <f>'VRN - Vedlejší rozpočtové...'!F36</f>
        <v>0</v>
      </c>
      <c r="BD56" s="103">
        <f>'VRN - Vedlejší rozpočtové...'!F37</f>
        <v>0</v>
      </c>
      <c r="BT56" s="99" t="s">
        <v>82</v>
      </c>
      <c r="BV56" s="99" t="s">
        <v>76</v>
      </c>
      <c r="BW56" s="99" t="s">
        <v>87</v>
      </c>
      <c r="BX56" s="99" t="s">
        <v>5</v>
      </c>
      <c r="CL56" s="99" t="s">
        <v>19</v>
      </c>
      <c r="CM56" s="99" t="s">
        <v>84</v>
      </c>
    </row>
    <row r="57" spans="1:91" s="2" customFormat="1" ht="30" customHeight="1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algorithmName="SHA-512" hashValue="5qS9BNvFT2PsMW/STZLRTGwhGU3wdxWvq/116Ug5IPO1iN0/qMdVGTJtEIwSCmYBzNpMrRkY8QHa3B+P7BuIOA==" saltValue="79aQiArbdPYnTgMfKX1H/NwamNjEedoCzm057PrpzwIJR1c+kbOfevYl1QY6nv01hyrwnOZfuxIZE4PFmiNq4Q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SO 101 - Chodník'!C2" display="/" xr:uid="{00000000-0004-0000-0000-000000000000}"/>
    <hyperlink ref="A5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4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83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84</v>
      </c>
    </row>
    <row r="4" spans="1:46" s="1" customFormat="1" ht="24.95" customHeight="1">
      <c r="B4" s="23"/>
      <c r="D4" s="106" t="s">
        <v>88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Trutnov - Chodník k nemocnici ul. Pod Chmelnicí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89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90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16. 12. 2024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">
        <v>32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33</v>
      </c>
      <c r="F21" s="37"/>
      <c r="G21" s="37"/>
      <c r="H21" s="37"/>
      <c r="I21" s="108" t="s">
        <v>28</v>
      </c>
      <c r="J21" s="110" t="s">
        <v>34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37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38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0" t="s">
        <v>19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40</v>
      </c>
      <c r="E30" s="37"/>
      <c r="F30" s="37"/>
      <c r="G30" s="37"/>
      <c r="H30" s="37"/>
      <c r="I30" s="37"/>
      <c r="J30" s="117">
        <f>ROUND(J92,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42</v>
      </c>
      <c r="G32" s="37"/>
      <c r="H32" s="37"/>
      <c r="I32" s="118" t="s">
        <v>41</v>
      </c>
      <c r="J32" s="118" t="s">
        <v>43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44</v>
      </c>
      <c r="E33" s="108" t="s">
        <v>45</v>
      </c>
      <c r="F33" s="120">
        <f>ROUND((SUM(BE92:BE442)),  2)</f>
        <v>0</v>
      </c>
      <c r="G33" s="37"/>
      <c r="H33" s="37"/>
      <c r="I33" s="121">
        <v>0.21</v>
      </c>
      <c r="J33" s="120">
        <f>ROUND(((SUM(BE92:BE442))*I33),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46</v>
      </c>
      <c r="F34" s="120">
        <f>ROUND((SUM(BF92:BF442)),  2)</f>
        <v>0</v>
      </c>
      <c r="G34" s="37"/>
      <c r="H34" s="37"/>
      <c r="I34" s="121">
        <v>0.12</v>
      </c>
      <c r="J34" s="120">
        <f>ROUND(((SUM(BF92:BF442))*I34),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47</v>
      </c>
      <c r="F35" s="120">
        <f>ROUND((SUM(BG92:BG442)),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48</v>
      </c>
      <c r="F36" s="120">
        <f>ROUND((SUM(BH92:BH442)),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49</v>
      </c>
      <c r="F37" s="120">
        <f>ROUND((SUM(BI92:BI442)),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Trutnov - Chodník k nemocnici ul. Pod Chmelnicí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89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3" t="str">
        <f>E9</f>
        <v>SO 101 - Chodník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Trutnov</v>
      </c>
      <c r="G52" s="39"/>
      <c r="H52" s="39"/>
      <c r="I52" s="32" t="s">
        <v>23</v>
      </c>
      <c r="J52" s="62" t="str">
        <f>IF(J12="","",J12)</f>
        <v>16. 12. 2024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Trutnov, Slovanské náměstí 165, 546 16</v>
      </c>
      <c r="G54" s="39"/>
      <c r="H54" s="39"/>
      <c r="I54" s="32" t="s">
        <v>31</v>
      </c>
      <c r="J54" s="35" t="str">
        <f>E21</f>
        <v>Hronovský – dopravní projekce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>Kamil Hronovský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92</v>
      </c>
      <c r="D57" s="134"/>
      <c r="E57" s="134"/>
      <c r="F57" s="134"/>
      <c r="G57" s="134"/>
      <c r="H57" s="134"/>
      <c r="I57" s="134"/>
      <c r="J57" s="135" t="s">
        <v>93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72</v>
      </c>
      <c r="D59" s="39"/>
      <c r="E59" s="39"/>
      <c r="F59" s="39"/>
      <c r="G59" s="39"/>
      <c r="H59" s="39"/>
      <c r="I59" s="39"/>
      <c r="J59" s="80">
        <f>J92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94</v>
      </c>
    </row>
    <row r="60" spans="1:47" s="9" customFormat="1" ht="24.95" customHeight="1">
      <c r="B60" s="137"/>
      <c r="C60" s="138"/>
      <c r="D60" s="139" t="s">
        <v>95</v>
      </c>
      <c r="E60" s="140"/>
      <c r="F60" s="140"/>
      <c r="G60" s="140"/>
      <c r="H60" s="140"/>
      <c r="I60" s="140"/>
      <c r="J60" s="141">
        <f>J93</f>
        <v>0</v>
      </c>
      <c r="K60" s="138"/>
      <c r="L60" s="142"/>
    </row>
    <row r="61" spans="1:47" s="10" customFormat="1" ht="19.899999999999999" customHeight="1">
      <c r="B61" s="143"/>
      <c r="C61" s="144"/>
      <c r="D61" s="145" t="s">
        <v>96</v>
      </c>
      <c r="E61" s="146"/>
      <c r="F61" s="146"/>
      <c r="G61" s="146"/>
      <c r="H61" s="146"/>
      <c r="I61" s="146"/>
      <c r="J61" s="147">
        <f>J94</f>
        <v>0</v>
      </c>
      <c r="K61" s="144"/>
      <c r="L61" s="148"/>
    </row>
    <row r="62" spans="1:47" s="10" customFormat="1" ht="19.899999999999999" customHeight="1">
      <c r="B62" s="143"/>
      <c r="C62" s="144"/>
      <c r="D62" s="145" t="s">
        <v>97</v>
      </c>
      <c r="E62" s="146"/>
      <c r="F62" s="146"/>
      <c r="G62" s="146"/>
      <c r="H62" s="146"/>
      <c r="I62" s="146"/>
      <c r="J62" s="147">
        <f>J254</f>
        <v>0</v>
      </c>
      <c r="K62" s="144"/>
      <c r="L62" s="148"/>
    </row>
    <row r="63" spans="1:47" s="10" customFormat="1" ht="19.899999999999999" customHeight="1">
      <c r="B63" s="143"/>
      <c r="C63" s="144"/>
      <c r="D63" s="145" t="s">
        <v>98</v>
      </c>
      <c r="E63" s="146"/>
      <c r="F63" s="146"/>
      <c r="G63" s="146"/>
      <c r="H63" s="146"/>
      <c r="I63" s="146"/>
      <c r="J63" s="147">
        <f>J259</f>
        <v>0</v>
      </c>
      <c r="K63" s="144"/>
      <c r="L63" s="148"/>
    </row>
    <row r="64" spans="1:47" s="10" customFormat="1" ht="19.899999999999999" customHeight="1">
      <c r="B64" s="143"/>
      <c r="C64" s="144"/>
      <c r="D64" s="145" t="s">
        <v>99</v>
      </c>
      <c r="E64" s="146"/>
      <c r="F64" s="146"/>
      <c r="G64" s="146"/>
      <c r="H64" s="146"/>
      <c r="I64" s="146"/>
      <c r="J64" s="147">
        <f>J276</f>
        <v>0</v>
      </c>
      <c r="K64" s="144"/>
      <c r="L64" s="148"/>
    </row>
    <row r="65" spans="1:31" s="10" customFormat="1" ht="19.899999999999999" customHeight="1">
      <c r="B65" s="143"/>
      <c r="C65" s="144"/>
      <c r="D65" s="145" t="s">
        <v>100</v>
      </c>
      <c r="E65" s="146"/>
      <c r="F65" s="146"/>
      <c r="G65" s="146"/>
      <c r="H65" s="146"/>
      <c r="I65" s="146"/>
      <c r="J65" s="147">
        <f>J355</f>
        <v>0</v>
      </c>
      <c r="K65" s="144"/>
      <c r="L65" s="148"/>
    </row>
    <row r="66" spans="1:31" s="10" customFormat="1" ht="19.899999999999999" customHeight="1">
      <c r="B66" s="143"/>
      <c r="C66" s="144"/>
      <c r="D66" s="145" t="s">
        <v>101</v>
      </c>
      <c r="E66" s="146"/>
      <c r="F66" s="146"/>
      <c r="G66" s="146"/>
      <c r="H66" s="146"/>
      <c r="I66" s="146"/>
      <c r="J66" s="147">
        <f>J410</f>
        <v>0</v>
      </c>
      <c r="K66" s="144"/>
      <c r="L66" s="148"/>
    </row>
    <row r="67" spans="1:31" s="10" customFormat="1" ht="19.899999999999999" customHeight="1">
      <c r="B67" s="143"/>
      <c r="C67" s="144"/>
      <c r="D67" s="145" t="s">
        <v>102</v>
      </c>
      <c r="E67" s="146"/>
      <c r="F67" s="146"/>
      <c r="G67" s="146"/>
      <c r="H67" s="146"/>
      <c r="I67" s="146"/>
      <c r="J67" s="147">
        <f>J422</f>
        <v>0</v>
      </c>
      <c r="K67" s="144"/>
      <c r="L67" s="148"/>
    </row>
    <row r="68" spans="1:31" s="9" customFormat="1" ht="24.95" customHeight="1">
      <c r="B68" s="137"/>
      <c r="C68" s="138"/>
      <c r="D68" s="139" t="s">
        <v>103</v>
      </c>
      <c r="E68" s="140"/>
      <c r="F68" s="140"/>
      <c r="G68" s="140"/>
      <c r="H68" s="140"/>
      <c r="I68" s="140"/>
      <c r="J68" s="141">
        <f>J425</f>
        <v>0</v>
      </c>
      <c r="K68" s="138"/>
      <c r="L68" s="142"/>
    </row>
    <row r="69" spans="1:31" s="10" customFormat="1" ht="19.899999999999999" customHeight="1">
      <c r="B69" s="143"/>
      <c r="C69" s="144"/>
      <c r="D69" s="145" t="s">
        <v>104</v>
      </c>
      <c r="E69" s="146"/>
      <c r="F69" s="146"/>
      <c r="G69" s="146"/>
      <c r="H69" s="146"/>
      <c r="I69" s="146"/>
      <c r="J69" s="147">
        <f>J426</f>
        <v>0</v>
      </c>
      <c r="K69" s="144"/>
      <c r="L69" s="148"/>
    </row>
    <row r="70" spans="1:31" s="9" customFormat="1" ht="24.95" customHeight="1">
      <c r="B70" s="137"/>
      <c r="C70" s="138"/>
      <c r="D70" s="139" t="s">
        <v>105</v>
      </c>
      <c r="E70" s="140"/>
      <c r="F70" s="140"/>
      <c r="G70" s="140"/>
      <c r="H70" s="140"/>
      <c r="I70" s="140"/>
      <c r="J70" s="141">
        <f>J435</f>
        <v>0</v>
      </c>
      <c r="K70" s="138"/>
      <c r="L70" s="142"/>
    </row>
    <row r="71" spans="1:31" s="10" customFormat="1" ht="19.899999999999999" customHeight="1">
      <c r="B71" s="143"/>
      <c r="C71" s="144"/>
      <c r="D71" s="145" t="s">
        <v>106</v>
      </c>
      <c r="E71" s="146"/>
      <c r="F71" s="146"/>
      <c r="G71" s="146"/>
      <c r="H71" s="146"/>
      <c r="I71" s="146"/>
      <c r="J71" s="147">
        <f>J436</f>
        <v>0</v>
      </c>
      <c r="K71" s="144"/>
      <c r="L71" s="148"/>
    </row>
    <row r="72" spans="1:31" s="9" customFormat="1" ht="24.95" customHeight="1">
      <c r="B72" s="137"/>
      <c r="C72" s="138"/>
      <c r="D72" s="139" t="s">
        <v>107</v>
      </c>
      <c r="E72" s="140"/>
      <c r="F72" s="140"/>
      <c r="G72" s="140"/>
      <c r="H72" s="140"/>
      <c r="I72" s="140"/>
      <c r="J72" s="141">
        <f>J440</f>
        <v>0</v>
      </c>
      <c r="K72" s="138"/>
      <c r="L72" s="142"/>
    </row>
    <row r="73" spans="1:31" s="2" customFormat="1" ht="21.7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>
      <c r="A79" s="37"/>
      <c r="B79" s="38"/>
      <c r="C79" s="26" t="s">
        <v>108</v>
      </c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6.5" customHeight="1">
      <c r="A82" s="37"/>
      <c r="B82" s="38"/>
      <c r="C82" s="39"/>
      <c r="D82" s="39"/>
      <c r="E82" s="391" t="str">
        <f>E7</f>
        <v>Trutnov - Chodník k nemocnici ul. Pod Chmelnicí</v>
      </c>
      <c r="F82" s="392"/>
      <c r="G82" s="392"/>
      <c r="H82" s="392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>
      <c r="A83" s="37"/>
      <c r="B83" s="38"/>
      <c r="C83" s="32" t="s">
        <v>89</v>
      </c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>
      <c r="A84" s="37"/>
      <c r="B84" s="38"/>
      <c r="C84" s="39"/>
      <c r="D84" s="39"/>
      <c r="E84" s="363" t="str">
        <f>E9</f>
        <v>SO 101 - Chodník</v>
      </c>
      <c r="F84" s="393"/>
      <c r="G84" s="393"/>
      <c r="H84" s="393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>
      <c r="A86" s="37"/>
      <c r="B86" s="38"/>
      <c r="C86" s="32" t="s">
        <v>21</v>
      </c>
      <c r="D86" s="39"/>
      <c r="E86" s="39"/>
      <c r="F86" s="30" t="str">
        <f>F12</f>
        <v>Trutnov</v>
      </c>
      <c r="G86" s="39"/>
      <c r="H86" s="39"/>
      <c r="I86" s="32" t="s">
        <v>23</v>
      </c>
      <c r="J86" s="62" t="str">
        <f>IF(J12="","",J12)</f>
        <v>16. 12. 2024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25.7" customHeight="1">
      <c r="A88" s="37"/>
      <c r="B88" s="38"/>
      <c r="C88" s="32" t="s">
        <v>25</v>
      </c>
      <c r="D88" s="39"/>
      <c r="E88" s="39"/>
      <c r="F88" s="30" t="str">
        <f>E15</f>
        <v>Město Trutnov, Slovanské náměstí 165, 546 16</v>
      </c>
      <c r="G88" s="39"/>
      <c r="H88" s="39"/>
      <c r="I88" s="32" t="s">
        <v>31</v>
      </c>
      <c r="J88" s="35" t="str">
        <f>E21</f>
        <v>Hronovský – dopravní projekce s.r.o.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>
      <c r="A89" s="37"/>
      <c r="B89" s="38"/>
      <c r="C89" s="32" t="s">
        <v>29</v>
      </c>
      <c r="D89" s="39"/>
      <c r="E89" s="39"/>
      <c r="F89" s="30" t="str">
        <f>IF(E18="","",E18)</f>
        <v>Vyplň údaj</v>
      </c>
      <c r="G89" s="39"/>
      <c r="H89" s="39"/>
      <c r="I89" s="32" t="s">
        <v>36</v>
      </c>
      <c r="J89" s="35" t="str">
        <f>E24</f>
        <v>Kamil Hronovský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>
      <c r="A91" s="149"/>
      <c r="B91" s="150"/>
      <c r="C91" s="151" t="s">
        <v>109</v>
      </c>
      <c r="D91" s="152" t="s">
        <v>59</v>
      </c>
      <c r="E91" s="152" t="s">
        <v>55</v>
      </c>
      <c r="F91" s="152" t="s">
        <v>56</v>
      </c>
      <c r="G91" s="152" t="s">
        <v>110</v>
      </c>
      <c r="H91" s="152" t="s">
        <v>111</v>
      </c>
      <c r="I91" s="152" t="s">
        <v>112</v>
      </c>
      <c r="J91" s="152" t="s">
        <v>93</v>
      </c>
      <c r="K91" s="153" t="s">
        <v>113</v>
      </c>
      <c r="L91" s="154"/>
      <c r="M91" s="71" t="s">
        <v>19</v>
      </c>
      <c r="N91" s="72" t="s">
        <v>44</v>
      </c>
      <c r="O91" s="72" t="s">
        <v>114</v>
      </c>
      <c r="P91" s="72" t="s">
        <v>115</v>
      </c>
      <c r="Q91" s="72" t="s">
        <v>116</v>
      </c>
      <c r="R91" s="72" t="s">
        <v>117</v>
      </c>
      <c r="S91" s="72" t="s">
        <v>118</v>
      </c>
      <c r="T91" s="73" t="s">
        <v>119</v>
      </c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</row>
    <row r="92" spans="1:65" s="2" customFormat="1" ht="22.9" customHeight="1">
      <c r="A92" s="37"/>
      <c r="B92" s="38"/>
      <c r="C92" s="78" t="s">
        <v>120</v>
      </c>
      <c r="D92" s="39"/>
      <c r="E92" s="39"/>
      <c r="F92" s="39"/>
      <c r="G92" s="39"/>
      <c r="H92" s="39"/>
      <c r="I92" s="39"/>
      <c r="J92" s="155">
        <f>BK92</f>
        <v>0</v>
      </c>
      <c r="K92" s="39"/>
      <c r="L92" s="42"/>
      <c r="M92" s="74"/>
      <c r="N92" s="156"/>
      <c r="O92" s="75"/>
      <c r="P92" s="157">
        <f>P93+P425+P435+P440</f>
        <v>0</v>
      </c>
      <c r="Q92" s="75"/>
      <c r="R92" s="157">
        <f>R93+R425+R435+R440</f>
        <v>144.44431685000001</v>
      </c>
      <c r="S92" s="75"/>
      <c r="T92" s="158">
        <f>T93+T425+T435+T440</f>
        <v>90.058351999999999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73</v>
      </c>
      <c r="AU92" s="20" t="s">
        <v>94</v>
      </c>
      <c r="BK92" s="159">
        <f>BK93+BK425+BK435+BK440</f>
        <v>0</v>
      </c>
    </row>
    <row r="93" spans="1:65" s="12" customFormat="1" ht="25.9" customHeight="1">
      <c r="B93" s="160"/>
      <c r="C93" s="161"/>
      <c r="D93" s="162" t="s">
        <v>73</v>
      </c>
      <c r="E93" s="163" t="s">
        <v>121</v>
      </c>
      <c r="F93" s="163" t="s">
        <v>122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P94+P254+P259+P276+P355+P410+P422</f>
        <v>0</v>
      </c>
      <c r="Q93" s="168"/>
      <c r="R93" s="169">
        <f>R94+R254+R259+R276+R355+R410+R422</f>
        <v>144.43215977</v>
      </c>
      <c r="S93" s="168"/>
      <c r="T93" s="170">
        <f>T94+T254+T259+T276+T355+T410+T422</f>
        <v>90.058351999999999</v>
      </c>
      <c r="AR93" s="171" t="s">
        <v>82</v>
      </c>
      <c r="AT93" s="172" t="s">
        <v>73</v>
      </c>
      <c r="AU93" s="172" t="s">
        <v>74</v>
      </c>
      <c r="AY93" s="171" t="s">
        <v>123</v>
      </c>
      <c r="BK93" s="173">
        <f>BK94+BK254+BK259+BK276+BK355+BK410+BK422</f>
        <v>0</v>
      </c>
    </row>
    <row r="94" spans="1:65" s="12" customFormat="1" ht="22.9" customHeight="1">
      <c r="B94" s="160"/>
      <c r="C94" s="161"/>
      <c r="D94" s="162" t="s">
        <v>73</v>
      </c>
      <c r="E94" s="174" t="s">
        <v>82</v>
      </c>
      <c r="F94" s="174" t="s">
        <v>124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SUM(P95:P253)</f>
        <v>0</v>
      </c>
      <c r="Q94" s="168"/>
      <c r="R94" s="169">
        <f>SUM(R95:R253)</f>
        <v>65.104929999999996</v>
      </c>
      <c r="S94" s="168"/>
      <c r="T94" s="170">
        <f>SUM(T95:T253)</f>
        <v>61.433500000000002</v>
      </c>
      <c r="AR94" s="171" t="s">
        <v>82</v>
      </c>
      <c r="AT94" s="172" t="s">
        <v>73</v>
      </c>
      <c r="AU94" s="172" t="s">
        <v>82</v>
      </c>
      <c r="AY94" s="171" t="s">
        <v>123</v>
      </c>
      <c r="BK94" s="173">
        <f>SUM(BK95:BK253)</f>
        <v>0</v>
      </c>
    </row>
    <row r="95" spans="1:65" s="2" customFormat="1" ht="49.15" customHeight="1">
      <c r="A95" s="37"/>
      <c r="B95" s="38"/>
      <c r="C95" s="176" t="s">
        <v>82</v>
      </c>
      <c r="D95" s="176" t="s">
        <v>125</v>
      </c>
      <c r="E95" s="177" t="s">
        <v>126</v>
      </c>
      <c r="F95" s="178" t="s">
        <v>127</v>
      </c>
      <c r="G95" s="179" t="s">
        <v>128</v>
      </c>
      <c r="H95" s="180">
        <v>20</v>
      </c>
      <c r="I95" s="181"/>
      <c r="J95" s="182">
        <f>ROUND(I95*H95,2)</f>
        <v>0</v>
      </c>
      <c r="K95" s="178" t="s">
        <v>129</v>
      </c>
      <c r="L95" s="42"/>
      <c r="M95" s="183" t="s">
        <v>19</v>
      </c>
      <c r="N95" s="184" t="s">
        <v>45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130</v>
      </c>
      <c r="AT95" s="187" t="s">
        <v>125</v>
      </c>
      <c r="AU95" s="187" t="s">
        <v>84</v>
      </c>
      <c r="AY95" s="20" t="s">
        <v>123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82</v>
      </c>
      <c r="BK95" s="188">
        <f>ROUND(I95*H95,2)</f>
        <v>0</v>
      </c>
      <c r="BL95" s="20" t="s">
        <v>130</v>
      </c>
      <c r="BM95" s="187" t="s">
        <v>131</v>
      </c>
    </row>
    <row r="96" spans="1:65" s="2" customFormat="1" ht="11.25">
      <c r="A96" s="37"/>
      <c r="B96" s="38"/>
      <c r="C96" s="39"/>
      <c r="D96" s="189" t="s">
        <v>132</v>
      </c>
      <c r="E96" s="39"/>
      <c r="F96" s="190" t="s">
        <v>133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132</v>
      </c>
      <c r="AU96" s="20" t="s">
        <v>84</v>
      </c>
    </row>
    <row r="97" spans="1:65" s="13" customFormat="1" ht="11.25">
      <c r="B97" s="194"/>
      <c r="C97" s="195"/>
      <c r="D97" s="196" t="s">
        <v>134</v>
      </c>
      <c r="E97" s="197" t="s">
        <v>19</v>
      </c>
      <c r="F97" s="198" t="s">
        <v>135</v>
      </c>
      <c r="G97" s="195"/>
      <c r="H97" s="199">
        <v>20</v>
      </c>
      <c r="I97" s="200"/>
      <c r="J97" s="195"/>
      <c r="K97" s="195"/>
      <c r="L97" s="201"/>
      <c r="M97" s="202"/>
      <c r="N97" s="203"/>
      <c r="O97" s="203"/>
      <c r="P97" s="203"/>
      <c r="Q97" s="203"/>
      <c r="R97" s="203"/>
      <c r="S97" s="203"/>
      <c r="T97" s="204"/>
      <c r="AT97" s="205" t="s">
        <v>134</v>
      </c>
      <c r="AU97" s="205" t="s">
        <v>84</v>
      </c>
      <c r="AV97" s="13" t="s">
        <v>84</v>
      </c>
      <c r="AW97" s="13" t="s">
        <v>35</v>
      </c>
      <c r="AX97" s="13" t="s">
        <v>82</v>
      </c>
      <c r="AY97" s="205" t="s">
        <v>123</v>
      </c>
    </row>
    <row r="98" spans="1:65" s="14" customFormat="1" ht="11.25">
      <c r="B98" s="206"/>
      <c r="C98" s="207"/>
      <c r="D98" s="196" t="s">
        <v>134</v>
      </c>
      <c r="E98" s="208" t="s">
        <v>19</v>
      </c>
      <c r="F98" s="209" t="s">
        <v>136</v>
      </c>
      <c r="G98" s="207"/>
      <c r="H98" s="208" t="s">
        <v>19</v>
      </c>
      <c r="I98" s="210"/>
      <c r="J98" s="207"/>
      <c r="K98" s="207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134</v>
      </c>
      <c r="AU98" s="215" t="s">
        <v>84</v>
      </c>
      <c r="AV98" s="14" t="s">
        <v>82</v>
      </c>
      <c r="AW98" s="14" t="s">
        <v>35</v>
      </c>
      <c r="AX98" s="14" t="s">
        <v>74</v>
      </c>
      <c r="AY98" s="215" t="s">
        <v>123</v>
      </c>
    </row>
    <row r="99" spans="1:65" s="2" customFormat="1" ht="33" customHeight="1">
      <c r="A99" s="37"/>
      <c r="B99" s="38"/>
      <c r="C99" s="176" t="s">
        <v>84</v>
      </c>
      <c r="D99" s="176" t="s">
        <v>125</v>
      </c>
      <c r="E99" s="177" t="s">
        <v>137</v>
      </c>
      <c r="F99" s="178" t="s">
        <v>138</v>
      </c>
      <c r="G99" s="179" t="s">
        <v>139</v>
      </c>
      <c r="H99" s="180">
        <v>2</v>
      </c>
      <c r="I99" s="181"/>
      <c r="J99" s="182">
        <f>ROUND(I99*H99,2)</f>
        <v>0</v>
      </c>
      <c r="K99" s="178" t="s">
        <v>129</v>
      </c>
      <c r="L99" s="42"/>
      <c r="M99" s="183" t="s">
        <v>19</v>
      </c>
      <c r="N99" s="184" t="s">
        <v>45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130</v>
      </c>
      <c r="AT99" s="187" t="s">
        <v>125</v>
      </c>
      <c r="AU99" s="187" t="s">
        <v>84</v>
      </c>
      <c r="AY99" s="20" t="s">
        <v>123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82</v>
      </c>
      <c r="BK99" s="188">
        <f>ROUND(I99*H99,2)</f>
        <v>0</v>
      </c>
      <c r="BL99" s="20" t="s">
        <v>130</v>
      </c>
      <c r="BM99" s="187" t="s">
        <v>140</v>
      </c>
    </row>
    <row r="100" spans="1:65" s="2" customFormat="1" ht="11.25">
      <c r="A100" s="37"/>
      <c r="B100" s="38"/>
      <c r="C100" s="39"/>
      <c r="D100" s="189" t="s">
        <v>132</v>
      </c>
      <c r="E100" s="39"/>
      <c r="F100" s="190" t="s">
        <v>141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132</v>
      </c>
      <c r="AU100" s="20" t="s">
        <v>84</v>
      </c>
    </row>
    <row r="101" spans="1:65" s="13" customFormat="1" ht="11.25">
      <c r="B101" s="194"/>
      <c r="C101" s="195"/>
      <c r="D101" s="196" t="s">
        <v>134</v>
      </c>
      <c r="E101" s="197" t="s">
        <v>19</v>
      </c>
      <c r="F101" s="198" t="s">
        <v>84</v>
      </c>
      <c r="G101" s="195"/>
      <c r="H101" s="199">
        <v>2</v>
      </c>
      <c r="I101" s="200"/>
      <c r="J101" s="195"/>
      <c r="K101" s="195"/>
      <c r="L101" s="201"/>
      <c r="M101" s="202"/>
      <c r="N101" s="203"/>
      <c r="O101" s="203"/>
      <c r="P101" s="203"/>
      <c r="Q101" s="203"/>
      <c r="R101" s="203"/>
      <c r="S101" s="203"/>
      <c r="T101" s="204"/>
      <c r="AT101" s="205" t="s">
        <v>134</v>
      </c>
      <c r="AU101" s="205" t="s">
        <v>84</v>
      </c>
      <c r="AV101" s="13" t="s">
        <v>84</v>
      </c>
      <c r="AW101" s="13" t="s">
        <v>35</v>
      </c>
      <c r="AX101" s="13" t="s">
        <v>82</v>
      </c>
      <c r="AY101" s="205" t="s">
        <v>123</v>
      </c>
    </row>
    <row r="102" spans="1:65" s="14" customFormat="1" ht="11.25">
      <c r="B102" s="206"/>
      <c r="C102" s="207"/>
      <c r="D102" s="196" t="s">
        <v>134</v>
      </c>
      <c r="E102" s="208" t="s">
        <v>19</v>
      </c>
      <c r="F102" s="209" t="s">
        <v>136</v>
      </c>
      <c r="G102" s="207"/>
      <c r="H102" s="208" t="s">
        <v>19</v>
      </c>
      <c r="I102" s="210"/>
      <c r="J102" s="207"/>
      <c r="K102" s="207"/>
      <c r="L102" s="211"/>
      <c r="M102" s="212"/>
      <c r="N102" s="213"/>
      <c r="O102" s="213"/>
      <c r="P102" s="213"/>
      <c r="Q102" s="213"/>
      <c r="R102" s="213"/>
      <c r="S102" s="213"/>
      <c r="T102" s="214"/>
      <c r="AT102" s="215" t="s">
        <v>134</v>
      </c>
      <c r="AU102" s="215" t="s">
        <v>84</v>
      </c>
      <c r="AV102" s="14" t="s">
        <v>82</v>
      </c>
      <c r="AW102" s="14" t="s">
        <v>35</v>
      </c>
      <c r="AX102" s="14" t="s">
        <v>74</v>
      </c>
      <c r="AY102" s="215" t="s">
        <v>123</v>
      </c>
    </row>
    <row r="103" spans="1:65" s="2" customFormat="1" ht="33" customHeight="1">
      <c r="A103" s="37"/>
      <c r="B103" s="38"/>
      <c r="C103" s="176" t="s">
        <v>142</v>
      </c>
      <c r="D103" s="176" t="s">
        <v>125</v>
      </c>
      <c r="E103" s="177" t="s">
        <v>143</v>
      </c>
      <c r="F103" s="178" t="s">
        <v>144</v>
      </c>
      <c r="G103" s="179" t="s">
        <v>139</v>
      </c>
      <c r="H103" s="180">
        <v>1</v>
      </c>
      <c r="I103" s="181"/>
      <c r="J103" s="182">
        <f>ROUND(I103*H103,2)</f>
        <v>0</v>
      </c>
      <c r="K103" s="178" t="s">
        <v>129</v>
      </c>
      <c r="L103" s="42"/>
      <c r="M103" s="183" t="s">
        <v>19</v>
      </c>
      <c r="N103" s="184" t="s">
        <v>45</v>
      </c>
      <c r="O103" s="67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R103" s="187" t="s">
        <v>130</v>
      </c>
      <c r="AT103" s="187" t="s">
        <v>125</v>
      </c>
      <c r="AU103" s="187" t="s">
        <v>84</v>
      </c>
      <c r="AY103" s="20" t="s">
        <v>123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0" t="s">
        <v>82</v>
      </c>
      <c r="BK103" s="188">
        <f>ROUND(I103*H103,2)</f>
        <v>0</v>
      </c>
      <c r="BL103" s="20" t="s">
        <v>130</v>
      </c>
      <c r="BM103" s="187" t="s">
        <v>145</v>
      </c>
    </row>
    <row r="104" spans="1:65" s="2" customFormat="1" ht="11.25">
      <c r="A104" s="37"/>
      <c r="B104" s="38"/>
      <c r="C104" s="39"/>
      <c r="D104" s="189" t="s">
        <v>132</v>
      </c>
      <c r="E104" s="39"/>
      <c r="F104" s="190" t="s">
        <v>146</v>
      </c>
      <c r="G104" s="39"/>
      <c r="H104" s="39"/>
      <c r="I104" s="191"/>
      <c r="J104" s="39"/>
      <c r="K104" s="39"/>
      <c r="L104" s="42"/>
      <c r="M104" s="192"/>
      <c r="N104" s="193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132</v>
      </c>
      <c r="AU104" s="20" t="s">
        <v>84</v>
      </c>
    </row>
    <row r="105" spans="1:65" s="13" customFormat="1" ht="11.25">
      <c r="B105" s="194"/>
      <c r="C105" s="195"/>
      <c r="D105" s="196" t="s">
        <v>134</v>
      </c>
      <c r="E105" s="197" t="s">
        <v>19</v>
      </c>
      <c r="F105" s="198" t="s">
        <v>147</v>
      </c>
      <c r="G105" s="195"/>
      <c r="H105" s="199">
        <v>1</v>
      </c>
      <c r="I105" s="200"/>
      <c r="J105" s="195"/>
      <c r="K105" s="195"/>
      <c r="L105" s="201"/>
      <c r="M105" s="202"/>
      <c r="N105" s="203"/>
      <c r="O105" s="203"/>
      <c r="P105" s="203"/>
      <c r="Q105" s="203"/>
      <c r="R105" s="203"/>
      <c r="S105" s="203"/>
      <c r="T105" s="204"/>
      <c r="AT105" s="205" t="s">
        <v>134</v>
      </c>
      <c r="AU105" s="205" t="s">
        <v>84</v>
      </c>
      <c r="AV105" s="13" t="s">
        <v>84</v>
      </c>
      <c r="AW105" s="13" t="s">
        <v>35</v>
      </c>
      <c r="AX105" s="13" t="s">
        <v>82</v>
      </c>
      <c r="AY105" s="205" t="s">
        <v>123</v>
      </c>
    </row>
    <row r="106" spans="1:65" s="2" customFormat="1" ht="37.9" customHeight="1">
      <c r="A106" s="37"/>
      <c r="B106" s="38"/>
      <c r="C106" s="176" t="s">
        <v>130</v>
      </c>
      <c r="D106" s="176" t="s">
        <v>125</v>
      </c>
      <c r="E106" s="177" t="s">
        <v>148</v>
      </c>
      <c r="F106" s="178" t="s">
        <v>149</v>
      </c>
      <c r="G106" s="179" t="s">
        <v>139</v>
      </c>
      <c r="H106" s="180">
        <v>2</v>
      </c>
      <c r="I106" s="181"/>
      <c r="J106" s="182">
        <f>ROUND(I106*H106,2)</f>
        <v>0</v>
      </c>
      <c r="K106" s="178" t="s">
        <v>129</v>
      </c>
      <c r="L106" s="42"/>
      <c r="M106" s="183" t="s">
        <v>19</v>
      </c>
      <c r="N106" s="184" t="s">
        <v>45</v>
      </c>
      <c r="O106" s="67"/>
      <c r="P106" s="185">
        <f>O106*H106</f>
        <v>0</v>
      </c>
      <c r="Q106" s="185">
        <v>0</v>
      </c>
      <c r="R106" s="185">
        <f>Q106*H106</f>
        <v>0</v>
      </c>
      <c r="S106" s="185">
        <v>0</v>
      </c>
      <c r="T106" s="186">
        <f>S106*H106</f>
        <v>0</v>
      </c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R106" s="187" t="s">
        <v>130</v>
      </c>
      <c r="AT106" s="187" t="s">
        <v>125</v>
      </c>
      <c r="AU106" s="187" t="s">
        <v>84</v>
      </c>
      <c r="AY106" s="20" t="s">
        <v>123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0" t="s">
        <v>82</v>
      </c>
      <c r="BK106" s="188">
        <f>ROUND(I106*H106,2)</f>
        <v>0</v>
      </c>
      <c r="BL106" s="20" t="s">
        <v>130</v>
      </c>
      <c r="BM106" s="187" t="s">
        <v>150</v>
      </c>
    </row>
    <row r="107" spans="1:65" s="2" customFormat="1" ht="11.25">
      <c r="A107" s="37"/>
      <c r="B107" s="38"/>
      <c r="C107" s="39"/>
      <c r="D107" s="189" t="s">
        <v>132</v>
      </c>
      <c r="E107" s="39"/>
      <c r="F107" s="190" t="s">
        <v>151</v>
      </c>
      <c r="G107" s="39"/>
      <c r="H107" s="39"/>
      <c r="I107" s="191"/>
      <c r="J107" s="39"/>
      <c r="K107" s="39"/>
      <c r="L107" s="42"/>
      <c r="M107" s="192"/>
      <c r="N107" s="193"/>
      <c r="O107" s="67"/>
      <c r="P107" s="67"/>
      <c r="Q107" s="67"/>
      <c r="R107" s="67"/>
      <c r="S107" s="67"/>
      <c r="T107" s="68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T107" s="20" t="s">
        <v>132</v>
      </c>
      <c r="AU107" s="20" t="s">
        <v>84</v>
      </c>
    </row>
    <row r="108" spans="1:65" s="13" customFormat="1" ht="11.25">
      <c r="B108" s="194"/>
      <c r="C108" s="195"/>
      <c r="D108" s="196" t="s">
        <v>134</v>
      </c>
      <c r="E108" s="197" t="s">
        <v>19</v>
      </c>
      <c r="F108" s="198" t="s">
        <v>152</v>
      </c>
      <c r="G108" s="195"/>
      <c r="H108" s="199">
        <v>2</v>
      </c>
      <c r="I108" s="200"/>
      <c r="J108" s="195"/>
      <c r="K108" s="195"/>
      <c r="L108" s="201"/>
      <c r="M108" s="202"/>
      <c r="N108" s="203"/>
      <c r="O108" s="203"/>
      <c r="P108" s="203"/>
      <c r="Q108" s="203"/>
      <c r="R108" s="203"/>
      <c r="S108" s="203"/>
      <c r="T108" s="204"/>
      <c r="AT108" s="205" t="s">
        <v>134</v>
      </c>
      <c r="AU108" s="205" t="s">
        <v>84</v>
      </c>
      <c r="AV108" s="13" t="s">
        <v>84</v>
      </c>
      <c r="AW108" s="13" t="s">
        <v>35</v>
      </c>
      <c r="AX108" s="13" t="s">
        <v>82</v>
      </c>
      <c r="AY108" s="205" t="s">
        <v>123</v>
      </c>
    </row>
    <row r="109" spans="1:65" s="2" customFormat="1" ht="37.9" customHeight="1">
      <c r="A109" s="37"/>
      <c r="B109" s="38"/>
      <c r="C109" s="176" t="s">
        <v>153</v>
      </c>
      <c r="D109" s="176" t="s">
        <v>125</v>
      </c>
      <c r="E109" s="177" t="s">
        <v>154</v>
      </c>
      <c r="F109" s="178" t="s">
        <v>155</v>
      </c>
      <c r="G109" s="179" t="s">
        <v>139</v>
      </c>
      <c r="H109" s="180">
        <v>1</v>
      </c>
      <c r="I109" s="181"/>
      <c r="J109" s="182">
        <f>ROUND(I109*H109,2)</f>
        <v>0</v>
      </c>
      <c r="K109" s="178" t="s">
        <v>19</v>
      </c>
      <c r="L109" s="42"/>
      <c r="M109" s="183" t="s">
        <v>19</v>
      </c>
      <c r="N109" s="184" t="s">
        <v>45</v>
      </c>
      <c r="O109" s="67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R109" s="187" t="s">
        <v>130</v>
      </c>
      <c r="AT109" s="187" t="s">
        <v>125</v>
      </c>
      <c r="AU109" s="187" t="s">
        <v>84</v>
      </c>
      <c r="AY109" s="20" t="s">
        <v>123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0" t="s">
        <v>82</v>
      </c>
      <c r="BK109" s="188">
        <f>ROUND(I109*H109,2)</f>
        <v>0</v>
      </c>
      <c r="BL109" s="20" t="s">
        <v>130</v>
      </c>
      <c r="BM109" s="187" t="s">
        <v>156</v>
      </c>
    </row>
    <row r="110" spans="1:65" s="13" customFormat="1" ht="11.25">
      <c r="B110" s="194"/>
      <c r="C110" s="195"/>
      <c r="D110" s="196" t="s">
        <v>134</v>
      </c>
      <c r="E110" s="197" t="s">
        <v>19</v>
      </c>
      <c r="F110" s="198" t="s">
        <v>147</v>
      </c>
      <c r="G110" s="195"/>
      <c r="H110" s="199">
        <v>1</v>
      </c>
      <c r="I110" s="200"/>
      <c r="J110" s="195"/>
      <c r="K110" s="195"/>
      <c r="L110" s="201"/>
      <c r="M110" s="202"/>
      <c r="N110" s="203"/>
      <c r="O110" s="203"/>
      <c r="P110" s="203"/>
      <c r="Q110" s="203"/>
      <c r="R110" s="203"/>
      <c r="S110" s="203"/>
      <c r="T110" s="204"/>
      <c r="AT110" s="205" t="s">
        <v>134</v>
      </c>
      <c r="AU110" s="205" t="s">
        <v>84</v>
      </c>
      <c r="AV110" s="13" t="s">
        <v>84</v>
      </c>
      <c r="AW110" s="13" t="s">
        <v>35</v>
      </c>
      <c r="AX110" s="13" t="s">
        <v>82</v>
      </c>
      <c r="AY110" s="205" t="s">
        <v>123</v>
      </c>
    </row>
    <row r="111" spans="1:65" s="2" customFormat="1" ht="33" customHeight="1">
      <c r="A111" s="37"/>
      <c r="B111" s="38"/>
      <c r="C111" s="176" t="s">
        <v>157</v>
      </c>
      <c r="D111" s="176" t="s">
        <v>125</v>
      </c>
      <c r="E111" s="177" t="s">
        <v>158</v>
      </c>
      <c r="F111" s="178" t="s">
        <v>159</v>
      </c>
      <c r="G111" s="179" t="s">
        <v>128</v>
      </c>
      <c r="H111" s="180">
        <v>20</v>
      </c>
      <c r="I111" s="181"/>
      <c r="J111" s="182">
        <f>ROUND(I111*H111,2)</f>
        <v>0</v>
      </c>
      <c r="K111" s="178" t="s">
        <v>129</v>
      </c>
      <c r="L111" s="42"/>
      <c r="M111" s="183" t="s">
        <v>19</v>
      </c>
      <c r="N111" s="184" t="s">
        <v>45</v>
      </c>
      <c r="O111" s="67"/>
      <c r="P111" s="185">
        <f>O111*H111</f>
        <v>0</v>
      </c>
      <c r="Q111" s="185">
        <v>0</v>
      </c>
      <c r="R111" s="185">
        <f>Q111*H111</f>
        <v>0</v>
      </c>
      <c r="S111" s="185">
        <v>0</v>
      </c>
      <c r="T111" s="186">
        <f>S111*H111</f>
        <v>0</v>
      </c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R111" s="187" t="s">
        <v>130</v>
      </c>
      <c r="AT111" s="187" t="s">
        <v>125</v>
      </c>
      <c r="AU111" s="187" t="s">
        <v>84</v>
      </c>
      <c r="AY111" s="20" t="s">
        <v>123</v>
      </c>
      <c r="BE111" s="188">
        <f>IF(N111="základní",J111,0)</f>
        <v>0</v>
      </c>
      <c r="BF111" s="188">
        <f>IF(N111="snížená",J111,0)</f>
        <v>0</v>
      </c>
      <c r="BG111" s="188">
        <f>IF(N111="zákl. přenesená",J111,0)</f>
        <v>0</v>
      </c>
      <c r="BH111" s="188">
        <f>IF(N111="sníž. přenesená",J111,0)</f>
        <v>0</v>
      </c>
      <c r="BI111" s="188">
        <f>IF(N111="nulová",J111,0)</f>
        <v>0</v>
      </c>
      <c r="BJ111" s="20" t="s">
        <v>82</v>
      </c>
      <c r="BK111" s="188">
        <f>ROUND(I111*H111,2)</f>
        <v>0</v>
      </c>
      <c r="BL111" s="20" t="s">
        <v>130</v>
      </c>
      <c r="BM111" s="187" t="s">
        <v>160</v>
      </c>
    </row>
    <row r="112" spans="1:65" s="2" customFormat="1" ht="11.25">
      <c r="A112" s="37"/>
      <c r="B112" s="38"/>
      <c r="C112" s="39"/>
      <c r="D112" s="189" t="s">
        <v>132</v>
      </c>
      <c r="E112" s="39"/>
      <c r="F112" s="190" t="s">
        <v>161</v>
      </c>
      <c r="G112" s="39"/>
      <c r="H112" s="39"/>
      <c r="I112" s="191"/>
      <c r="J112" s="39"/>
      <c r="K112" s="39"/>
      <c r="L112" s="42"/>
      <c r="M112" s="192"/>
      <c r="N112" s="193"/>
      <c r="O112" s="67"/>
      <c r="P112" s="67"/>
      <c r="Q112" s="67"/>
      <c r="R112" s="67"/>
      <c r="S112" s="67"/>
      <c r="T112" s="68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20" t="s">
        <v>132</v>
      </c>
      <c r="AU112" s="20" t="s">
        <v>84</v>
      </c>
    </row>
    <row r="113" spans="1:65" s="13" customFormat="1" ht="11.25">
      <c r="B113" s="194"/>
      <c r="C113" s="195"/>
      <c r="D113" s="196" t="s">
        <v>134</v>
      </c>
      <c r="E113" s="197" t="s">
        <v>19</v>
      </c>
      <c r="F113" s="198" t="s">
        <v>162</v>
      </c>
      <c r="G113" s="195"/>
      <c r="H113" s="199">
        <v>20</v>
      </c>
      <c r="I113" s="200"/>
      <c r="J113" s="195"/>
      <c r="K113" s="195"/>
      <c r="L113" s="201"/>
      <c r="M113" s="202"/>
      <c r="N113" s="203"/>
      <c r="O113" s="203"/>
      <c r="P113" s="203"/>
      <c r="Q113" s="203"/>
      <c r="R113" s="203"/>
      <c r="S113" s="203"/>
      <c r="T113" s="204"/>
      <c r="AT113" s="205" t="s">
        <v>134</v>
      </c>
      <c r="AU113" s="205" t="s">
        <v>84</v>
      </c>
      <c r="AV113" s="13" t="s">
        <v>84</v>
      </c>
      <c r="AW113" s="13" t="s">
        <v>35</v>
      </c>
      <c r="AX113" s="13" t="s">
        <v>82</v>
      </c>
      <c r="AY113" s="205" t="s">
        <v>123</v>
      </c>
    </row>
    <row r="114" spans="1:65" s="2" customFormat="1" ht="24.2" customHeight="1">
      <c r="A114" s="37"/>
      <c r="B114" s="38"/>
      <c r="C114" s="176" t="s">
        <v>163</v>
      </c>
      <c r="D114" s="176" t="s">
        <v>125</v>
      </c>
      <c r="E114" s="177" t="s">
        <v>164</v>
      </c>
      <c r="F114" s="178" t="s">
        <v>165</v>
      </c>
      <c r="G114" s="179" t="s">
        <v>139</v>
      </c>
      <c r="H114" s="180">
        <v>2</v>
      </c>
      <c r="I114" s="181"/>
      <c r="J114" s="182">
        <f>ROUND(I114*H114,2)</f>
        <v>0</v>
      </c>
      <c r="K114" s="178" t="s">
        <v>129</v>
      </c>
      <c r="L114" s="42"/>
      <c r="M114" s="183" t="s">
        <v>19</v>
      </c>
      <c r="N114" s="184" t="s">
        <v>45</v>
      </c>
      <c r="O114" s="67"/>
      <c r="P114" s="185">
        <f>O114*H114</f>
        <v>0</v>
      </c>
      <c r="Q114" s="185">
        <v>0</v>
      </c>
      <c r="R114" s="185">
        <f>Q114*H114</f>
        <v>0</v>
      </c>
      <c r="S114" s="185">
        <v>0</v>
      </c>
      <c r="T114" s="186">
        <f>S114*H114</f>
        <v>0</v>
      </c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R114" s="187" t="s">
        <v>130</v>
      </c>
      <c r="AT114" s="187" t="s">
        <v>125</v>
      </c>
      <c r="AU114" s="187" t="s">
        <v>84</v>
      </c>
      <c r="AY114" s="20" t="s">
        <v>123</v>
      </c>
      <c r="BE114" s="188">
        <f>IF(N114="základní",J114,0)</f>
        <v>0</v>
      </c>
      <c r="BF114" s="188">
        <f>IF(N114="snížená",J114,0)</f>
        <v>0</v>
      </c>
      <c r="BG114" s="188">
        <f>IF(N114="zákl. přenesená",J114,0)</f>
        <v>0</v>
      </c>
      <c r="BH114" s="188">
        <f>IF(N114="sníž. přenesená",J114,0)</f>
        <v>0</v>
      </c>
      <c r="BI114" s="188">
        <f>IF(N114="nulová",J114,0)</f>
        <v>0</v>
      </c>
      <c r="BJ114" s="20" t="s">
        <v>82</v>
      </c>
      <c r="BK114" s="188">
        <f>ROUND(I114*H114,2)</f>
        <v>0</v>
      </c>
      <c r="BL114" s="20" t="s">
        <v>130</v>
      </c>
      <c r="BM114" s="187" t="s">
        <v>166</v>
      </c>
    </row>
    <row r="115" spans="1:65" s="2" customFormat="1" ht="11.25">
      <c r="A115" s="37"/>
      <c r="B115" s="38"/>
      <c r="C115" s="39"/>
      <c r="D115" s="189" t="s">
        <v>132</v>
      </c>
      <c r="E115" s="39"/>
      <c r="F115" s="190" t="s">
        <v>167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132</v>
      </c>
      <c r="AU115" s="20" t="s">
        <v>84</v>
      </c>
    </row>
    <row r="116" spans="1:65" s="13" customFormat="1" ht="11.25">
      <c r="B116" s="194"/>
      <c r="C116" s="195"/>
      <c r="D116" s="196" t="s">
        <v>134</v>
      </c>
      <c r="E116" s="197" t="s">
        <v>19</v>
      </c>
      <c r="F116" s="198" t="s">
        <v>152</v>
      </c>
      <c r="G116" s="195"/>
      <c r="H116" s="199">
        <v>2</v>
      </c>
      <c r="I116" s="200"/>
      <c r="J116" s="195"/>
      <c r="K116" s="195"/>
      <c r="L116" s="201"/>
      <c r="M116" s="202"/>
      <c r="N116" s="203"/>
      <c r="O116" s="203"/>
      <c r="P116" s="203"/>
      <c r="Q116" s="203"/>
      <c r="R116" s="203"/>
      <c r="S116" s="203"/>
      <c r="T116" s="204"/>
      <c r="AT116" s="205" t="s">
        <v>134</v>
      </c>
      <c r="AU116" s="205" t="s">
        <v>84</v>
      </c>
      <c r="AV116" s="13" t="s">
        <v>84</v>
      </c>
      <c r="AW116" s="13" t="s">
        <v>35</v>
      </c>
      <c r="AX116" s="13" t="s">
        <v>82</v>
      </c>
      <c r="AY116" s="205" t="s">
        <v>123</v>
      </c>
    </row>
    <row r="117" spans="1:65" s="2" customFormat="1" ht="24.2" customHeight="1">
      <c r="A117" s="37"/>
      <c r="B117" s="38"/>
      <c r="C117" s="176" t="s">
        <v>168</v>
      </c>
      <c r="D117" s="176" t="s">
        <v>125</v>
      </c>
      <c r="E117" s="177" t="s">
        <v>169</v>
      </c>
      <c r="F117" s="178" t="s">
        <v>170</v>
      </c>
      <c r="G117" s="179" t="s">
        <v>139</v>
      </c>
      <c r="H117" s="180">
        <v>1</v>
      </c>
      <c r="I117" s="181"/>
      <c r="J117" s="182">
        <f>ROUND(I117*H117,2)</f>
        <v>0</v>
      </c>
      <c r="K117" s="178" t="s">
        <v>129</v>
      </c>
      <c r="L117" s="42"/>
      <c r="M117" s="183" t="s">
        <v>19</v>
      </c>
      <c r="N117" s="184" t="s">
        <v>45</v>
      </c>
      <c r="O117" s="67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7" t="s">
        <v>130</v>
      </c>
      <c r="AT117" s="187" t="s">
        <v>125</v>
      </c>
      <c r="AU117" s="187" t="s">
        <v>84</v>
      </c>
      <c r="AY117" s="20" t="s">
        <v>123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0" t="s">
        <v>82</v>
      </c>
      <c r="BK117" s="188">
        <f>ROUND(I117*H117,2)</f>
        <v>0</v>
      </c>
      <c r="BL117" s="20" t="s">
        <v>130</v>
      </c>
      <c r="BM117" s="187" t="s">
        <v>171</v>
      </c>
    </row>
    <row r="118" spans="1:65" s="2" customFormat="1" ht="11.25">
      <c r="A118" s="37"/>
      <c r="B118" s="38"/>
      <c r="C118" s="39"/>
      <c r="D118" s="189" t="s">
        <v>132</v>
      </c>
      <c r="E118" s="39"/>
      <c r="F118" s="190" t="s">
        <v>172</v>
      </c>
      <c r="G118" s="39"/>
      <c r="H118" s="39"/>
      <c r="I118" s="191"/>
      <c r="J118" s="39"/>
      <c r="K118" s="39"/>
      <c r="L118" s="42"/>
      <c r="M118" s="192"/>
      <c r="N118" s="193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132</v>
      </c>
      <c r="AU118" s="20" t="s">
        <v>84</v>
      </c>
    </row>
    <row r="119" spans="1:65" s="13" customFormat="1" ht="11.25">
      <c r="B119" s="194"/>
      <c r="C119" s="195"/>
      <c r="D119" s="196" t="s">
        <v>134</v>
      </c>
      <c r="E119" s="197" t="s">
        <v>19</v>
      </c>
      <c r="F119" s="198" t="s">
        <v>147</v>
      </c>
      <c r="G119" s="195"/>
      <c r="H119" s="199">
        <v>1</v>
      </c>
      <c r="I119" s="200"/>
      <c r="J119" s="195"/>
      <c r="K119" s="195"/>
      <c r="L119" s="201"/>
      <c r="M119" s="202"/>
      <c r="N119" s="203"/>
      <c r="O119" s="203"/>
      <c r="P119" s="203"/>
      <c r="Q119" s="203"/>
      <c r="R119" s="203"/>
      <c r="S119" s="203"/>
      <c r="T119" s="204"/>
      <c r="AT119" s="205" t="s">
        <v>134</v>
      </c>
      <c r="AU119" s="205" t="s">
        <v>84</v>
      </c>
      <c r="AV119" s="13" t="s">
        <v>84</v>
      </c>
      <c r="AW119" s="13" t="s">
        <v>35</v>
      </c>
      <c r="AX119" s="13" t="s">
        <v>82</v>
      </c>
      <c r="AY119" s="205" t="s">
        <v>123</v>
      </c>
    </row>
    <row r="120" spans="1:65" s="2" customFormat="1" ht="66.75" customHeight="1">
      <c r="A120" s="37"/>
      <c r="B120" s="38"/>
      <c r="C120" s="176" t="s">
        <v>173</v>
      </c>
      <c r="D120" s="176" t="s">
        <v>125</v>
      </c>
      <c r="E120" s="177" t="s">
        <v>174</v>
      </c>
      <c r="F120" s="178" t="s">
        <v>175</v>
      </c>
      <c r="G120" s="179" t="s">
        <v>128</v>
      </c>
      <c r="H120" s="180">
        <v>4.5</v>
      </c>
      <c r="I120" s="181"/>
      <c r="J120" s="182">
        <f>ROUND(I120*H120,2)</f>
        <v>0</v>
      </c>
      <c r="K120" s="178" t="s">
        <v>129</v>
      </c>
      <c r="L120" s="42"/>
      <c r="M120" s="183" t="s">
        <v>19</v>
      </c>
      <c r="N120" s="184" t="s">
        <v>45</v>
      </c>
      <c r="O120" s="67"/>
      <c r="P120" s="185">
        <f>O120*H120</f>
        <v>0</v>
      </c>
      <c r="Q120" s="185">
        <v>0</v>
      </c>
      <c r="R120" s="185">
        <f>Q120*H120</f>
        <v>0</v>
      </c>
      <c r="S120" s="185">
        <v>0.26</v>
      </c>
      <c r="T120" s="186">
        <f>S120*H120</f>
        <v>1.17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187" t="s">
        <v>130</v>
      </c>
      <c r="AT120" s="187" t="s">
        <v>125</v>
      </c>
      <c r="AU120" s="187" t="s">
        <v>84</v>
      </c>
      <c r="AY120" s="20" t="s">
        <v>123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0" t="s">
        <v>82</v>
      </c>
      <c r="BK120" s="188">
        <f>ROUND(I120*H120,2)</f>
        <v>0</v>
      </c>
      <c r="BL120" s="20" t="s">
        <v>130</v>
      </c>
      <c r="BM120" s="187" t="s">
        <v>176</v>
      </c>
    </row>
    <row r="121" spans="1:65" s="2" customFormat="1" ht="11.25">
      <c r="A121" s="37"/>
      <c r="B121" s="38"/>
      <c r="C121" s="39"/>
      <c r="D121" s="189" t="s">
        <v>132</v>
      </c>
      <c r="E121" s="39"/>
      <c r="F121" s="190" t="s">
        <v>177</v>
      </c>
      <c r="G121" s="39"/>
      <c r="H121" s="39"/>
      <c r="I121" s="191"/>
      <c r="J121" s="39"/>
      <c r="K121" s="39"/>
      <c r="L121" s="42"/>
      <c r="M121" s="192"/>
      <c r="N121" s="193"/>
      <c r="O121" s="67"/>
      <c r="P121" s="67"/>
      <c r="Q121" s="67"/>
      <c r="R121" s="67"/>
      <c r="S121" s="67"/>
      <c r="T121" s="68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20" t="s">
        <v>132</v>
      </c>
      <c r="AU121" s="20" t="s">
        <v>84</v>
      </c>
    </row>
    <row r="122" spans="1:65" s="13" customFormat="1" ht="11.25">
      <c r="B122" s="194"/>
      <c r="C122" s="195"/>
      <c r="D122" s="196" t="s">
        <v>134</v>
      </c>
      <c r="E122" s="197" t="s">
        <v>19</v>
      </c>
      <c r="F122" s="198" t="s">
        <v>178</v>
      </c>
      <c r="G122" s="195"/>
      <c r="H122" s="199">
        <v>4.5</v>
      </c>
      <c r="I122" s="200"/>
      <c r="J122" s="195"/>
      <c r="K122" s="195"/>
      <c r="L122" s="201"/>
      <c r="M122" s="202"/>
      <c r="N122" s="203"/>
      <c r="O122" s="203"/>
      <c r="P122" s="203"/>
      <c r="Q122" s="203"/>
      <c r="R122" s="203"/>
      <c r="S122" s="203"/>
      <c r="T122" s="204"/>
      <c r="AT122" s="205" t="s">
        <v>134</v>
      </c>
      <c r="AU122" s="205" t="s">
        <v>84</v>
      </c>
      <c r="AV122" s="13" t="s">
        <v>84</v>
      </c>
      <c r="AW122" s="13" t="s">
        <v>35</v>
      </c>
      <c r="AX122" s="13" t="s">
        <v>82</v>
      </c>
      <c r="AY122" s="205" t="s">
        <v>123</v>
      </c>
    </row>
    <row r="123" spans="1:65" s="14" customFormat="1" ht="11.25">
      <c r="B123" s="206"/>
      <c r="C123" s="207"/>
      <c r="D123" s="196" t="s">
        <v>134</v>
      </c>
      <c r="E123" s="208" t="s">
        <v>19</v>
      </c>
      <c r="F123" s="209" t="s">
        <v>136</v>
      </c>
      <c r="G123" s="207"/>
      <c r="H123" s="208" t="s">
        <v>19</v>
      </c>
      <c r="I123" s="210"/>
      <c r="J123" s="207"/>
      <c r="K123" s="207"/>
      <c r="L123" s="211"/>
      <c r="M123" s="212"/>
      <c r="N123" s="213"/>
      <c r="O123" s="213"/>
      <c r="P123" s="213"/>
      <c r="Q123" s="213"/>
      <c r="R123" s="213"/>
      <c r="S123" s="213"/>
      <c r="T123" s="214"/>
      <c r="AT123" s="215" t="s">
        <v>134</v>
      </c>
      <c r="AU123" s="215" t="s">
        <v>84</v>
      </c>
      <c r="AV123" s="14" t="s">
        <v>82</v>
      </c>
      <c r="AW123" s="14" t="s">
        <v>35</v>
      </c>
      <c r="AX123" s="14" t="s">
        <v>74</v>
      </c>
      <c r="AY123" s="215" t="s">
        <v>123</v>
      </c>
    </row>
    <row r="124" spans="1:65" s="2" customFormat="1" ht="66.75" customHeight="1">
      <c r="A124" s="37"/>
      <c r="B124" s="38"/>
      <c r="C124" s="176" t="s">
        <v>179</v>
      </c>
      <c r="D124" s="176" t="s">
        <v>125</v>
      </c>
      <c r="E124" s="177" t="s">
        <v>180</v>
      </c>
      <c r="F124" s="178" t="s">
        <v>181</v>
      </c>
      <c r="G124" s="179" t="s">
        <v>128</v>
      </c>
      <c r="H124" s="180">
        <v>63.5</v>
      </c>
      <c r="I124" s="181"/>
      <c r="J124" s="182">
        <f>ROUND(I124*H124,2)</f>
        <v>0</v>
      </c>
      <c r="K124" s="178" t="s">
        <v>129</v>
      </c>
      <c r="L124" s="42"/>
      <c r="M124" s="183" t="s">
        <v>19</v>
      </c>
      <c r="N124" s="184" t="s">
        <v>45</v>
      </c>
      <c r="O124" s="67"/>
      <c r="P124" s="185">
        <f>O124*H124</f>
        <v>0</v>
      </c>
      <c r="Q124" s="185">
        <v>0</v>
      </c>
      <c r="R124" s="185">
        <f>Q124*H124</f>
        <v>0</v>
      </c>
      <c r="S124" s="185">
        <v>0.32500000000000001</v>
      </c>
      <c r="T124" s="186">
        <f>S124*H124</f>
        <v>20.637499999999999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7" t="s">
        <v>130</v>
      </c>
      <c r="AT124" s="187" t="s">
        <v>125</v>
      </c>
      <c r="AU124" s="187" t="s">
        <v>84</v>
      </c>
      <c r="AY124" s="20" t="s">
        <v>123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0" t="s">
        <v>82</v>
      </c>
      <c r="BK124" s="188">
        <f>ROUND(I124*H124,2)</f>
        <v>0</v>
      </c>
      <c r="BL124" s="20" t="s">
        <v>130</v>
      </c>
      <c r="BM124" s="187" t="s">
        <v>182</v>
      </c>
    </row>
    <row r="125" spans="1:65" s="2" customFormat="1" ht="11.25">
      <c r="A125" s="37"/>
      <c r="B125" s="38"/>
      <c r="C125" s="39"/>
      <c r="D125" s="189" t="s">
        <v>132</v>
      </c>
      <c r="E125" s="39"/>
      <c r="F125" s="190" t="s">
        <v>183</v>
      </c>
      <c r="G125" s="39"/>
      <c r="H125" s="39"/>
      <c r="I125" s="191"/>
      <c r="J125" s="39"/>
      <c r="K125" s="39"/>
      <c r="L125" s="42"/>
      <c r="M125" s="192"/>
      <c r="N125" s="193"/>
      <c r="O125" s="67"/>
      <c r="P125" s="67"/>
      <c r="Q125" s="67"/>
      <c r="R125" s="67"/>
      <c r="S125" s="67"/>
      <c r="T125" s="68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20" t="s">
        <v>132</v>
      </c>
      <c r="AU125" s="20" t="s">
        <v>84</v>
      </c>
    </row>
    <row r="126" spans="1:65" s="13" customFormat="1" ht="11.25">
      <c r="B126" s="194"/>
      <c r="C126" s="195"/>
      <c r="D126" s="196" t="s">
        <v>134</v>
      </c>
      <c r="E126" s="197" t="s">
        <v>19</v>
      </c>
      <c r="F126" s="198" t="s">
        <v>184</v>
      </c>
      <c r="G126" s="195"/>
      <c r="H126" s="199">
        <v>63.5</v>
      </c>
      <c r="I126" s="200"/>
      <c r="J126" s="195"/>
      <c r="K126" s="195"/>
      <c r="L126" s="201"/>
      <c r="M126" s="202"/>
      <c r="N126" s="203"/>
      <c r="O126" s="203"/>
      <c r="P126" s="203"/>
      <c r="Q126" s="203"/>
      <c r="R126" s="203"/>
      <c r="S126" s="203"/>
      <c r="T126" s="204"/>
      <c r="AT126" s="205" t="s">
        <v>134</v>
      </c>
      <c r="AU126" s="205" t="s">
        <v>84</v>
      </c>
      <c r="AV126" s="13" t="s">
        <v>84</v>
      </c>
      <c r="AW126" s="13" t="s">
        <v>35</v>
      </c>
      <c r="AX126" s="13" t="s">
        <v>82</v>
      </c>
      <c r="AY126" s="205" t="s">
        <v>123</v>
      </c>
    </row>
    <row r="127" spans="1:65" s="14" customFormat="1" ht="11.25">
      <c r="B127" s="206"/>
      <c r="C127" s="207"/>
      <c r="D127" s="196" t="s">
        <v>134</v>
      </c>
      <c r="E127" s="208" t="s">
        <v>19</v>
      </c>
      <c r="F127" s="209" t="s">
        <v>136</v>
      </c>
      <c r="G127" s="207"/>
      <c r="H127" s="208" t="s">
        <v>19</v>
      </c>
      <c r="I127" s="210"/>
      <c r="J127" s="207"/>
      <c r="K127" s="207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134</v>
      </c>
      <c r="AU127" s="215" t="s">
        <v>84</v>
      </c>
      <c r="AV127" s="14" t="s">
        <v>82</v>
      </c>
      <c r="AW127" s="14" t="s">
        <v>35</v>
      </c>
      <c r="AX127" s="14" t="s">
        <v>74</v>
      </c>
      <c r="AY127" s="215" t="s">
        <v>123</v>
      </c>
    </row>
    <row r="128" spans="1:65" s="2" customFormat="1" ht="66.75" customHeight="1">
      <c r="A128" s="37"/>
      <c r="B128" s="38"/>
      <c r="C128" s="176" t="s">
        <v>185</v>
      </c>
      <c r="D128" s="176" t="s">
        <v>125</v>
      </c>
      <c r="E128" s="177" t="s">
        <v>186</v>
      </c>
      <c r="F128" s="178" t="s">
        <v>187</v>
      </c>
      <c r="G128" s="179" t="s">
        <v>128</v>
      </c>
      <c r="H128" s="180">
        <v>63.5</v>
      </c>
      <c r="I128" s="181"/>
      <c r="J128" s="182">
        <f>ROUND(I128*H128,2)</f>
        <v>0</v>
      </c>
      <c r="K128" s="178" t="s">
        <v>129</v>
      </c>
      <c r="L128" s="42"/>
      <c r="M128" s="183" t="s">
        <v>19</v>
      </c>
      <c r="N128" s="184" t="s">
        <v>45</v>
      </c>
      <c r="O128" s="67"/>
      <c r="P128" s="185">
        <f>O128*H128</f>
        <v>0</v>
      </c>
      <c r="Q128" s="185">
        <v>0</v>
      </c>
      <c r="R128" s="185">
        <f>Q128*H128</f>
        <v>0</v>
      </c>
      <c r="S128" s="185">
        <v>0.22</v>
      </c>
      <c r="T128" s="186">
        <f>S128*H128</f>
        <v>13.97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7" t="s">
        <v>130</v>
      </c>
      <c r="AT128" s="187" t="s">
        <v>125</v>
      </c>
      <c r="AU128" s="187" t="s">
        <v>84</v>
      </c>
      <c r="AY128" s="20" t="s">
        <v>123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0" t="s">
        <v>82</v>
      </c>
      <c r="BK128" s="188">
        <f>ROUND(I128*H128,2)</f>
        <v>0</v>
      </c>
      <c r="BL128" s="20" t="s">
        <v>130</v>
      </c>
      <c r="BM128" s="187" t="s">
        <v>188</v>
      </c>
    </row>
    <row r="129" spans="1:65" s="2" customFormat="1" ht="11.25">
      <c r="A129" s="37"/>
      <c r="B129" s="38"/>
      <c r="C129" s="39"/>
      <c r="D129" s="189" t="s">
        <v>132</v>
      </c>
      <c r="E129" s="39"/>
      <c r="F129" s="190" t="s">
        <v>189</v>
      </c>
      <c r="G129" s="39"/>
      <c r="H129" s="39"/>
      <c r="I129" s="191"/>
      <c r="J129" s="39"/>
      <c r="K129" s="39"/>
      <c r="L129" s="42"/>
      <c r="M129" s="192"/>
      <c r="N129" s="193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132</v>
      </c>
      <c r="AU129" s="20" t="s">
        <v>84</v>
      </c>
    </row>
    <row r="130" spans="1:65" s="13" customFormat="1" ht="11.25">
      <c r="B130" s="194"/>
      <c r="C130" s="195"/>
      <c r="D130" s="196" t="s">
        <v>134</v>
      </c>
      <c r="E130" s="197" t="s">
        <v>19</v>
      </c>
      <c r="F130" s="198" t="s">
        <v>184</v>
      </c>
      <c r="G130" s="195"/>
      <c r="H130" s="199">
        <v>63.5</v>
      </c>
      <c r="I130" s="200"/>
      <c r="J130" s="195"/>
      <c r="K130" s="195"/>
      <c r="L130" s="201"/>
      <c r="M130" s="202"/>
      <c r="N130" s="203"/>
      <c r="O130" s="203"/>
      <c r="P130" s="203"/>
      <c r="Q130" s="203"/>
      <c r="R130" s="203"/>
      <c r="S130" s="203"/>
      <c r="T130" s="204"/>
      <c r="AT130" s="205" t="s">
        <v>134</v>
      </c>
      <c r="AU130" s="205" t="s">
        <v>84</v>
      </c>
      <c r="AV130" s="13" t="s">
        <v>84</v>
      </c>
      <c r="AW130" s="13" t="s">
        <v>35</v>
      </c>
      <c r="AX130" s="13" t="s">
        <v>82</v>
      </c>
      <c r="AY130" s="205" t="s">
        <v>123</v>
      </c>
    </row>
    <row r="131" spans="1:65" s="14" customFormat="1" ht="11.25">
      <c r="B131" s="206"/>
      <c r="C131" s="207"/>
      <c r="D131" s="196" t="s">
        <v>134</v>
      </c>
      <c r="E131" s="208" t="s">
        <v>19</v>
      </c>
      <c r="F131" s="209" t="s">
        <v>136</v>
      </c>
      <c r="G131" s="207"/>
      <c r="H131" s="208" t="s">
        <v>19</v>
      </c>
      <c r="I131" s="210"/>
      <c r="J131" s="207"/>
      <c r="K131" s="207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134</v>
      </c>
      <c r="AU131" s="215" t="s">
        <v>84</v>
      </c>
      <c r="AV131" s="14" t="s">
        <v>82</v>
      </c>
      <c r="AW131" s="14" t="s">
        <v>35</v>
      </c>
      <c r="AX131" s="14" t="s">
        <v>74</v>
      </c>
      <c r="AY131" s="215" t="s">
        <v>123</v>
      </c>
    </row>
    <row r="132" spans="1:65" s="2" customFormat="1" ht="44.25" customHeight="1">
      <c r="A132" s="37"/>
      <c r="B132" s="38"/>
      <c r="C132" s="176" t="s">
        <v>8</v>
      </c>
      <c r="D132" s="176" t="s">
        <v>125</v>
      </c>
      <c r="E132" s="177" t="s">
        <v>190</v>
      </c>
      <c r="F132" s="178" t="s">
        <v>191</v>
      </c>
      <c r="G132" s="179" t="s">
        <v>128</v>
      </c>
      <c r="H132" s="180">
        <v>38</v>
      </c>
      <c r="I132" s="181"/>
      <c r="J132" s="182">
        <f>ROUND(I132*H132,2)</f>
        <v>0</v>
      </c>
      <c r="K132" s="178" t="s">
        <v>129</v>
      </c>
      <c r="L132" s="42"/>
      <c r="M132" s="183" t="s">
        <v>19</v>
      </c>
      <c r="N132" s="184" t="s">
        <v>45</v>
      </c>
      <c r="O132" s="67"/>
      <c r="P132" s="185">
        <f>O132*H132</f>
        <v>0</v>
      </c>
      <c r="Q132" s="185">
        <v>1.0000000000000001E-5</v>
      </c>
      <c r="R132" s="185">
        <f>Q132*H132</f>
        <v>3.8000000000000002E-4</v>
      </c>
      <c r="S132" s="185">
        <v>9.1999999999999998E-2</v>
      </c>
      <c r="T132" s="186">
        <f>S132*H132</f>
        <v>3.496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7" t="s">
        <v>130</v>
      </c>
      <c r="AT132" s="187" t="s">
        <v>125</v>
      </c>
      <c r="AU132" s="187" t="s">
        <v>84</v>
      </c>
      <c r="AY132" s="20" t="s">
        <v>123</v>
      </c>
      <c r="BE132" s="188">
        <f>IF(N132="základní",J132,0)</f>
        <v>0</v>
      </c>
      <c r="BF132" s="188">
        <f>IF(N132="snížená",J132,0)</f>
        <v>0</v>
      </c>
      <c r="BG132" s="188">
        <f>IF(N132="zákl. přenesená",J132,0)</f>
        <v>0</v>
      </c>
      <c r="BH132" s="188">
        <f>IF(N132="sníž. přenesená",J132,0)</f>
        <v>0</v>
      </c>
      <c r="BI132" s="188">
        <f>IF(N132="nulová",J132,0)</f>
        <v>0</v>
      </c>
      <c r="BJ132" s="20" t="s">
        <v>82</v>
      </c>
      <c r="BK132" s="188">
        <f>ROUND(I132*H132,2)</f>
        <v>0</v>
      </c>
      <c r="BL132" s="20" t="s">
        <v>130</v>
      </c>
      <c r="BM132" s="187" t="s">
        <v>192</v>
      </c>
    </row>
    <row r="133" spans="1:65" s="2" customFormat="1" ht="11.25">
      <c r="A133" s="37"/>
      <c r="B133" s="38"/>
      <c r="C133" s="39"/>
      <c r="D133" s="189" t="s">
        <v>132</v>
      </c>
      <c r="E133" s="39"/>
      <c r="F133" s="190" t="s">
        <v>193</v>
      </c>
      <c r="G133" s="39"/>
      <c r="H133" s="39"/>
      <c r="I133" s="191"/>
      <c r="J133" s="39"/>
      <c r="K133" s="39"/>
      <c r="L133" s="42"/>
      <c r="M133" s="192"/>
      <c r="N133" s="193"/>
      <c r="O133" s="67"/>
      <c r="P133" s="67"/>
      <c r="Q133" s="67"/>
      <c r="R133" s="67"/>
      <c r="S133" s="67"/>
      <c r="T133" s="68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20" t="s">
        <v>132</v>
      </c>
      <c r="AU133" s="20" t="s">
        <v>84</v>
      </c>
    </row>
    <row r="134" spans="1:65" s="13" customFormat="1" ht="11.25">
      <c r="B134" s="194"/>
      <c r="C134" s="195"/>
      <c r="D134" s="196" t="s">
        <v>134</v>
      </c>
      <c r="E134" s="197" t="s">
        <v>19</v>
      </c>
      <c r="F134" s="198" t="s">
        <v>194</v>
      </c>
      <c r="G134" s="195"/>
      <c r="H134" s="199">
        <v>38</v>
      </c>
      <c r="I134" s="200"/>
      <c r="J134" s="195"/>
      <c r="K134" s="195"/>
      <c r="L134" s="201"/>
      <c r="M134" s="202"/>
      <c r="N134" s="203"/>
      <c r="O134" s="203"/>
      <c r="P134" s="203"/>
      <c r="Q134" s="203"/>
      <c r="R134" s="203"/>
      <c r="S134" s="203"/>
      <c r="T134" s="204"/>
      <c r="AT134" s="205" t="s">
        <v>134</v>
      </c>
      <c r="AU134" s="205" t="s">
        <v>84</v>
      </c>
      <c r="AV134" s="13" t="s">
        <v>84</v>
      </c>
      <c r="AW134" s="13" t="s">
        <v>35</v>
      </c>
      <c r="AX134" s="13" t="s">
        <v>82</v>
      </c>
      <c r="AY134" s="205" t="s">
        <v>123</v>
      </c>
    </row>
    <row r="135" spans="1:65" s="14" customFormat="1" ht="11.25">
      <c r="B135" s="206"/>
      <c r="C135" s="207"/>
      <c r="D135" s="196" t="s">
        <v>134</v>
      </c>
      <c r="E135" s="208" t="s">
        <v>19</v>
      </c>
      <c r="F135" s="209" t="s">
        <v>136</v>
      </c>
      <c r="G135" s="207"/>
      <c r="H135" s="208" t="s">
        <v>19</v>
      </c>
      <c r="I135" s="210"/>
      <c r="J135" s="207"/>
      <c r="K135" s="207"/>
      <c r="L135" s="211"/>
      <c r="M135" s="212"/>
      <c r="N135" s="213"/>
      <c r="O135" s="213"/>
      <c r="P135" s="213"/>
      <c r="Q135" s="213"/>
      <c r="R135" s="213"/>
      <c r="S135" s="213"/>
      <c r="T135" s="214"/>
      <c r="AT135" s="215" t="s">
        <v>134</v>
      </c>
      <c r="AU135" s="215" t="s">
        <v>84</v>
      </c>
      <c r="AV135" s="14" t="s">
        <v>82</v>
      </c>
      <c r="AW135" s="14" t="s">
        <v>35</v>
      </c>
      <c r="AX135" s="14" t="s">
        <v>74</v>
      </c>
      <c r="AY135" s="215" t="s">
        <v>123</v>
      </c>
    </row>
    <row r="136" spans="1:65" s="2" customFormat="1" ht="44.25" customHeight="1">
      <c r="A136" s="37"/>
      <c r="B136" s="38"/>
      <c r="C136" s="176" t="s">
        <v>195</v>
      </c>
      <c r="D136" s="176" t="s">
        <v>125</v>
      </c>
      <c r="E136" s="177" t="s">
        <v>196</v>
      </c>
      <c r="F136" s="178" t="s">
        <v>197</v>
      </c>
      <c r="G136" s="179" t="s">
        <v>128</v>
      </c>
      <c r="H136" s="180">
        <v>25</v>
      </c>
      <c r="I136" s="181"/>
      <c r="J136" s="182">
        <f>ROUND(I136*H136,2)</f>
        <v>0</v>
      </c>
      <c r="K136" s="178" t="s">
        <v>129</v>
      </c>
      <c r="L136" s="42"/>
      <c r="M136" s="183" t="s">
        <v>19</v>
      </c>
      <c r="N136" s="184" t="s">
        <v>45</v>
      </c>
      <c r="O136" s="67"/>
      <c r="P136" s="185">
        <f>O136*H136</f>
        <v>0</v>
      </c>
      <c r="Q136" s="185">
        <v>3.0000000000000001E-5</v>
      </c>
      <c r="R136" s="185">
        <f>Q136*H136</f>
        <v>7.5000000000000002E-4</v>
      </c>
      <c r="S136" s="185">
        <v>0.23</v>
      </c>
      <c r="T136" s="186">
        <f>S136*H136</f>
        <v>5.75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87" t="s">
        <v>130</v>
      </c>
      <c r="AT136" s="187" t="s">
        <v>125</v>
      </c>
      <c r="AU136" s="187" t="s">
        <v>84</v>
      </c>
      <c r="AY136" s="20" t="s">
        <v>123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0" t="s">
        <v>82</v>
      </c>
      <c r="BK136" s="188">
        <f>ROUND(I136*H136,2)</f>
        <v>0</v>
      </c>
      <c r="BL136" s="20" t="s">
        <v>130</v>
      </c>
      <c r="BM136" s="187" t="s">
        <v>198</v>
      </c>
    </row>
    <row r="137" spans="1:65" s="2" customFormat="1" ht="11.25">
      <c r="A137" s="37"/>
      <c r="B137" s="38"/>
      <c r="C137" s="39"/>
      <c r="D137" s="189" t="s">
        <v>132</v>
      </c>
      <c r="E137" s="39"/>
      <c r="F137" s="190" t="s">
        <v>199</v>
      </c>
      <c r="G137" s="39"/>
      <c r="H137" s="39"/>
      <c r="I137" s="191"/>
      <c r="J137" s="39"/>
      <c r="K137" s="39"/>
      <c r="L137" s="42"/>
      <c r="M137" s="192"/>
      <c r="N137" s="193"/>
      <c r="O137" s="67"/>
      <c r="P137" s="67"/>
      <c r="Q137" s="67"/>
      <c r="R137" s="67"/>
      <c r="S137" s="67"/>
      <c r="T137" s="68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20" t="s">
        <v>132</v>
      </c>
      <c r="AU137" s="20" t="s">
        <v>84</v>
      </c>
    </row>
    <row r="138" spans="1:65" s="13" customFormat="1" ht="11.25">
      <c r="B138" s="194"/>
      <c r="C138" s="195"/>
      <c r="D138" s="196" t="s">
        <v>134</v>
      </c>
      <c r="E138" s="197" t="s">
        <v>19</v>
      </c>
      <c r="F138" s="198" t="s">
        <v>200</v>
      </c>
      <c r="G138" s="195"/>
      <c r="H138" s="199">
        <v>25</v>
      </c>
      <c r="I138" s="200"/>
      <c r="J138" s="195"/>
      <c r="K138" s="195"/>
      <c r="L138" s="201"/>
      <c r="M138" s="202"/>
      <c r="N138" s="203"/>
      <c r="O138" s="203"/>
      <c r="P138" s="203"/>
      <c r="Q138" s="203"/>
      <c r="R138" s="203"/>
      <c r="S138" s="203"/>
      <c r="T138" s="204"/>
      <c r="AT138" s="205" t="s">
        <v>134</v>
      </c>
      <c r="AU138" s="205" t="s">
        <v>84</v>
      </c>
      <c r="AV138" s="13" t="s">
        <v>84</v>
      </c>
      <c r="AW138" s="13" t="s">
        <v>35</v>
      </c>
      <c r="AX138" s="13" t="s">
        <v>82</v>
      </c>
      <c r="AY138" s="205" t="s">
        <v>123</v>
      </c>
    </row>
    <row r="139" spans="1:65" s="14" customFormat="1" ht="11.25">
      <c r="B139" s="206"/>
      <c r="C139" s="207"/>
      <c r="D139" s="196" t="s">
        <v>134</v>
      </c>
      <c r="E139" s="208" t="s">
        <v>19</v>
      </c>
      <c r="F139" s="209" t="s">
        <v>136</v>
      </c>
      <c r="G139" s="207"/>
      <c r="H139" s="208" t="s">
        <v>19</v>
      </c>
      <c r="I139" s="210"/>
      <c r="J139" s="207"/>
      <c r="K139" s="207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134</v>
      </c>
      <c r="AU139" s="215" t="s">
        <v>84</v>
      </c>
      <c r="AV139" s="14" t="s">
        <v>82</v>
      </c>
      <c r="AW139" s="14" t="s">
        <v>35</v>
      </c>
      <c r="AX139" s="14" t="s">
        <v>74</v>
      </c>
      <c r="AY139" s="215" t="s">
        <v>123</v>
      </c>
    </row>
    <row r="140" spans="1:65" s="2" customFormat="1" ht="44.25" customHeight="1">
      <c r="A140" s="37"/>
      <c r="B140" s="38"/>
      <c r="C140" s="176" t="s">
        <v>201</v>
      </c>
      <c r="D140" s="176" t="s">
        <v>125</v>
      </c>
      <c r="E140" s="177" t="s">
        <v>202</v>
      </c>
      <c r="F140" s="178" t="s">
        <v>203</v>
      </c>
      <c r="G140" s="179" t="s">
        <v>204</v>
      </c>
      <c r="H140" s="180">
        <v>3.5</v>
      </c>
      <c r="I140" s="181"/>
      <c r="J140" s="182">
        <f>ROUND(I140*H140,2)</f>
        <v>0</v>
      </c>
      <c r="K140" s="178" t="s">
        <v>129</v>
      </c>
      <c r="L140" s="42"/>
      <c r="M140" s="183" t="s">
        <v>19</v>
      </c>
      <c r="N140" s="184" t="s">
        <v>45</v>
      </c>
      <c r="O140" s="67"/>
      <c r="P140" s="185">
        <f>O140*H140</f>
        <v>0</v>
      </c>
      <c r="Q140" s="185">
        <v>0</v>
      </c>
      <c r="R140" s="185">
        <f>Q140*H140</f>
        <v>0</v>
      </c>
      <c r="S140" s="185">
        <v>0.28999999999999998</v>
      </c>
      <c r="T140" s="186">
        <f>S140*H140</f>
        <v>1.0149999999999999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187" t="s">
        <v>130</v>
      </c>
      <c r="AT140" s="187" t="s">
        <v>125</v>
      </c>
      <c r="AU140" s="187" t="s">
        <v>84</v>
      </c>
      <c r="AY140" s="20" t="s">
        <v>123</v>
      </c>
      <c r="BE140" s="188">
        <f>IF(N140="základní",J140,0)</f>
        <v>0</v>
      </c>
      <c r="BF140" s="188">
        <f>IF(N140="snížená",J140,0)</f>
        <v>0</v>
      </c>
      <c r="BG140" s="188">
        <f>IF(N140="zákl. přenesená",J140,0)</f>
        <v>0</v>
      </c>
      <c r="BH140" s="188">
        <f>IF(N140="sníž. přenesená",J140,0)</f>
        <v>0</v>
      </c>
      <c r="BI140" s="188">
        <f>IF(N140="nulová",J140,0)</f>
        <v>0</v>
      </c>
      <c r="BJ140" s="20" t="s">
        <v>82</v>
      </c>
      <c r="BK140" s="188">
        <f>ROUND(I140*H140,2)</f>
        <v>0</v>
      </c>
      <c r="BL140" s="20" t="s">
        <v>130</v>
      </c>
      <c r="BM140" s="187" t="s">
        <v>205</v>
      </c>
    </row>
    <row r="141" spans="1:65" s="2" customFormat="1" ht="11.25">
      <c r="A141" s="37"/>
      <c r="B141" s="38"/>
      <c r="C141" s="39"/>
      <c r="D141" s="189" t="s">
        <v>132</v>
      </c>
      <c r="E141" s="39"/>
      <c r="F141" s="190" t="s">
        <v>206</v>
      </c>
      <c r="G141" s="39"/>
      <c r="H141" s="39"/>
      <c r="I141" s="191"/>
      <c r="J141" s="39"/>
      <c r="K141" s="39"/>
      <c r="L141" s="42"/>
      <c r="M141" s="192"/>
      <c r="N141" s="193"/>
      <c r="O141" s="67"/>
      <c r="P141" s="67"/>
      <c r="Q141" s="67"/>
      <c r="R141" s="67"/>
      <c r="S141" s="67"/>
      <c r="T141" s="68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20" t="s">
        <v>132</v>
      </c>
      <c r="AU141" s="20" t="s">
        <v>84</v>
      </c>
    </row>
    <row r="142" spans="1:65" s="13" customFormat="1" ht="11.25">
      <c r="B142" s="194"/>
      <c r="C142" s="195"/>
      <c r="D142" s="196" t="s">
        <v>134</v>
      </c>
      <c r="E142" s="197" t="s">
        <v>19</v>
      </c>
      <c r="F142" s="198" t="s">
        <v>207</v>
      </c>
      <c r="G142" s="195"/>
      <c r="H142" s="199">
        <v>3.5</v>
      </c>
      <c r="I142" s="200"/>
      <c r="J142" s="195"/>
      <c r="K142" s="195"/>
      <c r="L142" s="201"/>
      <c r="M142" s="202"/>
      <c r="N142" s="203"/>
      <c r="O142" s="203"/>
      <c r="P142" s="203"/>
      <c r="Q142" s="203"/>
      <c r="R142" s="203"/>
      <c r="S142" s="203"/>
      <c r="T142" s="204"/>
      <c r="AT142" s="205" t="s">
        <v>134</v>
      </c>
      <c r="AU142" s="205" t="s">
        <v>84</v>
      </c>
      <c r="AV142" s="13" t="s">
        <v>84</v>
      </c>
      <c r="AW142" s="13" t="s">
        <v>35</v>
      </c>
      <c r="AX142" s="13" t="s">
        <v>82</v>
      </c>
      <c r="AY142" s="205" t="s">
        <v>123</v>
      </c>
    </row>
    <row r="143" spans="1:65" s="14" customFormat="1" ht="11.25">
      <c r="B143" s="206"/>
      <c r="C143" s="207"/>
      <c r="D143" s="196" t="s">
        <v>134</v>
      </c>
      <c r="E143" s="208" t="s">
        <v>19</v>
      </c>
      <c r="F143" s="209" t="s">
        <v>136</v>
      </c>
      <c r="G143" s="207"/>
      <c r="H143" s="208" t="s">
        <v>19</v>
      </c>
      <c r="I143" s="210"/>
      <c r="J143" s="207"/>
      <c r="K143" s="207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134</v>
      </c>
      <c r="AU143" s="215" t="s">
        <v>84</v>
      </c>
      <c r="AV143" s="14" t="s">
        <v>82</v>
      </c>
      <c r="AW143" s="14" t="s">
        <v>35</v>
      </c>
      <c r="AX143" s="14" t="s">
        <v>74</v>
      </c>
      <c r="AY143" s="215" t="s">
        <v>123</v>
      </c>
    </row>
    <row r="144" spans="1:65" s="2" customFormat="1" ht="49.15" customHeight="1">
      <c r="A144" s="37"/>
      <c r="B144" s="38"/>
      <c r="C144" s="176" t="s">
        <v>208</v>
      </c>
      <c r="D144" s="176" t="s">
        <v>125</v>
      </c>
      <c r="E144" s="177" t="s">
        <v>209</v>
      </c>
      <c r="F144" s="178" t="s">
        <v>210</v>
      </c>
      <c r="G144" s="179" t="s">
        <v>204</v>
      </c>
      <c r="H144" s="180">
        <v>73</v>
      </c>
      <c r="I144" s="181"/>
      <c r="J144" s="182">
        <f>ROUND(I144*H144,2)</f>
        <v>0</v>
      </c>
      <c r="K144" s="178" t="s">
        <v>129</v>
      </c>
      <c r="L144" s="42"/>
      <c r="M144" s="183" t="s">
        <v>19</v>
      </c>
      <c r="N144" s="184" t="s">
        <v>45</v>
      </c>
      <c r="O144" s="67"/>
      <c r="P144" s="185">
        <f>O144*H144</f>
        <v>0</v>
      </c>
      <c r="Q144" s="185">
        <v>0</v>
      </c>
      <c r="R144" s="185">
        <f>Q144*H144</f>
        <v>0</v>
      </c>
      <c r="S144" s="185">
        <v>0.20499999999999999</v>
      </c>
      <c r="T144" s="186">
        <f>S144*H144</f>
        <v>14.965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87" t="s">
        <v>130</v>
      </c>
      <c r="AT144" s="187" t="s">
        <v>125</v>
      </c>
      <c r="AU144" s="187" t="s">
        <v>84</v>
      </c>
      <c r="AY144" s="20" t="s">
        <v>123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0" t="s">
        <v>82</v>
      </c>
      <c r="BK144" s="188">
        <f>ROUND(I144*H144,2)</f>
        <v>0</v>
      </c>
      <c r="BL144" s="20" t="s">
        <v>130</v>
      </c>
      <c r="BM144" s="187" t="s">
        <v>211</v>
      </c>
    </row>
    <row r="145" spans="1:65" s="2" customFormat="1" ht="11.25">
      <c r="A145" s="37"/>
      <c r="B145" s="38"/>
      <c r="C145" s="39"/>
      <c r="D145" s="189" t="s">
        <v>132</v>
      </c>
      <c r="E145" s="39"/>
      <c r="F145" s="190" t="s">
        <v>212</v>
      </c>
      <c r="G145" s="39"/>
      <c r="H145" s="39"/>
      <c r="I145" s="191"/>
      <c r="J145" s="39"/>
      <c r="K145" s="39"/>
      <c r="L145" s="42"/>
      <c r="M145" s="192"/>
      <c r="N145" s="193"/>
      <c r="O145" s="67"/>
      <c r="P145" s="67"/>
      <c r="Q145" s="67"/>
      <c r="R145" s="67"/>
      <c r="S145" s="67"/>
      <c r="T145" s="68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20" t="s">
        <v>132</v>
      </c>
      <c r="AU145" s="20" t="s">
        <v>84</v>
      </c>
    </row>
    <row r="146" spans="1:65" s="13" customFormat="1" ht="11.25">
      <c r="B146" s="194"/>
      <c r="C146" s="195"/>
      <c r="D146" s="196" t="s">
        <v>134</v>
      </c>
      <c r="E146" s="197" t="s">
        <v>19</v>
      </c>
      <c r="F146" s="198" t="s">
        <v>213</v>
      </c>
      <c r="G146" s="195"/>
      <c r="H146" s="199">
        <v>73</v>
      </c>
      <c r="I146" s="200"/>
      <c r="J146" s="195"/>
      <c r="K146" s="195"/>
      <c r="L146" s="201"/>
      <c r="M146" s="202"/>
      <c r="N146" s="203"/>
      <c r="O146" s="203"/>
      <c r="P146" s="203"/>
      <c r="Q146" s="203"/>
      <c r="R146" s="203"/>
      <c r="S146" s="203"/>
      <c r="T146" s="204"/>
      <c r="AT146" s="205" t="s">
        <v>134</v>
      </c>
      <c r="AU146" s="205" t="s">
        <v>84</v>
      </c>
      <c r="AV146" s="13" t="s">
        <v>84</v>
      </c>
      <c r="AW146" s="13" t="s">
        <v>35</v>
      </c>
      <c r="AX146" s="13" t="s">
        <v>82</v>
      </c>
      <c r="AY146" s="205" t="s">
        <v>123</v>
      </c>
    </row>
    <row r="147" spans="1:65" s="14" customFormat="1" ht="11.25">
      <c r="B147" s="206"/>
      <c r="C147" s="207"/>
      <c r="D147" s="196" t="s">
        <v>134</v>
      </c>
      <c r="E147" s="208" t="s">
        <v>19</v>
      </c>
      <c r="F147" s="209" t="s">
        <v>136</v>
      </c>
      <c r="G147" s="207"/>
      <c r="H147" s="208" t="s">
        <v>19</v>
      </c>
      <c r="I147" s="210"/>
      <c r="J147" s="207"/>
      <c r="K147" s="207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134</v>
      </c>
      <c r="AU147" s="215" t="s">
        <v>84</v>
      </c>
      <c r="AV147" s="14" t="s">
        <v>82</v>
      </c>
      <c r="AW147" s="14" t="s">
        <v>35</v>
      </c>
      <c r="AX147" s="14" t="s">
        <v>74</v>
      </c>
      <c r="AY147" s="215" t="s">
        <v>123</v>
      </c>
    </row>
    <row r="148" spans="1:65" s="2" customFormat="1" ht="44.25" customHeight="1">
      <c r="A148" s="37"/>
      <c r="B148" s="38"/>
      <c r="C148" s="176" t="s">
        <v>214</v>
      </c>
      <c r="D148" s="176" t="s">
        <v>125</v>
      </c>
      <c r="E148" s="177" t="s">
        <v>215</v>
      </c>
      <c r="F148" s="178" t="s">
        <v>216</v>
      </c>
      <c r="G148" s="179" t="s">
        <v>204</v>
      </c>
      <c r="H148" s="180">
        <v>2</v>
      </c>
      <c r="I148" s="181"/>
      <c r="J148" s="182">
        <f>ROUND(I148*H148,2)</f>
        <v>0</v>
      </c>
      <c r="K148" s="178" t="s">
        <v>129</v>
      </c>
      <c r="L148" s="42"/>
      <c r="M148" s="183" t="s">
        <v>19</v>
      </c>
      <c r="N148" s="184" t="s">
        <v>45</v>
      </c>
      <c r="O148" s="67"/>
      <c r="P148" s="185">
        <f>O148*H148</f>
        <v>0</v>
      </c>
      <c r="Q148" s="185">
        <v>0</v>
      </c>
      <c r="R148" s="185">
        <f>Q148*H148</f>
        <v>0</v>
      </c>
      <c r="S148" s="185">
        <v>0.115</v>
      </c>
      <c r="T148" s="186">
        <f>S148*H148</f>
        <v>0.23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7" t="s">
        <v>130</v>
      </c>
      <c r="AT148" s="187" t="s">
        <v>125</v>
      </c>
      <c r="AU148" s="187" t="s">
        <v>84</v>
      </c>
      <c r="AY148" s="20" t="s">
        <v>123</v>
      </c>
      <c r="BE148" s="188">
        <f>IF(N148="základní",J148,0)</f>
        <v>0</v>
      </c>
      <c r="BF148" s="188">
        <f>IF(N148="snížená",J148,0)</f>
        <v>0</v>
      </c>
      <c r="BG148" s="188">
        <f>IF(N148="zákl. přenesená",J148,0)</f>
        <v>0</v>
      </c>
      <c r="BH148" s="188">
        <f>IF(N148="sníž. přenesená",J148,0)</f>
        <v>0</v>
      </c>
      <c r="BI148" s="188">
        <f>IF(N148="nulová",J148,0)</f>
        <v>0</v>
      </c>
      <c r="BJ148" s="20" t="s">
        <v>82</v>
      </c>
      <c r="BK148" s="188">
        <f>ROUND(I148*H148,2)</f>
        <v>0</v>
      </c>
      <c r="BL148" s="20" t="s">
        <v>130</v>
      </c>
      <c r="BM148" s="187" t="s">
        <v>217</v>
      </c>
    </row>
    <row r="149" spans="1:65" s="2" customFormat="1" ht="11.25">
      <c r="A149" s="37"/>
      <c r="B149" s="38"/>
      <c r="C149" s="39"/>
      <c r="D149" s="189" t="s">
        <v>132</v>
      </c>
      <c r="E149" s="39"/>
      <c r="F149" s="190" t="s">
        <v>218</v>
      </c>
      <c r="G149" s="39"/>
      <c r="H149" s="39"/>
      <c r="I149" s="191"/>
      <c r="J149" s="39"/>
      <c r="K149" s="39"/>
      <c r="L149" s="42"/>
      <c r="M149" s="192"/>
      <c r="N149" s="193"/>
      <c r="O149" s="67"/>
      <c r="P149" s="67"/>
      <c r="Q149" s="67"/>
      <c r="R149" s="67"/>
      <c r="S149" s="67"/>
      <c r="T149" s="68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20" t="s">
        <v>132</v>
      </c>
      <c r="AU149" s="20" t="s">
        <v>84</v>
      </c>
    </row>
    <row r="150" spans="1:65" s="13" customFormat="1" ht="11.25">
      <c r="B150" s="194"/>
      <c r="C150" s="195"/>
      <c r="D150" s="196" t="s">
        <v>134</v>
      </c>
      <c r="E150" s="197" t="s">
        <v>19</v>
      </c>
      <c r="F150" s="198" t="s">
        <v>219</v>
      </c>
      <c r="G150" s="195"/>
      <c r="H150" s="199">
        <v>2</v>
      </c>
      <c r="I150" s="200"/>
      <c r="J150" s="195"/>
      <c r="K150" s="195"/>
      <c r="L150" s="201"/>
      <c r="M150" s="202"/>
      <c r="N150" s="203"/>
      <c r="O150" s="203"/>
      <c r="P150" s="203"/>
      <c r="Q150" s="203"/>
      <c r="R150" s="203"/>
      <c r="S150" s="203"/>
      <c r="T150" s="204"/>
      <c r="AT150" s="205" t="s">
        <v>134</v>
      </c>
      <c r="AU150" s="205" t="s">
        <v>84</v>
      </c>
      <c r="AV150" s="13" t="s">
        <v>84</v>
      </c>
      <c r="AW150" s="13" t="s">
        <v>35</v>
      </c>
      <c r="AX150" s="13" t="s">
        <v>82</v>
      </c>
      <c r="AY150" s="205" t="s">
        <v>123</v>
      </c>
    </row>
    <row r="151" spans="1:65" s="14" customFormat="1" ht="11.25">
      <c r="B151" s="206"/>
      <c r="C151" s="207"/>
      <c r="D151" s="196" t="s">
        <v>134</v>
      </c>
      <c r="E151" s="208" t="s">
        <v>19</v>
      </c>
      <c r="F151" s="209" t="s">
        <v>136</v>
      </c>
      <c r="G151" s="207"/>
      <c r="H151" s="208" t="s">
        <v>19</v>
      </c>
      <c r="I151" s="210"/>
      <c r="J151" s="207"/>
      <c r="K151" s="207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134</v>
      </c>
      <c r="AU151" s="215" t="s">
        <v>84</v>
      </c>
      <c r="AV151" s="14" t="s">
        <v>82</v>
      </c>
      <c r="AW151" s="14" t="s">
        <v>35</v>
      </c>
      <c r="AX151" s="14" t="s">
        <v>74</v>
      </c>
      <c r="AY151" s="215" t="s">
        <v>123</v>
      </c>
    </row>
    <row r="152" spans="1:65" s="2" customFormat="1" ht="37.9" customHeight="1">
      <c r="A152" s="37"/>
      <c r="B152" s="38"/>
      <c r="C152" s="176" t="s">
        <v>220</v>
      </c>
      <c r="D152" s="176" t="s">
        <v>125</v>
      </c>
      <c r="E152" s="177" t="s">
        <v>221</v>
      </c>
      <c r="F152" s="178" t="s">
        <v>222</v>
      </c>
      <c r="G152" s="179" t="s">
        <v>204</v>
      </c>
      <c r="H152" s="180">
        <v>5</v>
      </c>
      <c r="I152" s="181"/>
      <c r="J152" s="182">
        <f>ROUND(I152*H152,2)</f>
        <v>0</v>
      </c>
      <c r="K152" s="178" t="s">
        <v>129</v>
      </c>
      <c r="L152" s="42"/>
      <c r="M152" s="183" t="s">
        <v>19</v>
      </c>
      <c r="N152" s="184" t="s">
        <v>45</v>
      </c>
      <c r="O152" s="67"/>
      <c r="P152" s="185">
        <f>O152*H152</f>
        <v>0</v>
      </c>
      <c r="Q152" s="185">
        <v>0</v>
      </c>
      <c r="R152" s="185">
        <f>Q152*H152</f>
        <v>0</v>
      </c>
      <c r="S152" s="185">
        <v>0.04</v>
      </c>
      <c r="T152" s="186">
        <f>S152*H152</f>
        <v>0.2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87" t="s">
        <v>130</v>
      </c>
      <c r="AT152" s="187" t="s">
        <v>125</v>
      </c>
      <c r="AU152" s="187" t="s">
        <v>84</v>
      </c>
      <c r="AY152" s="20" t="s">
        <v>123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0" t="s">
        <v>82</v>
      </c>
      <c r="BK152" s="188">
        <f>ROUND(I152*H152,2)</f>
        <v>0</v>
      </c>
      <c r="BL152" s="20" t="s">
        <v>130</v>
      </c>
      <c r="BM152" s="187" t="s">
        <v>223</v>
      </c>
    </row>
    <row r="153" spans="1:65" s="2" customFormat="1" ht="11.25">
      <c r="A153" s="37"/>
      <c r="B153" s="38"/>
      <c r="C153" s="39"/>
      <c r="D153" s="189" t="s">
        <v>132</v>
      </c>
      <c r="E153" s="39"/>
      <c r="F153" s="190" t="s">
        <v>224</v>
      </c>
      <c r="G153" s="39"/>
      <c r="H153" s="39"/>
      <c r="I153" s="191"/>
      <c r="J153" s="39"/>
      <c r="K153" s="39"/>
      <c r="L153" s="42"/>
      <c r="M153" s="192"/>
      <c r="N153" s="193"/>
      <c r="O153" s="67"/>
      <c r="P153" s="67"/>
      <c r="Q153" s="67"/>
      <c r="R153" s="67"/>
      <c r="S153" s="67"/>
      <c r="T153" s="68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20" t="s">
        <v>132</v>
      </c>
      <c r="AU153" s="20" t="s">
        <v>84</v>
      </c>
    </row>
    <row r="154" spans="1:65" s="13" customFormat="1" ht="11.25">
      <c r="B154" s="194"/>
      <c r="C154" s="195"/>
      <c r="D154" s="196" t="s">
        <v>134</v>
      </c>
      <c r="E154" s="197" t="s">
        <v>19</v>
      </c>
      <c r="F154" s="198" t="s">
        <v>153</v>
      </c>
      <c r="G154" s="195"/>
      <c r="H154" s="199">
        <v>5</v>
      </c>
      <c r="I154" s="200"/>
      <c r="J154" s="195"/>
      <c r="K154" s="195"/>
      <c r="L154" s="201"/>
      <c r="M154" s="202"/>
      <c r="N154" s="203"/>
      <c r="O154" s="203"/>
      <c r="P154" s="203"/>
      <c r="Q154" s="203"/>
      <c r="R154" s="203"/>
      <c r="S154" s="203"/>
      <c r="T154" s="204"/>
      <c r="AT154" s="205" t="s">
        <v>134</v>
      </c>
      <c r="AU154" s="205" t="s">
        <v>84</v>
      </c>
      <c r="AV154" s="13" t="s">
        <v>84</v>
      </c>
      <c r="AW154" s="13" t="s">
        <v>35</v>
      </c>
      <c r="AX154" s="13" t="s">
        <v>82</v>
      </c>
      <c r="AY154" s="205" t="s">
        <v>123</v>
      </c>
    </row>
    <row r="155" spans="1:65" s="14" customFormat="1" ht="11.25">
      <c r="B155" s="206"/>
      <c r="C155" s="207"/>
      <c r="D155" s="196" t="s">
        <v>134</v>
      </c>
      <c r="E155" s="208" t="s">
        <v>19</v>
      </c>
      <c r="F155" s="209" t="s">
        <v>136</v>
      </c>
      <c r="G155" s="207"/>
      <c r="H155" s="208" t="s">
        <v>19</v>
      </c>
      <c r="I155" s="210"/>
      <c r="J155" s="207"/>
      <c r="K155" s="207"/>
      <c r="L155" s="211"/>
      <c r="M155" s="212"/>
      <c r="N155" s="213"/>
      <c r="O155" s="213"/>
      <c r="P155" s="213"/>
      <c r="Q155" s="213"/>
      <c r="R155" s="213"/>
      <c r="S155" s="213"/>
      <c r="T155" s="214"/>
      <c r="AT155" s="215" t="s">
        <v>134</v>
      </c>
      <c r="AU155" s="215" t="s">
        <v>84</v>
      </c>
      <c r="AV155" s="14" t="s">
        <v>82</v>
      </c>
      <c r="AW155" s="14" t="s">
        <v>35</v>
      </c>
      <c r="AX155" s="14" t="s">
        <v>74</v>
      </c>
      <c r="AY155" s="215" t="s">
        <v>123</v>
      </c>
    </row>
    <row r="156" spans="1:65" s="2" customFormat="1" ht="24.2" customHeight="1">
      <c r="A156" s="37"/>
      <c r="B156" s="38"/>
      <c r="C156" s="176" t="s">
        <v>225</v>
      </c>
      <c r="D156" s="176" t="s">
        <v>125</v>
      </c>
      <c r="E156" s="177" t="s">
        <v>226</v>
      </c>
      <c r="F156" s="178" t="s">
        <v>227</v>
      </c>
      <c r="G156" s="179" t="s">
        <v>128</v>
      </c>
      <c r="H156" s="180">
        <v>145</v>
      </c>
      <c r="I156" s="181"/>
      <c r="J156" s="182">
        <f>ROUND(I156*H156,2)</f>
        <v>0</v>
      </c>
      <c r="K156" s="178" t="s">
        <v>129</v>
      </c>
      <c r="L156" s="42"/>
      <c r="M156" s="183" t="s">
        <v>19</v>
      </c>
      <c r="N156" s="184" t="s">
        <v>45</v>
      </c>
      <c r="O156" s="67"/>
      <c r="P156" s="185">
        <f>O156*H156</f>
        <v>0</v>
      </c>
      <c r="Q156" s="185">
        <v>0</v>
      </c>
      <c r="R156" s="185">
        <f>Q156*H156</f>
        <v>0</v>
      </c>
      <c r="S156" s="185">
        <v>0</v>
      </c>
      <c r="T156" s="18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87" t="s">
        <v>130</v>
      </c>
      <c r="AT156" s="187" t="s">
        <v>125</v>
      </c>
      <c r="AU156" s="187" t="s">
        <v>84</v>
      </c>
      <c r="AY156" s="20" t="s">
        <v>123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0" t="s">
        <v>82</v>
      </c>
      <c r="BK156" s="188">
        <f>ROUND(I156*H156,2)</f>
        <v>0</v>
      </c>
      <c r="BL156" s="20" t="s">
        <v>130</v>
      </c>
      <c r="BM156" s="187" t="s">
        <v>228</v>
      </c>
    </row>
    <row r="157" spans="1:65" s="2" customFormat="1" ht="11.25">
      <c r="A157" s="37"/>
      <c r="B157" s="38"/>
      <c r="C157" s="39"/>
      <c r="D157" s="189" t="s">
        <v>132</v>
      </c>
      <c r="E157" s="39"/>
      <c r="F157" s="190" t="s">
        <v>229</v>
      </c>
      <c r="G157" s="39"/>
      <c r="H157" s="39"/>
      <c r="I157" s="191"/>
      <c r="J157" s="39"/>
      <c r="K157" s="39"/>
      <c r="L157" s="42"/>
      <c r="M157" s="192"/>
      <c r="N157" s="193"/>
      <c r="O157" s="67"/>
      <c r="P157" s="67"/>
      <c r="Q157" s="67"/>
      <c r="R157" s="67"/>
      <c r="S157" s="67"/>
      <c r="T157" s="68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20" t="s">
        <v>132</v>
      </c>
      <c r="AU157" s="20" t="s">
        <v>84</v>
      </c>
    </row>
    <row r="158" spans="1:65" s="13" customFormat="1" ht="11.25">
      <c r="B158" s="194"/>
      <c r="C158" s="195"/>
      <c r="D158" s="196" t="s">
        <v>134</v>
      </c>
      <c r="E158" s="197" t="s">
        <v>19</v>
      </c>
      <c r="F158" s="198" t="s">
        <v>230</v>
      </c>
      <c r="G158" s="195"/>
      <c r="H158" s="199">
        <v>145</v>
      </c>
      <c r="I158" s="200"/>
      <c r="J158" s="195"/>
      <c r="K158" s="195"/>
      <c r="L158" s="201"/>
      <c r="M158" s="202"/>
      <c r="N158" s="203"/>
      <c r="O158" s="203"/>
      <c r="P158" s="203"/>
      <c r="Q158" s="203"/>
      <c r="R158" s="203"/>
      <c r="S158" s="203"/>
      <c r="T158" s="204"/>
      <c r="AT158" s="205" t="s">
        <v>134</v>
      </c>
      <c r="AU158" s="205" t="s">
        <v>84</v>
      </c>
      <c r="AV158" s="13" t="s">
        <v>84</v>
      </c>
      <c r="AW158" s="13" t="s">
        <v>35</v>
      </c>
      <c r="AX158" s="13" t="s">
        <v>82</v>
      </c>
      <c r="AY158" s="205" t="s">
        <v>123</v>
      </c>
    </row>
    <row r="159" spans="1:65" s="14" customFormat="1" ht="11.25">
      <c r="B159" s="206"/>
      <c r="C159" s="207"/>
      <c r="D159" s="196" t="s">
        <v>134</v>
      </c>
      <c r="E159" s="208" t="s">
        <v>19</v>
      </c>
      <c r="F159" s="209" t="s">
        <v>136</v>
      </c>
      <c r="G159" s="207"/>
      <c r="H159" s="208" t="s">
        <v>19</v>
      </c>
      <c r="I159" s="210"/>
      <c r="J159" s="207"/>
      <c r="K159" s="207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134</v>
      </c>
      <c r="AU159" s="215" t="s">
        <v>84</v>
      </c>
      <c r="AV159" s="14" t="s">
        <v>82</v>
      </c>
      <c r="AW159" s="14" t="s">
        <v>35</v>
      </c>
      <c r="AX159" s="14" t="s">
        <v>74</v>
      </c>
      <c r="AY159" s="215" t="s">
        <v>123</v>
      </c>
    </row>
    <row r="160" spans="1:65" s="2" customFormat="1" ht="33" customHeight="1">
      <c r="A160" s="37"/>
      <c r="B160" s="38"/>
      <c r="C160" s="176" t="s">
        <v>231</v>
      </c>
      <c r="D160" s="176" t="s">
        <v>125</v>
      </c>
      <c r="E160" s="177" t="s">
        <v>232</v>
      </c>
      <c r="F160" s="178" t="s">
        <v>233</v>
      </c>
      <c r="G160" s="179" t="s">
        <v>234</v>
      </c>
      <c r="H160" s="180">
        <v>68.349999999999994</v>
      </c>
      <c r="I160" s="181"/>
      <c r="J160" s="182">
        <f>ROUND(I160*H160,2)</f>
        <v>0</v>
      </c>
      <c r="K160" s="178" t="s">
        <v>129</v>
      </c>
      <c r="L160" s="42"/>
      <c r="M160" s="183" t="s">
        <v>19</v>
      </c>
      <c r="N160" s="184" t="s">
        <v>45</v>
      </c>
      <c r="O160" s="67"/>
      <c r="P160" s="185">
        <f>O160*H160</f>
        <v>0</v>
      </c>
      <c r="Q160" s="185">
        <v>0</v>
      </c>
      <c r="R160" s="185">
        <f>Q160*H160</f>
        <v>0</v>
      </c>
      <c r="S160" s="185">
        <v>0</v>
      </c>
      <c r="T160" s="18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187" t="s">
        <v>130</v>
      </c>
      <c r="AT160" s="187" t="s">
        <v>125</v>
      </c>
      <c r="AU160" s="187" t="s">
        <v>84</v>
      </c>
      <c r="AY160" s="20" t="s">
        <v>123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0" t="s">
        <v>82</v>
      </c>
      <c r="BK160" s="188">
        <f>ROUND(I160*H160,2)</f>
        <v>0</v>
      </c>
      <c r="BL160" s="20" t="s">
        <v>130</v>
      </c>
      <c r="BM160" s="187" t="s">
        <v>235</v>
      </c>
    </row>
    <row r="161" spans="1:65" s="2" customFormat="1" ht="11.25">
      <c r="A161" s="37"/>
      <c r="B161" s="38"/>
      <c r="C161" s="39"/>
      <c r="D161" s="189" t="s">
        <v>132</v>
      </c>
      <c r="E161" s="39"/>
      <c r="F161" s="190" t="s">
        <v>236</v>
      </c>
      <c r="G161" s="39"/>
      <c r="H161" s="39"/>
      <c r="I161" s="191"/>
      <c r="J161" s="39"/>
      <c r="K161" s="39"/>
      <c r="L161" s="42"/>
      <c r="M161" s="192"/>
      <c r="N161" s="193"/>
      <c r="O161" s="67"/>
      <c r="P161" s="67"/>
      <c r="Q161" s="67"/>
      <c r="R161" s="67"/>
      <c r="S161" s="67"/>
      <c r="T161" s="68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20" t="s">
        <v>132</v>
      </c>
      <c r="AU161" s="20" t="s">
        <v>84</v>
      </c>
    </row>
    <row r="162" spans="1:65" s="13" customFormat="1" ht="11.25">
      <c r="B162" s="194"/>
      <c r="C162" s="195"/>
      <c r="D162" s="196" t="s">
        <v>134</v>
      </c>
      <c r="E162" s="197" t="s">
        <v>19</v>
      </c>
      <c r="F162" s="198" t="s">
        <v>237</v>
      </c>
      <c r="G162" s="195"/>
      <c r="H162" s="199">
        <v>35.799999999999997</v>
      </c>
      <c r="I162" s="200"/>
      <c r="J162" s="195"/>
      <c r="K162" s="195"/>
      <c r="L162" s="201"/>
      <c r="M162" s="202"/>
      <c r="N162" s="203"/>
      <c r="O162" s="203"/>
      <c r="P162" s="203"/>
      <c r="Q162" s="203"/>
      <c r="R162" s="203"/>
      <c r="S162" s="203"/>
      <c r="T162" s="204"/>
      <c r="AT162" s="205" t="s">
        <v>134</v>
      </c>
      <c r="AU162" s="205" t="s">
        <v>84</v>
      </c>
      <c r="AV162" s="13" t="s">
        <v>84</v>
      </c>
      <c r="AW162" s="13" t="s">
        <v>35</v>
      </c>
      <c r="AX162" s="13" t="s">
        <v>74</v>
      </c>
      <c r="AY162" s="205" t="s">
        <v>123</v>
      </c>
    </row>
    <row r="163" spans="1:65" s="15" customFormat="1" ht="11.25">
      <c r="B163" s="216"/>
      <c r="C163" s="217"/>
      <c r="D163" s="196" t="s">
        <v>134</v>
      </c>
      <c r="E163" s="218" t="s">
        <v>19</v>
      </c>
      <c r="F163" s="219" t="s">
        <v>238</v>
      </c>
      <c r="G163" s="217"/>
      <c r="H163" s="220">
        <v>35.799999999999997</v>
      </c>
      <c r="I163" s="221"/>
      <c r="J163" s="217"/>
      <c r="K163" s="217"/>
      <c r="L163" s="222"/>
      <c r="M163" s="223"/>
      <c r="N163" s="224"/>
      <c r="O163" s="224"/>
      <c r="P163" s="224"/>
      <c r="Q163" s="224"/>
      <c r="R163" s="224"/>
      <c r="S163" s="224"/>
      <c r="T163" s="225"/>
      <c r="AT163" s="226" t="s">
        <v>134</v>
      </c>
      <c r="AU163" s="226" t="s">
        <v>84</v>
      </c>
      <c r="AV163" s="15" t="s">
        <v>142</v>
      </c>
      <c r="AW163" s="15" t="s">
        <v>35</v>
      </c>
      <c r="AX163" s="15" t="s">
        <v>74</v>
      </c>
      <c r="AY163" s="226" t="s">
        <v>123</v>
      </c>
    </row>
    <row r="164" spans="1:65" s="14" customFormat="1" ht="11.25">
      <c r="B164" s="206"/>
      <c r="C164" s="207"/>
      <c r="D164" s="196" t="s">
        <v>134</v>
      </c>
      <c r="E164" s="208" t="s">
        <v>19</v>
      </c>
      <c r="F164" s="209" t="s">
        <v>239</v>
      </c>
      <c r="G164" s="207"/>
      <c r="H164" s="208" t="s">
        <v>19</v>
      </c>
      <c r="I164" s="210"/>
      <c r="J164" s="207"/>
      <c r="K164" s="207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134</v>
      </c>
      <c r="AU164" s="215" t="s">
        <v>84</v>
      </c>
      <c r="AV164" s="14" t="s">
        <v>82</v>
      </c>
      <c r="AW164" s="14" t="s">
        <v>35</v>
      </c>
      <c r="AX164" s="14" t="s">
        <v>74</v>
      </c>
      <c r="AY164" s="215" t="s">
        <v>123</v>
      </c>
    </row>
    <row r="165" spans="1:65" s="13" customFormat="1" ht="11.25">
      <c r="B165" s="194"/>
      <c r="C165" s="195"/>
      <c r="D165" s="196" t="s">
        <v>134</v>
      </c>
      <c r="E165" s="197" t="s">
        <v>19</v>
      </c>
      <c r="F165" s="198" t="s">
        <v>240</v>
      </c>
      <c r="G165" s="195"/>
      <c r="H165" s="199">
        <v>32.549999999999997</v>
      </c>
      <c r="I165" s="200"/>
      <c r="J165" s="195"/>
      <c r="K165" s="195"/>
      <c r="L165" s="201"/>
      <c r="M165" s="202"/>
      <c r="N165" s="203"/>
      <c r="O165" s="203"/>
      <c r="P165" s="203"/>
      <c r="Q165" s="203"/>
      <c r="R165" s="203"/>
      <c r="S165" s="203"/>
      <c r="T165" s="204"/>
      <c r="AT165" s="205" t="s">
        <v>134</v>
      </c>
      <c r="AU165" s="205" t="s">
        <v>84</v>
      </c>
      <c r="AV165" s="13" t="s">
        <v>84</v>
      </c>
      <c r="AW165" s="13" t="s">
        <v>35</v>
      </c>
      <c r="AX165" s="13" t="s">
        <v>74</v>
      </c>
      <c r="AY165" s="205" t="s">
        <v>123</v>
      </c>
    </row>
    <row r="166" spans="1:65" s="15" customFormat="1" ht="11.25">
      <c r="B166" s="216"/>
      <c r="C166" s="217"/>
      <c r="D166" s="196" t="s">
        <v>134</v>
      </c>
      <c r="E166" s="218" t="s">
        <v>19</v>
      </c>
      <c r="F166" s="219" t="s">
        <v>238</v>
      </c>
      <c r="G166" s="217"/>
      <c r="H166" s="220">
        <v>32.549999999999997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134</v>
      </c>
      <c r="AU166" s="226" t="s">
        <v>84</v>
      </c>
      <c r="AV166" s="15" t="s">
        <v>142</v>
      </c>
      <c r="AW166" s="15" t="s">
        <v>35</v>
      </c>
      <c r="AX166" s="15" t="s">
        <v>74</v>
      </c>
      <c r="AY166" s="226" t="s">
        <v>123</v>
      </c>
    </row>
    <row r="167" spans="1:65" s="16" customFormat="1" ht="11.25">
      <c r="B167" s="227"/>
      <c r="C167" s="228"/>
      <c r="D167" s="196" t="s">
        <v>134</v>
      </c>
      <c r="E167" s="229" t="s">
        <v>19</v>
      </c>
      <c r="F167" s="230" t="s">
        <v>241</v>
      </c>
      <c r="G167" s="228"/>
      <c r="H167" s="231">
        <v>68.349999999999994</v>
      </c>
      <c r="I167" s="232"/>
      <c r="J167" s="228"/>
      <c r="K167" s="228"/>
      <c r="L167" s="233"/>
      <c r="M167" s="234"/>
      <c r="N167" s="235"/>
      <c r="O167" s="235"/>
      <c r="P167" s="235"/>
      <c r="Q167" s="235"/>
      <c r="R167" s="235"/>
      <c r="S167" s="235"/>
      <c r="T167" s="236"/>
      <c r="AT167" s="237" t="s">
        <v>134</v>
      </c>
      <c r="AU167" s="237" t="s">
        <v>84</v>
      </c>
      <c r="AV167" s="16" t="s">
        <v>130</v>
      </c>
      <c r="AW167" s="16" t="s">
        <v>35</v>
      </c>
      <c r="AX167" s="16" t="s">
        <v>82</v>
      </c>
      <c r="AY167" s="237" t="s">
        <v>123</v>
      </c>
    </row>
    <row r="168" spans="1:65" s="14" customFormat="1" ht="11.25">
      <c r="B168" s="206"/>
      <c r="C168" s="207"/>
      <c r="D168" s="196" t="s">
        <v>134</v>
      </c>
      <c r="E168" s="208" t="s">
        <v>19</v>
      </c>
      <c r="F168" s="209" t="s">
        <v>136</v>
      </c>
      <c r="G168" s="207"/>
      <c r="H168" s="208" t="s">
        <v>19</v>
      </c>
      <c r="I168" s="210"/>
      <c r="J168" s="207"/>
      <c r="K168" s="207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134</v>
      </c>
      <c r="AU168" s="215" t="s">
        <v>84</v>
      </c>
      <c r="AV168" s="14" t="s">
        <v>82</v>
      </c>
      <c r="AW168" s="14" t="s">
        <v>35</v>
      </c>
      <c r="AX168" s="14" t="s">
        <v>74</v>
      </c>
      <c r="AY168" s="215" t="s">
        <v>123</v>
      </c>
    </row>
    <row r="169" spans="1:65" s="2" customFormat="1" ht="37.9" customHeight="1">
      <c r="A169" s="37"/>
      <c r="B169" s="38"/>
      <c r="C169" s="176" t="s">
        <v>242</v>
      </c>
      <c r="D169" s="176" t="s">
        <v>125</v>
      </c>
      <c r="E169" s="177" t="s">
        <v>243</v>
      </c>
      <c r="F169" s="178" t="s">
        <v>244</v>
      </c>
      <c r="G169" s="179" t="s">
        <v>234</v>
      </c>
      <c r="H169" s="180">
        <v>6.835</v>
      </c>
      <c r="I169" s="181"/>
      <c r="J169" s="182">
        <f>ROUND(I169*H169,2)</f>
        <v>0</v>
      </c>
      <c r="K169" s="178" t="s">
        <v>129</v>
      </c>
      <c r="L169" s="42"/>
      <c r="M169" s="183" t="s">
        <v>19</v>
      </c>
      <c r="N169" s="184" t="s">
        <v>45</v>
      </c>
      <c r="O169" s="67"/>
      <c r="P169" s="185">
        <f>O169*H169</f>
        <v>0</v>
      </c>
      <c r="Q169" s="185">
        <v>0</v>
      </c>
      <c r="R169" s="185">
        <f>Q169*H169</f>
        <v>0</v>
      </c>
      <c r="S169" s="185">
        <v>0</v>
      </c>
      <c r="T169" s="18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187" t="s">
        <v>130</v>
      </c>
      <c r="AT169" s="187" t="s">
        <v>125</v>
      </c>
      <c r="AU169" s="187" t="s">
        <v>84</v>
      </c>
      <c r="AY169" s="20" t="s">
        <v>123</v>
      </c>
      <c r="BE169" s="188">
        <f>IF(N169="základní",J169,0)</f>
        <v>0</v>
      </c>
      <c r="BF169" s="188">
        <f>IF(N169="snížená",J169,0)</f>
        <v>0</v>
      </c>
      <c r="BG169" s="188">
        <f>IF(N169="zákl. přenesená",J169,0)</f>
        <v>0</v>
      </c>
      <c r="BH169" s="188">
        <f>IF(N169="sníž. přenesená",J169,0)</f>
        <v>0</v>
      </c>
      <c r="BI169" s="188">
        <f>IF(N169="nulová",J169,0)</f>
        <v>0</v>
      </c>
      <c r="BJ169" s="20" t="s">
        <v>82</v>
      </c>
      <c r="BK169" s="188">
        <f>ROUND(I169*H169,2)</f>
        <v>0</v>
      </c>
      <c r="BL169" s="20" t="s">
        <v>130</v>
      </c>
      <c r="BM169" s="187" t="s">
        <v>245</v>
      </c>
    </row>
    <row r="170" spans="1:65" s="2" customFormat="1" ht="11.25">
      <c r="A170" s="37"/>
      <c r="B170" s="38"/>
      <c r="C170" s="39"/>
      <c r="D170" s="189" t="s">
        <v>132</v>
      </c>
      <c r="E170" s="39"/>
      <c r="F170" s="190" t="s">
        <v>246</v>
      </c>
      <c r="G170" s="39"/>
      <c r="H170" s="39"/>
      <c r="I170" s="191"/>
      <c r="J170" s="39"/>
      <c r="K170" s="39"/>
      <c r="L170" s="42"/>
      <c r="M170" s="192"/>
      <c r="N170" s="193"/>
      <c r="O170" s="67"/>
      <c r="P170" s="67"/>
      <c r="Q170" s="67"/>
      <c r="R170" s="67"/>
      <c r="S170" s="67"/>
      <c r="T170" s="68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20" t="s">
        <v>132</v>
      </c>
      <c r="AU170" s="20" t="s">
        <v>84</v>
      </c>
    </row>
    <row r="171" spans="1:65" s="13" customFormat="1" ht="11.25">
      <c r="B171" s="194"/>
      <c r="C171" s="195"/>
      <c r="D171" s="196" t="s">
        <v>134</v>
      </c>
      <c r="E171" s="195"/>
      <c r="F171" s="198" t="s">
        <v>247</v>
      </c>
      <c r="G171" s="195"/>
      <c r="H171" s="199">
        <v>6.835</v>
      </c>
      <c r="I171" s="200"/>
      <c r="J171" s="195"/>
      <c r="K171" s="195"/>
      <c r="L171" s="201"/>
      <c r="M171" s="202"/>
      <c r="N171" s="203"/>
      <c r="O171" s="203"/>
      <c r="P171" s="203"/>
      <c r="Q171" s="203"/>
      <c r="R171" s="203"/>
      <c r="S171" s="203"/>
      <c r="T171" s="204"/>
      <c r="AT171" s="205" t="s">
        <v>134</v>
      </c>
      <c r="AU171" s="205" t="s">
        <v>84</v>
      </c>
      <c r="AV171" s="13" t="s">
        <v>84</v>
      </c>
      <c r="AW171" s="13" t="s">
        <v>4</v>
      </c>
      <c r="AX171" s="13" t="s">
        <v>82</v>
      </c>
      <c r="AY171" s="205" t="s">
        <v>123</v>
      </c>
    </row>
    <row r="172" spans="1:65" s="2" customFormat="1" ht="44.25" customHeight="1">
      <c r="A172" s="37"/>
      <c r="B172" s="38"/>
      <c r="C172" s="176" t="s">
        <v>7</v>
      </c>
      <c r="D172" s="176" t="s">
        <v>125</v>
      </c>
      <c r="E172" s="177" t="s">
        <v>248</v>
      </c>
      <c r="F172" s="178" t="s">
        <v>249</v>
      </c>
      <c r="G172" s="179" t="s">
        <v>234</v>
      </c>
      <c r="H172" s="180">
        <v>12.071999999999999</v>
      </c>
      <c r="I172" s="181"/>
      <c r="J172" s="182">
        <f>ROUND(I172*H172,2)</f>
        <v>0</v>
      </c>
      <c r="K172" s="178" t="s">
        <v>129</v>
      </c>
      <c r="L172" s="42"/>
      <c r="M172" s="183" t="s">
        <v>19</v>
      </c>
      <c r="N172" s="184" t="s">
        <v>45</v>
      </c>
      <c r="O172" s="67"/>
      <c r="P172" s="185">
        <f>O172*H172</f>
        <v>0</v>
      </c>
      <c r="Q172" s="185">
        <v>0</v>
      </c>
      <c r="R172" s="185">
        <f>Q172*H172</f>
        <v>0</v>
      </c>
      <c r="S172" s="185">
        <v>0</v>
      </c>
      <c r="T172" s="18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7" t="s">
        <v>130</v>
      </c>
      <c r="AT172" s="187" t="s">
        <v>125</v>
      </c>
      <c r="AU172" s="187" t="s">
        <v>84</v>
      </c>
      <c r="AY172" s="20" t="s">
        <v>123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0" t="s">
        <v>82</v>
      </c>
      <c r="BK172" s="188">
        <f>ROUND(I172*H172,2)</f>
        <v>0</v>
      </c>
      <c r="BL172" s="20" t="s">
        <v>130</v>
      </c>
      <c r="BM172" s="187" t="s">
        <v>250</v>
      </c>
    </row>
    <row r="173" spans="1:65" s="2" customFormat="1" ht="11.25">
      <c r="A173" s="37"/>
      <c r="B173" s="38"/>
      <c r="C173" s="39"/>
      <c r="D173" s="189" t="s">
        <v>132</v>
      </c>
      <c r="E173" s="39"/>
      <c r="F173" s="190" t="s">
        <v>251</v>
      </c>
      <c r="G173" s="39"/>
      <c r="H173" s="39"/>
      <c r="I173" s="191"/>
      <c r="J173" s="39"/>
      <c r="K173" s="39"/>
      <c r="L173" s="42"/>
      <c r="M173" s="192"/>
      <c r="N173" s="193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132</v>
      </c>
      <c r="AU173" s="20" t="s">
        <v>84</v>
      </c>
    </row>
    <row r="174" spans="1:65" s="13" customFormat="1" ht="11.25">
      <c r="B174" s="194"/>
      <c r="C174" s="195"/>
      <c r="D174" s="196" t="s">
        <v>134</v>
      </c>
      <c r="E174" s="197" t="s">
        <v>19</v>
      </c>
      <c r="F174" s="198" t="s">
        <v>252</v>
      </c>
      <c r="G174" s="195"/>
      <c r="H174" s="199">
        <v>12.071999999999999</v>
      </c>
      <c r="I174" s="200"/>
      <c r="J174" s="195"/>
      <c r="K174" s="195"/>
      <c r="L174" s="201"/>
      <c r="M174" s="202"/>
      <c r="N174" s="203"/>
      <c r="O174" s="203"/>
      <c r="P174" s="203"/>
      <c r="Q174" s="203"/>
      <c r="R174" s="203"/>
      <c r="S174" s="203"/>
      <c r="T174" s="204"/>
      <c r="AT174" s="205" t="s">
        <v>134</v>
      </c>
      <c r="AU174" s="205" t="s">
        <v>84</v>
      </c>
      <c r="AV174" s="13" t="s">
        <v>84</v>
      </c>
      <c r="AW174" s="13" t="s">
        <v>35</v>
      </c>
      <c r="AX174" s="13" t="s">
        <v>82</v>
      </c>
      <c r="AY174" s="205" t="s">
        <v>123</v>
      </c>
    </row>
    <row r="175" spans="1:65" s="14" customFormat="1" ht="11.25">
      <c r="B175" s="206"/>
      <c r="C175" s="207"/>
      <c r="D175" s="196" t="s">
        <v>134</v>
      </c>
      <c r="E175" s="208" t="s">
        <v>19</v>
      </c>
      <c r="F175" s="209" t="s">
        <v>136</v>
      </c>
      <c r="G175" s="207"/>
      <c r="H175" s="208" t="s">
        <v>19</v>
      </c>
      <c r="I175" s="210"/>
      <c r="J175" s="207"/>
      <c r="K175" s="207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134</v>
      </c>
      <c r="AU175" s="215" t="s">
        <v>84</v>
      </c>
      <c r="AV175" s="14" t="s">
        <v>82</v>
      </c>
      <c r="AW175" s="14" t="s">
        <v>35</v>
      </c>
      <c r="AX175" s="14" t="s">
        <v>74</v>
      </c>
      <c r="AY175" s="215" t="s">
        <v>123</v>
      </c>
    </row>
    <row r="176" spans="1:65" s="2" customFormat="1" ht="37.9" customHeight="1">
      <c r="A176" s="37"/>
      <c r="B176" s="38"/>
      <c r="C176" s="176" t="s">
        <v>253</v>
      </c>
      <c r="D176" s="176" t="s">
        <v>125</v>
      </c>
      <c r="E176" s="177" t="s">
        <v>254</v>
      </c>
      <c r="F176" s="178" t="s">
        <v>255</v>
      </c>
      <c r="G176" s="179" t="s">
        <v>234</v>
      </c>
      <c r="H176" s="180">
        <v>1.2070000000000001</v>
      </c>
      <c r="I176" s="181"/>
      <c r="J176" s="182">
        <f>ROUND(I176*H176,2)</f>
        <v>0</v>
      </c>
      <c r="K176" s="178" t="s">
        <v>129</v>
      </c>
      <c r="L176" s="42"/>
      <c r="M176" s="183" t="s">
        <v>19</v>
      </c>
      <c r="N176" s="184" t="s">
        <v>45</v>
      </c>
      <c r="O176" s="67"/>
      <c r="P176" s="185">
        <f>O176*H176</f>
        <v>0</v>
      </c>
      <c r="Q176" s="185">
        <v>0</v>
      </c>
      <c r="R176" s="185">
        <f>Q176*H176</f>
        <v>0</v>
      </c>
      <c r="S176" s="185">
        <v>0</v>
      </c>
      <c r="T176" s="18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87" t="s">
        <v>130</v>
      </c>
      <c r="AT176" s="187" t="s">
        <v>125</v>
      </c>
      <c r="AU176" s="187" t="s">
        <v>84</v>
      </c>
      <c r="AY176" s="20" t="s">
        <v>123</v>
      </c>
      <c r="BE176" s="188">
        <f>IF(N176="základní",J176,0)</f>
        <v>0</v>
      </c>
      <c r="BF176" s="188">
        <f>IF(N176="snížená",J176,0)</f>
        <v>0</v>
      </c>
      <c r="BG176" s="188">
        <f>IF(N176="zákl. přenesená",J176,0)</f>
        <v>0</v>
      </c>
      <c r="BH176" s="188">
        <f>IF(N176="sníž. přenesená",J176,0)</f>
        <v>0</v>
      </c>
      <c r="BI176" s="188">
        <f>IF(N176="nulová",J176,0)</f>
        <v>0</v>
      </c>
      <c r="BJ176" s="20" t="s">
        <v>82</v>
      </c>
      <c r="BK176" s="188">
        <f>ROUND(I176*H176,2)</f>
        <v>0</v>
      </c>
      <c r="BL176" s="20" t="s">
        <v>130</v>
      </c>
      <c r="BM176" s="187" t="s">
        <v>256</v>
      </c>
    </row>
    <row r="177" spans="1:65" s="2" customFormat="1" ht="11.25">
      <c r="A177" s="37"/>
      <c r="B177" s="38"/>
      <c r="C177" s="39"/>
      <c r="D177" s="189" t="s">
        <v>132</v>
      </c>
      <c r="E177" s="39"/>
      <c r="F177" s="190" t="s">
        <v>257</v>
      </c>
      <c r="G177" s="39"/>
      <c r="H177" s="39"/>
      <c r="I177" s="191"/>
      <c r="J177" s="39"/>
      <c r="K177" s="39"/>
      <c r="L177" s="42"/>
      <c r="M177" s="192"/>
      <c r="N177" s="193"/>
      <c r="O177" s="67"/>
      <c r="P177" s="67"/>
      <c r="Q177" s="67"/>
      <c r="R177" s="67"/>
      <c r="S177" s="67"/>
      <c r="T177" s="68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20" t="s">
        <v>132</v>
      </c>
      <c r="AU177" s="20" t="s">
        <v>84</v>
      </c>
    </row>
    <row r="178" spans="1:65" s="13" customFormat="1" ht="11.25">
      <c r="B178" s="194"/>
      <c r="C178" s="195"/>
      <c r="D178" s="196" t="s">
        <v>134</v>
      </c>
      <c r="E178" s="195"/>
      <c r="F178" s="198" t="s">
        <v>258</v>
      </c>
      <c r="G178" s="195"/>
      <c r="H178" s="199">
        <v>1.2070000000000001</v>
      </c>
      <c r="I178" s="200"/>
      <c r="J178" s="195"/>
      <c r="K178" s="195"/>
      <c r="L178" s="201"/>
      <c r="M178" s="202"/>
      <c r="N178" s="203"/>
      <c r="O178" s="203"/>
      <c r="P178" s="203"/>
      <c r="Q178" s="203"/>
      <c r="R178" s="203"/>
      <c r="S178" s="203"/>
      <c r="T178" s="204"/>
      <c r="AT178" s="205" t="s">
        <v>134</v>
      </c>
      <c r="AU178" s="205" t="s">
        <v>84</v>
      </c>
      <c r="AV178" s="13" t="s">
        <v>84</v>
      </c>
      <c r="AW178" s="13" t="s">
        <v>4</v>
      </c>
      <c r="AX178" s="13" t="s">
        <v>82</v>
      </c>
      <c r="AY178" s="205" t="s">
        <v>123</v>
      </c>
    </row>
    <row r="179" spans="1:65" s="2" customFormat="1" ht="62.65" customHeight="1">
      <c r="A179" s="37"/>
      <c r="B179" s="38"/>
      <c r="C179" s="176" t="s">
        <v>259</v>
      </c>
      <c r="D179" s="176" t="s">
        <v>125</v>
      </c>
      <c r="E179" s="177" t="s">
        <v>260</v>
      </c>
      <c r="F179" s="178" t="s">
        <v>261</v>
      </c>
      <c r="G179" s="179" t="s">
        <v>234</v>
      </c>
      <c r="H179" s="180">
        <v>28.6</v>
      </c>
      <c r="I179" s="181"/>
      <c r="J179" s="182">
        <f>ROUND(I179*H179,2)</f>
        <v>0</v>
      </c>
      <c r="K179" s="178" t="s">
        <v>129</v>
      </c>
      <c r="L179" s="42"/>
      <c r="M179" s="183" t="s">
        <v>19</v>
      </c>
      <c r="N179" s="184" t="s">
        <v>45</v>
      </c>
      <c r="O179" s="67"/>
      <c r="P179" s="185">
        <f>O179*H179</f>
        <v>0</v>
      </c>
      <c r="Q179" s="185">
        <v>0</v>
      </c>
      <c r="R179" s="185">
        <f>Q179*H179</f>
        <v>0</v>
      </c>
      <c r="S179" s="185">
        <v>0</v>
      </c>
      <c r="T179" s="18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7" t="s">
        <v>130</v>
      </c>
      <c r="AT179" s="187" t="s">
        <v>125</v>
      </c>
      <c r="AU179" s="187" t="s">
        <v>84</v>
      </c>
      <c r="AY179" s="20" t="s">
        <v>123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20" t="s">
        <v>82</v>
      </c>
      <c r="BK179" s="188">
        <f>ROUND(I179*H179,2)</f>
        <v>0</v>
      </c>
      <c r="BL179" s="20" t="s">
        <v>130</v>
      </c>
      <c r="BM179" s="187" t="s">
        <v>262</v>
      </c>
    </row>
    <row r="180" spans="1:65" s="2" customFormat="1" ht="11.25">
      <c r="A180" s="37"/>
      <c r="B180" s="38"/>
      <c r="C180" s="39"/>
      <c r="D180" s="189" t="s">
        <v>132</v>
      </c>
      <c r="E180" s="39"/>
      <c r="F180" s="190" t="s">
        <v>263</v>
      </c>
      <c r="G180" s="39"/>
      <c r="H180" s="39"/>
      <c r="I180" s="191"/>
      <c r="J180" s="39"/>
      <c r="K180" s="39"/>
      <c r="L180" s="42"/>
      <c r="M180" s="192"/>
      <c r="N180" s="193"/>
      <c r="O180" s="67"/>
      <c r="P180" s="67"/>
      <c r="Q180" s="67"/>
      <c r="R180" s="67"/>
      <c r="S180" s="67"/>
      <c r="T180" s="68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20" t="s">
        <v>132</v>
      </c>
      <c r="AU180" s="20" t="s">
        <v>84</v>
      </c>
    </row>
    <row r="181" spans="1:65" s="14" customFormat="1" ht="11.25">
      <c r="B181" s="206"/>
      <c r="C181" s="207"/>
      <c r="D181" s="196" t="s">
        <v>134</v>
      </c>
      <c r="E181" s="208" t="s">
        <v>19</v>
      </c>
      <c r="F181" s="209" t="s">
        <v>264</v>
      </c>
      <c r="G181" s="207"/>
      <c r="H181" s="208" t="s">
        <v>19</v>
      </c>
      <c r="I181" s="210"/>
      <c r="J181" s="207"/>
      <c r="K181" s="207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134</v>
      </c>
      <c r="AU181" s="215" t="s">
        <v>84</v>
      </c>
      <c r="AV181" s="14" t="s">
        <v>82</v>
      </c>
      <c r="AW181" s="14" t="s">
        <v>35</v>
      </c>
      <c r="AX181" s="14" t="s">
        <v>74</v>
      </c>
      <c r="AY181" s="215" t="s">
        <v>123</v>
      </c>
    </row>
    <row r="182" spans="1:65" s="13" customFormat="1" ht="11.25">
      <c r="B182" s="194"/>
      <c r="C182" s="195"/>
      <c r="D182" s="196" t="s">
        <v>134</v>
      </c>
      <c r="E182" s="197" t="s">
        <v>19</v>
      </c>
      <c r="F182" s="198" t="s">
        <v>265</v>
      </c>
      <c r="G182" s="195"/>
      <c r="H182" s="199">
        <v>28.6</v>
      </c>
      <c r="I182" s="200"/>
      <c r="J182" s="195"/>
      <c r="K182" s="195"/>
      <c r="L182" s="201"/>
      <c r="M182" s="202"/>
      <c r="N182" s="203"/>
      <c r="O182" s="203"/>
      <c r="P182" s="203"/>
      <c r="Q182" s="203"/>
      <c r="R182" s="203"/>
      <c r="S182" s="203"/>
      <c r="T182" s="204"/>
      <c r="AT182" s="205" t="s">
        <v>134</v>
      </c>
      <c r="AU182" s="205" t="s">
        <v>84</v>
      </c>
      <c r="AV182" s="13" t="s">
        <v>84</v>
      </c>
      <c r="AW182" s="13" t="s">
        <v>35</v>
      </c>
      <c r="AX182" s="13" t="s">
        <v>82</v>
      </c>
      <c r="AY182" s="205" t="s">
        <v>123</v>
      </c>
    </row>
    <row r="183" spans="1:65" s="14" customFormat="1" ht="11.25">
      <c r="B183" s="206"/>
      <c r="C183" s="207"/>
      <c r="D183" s="196" t="s">
        <v>134</v>
      </c>
      <c r="E183" s="208" t="s">
        <v>19</v>
      </c>
      <c r="F183" s="209" t="s">
        <v>136</v>
      </c>
      <c r="G183" s="207"/>
      <c r="H183" s="208" t="s">
        <v>19</v>
      </c>
      <c r="I183" s="210"/>
      <c r="J183" s="207"/>
      <c r="K183" s="207"/>
      <c r="L183" s="211"/>
      <c r="M183" s="212"/>
      <c r="N183" s="213"/>
      <c r="O183" s="213"/>
      <c r="P183" s="213"/>
      <c r="Q183" s="213"/>
      <c r="R183" s="213"/>
      <c r="S183" s="213"/>
      <c r="T183" s="214"/>
      <c r="AT183" s="215" t="s">
        <v>134</v>
      </c>
      <c r="AU183" s="215" t="s">
        <v>84</v>
      </c>
      <c r="AV183" s="14" t="s">
        <v>82</v>
      </c>
      <c r="AW183" s="14" t="s">
        <v>35</v>
      </c>
      <c r="AX183" s="14" t="s">
        <v>74</v>
      </c>
      <c r="AY183" s="215" t="s">
        <v>123</v>
      </c>
    </row>
    <row r="184" spans="1:65" s="2" customFormat="1" ht="62.65" customHeight="1">
      <c r="A184" s="37"/>
      <c r="B184" s="38"/>
      <c r="C184" s="176" t="s">
        <v>266</v>
      </c>
      <c r="D184" s="176" t="s">
        <v>125</v>
      </c>
      <c r="E184" s="177" t="s">
        <v>267</v>
      </c>
      <c r="F184" s="178" t="s">
        <v>268</v>
      </c>
      <c r="G184" s="179" t="s">
        <v>234</v>
      </c>
      <c r="H184" s="180">
        <v>7.45</v>
      </c>
      <c r="I184" s="181"/>
      <c r="J184" s="182">
        <f>ROUND(I184*H184,2)</f>
        <v>0</v>
      </c>
      <c r="K184" s="178" t="s">
        <v>129</v>
      </c>
      <c r="L184" s="42"/>
      <c r="M184" s="183" t="s">
        <v>19</v>
      </c>
      <c r="N184" s="184" t="s">
        <v>45</v>
      </c>
      <c r="O184" s="67"/>
      <c r="P184" s="185">
        <f>O184*H184</f>
        <v>0</v>
      </c>
      <c r="Q184" s="185">
        <v>0</v>
      </c>
      <c r="R184" s="185">
        <f>Q184*H184</f>
        <v>0</v>
      </c>
      <c r="S184" s="185">
        <v>0</v>
      </c>
      <c r="T184" s="18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87" t="s">
        <v>130</v>
      </c>
      <c r="AT184" s="187" t="s">
        <v>125</v>
      </c>
      <c r="AU184" s="187" t="s">
        <v>84</v>
      </c>
      <c r="AY184" s="20" t="s">
        <v>123</v>
      </c>
      <c r="BE184" s="188">
        <f>IF(N184="základní",J184,0)</f>
        <v>0</v>
      </c>
      <c r="BF184" s="188">
        <f>IF(N184="snížená",J184,0)</f>
        <v>0</v>
      </c>
      <c r="BG184" s="188">
        <f>IF(N184="zákl. přenesená",J184,0)</f>
        <v>0</v>
      </c>
      <c r="BH184" s="188">
        <f>IF(N184="sníž. přenesená",J184,0)</f>
        <v>0</v>
      </c>
      <c r="BI184" s="188">
        <f>IF(N184="nulová",J184,0)</f>
        <v>0</v>
      </c>
      <c r="BJ184" s="20" t="s">
        <v>82</v>
      </c>
      <c r="BK184" s="188">
        <f>ROUND(I184*H184,2)</f>
        <v>0</v>
      </c>
      <c r="BL184" s="20" t="s">
        <v>130</v>
      </c>
      <c r="BM184" s="187" t="s">
        <v>269</v>
      </c>
    </row>
    <row r="185" spans="1:65" s="2" customFormat="1" ht="11.25">
      <c r="A185" s="37"/>
      <c r="B185" s="38"/>
      <c r="C185" s="39"/>
      <c r="D185" s="189" t="s">
        <v>132</v>
      </c>
      <c r="E185" s="39"/>
      <c r="F185" s="190" t="s">
        <v>270</v>
      </c>
      <c r="G185" s="39"/>
      <c r="H185" s="39"/>
      <c r="I185" s="191"/>
      <c r="J185" s="39"/>
      <c r="K185" s="39"/>
      <c r="L185" s="42"/>
      <c r="M185" s="192"/>
      <c r="N185" s="193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132</v>
      </c>
      <c r="AU185" s="20" t="s">
        <v>84</v>
      </c>
    </row>
    <row r="186" spans="1:65" s="14" customFormat="1" ht="11.25">
      <c r="B186" s="206"/>
      <c r="C186" s="207"/>
      <c r="D186" s="196" t="s">
        <v>134</v>
      </c>
      <c r="E186" s="208" t="s">
        <v>19</v>
      </c>
      <c r="F186" s="209" t="s">
        <v>271</v>
      </c>
      <c r="G186" s="207"/>
      <c r="H186" s="208" t="s">
        <v>19</v>
      </c>
      <c r="I186" s="210"/>
      <c r="J186" s="207"/>
      <c r="K186" s="207"/>
      <c r="L186" s="211"/>
      <c r="M186" s="212"/>
      <c r="N186" s="213"/>
      <c r="O186" s="213"/>
      <c r="P186" s="213"/>
      <c r="Q186" s="213"/>
      <c r="R186" s="213"/>
      <c r="S186" s="213"/>
      <c r="T186" s="214"/>
      <c r="AT186" s="215" t="s">
        <v>134</v>
      </c>
      <c r="AU186" s="215" t="s">
        <v>84</v>
      </c>
      <c r="AV186" s="14" t="s">
        <v>82</v>
      </c>
      <c r="AW186" s="14" t="s">
        <v>35</v>
      </c>
      <c r="AX186" s="14" t="s">
        <v>74</v>
      </c>
      <c r="AY186" s="215" t="s">
        <v>123</v>
      </c>
    </row>
    <row r="187" spans="1:65" s="13" customFormat="1" ht="11.25">
      <c r="B187" s="194"/>
      <c r="C187" s="195"/>
      <c r="D187" s="196" t="s">
        <v>134</v>
      </c>
      <c r="E187" s="197" t="s">
        <v>19</v>
      </c>
      <c r="F187" s="198" t="s">
        <v>272</v>
      </c>
      <c r="G187" s="195"/>
      <c r="H187" s="199">
        <v>7.45</v>
      </c>
      <c r="I187" s="200"/>
      <c r="J187" s="195"/>
      <c r="K187" s="195"/>
      <c r="L187" s="201"/>
      <c r="M187" s="202"/>
      <c r="N187" s="203"/>
      <c r="O187" s="203"/>
      <c r="P187" s="203"/>
      <c r="Q187" s="203"/>
      <c r="R187" s="203"/>
      <c r="S187" s="203"/>
      <c r="T187" s="204"/>
      <c r="AT187" s="205" t="s">
        <v>134</v>
      </c>
      <c r="AU187" s="205" t="s">
        <v>84</v>
      </c>
      <c r="AV187" s="13" t="s">
        <v>84</v>
      </c>
      <c r="AW187" s="13" t="s">
        <v>35</v>
      </c>
      <c r="AX187" s="13" t="s">
        <v>82</v>
      </c>
      <c r="AY187" s="205" t="s">
        <v>123</v>
      </c>
    </row>
    <row r="188" spans="1:65" s="14" customFormat="1" ht="11.25">
      <c r="B188" s="206"/>
      <c r="C188" s="207"/>
      <c r="D188" s="196" t="s">
        <v>134</v>
      </c>
      <c r="E188" s="208" t="s">
        <v>19</v>
      </c>
      <c r="F188" s="209" t="s">
        <v>136</v>
      </c>
      <c r="G188" s="207"/>
      <c r="H188" s="208" t="s">
        <v>19</v>
      </c>
      <c r="I188" s="210"/>
      <c r="J188" s="207"/>
      <c r="K188" s="207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134</v>
      </c>
      <c r="AU188" s="215" t="s">
        <v>84</v>
      </c>
      <c r="AV188" s="14" t="s">
        <v>82</v>
      </c>
      <c r="AW188" s="14" t="s">
        <v>35</v>
      </c>
      <c r="AX188" s="14" t="s">
        <v>74</v>
      </c>
      <c r="AY188" s="215" t="s">
        <v>123</v>
      </c>
    </row>
    <row r="189" spans="1:65" s="2" customFormat="1" ht="62.65" customHeight="1">
      <c r="A189" s="37"/>
      <c r="B189" s="38"/>
      <c r="C189" s="176" t="s">
        <v>200</v>
      </c>
      <c r="D189" s="176" t="s">
        <v>125</v>
      </c>
      <c r="E189" s="177" t="s">
        <v>273</v>
      </c>
      <c r="F189" s="178" t="s">
        <v>274</v>
      </c>
      <c r="G189" s="179" t="s">
        <v>234</v>
      </c>
      <c r="H189" s="180">
        <v>80.421999999999997</v>
      </c>
      <c r="I189" s="181"/>
      <c r="J189" s="182">
        <f>ROUND(I189*H189,2)</f>
        <v>0</v>
      </c>
      <c r="K189" s="178" t="s">
        <v>129</v>
      </c>
      <c r="L189" s="42"/>
      <c r="M189" s="183" t="s">
        <v>19</v>
      </c>
      <c r="N189" s="184" t="s">
        <v>45</v>
      </c>
      <c r="O189" s="67"/>
      <c r="P189" s="185">
        <f>O189*H189</f>
        <v>0</v>
      </c>
      <c r="Q189" s="185">
        <v>0</v>
      </c>
      <c r="R189" s="185">
        <f>Q189*H189</f>
        <v>0</v>
      </c>
      <c r="S189" s="185">
        <v>0</v>
      </c>
      <c r="T189" s="18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87" t="s">
        <v>130</v>
      </c>
      <c r="AT189" s="187" t="s">
        <v>125</v>
      </c>
      <c r="AU189" s="187" t="s">
        <v>84</v>
      </c>
      <c r="AY189" s="20" t="s">
        <v>123</v>
      </c>
      <c r="BE189" s="188">
        <f>IF(N189="základní",J189,0)</f>
        <v>0</v>
      </c>
      <c r="BF189" s="188">
        <f>IF(N189="snížená",J189,0)</f>
        <v>0</v>
      </c>
      <c r="BG189" s="188">
        <f>IF(N189="zákl. přenesená",J189,0)</f>
        <v>0</v>
      </c>
      <c r="BH189" s="188">
        <f>IF(N189="sníž. přenesená",J189,0)</f>
        <v>0</v>
      </c>
      <c r="BI189" s="188">
        <f>IF(N189="nulová",J189,0)</f>
        <v>0</v>
      </c>
      <c r="BJ189" s="20" t="s">
        <v>82</v>
      </c>
      <c r="BK189" s="188">
        <f>ROUND(I189*H189,2)</f>
        <v>0</v>
      </c>
      <c r="BL189" s="20" t="s">
        <v>130</v>
      </c>
      <c r="BM189" s="187" t="s">
        <v>275</v>
      </c>
    </row>
    <row r="190" spans="1:65" s="2" customFormat="1" ht="11.25">
      <c r="A190" s="37"/>
      <c r="B190" s="38"/>
      <c r="C190" s="39"/>
      <c r="D190" s="189" t="s">
        <v>132</v>
      </c>
      <c r="E190" s="39"/>
      <c r="F190" s="190" t="s">
        <v>276</v>
      </c>
      <c r="G190" s="39"/>
      <c r="H190" s="39"/>
      <c r="I190" s="191"/>
      <c r="J190" s="39"/>
      <c r="K190" s="39"/>
      <c r="L190" s="42"/>
      <c r="M190" s="192"/>
      <c r="N190" s="193"/>
      <c r="O190" s="67"/>
      <c r="P190" s="67"/>
      <c r="Q190" s="67"/>
      <c r="R190" s="67"/>
      <c r="S190" s="67"/>
      <c r="T190" s="68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20" t="s">
        <v>132</v>
      </c>
      <c r="AU190" s="20" t="s">
        <v>84</v>
      </c>
    </row>
    <row r="191" spans="1:65" s="13" customFormat="1" ht="11.25">
      <c r="B191" s="194"/>
      <c r="C191" s="195"/>
      <c r="D191" s="196" t="s">
        <v>134</v>
      </c>
      <c r="E191" s="197" t="s">
        <v>19</v>
      </c>
      <c r="F191" s="198" t="s">
        <v>237</v>
      </c>
      <c r="G191" s="195"/>
      <c r="H191" s="199">
        <v>35.799999999999997</v>
      </c>
      <c r="I191" s="200"/>
      <c r="J191" s="195"/>
      <c r="K191" s="195"/>
      <c r="L191" s="201"/>
      <c r="M191" s="202"/>
      <c r="N191" s="203"/>
      <c r="O191" s="203"/>
      <c r="P191" s="203"/>
      <c r="Q191" s="203"/>
      <c r="R191" s="203"/>
      <c r="S191" s="203"/>
      <c r="T191" s="204"/>
      <c r="AT191" s="205" t="s">
        <v>134</v>
      </c>
      <c r="AU191" s="205" t="s">
        <v>84</v>
      </c>
      <c r="AV191" s="13" t="s">
        <v>84</v>
      </c>
      <c r="AW191" s="13" t="s">
        <v>35</v>
      </c>
      <c r="AX191" s="13" t="s">
        <v>74</v>
      </c>
      <c r="AY191" s="205" t="s">
        <v>123</v>
      </c>
    </row>
    <row r="192" spans="1:65" s="15" customFormat="1" ht="11.25">
      <c r="B192" s="216"/>
      <c r="C192" s="217"/>
      <c r="D192" s="196" t="s">
        <v>134</v>
      </c>
      <c r="E192" s="218" t="s">
        <v>19</v>
      </c>
      <c r="F192" s="219" t="s">
        <v>238</v>
      </c>
      <c r="G192" s="217"/>
      <c r="H192" s="220">
        <v>35.799999999999997</v>
      </c>
      <c r="I192" s="221"/>
      <c r="J192" s="217"/>
      <c r="K192" s="217"/>
      <c r="L192" s="222"/>
      <c r="M192" s="223"/>
      <c r="N192" s="224"/>
      <c r="O192" s="224"/>
      <c r="P192" s="224"/>
      <c r="Q192" s="224"/>
      <c r="R192" s="224"/>
      <c r="S192" s="224"/>
      <c r="T192" s="225"/>
      <c r="AT192" s="226" t="s">
        <v>134</v>
      </c>
      <c r="AU192" s="226" t="s">
        <v>84</v>
      </c>
      <c r="AV192" s="15" t="s">
        <v>142</v>
      </c>
      <c r="AW192" s="15" t="s">
        <v>35</v>
      </c>
      <c r="AX192" s="15" t="s">
        <v>74</v>
      </c>
      <c r="AY192" s="226" t="s">
        <v>123</v>
      </c>
    </row>
    <row r="193" spans="1:65" s="14" customFormat="1" ht="11.25">
      <c r="B193" s="206"/>
      <c r="C193" s="207"/>
      <c r="D193" s="196" t="s">
        <v>134</v>
      </c>
      <c r="E193" s="208" t="s">
        <v>19</v>
      </c>
      <c r="F193" s="209" t="s">
        <v>239</v>
      </c>
      <c r="G193" s="207"/>
      <c r="H193" s="208" t="s">
        <v>19</v>
      </c>
      <c r="I193" s="210"/>
      <c r="J193" s="207"/>
      <c r="K193" s="207"/>
      <c r="L193" s="211"/>
      <c r="M193" s="212"/>
      <c r="N193" s="213"/>
      <c r="O193" s="213"/>
      <c r="P193" s="213"/>
      <c r="Q193" s="213"/>
      <c r="R193" s="213"/>
      <c r="S193" s="213"/>
      <c r="T193" s="214"/>
      <c r="AT193" s="215" t="s">
        <v>134</v>
      </c>
      <c r="AU193" s="215" t="s">
        <v>84</v>
      </c>
      <c r="AV193" s="14" t="s">
        <v>82</v>
      </c>
      <c r="AW193" s="14" t="s">
        <v>35</v>
      </c>
      <c r="AX193" s="14" t="s">
        <v>74</v>
      </c>
      <c r="AY193" s="215" t="s">
        <v>123</v>
      </c>
    </row>
    <row r="194" spans="1:65" s="13" customFormat="1" ht="11.25">
      <c r="B194" s="194"/>
      <c r="C194" s="195"/>
      <c r="D194" s="196" t="s">
        <v>134</v>
      </c>
      <c r="E194" s="197" t="s">
        <v>19</v>
      </c>
      <c r="F194" s="198" t="s">
        <v>240</v>
      </c>
      <c r="G194" s="195"/>
      <c r="H194" s="199">
        <v>32.549999999999997</v>
      </c>
      <c r="I194" s="200"/>
      <c r="J194" s="195"/>
      <c r="K194" s="195"/>
      <c r="L194" s="201"/>
      <c r="M194" s="202"/>
      <c r="N194" s="203"/>
      <c r="O194" s="203"/>
      <c r="P194" s="203"/>
      <c r="Q194" s="203"/>
      <c r="R194" s="203"/>
      <c r="S194" s="203"/>
      <c r="T194" s="204"/>
      <c r="AT194" s="205" t="s">
        <v>134</v>
      </c>
      <c r="AU194" s="205" t="s">
        <v>84</v>
      </c>
      <c r="AV194" s="13" t="s">
        <v>84</v>
      </c>
      <c r="AW194" s="13" t="s">
        <v>35</v>
      </c>
      <c r="AX194" s="13" t="s">
        <v>74</v>
      </c>
      <c r="AY194" s="205" t="s">
        <v>123</v>
      </c>
    </row>
    <row r="195" spans="1:65" s="15" customFormat="1" ht="11.25">
      <c r="B195" s="216"/>
      <c r="C195" s="217"/>
      <c r="D195" s="196" t="s">
        <v>134</v>
      </c>
      <c r="E195" s="218" t="s">
        <v>19</v>
      </c>
      <c r="F195" s="219" t="s">
        <v>238</v>
      </c>
      <c r="G195" s="217"/>
      <c r="H195" s="220">
        <v>32.549999999999997</v>
      </c>
      <c r="I195" s="221"/>
      <c r="J195" s="217"/>
      <c r="K195" s="217"/>
      <c r="L195" s="222"/>
      <c r="M195" s="223"/>
      <c r="N195" s="224"/>
      <c r="O195" s="224"/>
      <c r="P195" s="224"/>
      <c r="Q195" s="224"/>
      <c r="R195" s="224"/>
      <c r="S195" s="224"/>
      <c r="T195" s="225"/>
      <c r="AT195" s="226" t="s">
        <v>134</v>
      </c>
      <c r="AU195" s="226" t="s">
        <v>84</v>
      </c>
      <c r="AV195" s="15" t="s">
        <v>142</v>
      </c>
      <c r="AW195" s="15" t="s">
        <v>35</v>
      </c>
      <c r="AX195" s="15" t="s">
        <v>74</v>
      </c>
      <c r="AY195" s="226" t="s">
        <v>123</v>
      </c>
    </row>
    <row r="196" spans="1:65" s="13" customFormat="1" ht="11.25">
      <c r="B196" s="194"/>
      <c r="C196" s="195"/>
      <c r="D196" s="196" t="s">
        <v>134</v>
      </c>
      <c r="E196" s="197" t="s">
        <v>19</v>
      </c>
      <c r="F196" s="198" t="s">
        <v>252</v>
      </c>
      <c r="G196" s="195"/>
      <c r="H196" s="199">
        <v>12.071999999999999</v>
      </c>
      <c r="I196" s="200"/>
      <c r="J196" s="195"/>
      <c r="K196" s="195"/>
      <c r="L196" s="201"/>
      <c r="M196" s="202"/>
      <c r="N196" s="203"/>
      <c r="O196" s="203"/>
      <c r="P196" s="203"/>
      <c r="Q196" s="203"/>
      <c r="R196" s="203"/>
      <c r="S196" s="203"/>
      <c r="T196" s="204"/>
      <c r="AT196" s="205" t="s">
        <v>134</v>
      </c>
      <c r="AU196" s="205" t="s">
        <v>84</v>
      </c>
      <c r="AV196" s="13" t="s">
        <v>84</v>
      </c>
      <c r="AW196" s="13" t="s">
        <v>35</v>
      </c>
      <c r="AX196" s="13" t="s">
        <v>74</v>
      </c>
      <c r="AY196" s="205" t="s">
        <v>123</v>
      </c>
    </row>
    <row r="197" spans="1:65" s="15" customFormat="1" ht="11.25">
      <c r="B197" s="216"/>
      <c r="C197" s="217"/>
      <c r="D197" s="196" t="s">
        <v>134</v>
      </c>
      <c r="E197" s="218" t="s">
        <v>19</v>
      </c>
      <c r="F197" s="219" t="s">
        <v>238</v>
      </c>
      <c r="G197" s="217"/>
      <c r="H197" s="220">
        <v>12.071999999999999</v>
      </c>
      <c r="I197" s="221"/>
      <c r="J197" s="217"/>
      <c r="K197" s="217"/>
      <c r="L197" s="222"/>
      <c r="M197" s="223"/>
      <c r="N197" s="224"/>
      <c r="O197" s="224"/>
      <c r="P197" s="224"/>
      <c r="Q197" s="224"/>
      <c r="R197" s="224"/>
      <c r="S197" s="224"/>
      <c r="T197" s="225"/>
      <c r="AT197" s="226" t="s">
        <v>134</v>
      </c>
      <c r="AU197" s="226" t="s">
        <v>84</v>
      </c>
      <c r="AV197" s="15" t="s">
        <v>142</v>
      </c>
      <c r="AW197" s="15" t="s">
        <v>35</v>
      </c>
      <c r="AX197" s="15" t="s">
        <v>74</v>
      </c>
      <c r="AY197" s="226" t="s">
        <v>123</v>
      </c>
    </row>
    <row r="198" spans="1:65" s="16" customFormat="1" ht="11.25">
      <c r="B198" s="227"/>
      <c r="C198" s="228"/>
      <c r="D198" s="196" t="s">
        <v>134</v>
      </c>
      <c r="E198" s="229" t="s">
        <v>19</v>
      </c>
      <c r="F198" s="230" t="s">
        <v>241</v>
      </c>
      <c r="G198" s="228"/>
      <c r="H198" s="231">
        <v>80.421999999999997</v>
      </c>
      <c r="I198" s="232"/>
      <c r="J198" s="228"/>
      <c r="K198" s="228"/>
      <c r="L198" s="233"/>
      <c r="M198" s="234"/>
      <c r="N198" s="235"/>
      <c r="O198" s="235"/>
      <c r="P198" s="235"/>
      <c r="Q198" s="235"/>
      <c r="R198" s="235"/>
      <c r="S198" s="235"/>
      <c r="T198" s="236"/>
      <c r="AT198" s="237" t="s">
        <v>134</v>
      </c>
      <c r="AU198" s="237" t="s">
        <v>84</v>
      </c>
      <c r="AV198" s="16" t="s">
        <v>130</v>
      </c>
      <c r="AW198" s="16" t="s">
        <v>35</v>
      </c>
      <c r="AX198" s="16" t="s">
        <v>82</v>
      </c>
      <c r="AY198" s="237" t="s">
        <v>123</v>
      </c>
    </row>
    <row r="199" spans="1:65" s="14" customFormat="1" ht="11.25">
      <c r="B199" s="206"/>
      <c r="C199" s="207"/>
      <c r="D199" s="196" t="s">
        <v>134</v>
      </c>
      <c r="E199" s="208" t="s">
        <v>19</v>
      </c>
      <c r="F199" s="209" t="s">
        <v>136</v>
      </c>
      <c r="G199" s="207"/>
      <c r="H199" s="208" t="s">
        <v>19</v>
      </c>
      <c r="I199" s="210"/>
      <c r="J199" s="207"/>
      <c r="K199" s="207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134</v>
      </c>
      <c r="AU199" s="215" t="s">
        <v>84</v>
      </c>
      <c r="AV199" s="14" t="s">
        <v>82</v>
      </c>
      <c r="AW199" s="14" t="s">
        <v>35</v>
      </c>
      <c r="AX199" s="14" t="s">
        <v>74</v>
      </c>
      <c r="AY199" s="215" t="s">
        <v>123</v>
      </c>
    </row>
    <row r="200" spans="1:65" s="2" customFormat="1" ht="44.25" customHeight="1">
      <c r="A200" s="37"/>
      <c r="B200" s="38"/>
      <c r="C200" s="176" t="s">
        <v>277</v>
      </c>
      <c r="D200" s="176" t="s">
        <v>125</v>
      </c>
      <c r="E200" s="177" t="s">
        <v>278</v>
      </c>
      <c r="F200" s="178" t="s">
        <v>279</v>
      </c>
      <c r="G200" s="179" t="s">
        <v>234</v>
      </c>
      <c r="H200" s="180">
        <v>14.3</v>
      </c>
      <c r="I200" s="181"/>
      <c r="J200" s="182">
        <f>ROUND(I200*H200,2)</f>
        <v>0</v>
      </c>
      <c r="K200" s="178" t="s">
        <v>129</v>
      </c>
      <c r="L200" s="42"/>
      <c r="M200" s="183" t="s">
        <v>19</v>
      </c>
      <c r="N200" s="184" t="s">
        <v>45</v>
      </c>
      <c r="O200" s="67"/>
      <c r="P200" s="185">
        <f>O200*H200</f>
        <v>0</v>
      </c>
      <c r="Q200" s="185">
        <v>0</v>
      </c>
      <c r="R200" s="185">
        <f>Q200*H200</f>
        <v>0</v>
      </c>
      <c r="S200" s="185">
        <v>0</v>
      </c>
      <c r="T200" s="18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7" t="s">
        <v>130</v>
      </c>
      <c r="AT200" s="187" t="s">
        <v>125</v>
      </c>
      <c r="AU200" s="187" t="s">
        <v>84</v>
      </c>
      <c r="AY200" s="20" t="s">
        <v>123</v>
      </c>
      <c r="BE200" s="188">
        <f>IF(N200="základní",J200,0)</f>
        <v>0</v>
      </c>
      <c r="BF200" s="188">
        <f>IF(N200="snížená",J200,0)</f>
        <v>0</v>
      </c>
      <c r="BG200" s="188">
        <f>IF(N200="zákl. přenesená",J200,0)</f>
        <v>0</v>
      </c>
      <c r="BH200" s="188">
        <f>IF(N200="sníž. přenesená",J200,0)</f>
        <v>0</v>
      </c>
      <c r="BI200" s="188">
        <f>IF(N200="nulová",J200,0)</f>
        <v>0</v>
      </c>
      <c r="BJ200" s="20" t="s">
        <v>82</v>
      </c>
      <c r="BK200" s="188">
        <f>ROUND(I200*H200,2)</f>
        <v>0</v>
      </c>
      <c r="BL200" s="20" t="s">
        <v>130</v>
      </c>
      <c r="BM200" s="187" t="s">
        <v>280</v>
      </c>
    </row>
    <row r="201" spans="1:65" s="2" customFormat="1" ht="11.25">
      <c r="A201" s="37"/>
      <c r="B201" s="38"/>
      <c r="C201" s="39"/>
      <c r="D201" s="189" t="s">
        <v>132</v>
      </c>
      <c r="E201" s="39"/>
      <c r="F201" s="190" t="s">
        <v>281</v>
      </c>
      <c r="G201" s="39"/>
      <c r="H201" s="39"/>
      <c r="I201" s="191"/>
      <c r="J201" s="39"/>
      <c r="K201" s="39"/>
      <c r="L201" s="42"/>
      <c r="M201" s="192"/>
      <c r="N201" s="193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132</v>
      </c>
      <c r="AU201" s="20" t="s">
        <v>84</v>
      </c>
    </row>
    <row r="202" spans="1:65" s="14" customFormat="1" ht="11.25">
      <c r="B202" s="206"/>
      <c r="C202" s="207"/>
      <c r="D202" s="196" t="s">
        <v>134</v>
      </c>
      <c r="E202" s="208" t="s">
        <v>19</v>
      </c>
      <c r="F202" s="209" t="s">
        <v>282</v>
      </c>
      <c r="G202" s="207"/>
      <c r="H202" s="208" t="s">
        <v>19</v>
      </c>
      <c r="I202" s="210"/>
      <c r="J202" s="207"/>
      <c r="K202" s="207"/>
      <c r="L202" s="211"/>
      <c r="M202" s="212"/>
      <c r="N202" s="213"/>
      <c r="O202" s="213"/>
      <c r="P202" s="213"/>
      <c r="Q202" s="213"/>
      <c r="R202" s="213"/>
      <c r="S202" s="213"/>
      <c r="T202" s="214"/>
      <c r="AT202" s="215" t="s">
        <v>134</v>
      </c>
      <c r="AU202" s="215" t="s">
        <v>84</v>
      </c>
      <c r="AV202" s="14" t="s">
        <v>82</v>
      </c>
      <c r="AW202" s="14" t="s">
        <v>35</v>
      </c>
      <c r="AX202" s="14" t="s">
        <v>74</v>
      </c>
      <c r="AY202" s="215" t="s">
        <v>123</v>
      </c>
    </row>
    <row r="203" spans="1:65" s="13" customFormat="1" ht="11.25">
      <c r="B203" s="194"/>
      <c r="C203" s="195"/>
      <c r="D203" s="196" t="s">
        <v>134</v>
      </c>
      <c r="E203" s="197" t="s">
        <v>19</v>
      </c>
      <c r="F203" s="198" t="s">
        <v>283</v>
      </c>
      <c r="G203" s="195"/>
      <c r="H203" s="199">
        <v>14.3</v>
      </c>
      <c r="I203" s="200"/>
      <c r="J203" s="195"/>
      <c r="K203" s="195"/>
      <c r="L203" s="201"/>
      <c r="M203" s="202"/>
      <c r="N203" s="203"/>
      <c r="O203" s="203"/>
      <c r="P203" s="203"/>
      <c r="Q203" s="203"/>
      <c r="R203" s="203"/>
      <c r="S203" s="203"/>
      <c r="T203" s="204"/>
      <c r="AT203" s="205" t="s">
        <v>134</v>
      </c>
      <c r="AU203" s="205" t="s">
        <v>84</v>
      </c>
      <c r="AV203" s="13" t="s">
        <v>84</v>
      </c>
      <c r="AW203" s="13" t="s">
        <v>35</v>
      </c>
      <c r="AX203" s="13" t="s">
        <v>82</v>
      </c>
      <c r="AY203" s="205" t="s">
        <v>123</v>
      </c>
    </row>
    <row r="204" spans="1:65" s="14" customFormat="1" ht="11.25">
      <c r="B204" s="206"/>
      <c r="C204" s="207"/>
      <c r="D204" s="196" t="s">
        <v>134</v>
      </c>
      <c r="E204" s="208" t="s">
        <v>19</v>
      </c>
      <c r="F204" s="209" t="s">
        <v>136</v>
      </c>
      <c r="G204" s="207"/>
      <c r="H204" s="208" t="s">
        <v>19</v>
      </c>
      <c r="I204" s="210"/>
      <c r="J204" s="207"/>
      <c r="K204" s="207"/>
      <c r="L204" s="211"/>
      <c r="M204" s="212"/>
      <c r="N204" s="213"/>
      <c r="O204" s="213"/>
      <c r="P204" s="213"/>
      <c r="Q204" s="213"/>
      <c r="R204" s="213"/>
      <c r="S204" s="213"/>
      <c r="T204" s="214"/>
      <c r="AT204" s="215" t="s">
        <v>134</v>
      </c>
      <c r="AU204" s="215" t="s">
        <v>84</v>
      </c>
      <c r="AV204" s="14" t="s">
        <v>82</v>
      </c>
      <c r="AW204" s="14" t="s">
        <v>35</v>
      </c>
      <c r="AX204" s="14" t="s">
        <v>74</v>
      </c>
      <c r="AY204" s="215" t="s">
        <v>123</v>
      </c>
    </row>
    <row r="205" spans="1:65" s="2" customFormat="1" ht="24.2" customHeight="1">
      <c r="A205" s="37"/>
      <c r="B205" s="38"/>
      <c r="C205" s="176" t="s">
        <v>284</v>
      </c>
      <c r="D205" s="176" t="s">
        <v>125</v>
      </c>
      <c r="E205" s="177" t="s">
        <v>285</v>
      </c>
      <c r="F205" s="178" t="s">
        <v>286</v>
      </c>
      <c r="G205" s="179" t="s">
        <v>234</v>
      </c>
      <c r="H205" s="180">
        <v>4</v>
      </c>
      <c r="I205" s="181"/>
      <c r="J205" s="182">
        <f>ROUND(I205*H205,2)</f>
        <v>0</v>
      </c>
      <c r="K205" s="178" t="s">
        <v>19</v>
      </c>
      <c r="L205" s="42"/>
      <c r="M205" s="183" t="s">
        <v>19</v>
      </c>
      <c r="N205" s="184" t="s">
        <v>45</v>
      </c>
      <c r="O205" s="67"/>
      <c r="P205" s="185">
        <f>O205*H205</f>
        <v>0</v>
      </c>
      <c r="Q205" s="185">
        <v>0</v>
      </c>
      <c r="R205" s="185">
        <f>Q205*H205</f>
        <v>0</v>
      </c>
      <c r="S205" s="185">
        <v>0</v>
      </c>
      <c r="T205" s="18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187" t="s">
        <v>130</v>
      </c>
      <c r="AT205" s="187" t="s">
        <v>125</v>
      </c>
      <c r="AU205" s="187" t="s">
        <v>84</v>
      </c>
      <c r="AY205" s="20" t="s">
        <v>123</v>
      </c>
      <c r="BE205" s="188">
        <f>IF(N205="základní",J205,0)</f>
        <v>0</v>
      </c>
      <c r="BF205" s="188">
        <f>IF(N205="snížená",J205,0)</f>
        <v>0</v>
      </c>
      <c r="BG205" s="188">
        <f>IF(N205="zákl. přenesená",J205,0)</f>
        <v>0</v>
      </c>
      <c r="BH205" s="188">
        <f>IF(N205="sníž. přenesená",J205,0)</f>
        <v>0</v>
      </c>
      <c r="BI205" s="188">
        <f>IF(N205="nulová",J205,0)</f>
        <v>0</v>
      </c>
      <c r="BJ205" s="20" t="s">
        <v>82</v>
      </c>
      <c r="BK205" s="188">
        <f>ROUND(I205*H205,2)</f>
        <v>0</v>
      </c>
      <c r="BL205" s="20" t="s">
        <v>130</v>
      </c>
      <c r="BM205" s="187" t="s">
        <v>287</v>
      </c>
    </row>
    <row r="206" spans="1:65" s="13" customFormat="1" ht="11.25">
      <c r="B206" s="194"/>
      <c r="C206" s="195"/>
      <c r="D206" s="196" t="s">
        <v>134</v>
      </c>
      <c r="E206" s="197" t="s">
        <v>19</v>
      </c>
      <c r="F206" s="198" t="s">
        <v>130</v>
      </c>
      <c r="G206" s="195"/>
      <c r="H206" s="199">
        <v>4</v>
      </c>
      <c r="I206" s="200"/>
      <c r="J206" s="195"/>
      <c r="K206" s="195"/>
      <c r="L206" s="201"/>
      <c r="M206" s="202"/>
      <c r="N206" s="203"/>
      <c r="O206" s="203"/>
      <c r="P206" s="203"/>
      <c r="Q206" s="203"/>
      <c r="R206" s="203"/>
      <c r="S206" s="203"/>
      <c r="T206" s="204"/>
      <c r="AT206" s="205" t="s">
        <v>134</v>
      </c>
      <c r="AU206" s="205" t="s">
        <v>84</v>
      </c>
      <c r="AV206" s="13" t="s">
        <v>84</v>
      </c>
      <c r="AW206" s="13" t="s">
        <v>35</v>
      </c>
      <c r="AX206" s="13" t="s">
        <v>82</v>
      </c>
      <c r="AY206" s="205" t="s">
        <v>123</v>
      </c>
    </row>
    <row r="207" spans="1:65" s="14" customFormat="1" ht="11.25">
      <c r="B207" s="206"/>
      <c r="C207" s="207"/>
      <c r="D207" s="196" t="s">
        <v>134</v>
      </c>
      <c r="E207" s="208" t="s">
        <v>19</v>
      </c>
      <c r="F207" s="209" t="s">
        <v>136</v>
      </c>
      <c r="G207" s="207"/>
      <c r="H207" s="208" t="s">
        <v>19</v>
      </c>
      <c r="I207" s="210"/>
      <c r="J207" s="207"/>
      <c r="K207" s="207"/>
      <c r="L207" s="211"/>
      <c r="M207" s="212"/>
      <c r="N207" s="213"/>
      <c r="O207" s="213"/>
      <c r="P207" s="213"/>
      <c r="Q207" s="213"/>
      <c r="R207" s="213"/>
      <c r="S207" s="213"/>
      <c r="T207" s="214"/>
      <c r="AT207" s="215" t="s">
        <v>134</v>
      </c>
      <c r="AU207" s="215" t="s">
        <v>84</v>
      </c>
      <c r="AV207" s="14" t="s">
        <v>82</v>
      </c>
      <c r="AW207" s="14" t="s">
        <v>35</v>
      </c>
      <c r="AX207" s="14" t="s">
        <v>74</v>
      </c>
      <c r="AY207" s="215" t="s">
        <v>123</v>
      </c>
    </row>
    <row r="208" spans="1:65" s="2" customFormat="1" ht="16.5" customHeight="1">
      <c r="A208" s="37"/>
      <c r="B208" s="38"/>
      <c r="C208" s="238" t="s">
        <v>288</v>
      </c>
      <c r="D208" s="238" t="s">
        <v>289</v>
      </c>
      <c r="E208" s="239" t="s">
        <v>290</v>
      </c>
      <c r="F208" s="240" t="s">
        <v>291</v>
      </c>
      <c r="G208" s="241" t="s">
        <v>292</v>
      </c>
      <c r="H208" s="242">
        <v>8</v>
      </c>
      <c r="I208" s="243"/>
      <c r="J208" s="244">
        <f>ROUND(I208*H208,2)</f>
        <v>0</v>
      </c>
      <c r="K208" s="240" t="s">
        <v>19</v>
      </c>
      <c r="L208" s="245"/>
      <c r="M208" s="246" t="s">
        <v>19</v>
      </c>
      <c r="N208" s="247" t="s">
        <v>45</v>
      </c>
      <c r="O208" s="67"/>
      <c r="P208" s="185">
        <f>O208*H208</f>
        <v>0</v>
      </c>
      <c r="Q208" s="185">
        <v>0</v>
      </c>
      <c r="R208" s="185">
        <f>Q208*H208</f>
        <v>0</v>
      </c>
      <c r="S208" s="185">
        <v>0</v>
      </c>
      <c r="T208" s="18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187" t="s">
        <v>168</v>
      </c>
      <c r="AT208" s="187" t="s">
        <v>289</v>
      </c>
      <c r="AU208" s="187" t="s">
        <v>84</v>
      </c>
      <c r="AY208" s="20" t="s">
        <v>123</v>
      </c>
      <c r="BE208" s="188">
        <f>IF(N208="základní",J208,0)</f>
        <v>0</v>
      </c>
      <c r="BF208" s="188">
        <f>IF(N208="snížená",J208,0)</f>
        <v>0</v>
      </c>
      <c r="BG208" s="188">
        <f>IF(N208="zákl. přenesená",J208,0)</f>
        <v>0</v>
      </c>
      <c r="BH208" s="188">
        <f>IF(N208="sníž. přenesená",J208,0)</f>
        <v>0</v>
      </c>
      <c r="BI208" s="188">
        <f>IF(N208="nulová",J208,0)</f>
        <v>0</v>
      </c>
      <c r="BJ208" s="20" t="s">
        <v>82</v>
      </c>
      <c r="BK208" s="188">
        <f>ROUND(I208*H208,2)</f>
        <v>0</v>
      </c>
      <c r="BL208" s="20" t="s">
        <v>130</v>
      </c>
      <c r="BM208" s="187" t="s">
        <v>293</v>
      </c>
    </row>
    <row r="209" spans="1:65" s="2" customFormat="1" ht="29.25">
      <c r="A209" s="37"/>
      <c r="B209" s="38"/>
      <c r="C209" s="39"/>
      <c r="D209" s="196" t="s">
        <v>294</v>
      </c>
      <c r="E209" s="39"/>
      <c r="F209" s="248" t="s">
        <v>295</v>
      </c>
      <c r="G209" s="39"/>
      <c r="H209" s="39"/>
      <c r="I209" s="191"/>
      <c r="J209" s="39"/>
      <c r="K209" s="39"/>
      <c r="L209" s="42"/>
      <c r="M209" s="192"/>
      <c r="N209" s="193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294</v>
      </c>
      <c r="AU209" s="20" t="s">
        <v>84</v>
      </c>
    </row>
    <row r="210" spans="1:65" s="13" customFormat="1" ht="11.25">
      <c r="B210" s="194"/>
      <c r="C210" s="195"/>
      <c r="D210" s="196" t="s">
        <v>134</v>
      </c>
      <c r="E210" s="195"/>
      <c r="F210" s="198" t="s">
        <v>296</v>
      </c>
      <c r="G210" s="195"/>
      <c r="H210" s="199">
        <v>8</v>
      </c>
      <c r="I210" s="200"/>
      <c r="J210" s="195"/>
      <c r="K210" s="195"/>
      <c r="L210" s="201"/>
      <c r="M210" s="202"/>
      <c r="N210" s="203"/>
      <c r="O210" s="203"/>
      <c r="P210" s="203"/>
      <c r="Q210" s="203"/>
      <c r="R210" s="203"/>
      <c r="S210" s="203"/>
      <c r="T210" s="204"/>
      <c r="AT210" s="205" t="s">
        <v>134</v>
      </c>
      <c r="AU210" s="205" t="s">
        <v>84</v>
      </c>
      <c r="AV210" s="13" t="s">
        <v>84</v>
      </c>
      <c r="AW210" s="13" t="s">
        <v>4</v>
      </c>
      <c r="AX210" s="13" t="s">
        <v>82</v>
      </c>
      <c r="AY210" s="205" t="s">
        <v>123</v>
      </c>
    </row>
    <row r="211" spans="1:65" s="2" customFormat="1" ht="55.5" customHeight="1">
      <c r="A211" s="37"/>
      <c r="B211" s="38"/>
      <c r="C211" s="176" t="s">
        <v>297</v>
      </c>
      <c r="D211" s="176" t="s">
        <v>125</v>
      </c>
      <c r="E211" s="177" t="s">
        <v>298</v>
      </c>
      <c r="F211" s="178" t="s">
        <v>299</v>
      </c>
      <c r="G211" s="179" t="s">
        <v>234</v>
      </c>
      <c r="H211" s="180">
        <v>32.549999999999997</v>
      </c>
      <c r="I211" s="181"/>
      <c r="J211" s="182">
        <f>ROUND(I211*H211,2)</f>
        <v>0</v>
      </c>
      <c r="K211" s="178" t="s">
        <v>129</v>
      </c>
      <c r="L211" s="42"/>
      <c r="M211" s="183" t="s">
        <v>19</v>
      </c>
      <c r="N211" s="184" t="s">
        <v>45</v>
      </c>
      <c r="O211" s="67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7" t="s">
        <v>130</v>
      </c>
      <c r="AT211" s="187" t="s">
        <v>125</v>
      </c>
      <c r="AU211" s="187" t="s">
        <v>84</v>
      </c>
      <c r="AY211" s="20" t="s">
        <v>123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0" t="s">
        <v>82</v>
      </c>
      <c r="BK211" s="188">
        <f>ROUND(I211*H211,2)</f>
        <v>0</v>
      </c>
      <c r="BL211" s="20" t="s">
        <v>130</v>
      </c>
      <c r="BM211" s="187" t="s">
        <v>300</v>
      </c>
    </row>
    <row r="212" spans="1:65" s="2" customFormat="1" ht="11.25">
      <c r="A212" s="37"/>
      <c r="B212" s="38"/>
      <c r="C212" s="39"/>
      <c r="D212" s="189" t="s">
        <v>132</v>
      </c>
      <c r="E212" s="39"/>
      <c r="F212" s="190" t="s">
        <v>301</v>
      </c>
      <c r="G212" s="39"/>
      <c r="H212" s="39"/>
      <c r="I212" s="191"/>
      <c r="J212" s="39"/>
      <c r="K212" s="39"/>
      <c r="L212" s="42"/>
      <c r="M212" s="192"/>
      <c r="N212" s="193"/>
      <c r="O212" s="67"/>
      <c r="P212" s="67"/>
      <c r="Q212" s="67"/>
      <c r="R212" s="67"/>
      <c r="S212" s="67"/>
      <c r="T212" s="68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20" t="s">
        <v>132</v>
      </c>
      <c r="AU212" s="20" t="s">
        <v>84</v>
      </c>
    </row>
    <row r="213" spans="1:65" s="14" customFormat="1" ht="11.25">
      <c r="B213" s="206"/>
      <c r="C213" s="207"/>
      <c r="D213" s="196" t="s">
        <v>134</v>
      </c>
      <c r="E213" s="208" t="s">
        <v>19</v>
      </c>
      <c r="F213" s="209" t="s">
        <v>302</v>
      </c>
      <c r="G213" s="207"/>
      <c r="H213" s="208" t="s">
        <v>19</v>
      </c>
      <c r="I213" s="210"/>
      <c r="J213" s="207"/>
      <c r="K213" s="207"/>
      <c r="L213" s="211"/>
      <c r="M213" s="212"/>
      <c r="N213" s="213"/>
      <c r="O213" s="213"/>
      <c r="P213" s="213"/>
      <c r="Q213" s="213"/>
      <c r="R213" s="213"/>
      <c r="S213" s="213"/>
      <c r="T213" s="214"/>
      <c r="AT213" s="215" t="s">
        <v>134</v>
      </c>
      <c r="AU213" s="215" t="s">
        <v>84</v>
      </c>
      <c r="AV213" s="14" t="s">
        <v>82</v>
      </c>
      <c r="AW213" s="14" t="s">
        <v>35</v>
      </c>
      <c r="AX213" s="14" t="s">
        <v>74</v>
      </c>
      <c r="AY213" s="215" t="s">
        <v>123</v>
      </c>
    </row>
    <row r="214" spans="1:65" s="13" customFormat="1" ht="11.25">
      <c r="B214" s="194"/>
      <c r="C214" s="195"/>
      <c r="D214" s="196" t="s">
        <v>134</v>
      </c>
      <c r="E214" s="197" t="s">
        <v>19</v>
      </c>
      <c r="F214" s="198" t="s">
        <v>240</v>
      </c>
      <c r="G214" s="195"/>
      <c r="H214" s="199">
        <v>32.549999999999997</v>
      </c>
      <c r="I214" s="200"/>
      <c r="J214" s="195"/>
      <c r="K214" s="195"/>
      <c r="L214" s="201"/>
      <c r="M214" s="202"/>
      <c r="N214" s="203"/>
      <c r="O214" s="203"/>
      <c r="P214" s="203"/>
      <c r="Q214" s="203"/>
      <c r="R214" s="203"/>
      <c r="S214" s="203"/>
      <c r="T214" s="204"/>
      <c r="AT214" s="205" t="s">
        <v>134</v>
      </c>
      <c r="AU214" s="205" t="s">
        <v>84</v>
      </c>
      <c r="AV214" s="13" t="s">
        <v>84</v>
      </c>
      <c r="AW214" s="13" t="s">
        <v>35</v>
      </c>
      <c r="AX214" s="13" t="s">
        <v>74</v>
      </c>
      <c r="AY214" s="205" t="s">
        <v>123</v>
      </c>
    </row>
    <row r="215" spans="1:65" s="16" customFormat="1" ht="11.25">
      <c r="B215" s="227"/>
      <c r="C215" s="228"/>
      <c r="D215" s="196" t="s">
        <v>134</v>
      </c>
      <c r="E215" s="229" t="s">
        <v>19</v>
      </c>
      <c r="F215" s="230" t="s">
        <v>241</v>
      </c>
      <c r="G215" s="228"/>
      <c r="H215" s="231">
        <v>32.549999999999997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AT215" s="237" t="s">
        <v>134</v>
      </c>
      <c r="AU215" s="237" t="s">
        <v>84</v>
      </c>
      <c r="AV215" s="16" t="s">
        <v>130</v>
      </c>
      <c r="AW215" s="16" t="s">
        <v>35</v>
      </c>
      <c r="AX215" s="16" t="s">
        <v>82</v>
      </c>
      <c r="AY215" s="237" t="s">
        <v>123</v>
      </c>
    </row>
    <row r="216" spans="1:65" s="14" customFormat="1" ht="11.25">
      <c r="B216" s="206"/>
      <c r="C216" s="207"/>
      <c r="D216" s="196" t="s">
        <v>134</v>
      </c>
      <c r="E216" s="208" t="s">
        <v>19</v>
      </c>
      <c r="F216" s="209" t="s">
        <v>136</v>
      </c>
      <c r="G216" s="207"/>
      <c r="H216" s="208" t="s">
        <v>19</v>
      </c>
      <c r="I216" s="210"/>
      <c r="J216" s="207"/>
      <c r="K216" s="207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134</v>
      </c>
      <c r="AU216" s="215" t="s">
        <v>84</v>
      </c>
      <c r="AV216" s="14" t="s">
        <v>82</v>
      </c>
      <c r="AW216" s="14" t="s">
        <v>35</v>
      </c>
      <c r="AX216" s="14" t="s">
        <v>74</v>
      </c>
      <c r="AY216" s="215" t="s">
        <v>123</v>
      </c>
    </row>
    <row r="217" spans="1:65" s="2" customFormat="1" ht="16.5" customHeight="1">
      <c r="A217" s="37"/>
      <c r="B217" s="38"/>
      <c r="C217" s="238" t="s">
        <v>303</v>
      </c>
      <c r="D217" s="238" t="s">
        <v>289</v>
      </c>
      <c r="E217" s="239" t="s">
        <v>304</v>
      </c>
      <c r="F217" s="240" t="s">
        <v>305</v>
      </c>
      <c r="G217" s="241" t="s">
        <v>292</v>
      </c>
      <c r="H217" s="242">
        <v>65.099999999999994</v>
      </c>
      <c r="I217" s="243"/>
      <c r="J217" s="244">
        <f>ROUND(I217*H217,2)</f>
        <v>0</v>
      </c>
      <c r="K217" s="240" t="s">
        <v>129</v>
      </c>
      <c r="L217" s="245"/>
      <c r="M217" s="246" t="s">
        <v>19</v>
      </c>
      <c r="N217" s="247" t="s">
        <v>45</v>
      </c>
      <c r="O217" s="67"/>
      <c r="P217" s="185">
        <f>O217*H217</f>
        <v>0</v>
      </c>
      <c r="Q217" s="185">
        <v>1</v>
      </c>
      <c r="R217" s="185">
        <f>Q217*H217</f>
        <v>65.099999999999994</v>
      </c>
      <c r="S217" s="185">
        <v>0</v>
      </c>
      <c r="T217" s="18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7" t="s">
        <v>168</v>
      </c>
      <c r="AT217" s="187" t="s">
        <v>289</v>
      </c>
      <c r="AU217" s="187" t="s">
        <v>84</v>
      </c>
      <c r="AY217" s="20" t="s">
        <v>123</v>
      </c>
      <c r="BE217" s="188">
        <f>IF(N217="základní",J217,0)</f>
        <v>0</v>
      </c>
      <c r="BF217" s="188">
        <f>IF(N217="snížená",J217,0)</f>
        <v>0</v>
      </c>
      <c r="BG217" s="188">
        <f>IF(N217="zákl. přenesená",J217,0)</f>
        <v>0</v>
      </c>
      <c r="BH217" s="188">
        <f>IF(N217="sníž. přenesená",J217,0)</f>
        <v>0</v>
      </c>
      <c r="BI217" s="188">
        <f>IF(N217="nulová",J217,0)</f>
        <v>0</v>
      </c>
      <c r="BJ217" s="20" t="s">
        <v>82</v>
      </c>
      <c r="BK217" s="188">
        <f>ROUND(I217*H217,2)</f>
        <v>0</v>
      </c>
      <c r="BL217" s="20" t="s">
        <v>130</v>
      </c>
      <c r="BM217" s="187" t="s">
        <v>306</v>
      </c>
    </row>
    <row r="218" spans="1:65" s="13" customFormat="1" ht="11.25">
      <c r="B218" s="194"/>
      <c r="C218" s="195"/>
      <c r="D218" s="196" t="s">
        <v>134</v>
      </c>
      <c r="E218" s="195"/>
      <c r="F218" s="198" t="s">
        <v>307</v>
      </c>
      <c r="G218" s="195"/>
      <c r="H218" s="199">
        <v>65.099999999999994</v>
      </c>
      <c r="I218" s="200"/>
      <c r="J218" s="195"/>
      <c r="K218" s="195"/>
      <c r="L218" s="201"/>
      <c r="M218" s="202"/>
      <c r="N218" s="203"/>
      <c r="O218" s="203"/>
      <c r="P218" s="203"/>
      <c r="Q218" s="203"/>
      <c r="R218" s="203"/>
      <c r="S218" s="203"/>
      <c r="T218" s="204"/>
      <c r="AT218" s="205" t="s">
        <v>134</v>
      </c>
      <c r="AU218" s="205" t="s">
        <v>84</v>
      </c>
      <c r="AV218" s="13" t="s">
        <v>84</v>
      </c>
      <c r="AW218" s="13" t="s">
        <v>4</v>
      </c>
      <c r="AX218" s="13" t="s">
        <v>82</v>
      </c>
      <c r="AY218" s="205" t="s">
        <v>123</v>
      </c>
    </row>
    <row r="219" spans="1:65" s="2" customFormat="1" ht="44.25" customHeight="1">
      <c r="A219" s="37"/>
      <c r="B219" s="38"/>
      <c r="C219" s="176" t="s">
        <v>308</v>
      </c>
      <c r="D219" s="176" t="s">
        <v>125</v>
      </c>
      <c r="E219" s="177" t="s">
        <v>309</v>
      </c>
      <c r="F219" s="178" t="s">
        <v>310</v>
      </c>
      <c r="G219" s="179" t="s">
        <v>292</v>
      </c>
      <c r="H219" s="180">
        <v>144.76</v>
      </c>
      <c r="I219" s="181"/>
      <c r="J219" s="182">
        <f>ROUND(I219*H219,2)</f>
        <v>0</v>
      </c>
      <c r="K219" s="178" t="s">
        <v>129</v>
      </c>
      <c r="L219" s="42"/>
      <c r="M219" s="183" t="s">
        <v>19</v>
      </c>
      <c r="N219" s="184" t="s">
        <v>45</v>
      </c>
      <c r="O219" s="67"/>
      <c r="P219" s="185">
        <f>O219*H219</f>
        <v>0</v>
      </c>
      <c r="Q219" s="185">
        <v>0</v>
      </c>
      <c r="R219" s="185">
        <f>Q219*H219</f>
        <v>0</v>
      </c>
      <c r="S219" s="185">
        <v>0</v>
      </c>
      <c r="T219" s="18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7" t="s">
        <v>130</v>
      </c>
      <c r="AT219" s="187" t="s">
        <v>125</v>
      </c>
      <c r="AU219" s="187" t="s">
        <v>84</v>
      </c>
      <c r="AY219" s="20" t="s">
        <v>123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0" t="s">
        <v>82</v>
      </c>
      <c r="BK219" s="188">
        <f>ROUND(I219*H219,2)</f>
        <v>0</v>
      </c>
      <c r="BL219" s="20" t="s">
        <v>130</v>
      </c>
      <c r="BM219" s="187" t="s">
        <v>311</v>
      </c>
    </row>
    <row r="220" spans="1:65" s="2" customFormat="1" ht="11.25">
      <c r="A220" s="37"/>
      <c r="B220" s="38"/>
      <c r="C220" s="39"/>
      <c r="D220" s="189" t="s">
        <v>132</v>
      </c>
      <c r="E220" s="39"/>
      <c r="F220" s="190" t="s">
        <v>312</v>
      </c>
      <c r="G220" s="39"/>
      <c r="H220" s="39"/>
      <c r="I220" s="191"/>
      <c r="J220" s="39"/>
      <c r="K220" s="39"/>
      <c r="L220" s="42"/>
      <c r="M220" s="192"/>
      <c r="N220" s="193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132</v>
      </c>
      <c r="AU220" s="20" t="s">
        <v>84</v>
      </c>
    </row>
    <row r="221" spans="1:65" s="13" customFormat="1" ht="11.25">
      <c r="B221" s="194"/>
      <c r="C221" s="195"/>
      <c r="D221" s="196" t="s">
        <v>134</v>
      </c>
      <c r="E221" s="195"/>
      <c r="F221" s="198" t="s">
        <v>313</v>
      </c>
      <c r="G221" s="195"/>
      <c r="H221" s="199">
        <v>144.76</v>
      </c>
      <c r="I221" s="200"/>
      <c r="J221" s="195"/>
      <c r="K221" s="195"/>
      <c r="L221" s="201"/>
      <c r="M221" s="202"/>
      <c r="N221" s="203"/>
      <c r="O221" s="203"/>
      <c r="P221" s="203"/>
      <c r="Q221" s="203"/>
      <c r="R221" s="203"/>
      <c r="S221" s="203"/>
      <c r="T221" s="204"/>
      <c r="AT221" s="205" t="s">
        <v>134</v>
      </c>
      <c r="AU221" s="205" t="s">
        <v>84</v>
      </c>
      <c r="AV221" s="13" t="s">
        <v>84</v>
      </c>
      <c r="AW221" s="13" t="s">
        <v>4</v>
      </c>
      <c r="AX221" s="13" t="s">
        <v>82</v>
      </c>
      <c r="AY221" s="205" t="s">
        <v>123</v>
      </c>
    </row>
    <row r="222" spans="1:65" s="2" customFormat="1" ht="37.9" customHeight="1">
      <c r="A222" s="37"/>
      <c r="B222" s="38"/>
      <c r="C222" s="176" t="s">
        <v>314</v>
      </c>
      <c r="D222" s="176" t="s">
        <v>125</v>
      </c>
      <c r="E222" s="177" t="s">
        <v>315</v>
      </c>
      <c r="F222" s="178" t="s">
        <v>316</v>
      </c>
      <c r="G222" s="179" t="s">
        <v>234</v>
      </c>
      <c r="H222" s="180">
        <v>80.421999999999997</v>
      </c>
      <c r="I222" s="181"/>
      <c r="J222" s="182">
        <f>ROUND(I222*H222,2)</f>
        <v>0</v>
      </c>
      <c r="K222" s="178" t="s">
        <v>129</v>
      </c>
      <c r="L222" s="42"/>
      <c r="M222" s="183" t="s">
        <v>19</v>
      </c>
      <c r="N222" s="184" t="s">
        <v>45</v>
      </c>
      <c r="O222" s="67"/>
      <c r="P222" s="185">
        <f>O222*H222</f>
        <v>0</v>
      </c>
      <c r="Q222" s="185">
        <v>0</v>
      </c>
      <c r="R222" s="185">
        <f>Q222*H222</f>
        <v>0</v>
      </c>
      <c r="S222" s="185">
        <v>0</v>
      </c>
      <c r="T222" s="18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7" t="s">
        <v>130</v>
      </c>
      <c r="AT222" s="187" t="s">
        <v>125</v>
      </c>
      <c r="AU222" s="187" t="s">
        <v>84</v>
      </c>
      <c r="AY222" s="20" t="s">
        <v>123</v>
      </c>
      <c r="BE222" s="188">
        <f>IF(N222="základní",J222,0)</f>
        <v>0</v>
      </c>
      <c r="BF222" s="188">
        <f>IF(N222="snížená",J222,0)</f>
        <v>0</v>
      </c>
      <c r="BG222" s="188">
        <f>IF(N222="zákl. přenesená",J222,0)</f>
        <v>0</v>
      </c>
      <c r="BH222" s="188">
        <f>IF(N222="sníž. přenesená",J222,0)</f>
        <v>0</v>
      </c>
      <c r="BI222" s="188">
        <f>IF(N222="nulová",J222,0)</f>
        <v>0</v>
      </c>
      <c r="BJ222" s="20" t="s">
        <v>82</v>
      </c>
      <c r="BK222" s="188">
        <f>ROUND(I222*H222,2)</f>
        <v>0</v>
      </c>
      <c r="BL222" s="20" t="s">
        <v>130</v>
      </c>
      <c r="BM222" s="187" t="s">
        <v>317</v>
      </c>
    </row>
    <row r="223" spans="1:65" s="2" customFormat="1" ht="11.25">
      <c r="A223" s="37"/>
      <c r="B223" s="38"/>
      <c r="C223" s="39"/>
      <c r="D223" s="189" t="s">
        <v>132</v>
      </c>
      <c r="E223" s="39"/>
      <c r="F223" s="190" t="s">
        <v>318</v>
      </c>
      <c r="G223" s="39"/>
      <c r="H223" s="39"/>
      <c r="I223" s="191"/>
      <c r="J223" s="39"/>
      <c r="K223" s="39"/>
      <c r="L223" s="42"/>
      <c r="M223" s="192"/>
      <c r="N223" s="193"/>
      <c r="O223" s="67"/>
      <c r="P223" s="67"/>
      <c r="Q223" s="67"/>
      <c r="R223" s="67"/>
      <c r="S223" s="67"/>
      <c r="T223" s="68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20" t="s">
        <v>132</v>
      </c>
      <c r="AU223" s="20" t="s">
        <v>84</v>
      </c>
    </row>
    <row r="224" spans="1:65" s="2" customFormat="1" ht="16.5" customHeight="1">
      <c r="A224" s="37"/>
      <c r="B224" s="38"/>
      <c r="C224" s="176" t="s">
        <v>319</v>
      </c>
      <c r="D224" s="176" t="s">
        <v>125</v>
      </c>
      <c r="E224" s="177" t="s">
        <v>320</v>
      </c>
      <c r="F224" s="178" t="s">
        <v>321</v>
      </c>
      <c r="G224" s="179" t="s">
        <v>234</v>
      </c>
      <c r="H224" s="180">
        <v>14.3</v>
      </c>
      <c r="I224" s="181"/>
      <c r="J224" s="182">
        <f>ROUND(I224*H224,2)</f>
        <v>0</v>
      </c>
      <c r="K224" s="178" t="s">
        <v>19</v>
      </c>
      <c r="L224" s="42"/>
      <c r="M224" s="183" t="s">
        <v>19</v>
      </c>
      <c r="N224" s="184" t="s">
        <v>45</v>
      </c>
      <c r="O224" s="67"/>
      <c r="P224" s="185">
        <f>O224*H224</f>
        <v>0</v>
      </c>
      <c r="Q224" s="185">
        <v>0</v>
      </c>
      <c r="R224" s="185">
        <f>Q224*H224</f>
        <v>0</v>
      </c>
      <c r="S224" s="185">
        <v>0</v>
      </c>
      <c r="T224" s="18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7" t="s">
        <v>130</v>
      </c>
      <c r="AT224" s="187" t="s">
        <v>125</v>
      </c>
      <c r="AU224" s="187" t="s">
        <v>84</v>
      </c>
      <c r="AY224" s="20" t="s">
        <v>123</v>
      </c>
      <c r="BE224" s="188">
        <f>IF(N224="základní",J224,0)</f>
        <v>0</v>
      </c>
      <c r="BF224" s="188">
        <f>IF(N224="snížená",J224,0)</f>
        <v>0</v>
      </c>
      <c r="BG224" s="188">
        <f>IF(N224="zákl. přenesená",J224,0)</f>
        <v>0</v>
      </c>
      <c r="BH224" s="188">
        <f>IF(N224="sníž. přenesená",J224,0)</f>
        <v>0</v>
      </c>
      <c r="BI224" s="188">
        <f>IF(N224="nulová",J224,0)</f>
        <v>0</v>
      </c>
      <c r="BJ224" s="20" t="s">
        <v>82</v>
      </c>
      <c r="BK224" s="188">
        <f>ROUND(I224*H224,2)</f>
        <v>0</v>
      </c>
      <c r="BL224" s="20" t="s">
        <v>130</v>
      </c>
      <c r="BM224" s="187" t="s">
        <v>322</v>
      </c>
    </row>
    <row r="225" spans="1:65" s="13" customFormat="1" ht="11.25">
      <c r="B225" s="194"/>
      <c r="C225" s="195"/>
      <c r="D225" s="196" t="s">
        <v>134</v>
      </c>
      <c r="E225" s="197" t="s">
        <v>19</v>
      </c>
      <c r="F225" s="198" t="s">
        <v>283</v>
      </c>
      <c r="G225" s="195"/>
      <c r="H225" s="199">
        <v>14.3</v>
      </c>
      <c r="I225" s="200"/>
      <c r="J225" s="195"/>
      <c r="K225" s="195"/>
      <c r="L225" s="201"/>
      <c r="M225" s="202"/>
      <c r="N225" s="203"/>
      <c r="O225" s="203"/>
      <c r="P225" s="203"/>
      <c r="Q225" s="203"/>
      <c r="R225" s="203"/>
      <c r="S225" s="203"/>
      <c r="T225" s="204"/>
      <c r="AT225" s="205" t="s">
        <v>134</v>
      </c>
      <c r="AU225" s="205" t="s">
        <v>84</v>
      </c>
      <c r="AV225" s="13" t="s">
        <v>84</v>
      </c>
      <c r="AW225" s="13" t="s">
        <v>35</v>
      </c>
      <c r="AX225" s="13" t="s">
        <v>82</v>
      </c>
      <c r="AY225" s="205" t="s">
        <v>123</v>
      </c>
    </row>
    <row r="226" spans="1:65" s="14" customFormat="1" ht="11.25">
      <c r="B226" s="206"/>
      <c r="C226" s="207"/>
      <c r="D226" s="196" t="s">
        <v>134</v>
      </c>
      <c r="E226" s="208" t="s">
        <v>19</v>
      </c>
      <c r="F226" s="209" t="s">
        <v>136</v>
      </c>
      <c r="G226" s="207"/>
      <c r="H226" s="208" t="s">
        <v>19</v>
      </c>
      <c r="I226" s="210"/>
      <c r="J226" s="207"/>
      <c r="K226" s="207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134</v>
      </c>
      <c r="AU226" s="215" t="s">
        <v>84</v>
      </c>
      <c r="AV226" s="14" t="s">
        <v>82</v>
      </c>
      <c r="AW226" s="14" t="s">
        <v>35</v>
      </c>
      <c r="AX226" s="14" t="s">
        <v>74</v>
      </c>
      <c r="AY226" s="215" t="s">
        <v>123</v>
      </c>
    </row>
    <row r="227" spans="1:65" s="2" customFormat="1" ht="55.5" customHeight="1">
      <c r="A227" s="37"/>
      <c r="B227" s="38"/>
      <c r="C227" s="176" t="s">
        <v>323</v>
      </c>
      <c r="D227" s="176" t="s">
        <v>125</v>
      </c>
      <c r="E227" s="177" t="s">
        <v>324</v>
      </c>
      <c r="F227" s="178" t="s">
        <v>325</v>
      </c>
      <c r="G227" s="179" t="s">
        <v>128</v>
      </c>
      <c r="H227" s="180">
        <v>95</v>
      </c>
      <c r="I227" s="181"/>
      <c r="J227" s="182">
        <f>ROUND(I227*H227,2)</f>
        <v>0</v>
      </c>
      <c r="K227" s="178" t="s">
        <v>129</v>
      </c>
      <c r="L227" s="42"/>
      <c r="M227" s="183" t="s">
        <v>19</v>
      </c>
      <c r="N227" s="184" t="s">
        <v>45</v>
      </c>
      <c r="O227" s="67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187" t="s">
        <v>130</v>
      </c>
      <c r="AT227" s="187" t="s">
        <v>125</v>
      </c>
      <c r="AU227" s="187" t="s">
        <v>84</v>
      </c>
      <c r="AY227" s="20" t="s">
        <v>123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20" t="s">
        <v>82</v>
      </c>
      <c r="BK227" s="188">
        <f>ROUND(I227*H227,2)</f>
        <v>0</v>
      </c>
      <c r="BL227" s="20" t="s">
        <v>130</v>
      </c>
      <c r="BM227" s="187" t="s">
        <v>326</v>
      </c>
    </row>
    <row r="228" spans="1:65" s="2" customFormat="1" ht="11.25">
      <c r="A228" s="37"/>
      <c r="B228" s="38"/>
      <c r="C228" s="39"/>
      <c r="D228" s="189" t="s">
        <v>132</v>
      </c>
      <c r="E228" s="39"/>
      <c r="F228" s="190" t="s">
        <v>327</v>
      </c>
      <c r="G228" s="39"/>
      <c r="H228" s="39"/>
      <c r="I228" s="191"/>
      <c r="J228" s="39"/>
      <c r="K228" s="39"/>
      <c r="L228" s="42"/>
      <c r="M228" s="192"/>
      <c r="N228" s="193"/>
      <c r="O228" s="67"/>
      <c r="P228" s="67"/>
      <c r="Q228" s="67"/>
      <c r="R228" s="67"/>
      <c r="S228" s="67"/>
      <c r="T228" s="68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20" t="s">
        <v>132</v>
      </c>
      <c r="AU228" s="20" t="s">
        <v>84</v>
      </c>
    </row>
    <row r="229" spans="1:65" s="13" customFormat="1" ht="11.25">
      <c r="B229" s="194"/>
      <c r="C229" s="195"/>
      <c r="D229" s="196" t="s">
        <v>134</v>
      </c>
      <c r="E229" s="197" t="s">
        <v>19</v>
      </c>
      <c r="F229" s="198" t="s">
        <v>328</v>
      </c>
      <c r="G229" s="195"/>
      <c r="H229" s="199">
        <v>95</v>
      </c>
      <c r="I229" s="200"/>
      <c r="J229" s="195"/>
      <c r="K229" s="195"/>
      <c r="L229" s="201"/>
      <c r="M229" s="202"/>
      <c r="N229" s="203"/>
      <c r="O229" s="203"/>
      <c r="P229" s="203"/>
      <c r="Q229" s="203"/>
      <c r="R229" s="203"/>
      <c r="S229" s="203"/>
      <c r="T229" s="204"/>
      <c r="AT229" s="205" t="s">
        <v>134</v>
      </c>
      <c r="AU229" s="205" t="s">
        <v>84</v>
      </c>
      <c r="AV229" s="13" t="s">
        <v>84</v>
      </c>
      <c r="AW229" s="13" t="s">
        <v>35</v>
      </c>
      <c r="AX229" s="13" t="s">
        <v>82</v>
      </c>
      <c r="AY229" s="205" t="s">
        <v>123</v>
      </c>
    </row>
    <row r="230" spans="1:65" s="14" customFormat="1" ht="11.25">
      <c r="B230" s="206"/>
      <c r="C230" s="207"/>
      <c r="D230" s="196" t="s">
        <v>134</v>
      </c>
      <c r="E230" s="208" t="s">
        <v>19</v>
      </c>
      <c r="F230" s="209" t="s">
        <v>136</v>
      </c>
      <c r="G230" s="207"/>
      <c r="H230" s="208" t="s">
        <v>19</v>
      </c>
      <c r="I230" s="210"/>
      <c r="J230" s="207"/>
      <c r="K230" s="207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134</v>
      </c>
      <c r="AU230" s="215" t="s">
        <v>84</v>
      </c>
      <c r="AV230" s="14" t="s">
        <v>82</v>
      </c>
      <c r="AW230" s="14" t="s">
        <v>35</v>
      </c>
      <c r="AX230" s="14" t="s">
        <v>74</v>
      </c>
      <c r="AY230" s="215" t="s">
        <v>123</v>
      </c>
    </row>
    <row r="231" spans="1:65" s="2" customFormat="1" ht="37.9" customHeight="1">
      <c r="A231" s="37"/>
      <c r="B231" s="38"/>
      <c r="C231" s="176" t="s">
        <v>329</v>
      </c>
      <c r="D231" s="176" t="s">
        <v>125</v>
      </c>
      <c r="E231" s="177" t="s">
        <v>330</v>
      </c>
      <c r="F231" s="178" t="s">
        <v>331</v>
      </c>
      <c r="G231" s="179" t="s">
        <v>128</v>
      </c>
      <c r="H231" s="180">
        <v>49.667000000000002</v>
      </c>
      <c r="I231" s="181"/>
      <c r="J231" s="182">
        <f>ROUND(I231*H231,2)</f>
        <v>0</v>
      </c>
      <c r="K231" s="178" t="s">
        <v>129</v>
      </c>
      <c r="L231" s="42"/>
      <c r="M231" s="183" t="s">
        <v>19</v>
      </c>
      <c r="N231" s="184" t="s">
        <v>45</v>
      </c>
      <c r="O231" s="67"/>
      <c r="P231" s="185">
        <f>O231*H231</f>
        <v>0</v>
      </c>
      <c r="Q231" s="185">
        <v>0</v>
      </c>
      <c r="R231" s="185">
        <f>Q231*H231</f>
        <v>0</v>
      </c>
      <c r="S231" s="185">
        <v>0</v>
      </c>
      <c r="T231" s="18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187" t="s">
        <v>130</v>
      </c>
      <c r="AT231" s="187" t="s">
        <v>125</v>
      </c>
      <c r="AU231" s="187" t="s">
        <v>84</v>
      </c>
      <c r="AY231" s="20" t="s">
        <v>123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20" t="s">
        <v>82</v>
      </c>
      <c r="BK231" s="188">
        <f>ROUND(I231*H231,2)</f>
        <v>0</v>
      </c>
      <c r="BL231" s="20" t="s">
        <v>130</v>
      </c>
      <c r="BM231" s="187" t="s">
        <v>332</v>
      </c>
    </row>
    <row r="232" spans="1:65" s="2" customFormat="1" ht="11.25">
      <c r="A232" s="37"/>
      <c r="B232" s="38"/>
      <c r="C232" s="39"/>
      <c r="D232" s="189" t="s">
        <v>132</v>
      </c>
      <c r="E232" s="39"/>
      <c r="F232" s="190" t="s">
        <v>333</v>
      </c>
      <c r="G232" s="39"/>
      <c r="H232" s="39"/>
      <c r="I232" s="191"/>
      <c r="J232" s="39"/>
      <c r="K232" s="39"/>
      <c r="L232" s="42"/>
      <c r="M232" s="192"/>
      <c r="N232" s="193"/>
      <c r="O232" s="67"/>
      <c r="P232" s="67"/>
      <c r="Q232" s="67"/>
      <c r="R232" s="67"/>
      <c r="S232" s="67"/>
      <c r="T232" s="68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20" t="s">
        <v>132</v>
      </c>
      <c r="AU232" s="20" t="s">
        <v>84</v>
      </c>
    </row>
    <row r="233" spans="1:65" s="14" customFormat="1" ht="11.25">
      <c r="B233" s="206"/>
      <c r="C233" s="207"/>
      <c r="D233" s="196" t="s">
        <v>134</v>
      </c>
      <c r="E233" s="208" t="s">
        <v>19</v>
      </c>
      <c r="F233" s="209" t="s">
        <v>334</v>
      </c>
      <c r="G233" s="207"/>
      <c r="H233" s="208" t="s">
        <v>19</v>
      </c>
      <c r="I233" s="210"/>
      <c r="J233" s="207"/>
      <c r="K233" s="207"/>
      <c r="L233" s="211"/>
      <c r="M233" s="212"/>
      <c r="N233" s="213"/>
      <c r="O233" s="213"/>
      <c r="P233" s="213"/>
      <c r="Q233" s="213"/>
      <c r="R233" s="213"/>
      <c r="S233" s="213"/>
      <c r="T233" s="214"/>
      <c r="AT233" s="215" t="s">
        <v>134</v>
      </c>
      <c r="AU233" s="215" t="s">
        <v>84</v>
      </c>
      <c r="AV233" s="14" t="s">
        <v>82</v>
      </c>
      <c r="AW233" s="14" t="s">
        <v>35</v>
      </c>
      <c r="AX233" s="14" t="s">
        <v>74</v>
      </c>
      <c r="AY233" s="215" t="s">
        <v>123</v>
      </c>
    </row>
    <row r="234" spans="1:65" s="13" customFormat="1" ht="11.25">
      <c r="B234" s="194"/>
      <c r="C234" s="195"/>
      <c r="D234" s="196" t="s">
        <v>134</v>
      </c>
      <c r="E234" s="197" t="s">
        <v>19</v>
      </c>
      <c r="F234" s="198" t="s">
        <v>335</v>
      </c>
      <c r="G234" s="195"/>
      <c r="H234" s="199">
        <v>49.667000000000002</v>
      </c>
      <c r="I234" s="200"/>
      <c r="J234" s="195"/>
      <c r="K234" s="195"/>
      <c r="L234" s="201"/>
      <c r="M234" s="202"/>
      <c r="N234" s="203"/>
      <c r="O234" s="203"/>
      <c r="P234" s="203"/>
      <c r="Q234" s="203"/>
      <c r="R234" s="203"/>
      <c r="S234" s="203"/>
      <c r="T234" s="204"/>
      <c r="AT234" s="205" t="s">
        <v>134</v>
      </c>
      <c r="AU234" s="205" t="s">
        <v>84</v>
      </c>
      <c r="AV234" s="13" t="s">
        <v>84</v>
      </c>
      <c r="AW234" s="13" t="s">
        <v>35</v>
      </c>
      <c r="AX234" s="13" t="s">
        <v>82</v>
      </c>
      <c r="AY234" s="205" t="s">
        <v>123</v>
      </c>
    </row>
    <row r="235" spans="1:65" s="14" customFormat="1" ht="11.25">
      <c r="B235" s="206"/>
      <c r="C235" s="207"/>
      <c r="D235" s="196" t="s">
        <v>134</v>
      </c>
      <c r="E235" s="208" t="s">
        <v>19</v>
      </c>
      <c r="F235" s="209" t="s">
        <v>136</v>
      </c>
      <c r="G235" s="207"/>
      <c r="H235" s="208" t="s">
        <v>19</v>
      </c>
      <c r="I235" s="210"/>
      <c r="J235" s="207"/>
      <c r="K235" s="207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134</v>
      </c>
      <c r="AU235" s="215" t="s">
        <v>84</v>
      </c>
      <c r="AV235" s="14" t="s">
        <v>82</v>
      </c>
      <c r="AW235" s="14" t="s">
        <v>35</v>
      </c>
      <c r="AX235" s="14" t="s">
        <v>74</v>
      </c>
      <c r="AY235" s="215" t="s">
        <v>123</v>
      </c>
    </row>
    <row r="236" spans="1:65" s="2" customFormat="1" ht="37.9" customHeight="1">
      <c r="A236" s="37"/>
      <c r="B236" s="38"/>
      <c r="C236" s="176" t="s">
        <v>336</v>
      </c>
      <c r="D236" s="176" t="s">
        <v>125</v>
      </c>
      <c r="E236" s="177" t="s">
        <v>337</v>
      </c>
      <c r="F236" s="178" t="s">
        <v>338</v>
      </c>
      <c r="G236" s="179" t="s">
        <v>128</v>
      </c>
      <c r="H236" s="180">
        <v>95</v>
      </c>
      <c r="I236" s="181"/>
      <c r="J236" s="182">
        <f>ROUND(I236*H236,2)</f>
        <v>0</v>
      </c>
      <c r="K236" s="178" t="s">
        <v>129</v>
      </c>
      <c r="L236" s="42"/>
      <c r="M236" s="183" t="s">
        <v>19</v>
      </c>
      <c r="N236" s="184" t="s">
        <v>45</v>
      </c>
      <c r="O236" s="67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187" t="s">
        <v>130</v>
      </c>
      <c r="AT236" s="187" t="s">
        <v>125</v>
      </c>
      <c r="AU236" s="187" t="s">
        <v>84</v>
      </c>
      <c r="AY236" s="20" t="s">
        <v>123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20" t="s">
        <v>82</v>
      </c>
      <c r="BK236" s="188">
        <f>ROUND(I236*H236,2)</f>
        <v>0</v>
      </c>
      <c r="BL236" s="20" t="s">
        <v>130</v>
      </c>
      <c r="BM236" s="187" t="s">
        <v>339</v>
      </c>
    </row>
    <row r="237" spans="1:65" s="2" customFormat="1" ht="11.25">
      <c r="A237" s="37"/>
      <c r="B237" s="38"/>
      <c r="C237" s="39"/>
      <c r="D237" s="189" t="s">
        <v>132</v>
      </c>
      <c r="E237" s="39"/>
      <c r="F237" s="190" t="s">
        <v>340</v>
      </c>
      <c r="G237" s="39"/>
      <c r="H237" s="39"/>
      <c r="I237" s="191"/>
      <c r="J237" s="39"/>
      <c r="K237" s="39"/>
      <c r="L237" s="42"/>
      <c r="M237" s="192"/>
      <c r="N237" s="193"/>
      <c r="O237" s="67"/>
      <c r="P237" s="67"/>
      <c r="Q237" s="67"/>
      <c r="R237" s="67"/>
      <c r="S237" s="67"/>
      <c r="T237" s="68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20" t="s">
        <v>132</v>
      </c>
      <c r="AU237" s="20" t="s">
        <v>84</v>
      </c>
    </row>
    <row r="238" spans="1:65" s="2" customFormat="1" ht="16.5" customHeight="1">
      <c r="A238" s="37"/>
      <c r="B238" s="38"/>
      <c r="C238" s="238" t="s">
        <v>341</v>
      </c>
      <c r="D238" s="238" t="s">
        <v>289</v>
      </c>
      <c r="E238" s="239" t="s">
        <v>342</v>
      </c>
      <c r="F238" s="240" t="s">
        <v>343</v>
      </c>
      <c r="G238" s="241" t="s">
        <v>344</v>
      </c>
      <c r="H238" s="242">
        <v>3.8</v>
      </c>
      <c r="I238" s="243"/>
      <c r="J238" s="244">
        <f>ROUND(I238*H238,2)</f>
        <v>0</v>
      </c>
      <c r="K238" s="240" t="s">
        <v>129</v>
      </c>
      <c r="L238" s="245"/>
      <c r="M238" s="246" t="s">
        <v>19</v>
      </c>
      <c r="N238" s="247" t="s">
        <v>45</v>
      </c>
      <c r="O238" s="67"/>
      <c r="P238" s="185">
        <f>O238*H238</f>
        <v>0</v>
      </c>
      <c r="Q238" s="185">
        <v>1E-3</v>
      </c>
      <c r="R238" s="185">
        <f>Q238*H238</f>
        <v>3.8E-3</v>
      </c>
      <c r="S238" s="185">
        <v>0</v>
      </c>
      <c r="T238" s="18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7" t="s">
        <v>168</v>
      </c>
      <c r="AT238" s="187" t="s">
        <v>289</v>
      </c>
      <c r="AU238" s="187" t="s">
        <v>84</v>
      </c>
      <c r="AY238" s="20" t="s">
        <v>123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0" t="s">
        <v>82</v>
      </c>
      <c r="BK238" s="188">
        <f>ROUND(I238*H238,2)</f>
        <v>0</v>
      </c>
      <c r="BL238" s="20" t="s">
        <v>130</v>
      </c>
      <c r="BM238" s="187" t="s">
        <v>345</v>
      </c>
    </row>
    <row r="239" spans="1:65" s="13" customFormat="1" ht="11.25">
      <c r="B239" s="194"/>
      <c r="C239" s="195"/>
      <c r="D239" s="196" t="s">
        <v>134</v>
      </c>
      <c r="E239" s="195"/>
      <c r="F239" s="198" t="s">
        <v>346</v>
      </c>
      <c r="G239" s="195"/>
      <c r="H239" s="199">
        <v>3.8</v>
      </c>
      <c r="I239" s="200"/>
      <c r="J239" s="195"/>
      <c r="K239" s="195"/>
      <c r="L239" s="201"/>
      <c r="M239" s="202"/>
      <c r="N239" s="203"/>
      <c r="O239" s="203"/>
      <c r="P239" s="203"/>
      <c r="Q239" s="203"/>
      <c r="R239" s="203"/>
      <c r="S239" s="203"/>
      <c r="T239" s="204"/>
      <c r="AT239" s="205" t="s">
        <v>134</v>
      </c>
      <c r="AU239" s="205" t="s">
        <v>84</v>
      </c>
      <c r="AV239" s="13" t="s">
        <v>84</v>
      </c>
      <c r="AW239" s="13" t="s">
        <v>4</v>
      </c>
      <c r="AX239" s="13" t="s">
        <v>82</v>
      </c>
      <c r="AY239" s="205" t="s">
        <v>123</v>
      </c>
    </row>
    <row r="240" spans="1:65" s="2" customFormat="1" ht="37.9" customHeight="1">
      <c r="A240" s="37"/>
      <c r="B240" s="38"/>
      <c r="C240" s="176" t="s">
        <v>194</v>
      </c>
      <c r="D240" s="176" t="s">
        <v>125</v>
      </c>
      <c r="E240" s="177" t="s">
        <v>347</v>
      </c>
      <c r="F240" s="178" t="s">
        <v>348</v>
      </c>
      <c r="G240" s="179" t="s">
        <v>128</v>
      </c>
      <c r="H240" s="180">
        <v>95</v>
      </c>
      <c r="I240" s="181"/>
      <c r="J240" s="182">
        <f>ROUND(I240*H240,2)</f>
        <v>0</v>
      </c>
      <c r="K240" s="178" t="s">
        <v>129</v>
      </c>
      <c r="L240" s="42"/>
      <c r="M240" s="183" t="s">
        <v>19</v>
      </c>
      <c r="N240" s="184" t="s">
        <v>45</v>
      </c>
      <c r="O240" s="67"/>
      <c r="P240" s="185">
        <f>O240*H240</f>
        <v>0</v>
      </c>
      <c r="Q240" s="185">
        <v>0</v>
      </c>
      <c r="R240" s="185">
        <f>Q240*H240</f>
        <v>0</v>
      </c>
      <c r="S240" s="185">
        <v>0</v>
      </c>
      <c r="T240" s="18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187" t="s">
        <v>130</v>
      </c>
      <c r="AT240" s="187" t="s">
        <v>125</v>
      </c>
      <c r="AU240" s="187" t="s">
        <v>84</v>
      </c>
      <c r="AY240" s="20" t="s">
        <v>123</v>
      </c>
      <c r="BE240" s="188">
        <f>IF(N240="základní",J240,0)</f>
        <v>0</v>
      </c>
      <c r="BF240" s="188">
        <f>IF(N240="snížená",J240,0)</f>
        <v>0</v>
      </c>
      <c r="BG240" s="188">
        <f>IF(N240="zákl. přenesená",J240,0)</f>
        <v>0</v>
      </c>
      <c r="BH240" s="188">
        <f>IF(N240="sníž. přenesená",J240,0)</f>
        <v>0</v>
      </c>
      <c r="BI240" s="188">
        <f>IF(N240="nulová",J240,0)</f>
        <v>0</v>
      </c>
      <c r="BJ240" s="20" t="s">
        <v>82</v>
      </c>
      <c r="BK240" s="188">
        <f>ROUND(I240*H240,2)</f>
        <v>0</v>
      </c>
      <c r="BL240" s="20" t="s">
        <v>130</v>
      </c>
      <c r="BM240" s="187" t="s">
        <v>349</v>
      </c>
    </row>
    <row r="241" spans="1:65" s="2" customFormat="1" ht="11.25">
      <c r="A241" s="37"/>
      <c r="B241" s="38"/>
      <c r="C241" s="39"/>
      <c r="D241" s="189" t="s">
        <v>132</v>
      </c>
      <c r="E241" s="39"/>
      <c r="F241" s="190" t="s">
        <v>350</v>
      </c>
      <c r="G241" s="39"/>
      <c r="H241" s="39"/>
      <c r="I241" s="191"/>
      <c r="J241" s="39"/>
      <c r="K241" s="39"/>
      <c r="L241" s="42"/>
      <c r="M241" s="192"/>
      <c r="N241" s="193"/>
      <c r="O241" s="67"/>
      <c r="P241" s="67"/>
      <c r="Q241" s="67"/>
      <c r="R241" s="67"/>
      <c r="S241" s="67"/>
      <c r="T241" s="68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T241" s="20" t="s">
        <v>132</v>
      </c>
      <c r="AU241" s="20" t="s">
        <v>84</v>
      </c>
    </row>
    <row r="242" spans="1:65" s="13" customFormat="1" ht="11.25">
      <c r="B242" s="194"/>
      <c r="C242" s="195"/>
      <c r="D242" s="196" t="s">
        <v>134</v>
      </c>
      <c r="E242" s="197" t="s">
        <v>19</v>
      </c>
      <c r="F242" s="198" t="s">
        <v>328</v>
      </c>
      <c r="G242" s="195"/>
      <c r="H242" s="199">
        <v>95</v>
      </c>
      <c r="I242" s="200"/>
      <c r="J242" s="195"/>
      <c r="K242" s="195"/>
      <c r="L242" s="201"/>
      <c r="M242" s="202"/>
      <c r="N242" s="203"/>
      <c r="O242" s="203"/>
      <c r="P242" s="203"/>
      <c r="Q242" s="203"/>
      <c r="R242" s="203"/>
      <c r="S242" s="203"/>
      <c r="T242" s="204"/>
      <c r="AT242" s="205" t="s">
        <v>134</v>
      </c>
      <c r="AU242" s="205" t="s">
        <v>84</v>
      </c>
      <c r="AV242" s="13" t="s">
        <v>84</v>
      </c>
      <c r="AW242" s="13" t="s">
        <v>35</v>
      </c>
      <c r="AX242" s="13" t="s">
        <v>82</v>
      </c>
      <c r="AY242" s="205" t="s">
        <v>123</v>
      </c>
    </row>
    <row r="243" spans="1:65" s="14" customFormat="1" ht="11.25">
      <c r="B243" s="206"/>
      <c r="C243" s="207"/>
      <c r="D243" s="196" t="s">
        <v>134</v>
      </c>
      <c r="E243" s="208" t="s">
        <v>19</v>
      </c>
      <c r="F243" s="209" t="s">
        <v>136</v>
      </c>
      <c r="G243" s="207"/>
      <c r="H243" s="208" t="s">
        <v>19</v>
      </c>
      <c r="I243" s="210"/>
      <c r="J243" s="207"/>
      <c r="K243" s="207"/>
      <c r="L243" s="211"/>
      <c r="M243" s="212"/>
      <c r="N243" s="213"/>
      <c r="O243" s="213"/>
      <c r="P243" s="213"/>
      <c r="Q243" s="213"/>
      <c r="R243" s="213"/>
      <c r="S243" s="213"/>
      <c r="T243" s="214"/>
      <c r="AT243" s="215" t="s">
        <v>134</v>
      </c>
      <c r="AU243" s="215" t="s">
        <v>84</v>
      </c>
      <c r="AV243" s="14" t="s">
        <v>82</v>
      </c>
      <c r="AW243" s="14" t="s">
        <v>35</v>
      </c>
      <c r="AX243" s="14" t="s">
        <v>74</v>
      </c>
      <c r="AY243" s="215" t="s">
        <v>123</v>
      </c>
    </row>
    <row r="244" spans="1:65" s="2" customFormat="1" ht="33" customHeight="1">
      <c r="A244" s="37"/>
      <c r="B244" s="38"/>
      <c r="C244" s="176" t="s">
        <v>351</v>
      </c>
      <c r="D244" s="176" t="s">
        <v>125</v>
      </c>
      <c r="E244" s="177" t="s">
        <v>352</v>
      </c>
      <c r="F244" s="178" t="s">
        <v>353</v>
      </c>
      <c r="G244" s="179" t="s">
        <v>128</v>
      </c>
      <c r="H244" s="180">
        <v>108.5</v>
      </c>
      <c r="I244" s="181"/>
      <c r="J244" s="182">
        <f>ROUND(I244*H244,2)</f>
        <v>0</v>
      </c>
      <c r="K244" s="178" t="s">
        <v>129</v>
      </c>
      <c r="L244" s="42"/>
      <c r="M244" s="183" t="s">
        <v>19</v>
      </c>
      <c r="N244" s="184" t="s">
        <v>45</v>
      </c>
      <c r="O244" s="67"/>
      <c r="P244" s="185">
        <f>O244*H244</f>
        <v>0</v>
      </c>
      <c r="Q244" s="185">
        <v>0</v>
      </c>
      <c r="R244" s="185">
        <f>Q244*H244</f>
        <v>0</v>
      </c>
      <c r="S244" s="185">
        <v>0</v>
      </c>
      <c r="T244" s="186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7" t="s">
        <v>130</v>
      </c>
      <c r="AT244" s="187" t="s">
        <v>125</v>
      </c>
      <c r="AU244" s="187" t="s">
        <v>84</v>
      </c>
      <c r="AY244" s="20" t="s">
        <v>123</v>
      </c>
      <c r="BE244" s="188">
        <f>IF(N244="základní",J244,0)</f>
        <v>0</v>
      </c>
      <c r="BF244" s="188">
        <f>IF(N244="snížená",J244,0)</f>
        <v>0</v>
      </c>
      <c r="BG244" s="188">
        <f>IF(N244="zákl. přenesená",J244,0)</f>
        <v>0</v>
      </c>
      <c r="BH244" s="188">
        <f>IF(N244="sníž. přenesená",J244,0)</f>
        <v>0</v>
      </c>
      <c r="BI244" s="188">
        <f>IF(N244="nulová",J244,0)</f>
        <v>0</v>
      </c>
      <c r="BJ244" s="20" t="s">
        <v>82</v>
      </c>
      <c r="BK244" s="188">
        <f>ROUND(I244*H244,2)</f>
        <v>0</v>
      </c>
      <c r="BL244" s="20" t="s">
        <v>130</v>
      </c>
      <c r="BM244" s="187" t="s">
        <v>354</v>
      </c>
    </row>
    <row r="245" spans="1:65" s="2" customFormat="1" ht="11.25">
      <c r="A245" s="37"/>
      <c r="B245" s="38"/>
      <c r="C245" s="39"/>
      <c r="D245" s="189" t="s">
        <v>132</v>
      </c>
      <c r="E245" s="39"/>
      <c r="F245" s="190" t="s">
        <v>355</v>
      </c>
      <c r="G245" s="39"/>
      <c r="H245" s="39"/>
      <c r="I245" s="191"/>
      <c r="J245" s="39"/>
      <c r="K245" s="39"/>
      <c r="L245" s="42"/>
      <c r="M245" s="192"/>
      <c r="N245" s="193"/>
      <c r="O245" s="67"/>
      <c r="P245" s="67"/>
      <c r="Q245" s="67"/>
      <c r="R245" s="67"/>
      <c r="S245" s="67"/>
      <c r="T245" s="68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20" t="s">
        <v>132</v>
      </c>
      <c r="AU245" s="20" t="s">
        <v>84</v>
      </c>
    </row>
    <row r="246" spans="1:65" s="14" customFormat="1" ht="11.25">
      <c r="B246" s="206"/>
      <c r="C246" s="207"/>
      <c r="D246" s="196" t="s">
        <v>134</v>
      </c>
      <c r="E246" s="208" t="s">
        <v>19</v>
      </c>
      <c r="F246" s="209" t="s">
        <v>239</v>
      </c>
      <c r="G246" s="207"/>
      <c r="H246" s="208" t="s">
        <v>19</v>
      </c>
      <c r="I246" s="210"/>
      <c r="J246" s="207"/>
      <c r="K246" s="207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134</v>
      </c>
      <c r="AU246" s="215" t="s">
        <v>84</v>
      </c>
      <c r="AV246" s="14" t="s">
        <v>82</v>
      </c>
      <c r="AW246" s="14" t="s">
        <v>35</v>
      </c>
      <c r="AX246" s="14" t="s">
        <v>74</v>
      </c>
      <c r="AY246" s="215" t="s">
        <v>123</v>
      </c>
    </row>
    <row r="247" spans="1:65" s="13" customFormat="1" ht="11.25">
      <c r="B247" s="194"/>
      <c r="C247" s="195"/>
      <c r="D247" s="196" t="s">
        <v>134</v>
      </c>
      <c r="E247" s="197" t="s">
        <v>19</v>
      </c>
      <c r="F247" s="198" t="s">
        <v>356</v>
      </c>
      <c r="G247" s="195"/>
      <c r="H247" s="199">
        <v>108.5</v>
      </c>
      <c r="I247" s="200"/>
      <c r="J247" s="195"/>
      <c r="K247" s="195"/>
      <c r="L247" s="201"/>
      <c r="M247" s="202"/>
      <c r="N247" s="203"/>
      <c r="O247" s="203"/>
      <c r="P247" s="203"/>
      <c r="Q247" s="203"/>
      <c r="R247" s="203"/>
      <c r="S247" s="203"/>
      <c r="T247" s="204"/>
      <c r="AT247" s="205" t="s">
        <v>134</v>
      </c>
      <c r="AU247" s="205" t="s">
        <v>84</v>
      </c>
      <c r="AV247" s="13" t="s">
        <v>84</v>
      </c>
      <c r="AW247" s="13" t="s">
        <v>35</v>
      </c>
      <c r="AX247" s="13" t="s">
        <v>74</v>
      </c>
      <c r="AY247" s="205" t="s">
        <v>123</v>
      </c>
    </row>
    <row r="248" spans="1:65" s="16" customFormat="1" ht="11.25">
      <c r="B248" s="227"/>
      <c r="C248" s="228"/>
      <c r="D248" s="196" t="s">
        <v>134</v>
      </c>
      <c r="E248" s="229" t="s">
        <v>19</v>
      </c>
      <c r="F248" s="230" t="s">
        <v>241</v>
      </c>
      <c r="G248" s="228"/>
      <c r="H248" s="231">
        <v>108.5</v>
      </c>
      <c r="I248" s="232"/>
      <c r="J248" s="228"/>
      <c r="K248" s="228"/>
      <c r="L248" s="233"/>
      <c r="M248" s="234"/>
      <c r="N248" s="235"/>
      <c r="O248" s="235"/>
      <c r="P248" s="235"/>
      <c r="Q248" s="235"/>
      <c r="R248" s="235"/>
      <c r="S248" s="235"/>
      <c r="T248" s="236"/>
      <c r="AT248" s="237" t="s">
        <v>134</v>
      </c>
      <c r="AU248" s="237" t="s">
        <v>84</v>
      </c>
      <c r="AV248" s="16" t="s">
        <v>130</v>
      </c>
      <c r="AW248" s="16" t="s">
        <v>35</v>
      </c>
      <c r="AX248" s="16" t="s">
        <v>82</v>
      </c>
      <c r="AY248" s="237" t="s">
        <v>123</v>
      </c>
    </row>
    <row r="249" spans="1:65" s="14" customFormat="1" ht="11.25">
      <c r="B249" s="206"/>
      <c r="C249" s="207"/>
      <c r="D249" s="196" t="s">
        <v>134</v>
      </c>
      <c r="E249" s="208" t="s">
        <v>19</v>
      </c>
      <c r="F249" s="209" t="s">
        <v>136</v>
      </c>
      <c r="G249" s="207"/>
      <c r="H249" s="208" t="s">
        <v>19</v>
      </c>
      <c r="I249" s="210"/>
      <c r="J249" s="207"/>
      <c r="K249" s="207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134</v>
      </c>
      <c r="AU249" s="215" t="s">
        <v>84</v>
      </c>
      <c r="AV249" s="14" t="s">
        <v>82</v>
      </c>
      <c r="AW249" s="14" t="s">
        <v>35</v>
      </c>
      <c r="AX249" s="14" t="s">
        <v>74</v>
      </c>
      <c r="AY249" s="215" t="s">
        <v>123</v>
      </c>
    </row>
    <row r="250" spans="1:65" s="2" customFormat="1" ht="21.75" customHeight="1">
      <c r="A250" s="37"/>
      <c r="B250" s="38"/>
      <c r="C250" s="176" t="s">
        <v>357</v>
      </c>
      <c r="D250" s="176" t="s">
        <v>125</v>
      </c>
      <c r="E250" s="177" t="s">
        <v>358</v>
      </c>
      <c r="F250" s="178" t="s">
        <v>359</v>
      </c>
      <c r="G250" s="179" t="s">
        <v>128</v>
      </c>
      <c r="H250" s="180">
        <v>95</v>
      </c>
      <c r="I250" s="181"/>
      <c r="J250" s="182">
        <f>ROUND(I250*H250,2)</f>
        <v>0</v>
      </c>
      <c r="K250" s="178" t="s">
        <v>19</v>
      </c>
      <c r="L250" s="42"/>
      <c r="M250" s="183" t="s">
        <v>19</v>
      </c>
      <c r="N250" s="184" t="s">
        <v>45</v>
      </c>
      <c r="O250" s="67"/>
      <c r="P250" s="185">
        <f>O250*H250</f>
        <v>0</v>
      </c>
      <c r="Q250" s="185">
        <v>0</v>
      </c>
      <c r="R250" s="185">
        <f>Q250*H250</f>
        <v>0</v>
      </c>
      <c r="S250" s="185">
        <v>0</v>
      </c>
      <c r="T250" s="186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7" t="s">
        <v>130</v>
      </c>
      <c r="AT250" s="187" t="s">
        <v>125</v>
      </c>
      <c r="AU250" s="187" t="s">
        <v>84</v>
      </c>
      <c r="AY250" s="20" t="s">
        <v>123</v>
      </c>
      <c r="BE250" s="188">
        <f>IF(N250="základní",J250,0)</f>
        <v>0</v>
      </c>
      <c r="BF250" s="188">
        <f>IF(N250="snížená",J250,0)</f>
        <v>0</v>
      </c>
      <c r="BG250" s="188">
        <f>IF(N250="zákl. přenesená",J250,0)</f>
        <v>0</v>
      </c>
      <c r="BH250" s="188">
        <f>IF(N250="sníž. přenesená",J250,0)</f>
        <v>0</v>
      </c>
      <c r="BI250" s="188">
        <f>IF(N250="nulová",J250,0)</f>
        <v>0</v>
      </c>
      <c r="BJ250" s="20" t="s">
        <v>82</v>
      </c>
      <c r="BK250" s="188">
        <f>ROUND(I250*H250,2)</f>
        <v>0</v>
      </c>
      <c r="BL250" s="20" t="s">
        <v>130</v>
      </c>
      <c r="BM250" s="187" t="s">
        <v>360</v>
      </c>
    </row>
    <row r="251" spans="1:65" s="2" customFormat="1" ht="33" customHeight="1">
      <c r="A251" s="37"/>
      <c r="B251" s="38"/>
      <c r="C251" s="176" t="s">
        <v>361</v>
      </c>
      <c r="D251" s="176" t="s">
        <v>125</v>
      </c>
      <c r="E251" s="177" t="s">
        <v>362</v>
      </c>
      <c r="F251" s="178" t="s">
        <v>363</v>
      </c>
      <c r="G251" s="179" t="s">
        <v>128</v>
      </c>
      <c r="H251" s="180">
        <v>95</v>
      </c>
      <c r="I251" s="181"/>
      <c r="J251" s="182">
        <f>ROUND(I251*H251,2)</f>
        <v>0</v>
      </c>
      <c r="K251" s="178" t="s">
        <v>19</v>
      </c>
      <c r="L251" s="42"/>
      <c r="M251" s="183" t="s">
        <v>19</v>
      </c>
      <c r="N251" s="184" t="s">
        <v>45</v>
      </c>
      <c r="O251" s="67"/>
      <c r="P251" s="185">
        <f>O251*H251</f>
        <v>0</v>
      </c>
      <c r="Q251" s="185">
        <v>0</v>
      </c>
      <c r="R251" s="185">
        <f>Q251*H251</f>
        <v>0</v>
      </c>
      <c r="S251" s="185">
        <v>0</v>
      </c>
      <c r="T251" s="186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7" t="s">
        <v>130</v>
      </c>
      <c r="AT251" s="187" t="s">
        <v>125</v>
      </c>
      <c r="AU251" s="187" t="s">
        <v>84</v>
      </c>
      <c r="AY251" s="20" t="s">
        <v>123</v>
      </c>
      <c r="BE251" s="188">
        <f>IF(N251="základní",J251,0)</f>
        <v>0</v>
      </c>
      <c r="BF251" s="188">
        <f>IF(N251="snížená",J251,0)</f>
        <v>0</v>
      </c>
      <c r="BG251" s="188">
        <f>IF(N251="zákl. přenesená",J251,0)</f>
        <v>0</v>
      </c>
      <c r="BH251" s="188">
        <f>IF(N251="sníž. přenesená",J251,0)</f>
        <v>0</v>
      </c>
      <c r="BI251" s="188">
        <f>IF(N251="nulová",J251,0)</f>
        <v>0</v>
      </c>
      <c r="BJ251" s="20" t="s">
        <v>82</v>
      </c>
      <c r="BK251" s="188">
        <f>ROUND(I251*H251,2)</f>
        <v>0</v>
      </c>
      <c r="BL251" s="20" t="s">
        <v>130</v>
      </c>
      <c r="BM251" s="187" t="s">
        <v>364</v>
      </c>
    </row>
    <row r="252" spans="1:65" s="2" customFormat="1" ht="21.75" customHeight="1">
      <c r="A252" s="37"/>
      <c r="B252" s="38"/>
      <c r="C252" s="176" t="s">
        <v>365</v>
      </c>
      <c r="D252" s="176" t="s">
        <v>125</v>
      </c>
      <c r="E252" s="177" t="s">
        <v>366</v>
      </c>
      <c r="F252" s="178" t="s">
        <v>367</v>
      </c>
      <c r="G252" s="179" t="s">
        <v>128</v>
      </c>
      <c r="H252" s="180">
        <v>95</v>
      </c>
      <c r="I252" s="181"/>
      <c r="J252" s="182">
        <f>ROUND(I252*H252,2)</f>
        <v>0</v>
      </c>
      <c r="K252" s="178" t="s">
        <v>19</v>
      </c>
      <c r="L252" s="42"/>
      <c r="M252" s="183" t="s">
        <v>19</v>
      </c>
      <c r="N252" s="184" t="s">
        <v>45</v>
      </c>
      <c r="O252" s="67"/>
      <c r="P252" s="185">
        <f>O252*H252</f>
        <v>0</v>
      </c>
      <c r="Q252" s="185">
        <v>0</v>
      </c>
      <c r="R252" s="185">
        <f>Q252*H252</f>
        <v>0</v>
      </c>
      <c r="S252" s="185">
        <v>0</v>
      </c>
      <c r="T252" s="186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187" t="s">
        <v>130</v>
      </c>
      <c r="AT252" s="187" t="s">
        <v>125</v>
      </c>
      <c r="AU252" s="187" t="s">
        <v>84</v>
      </c>
      <c r="AY252" s="20" t="s">
        <v>123</v>
      </c>
      <c r="BE252" s="188">
        <f>IF(N252="základní",J252,0)</f>
        <v>0</v>
      </c>
      <c r="BF252" s="188">
        <f>IF(N252="snížená",J252,0)</f>
        <v>0</v>
      </c>
      <c r="BG252" s="188">
        <f>IF(N252="zákl. přenesená",J252,0)</f>
        <v>0</v>
      </c>
      <c r="BH252" s="188">
        <f>IF(N252="sníž. přenesená",J252,0)</f>
        <v>0</v>
      </c>
      <c r="BI252" s="188">
        <f>IF(N252="nulová",J252,0)</f>
        <v>0</v>
      </c>
      <c r="BJ252" s="20" t="s">
        <v>82</v>
      </c>
      <c r="BK252" s="188">
        <f>ROUND(I252*H252,2)</f>
        <v>0</v>
      </c>
      <c r="BL252" s="20" t="s">
        <v>130</v>
      </c>
      <c r="BM252" s="187" t="s">
        <v>368</v>
      </c>
    </row>
    <row r="253" spans="1:65" s="2" customFormat="1" ht="16.5" customHeight="1">
      <c r="A253" s="37"/>
      <c r="B253" s="38"/>
      <c r="C253" s="176" t="s">
        <v>369</v>
      </c>
      <c r="D253" s="176" t="s">
        <v>125</v>
      </c>
      <c r="E253" s="177" t="s">
        <v>370</v>
      </c>
      <c r="F253" s="178" t="s">
        <v>371</v>
      </c>
      <c r="G253" s="179" t="s">
        <v>372</v>
      </c>
      <c r="H253" s="180">
        <v>1</v>
      </c>
      <c r="I253" s="181"/>
      <c r="J253" s="182">
        <f>ROUND(I253*H253,2)</f>
        <v>0</v>
      </c>
      <c r="K253" s="178" t="s">
        <v>19</v>
      </c>
      <c r="L253" s="42"/>
      <c r="M253" s="183" t="s">
        <v>19</v>
      </c>
      <c r="N253" s="184" t="s">
        <v>45</v>
      </c>
      <c r="O253" s="67"/>
      <c r="P253" s="185">
        <f>O253*H253</f>
        <v>0</v>
      </c>
      <c r="Q253" s="185">
        <v>0</v>
      </c>
      <c r="R253" s="185">
        <f>Q253*H253</f>
        <v>0</v>
      </c>
      <c r="S253" s="185">
        <v>0</v>
      </c>
      <c r="T253" s="186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187" t="s">
        <v>130</v>
      </c>
      <c r="AT253" s="187" t="s">
        <v>125</v>
      </c>
      <c r="AU253" s="187" t="s">
        <v>84</v>
      </c>
      <c r="AY253" s="20" t="s">
        <v>123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0" t="s">
        <v>82</v>
      </c>
      <c r="BK253" s="188">
        <f>ROUND(I253*H253,2)</f>
        <v>0</v>
      </c>
      <c r="BL253" s="20" t="s">
        <v>130</v>
      </c>
      <c r="BM253" s="187" t="s">
        <v>373</v>
      </c>
    </row>
    <row r="254" spans="1:65" s="12" customFormat="1" ht="22.9" customHeight="1">
      <c r="B254" s="160"/>
      <c r="C254" s="161"/>
      <c r="D254" s="162" t="s">
        <v>73</v>
      </c>
      <c r="E254" s="174" t="s">
        <v>84</v>
      </c>
      <c r="F254" s="174" t="s">
        <v>374</v>
      </c>
      <c r="G254" s="161"/>
      <c r="H254" s="161"/>
      <c r="I254" s="164"/>
      <c r="J254" s="175">
        <f>BK254</f>
        <v>0</v>
      </c>
      <c r="K254" s="161"/>
      <c r="L254" s="166"/>
      <c r="M254" s="167"/>
      <c r="N254" s="168"/>
      <c r="O254" s="168"/>
      <c r="P254" s="169">
        <f>SUM(P255:P258)</f>
        <v>0</v>
      </c>
      <c r="Q254" s="168"/>
      <c r="R254" s="169">
        <f>SUM(R255:R258)</f>
        <v>18.997221119999999</v>
      </c>
      <c r="S254" s="168"/>
      <c r="T254" s="170">
        <f>SUM(T255:T258)</f>
        <v>0</v>
      </c>
      <c r="AR254" s="171" t="s">
        <v>82</v>
      </c>
      <c r="AT254" s="172" t="s">
        <v>73</v>
      </c>
      <c r="AU254" s="172" t="s">
        <v>82</v>
      </c>
      <c r="AY254" s="171" t="s">
        <v>123</v>
      </c>
      <c r="BK254" s="173">
        <f>SUM(BK255:BK258)</f>
        <v>0</v>
      </c>
    </row>
    <row r="255" spans="1:65" s="2" customFormat="1" ht="24.2" customHeight="1">
      <c r="A255" s="37"/>
      <c r="B255" s="38"/>
      <c r="C255" s="176" t="s">
        <v>375</v>
      </c>
      <c r="D255" s="176" t="s">
        <v>125</v>
      </c>
      <c r="E255" s="177" t="s">
        <v>376</v>
      </c>
      <c r="F255" s="178" t="s">
        <v>377</v>
      </c>
      <c r="G255" s="179" t="s">
        <v>234</v>
      </c>
      <c r="H255" s="180">
        <v>8.2560000000000002</v>
      </c>
      <c r="I255" s="181"/>
      <c r="J255" s="182">
        <f>ROUND(I255*H255,2)</f>
        <v>0</v>
      </c>
      <c r="K255" s="178" t="s">
        <v>129</v>
      </c>
      <c r="L255" s="42"/>
      <c r="M255" s="183" t="s">
        <v>19</v>
      </c>
      <c r="N255" s="184" t="s">
        <v>45</v>
      </c>
      <c r="O255" s="67"/>
      <c r="P255" s="185">
        <f>O255*H255</f>
        <v>0</v>
      </c>
      <c r="Q255" s="185">
        <v>2.3010199999999998</v>
      </c>
      <c r="R255" s="185">
        <f>Q255*H255</f>
        <v>18.997221119999999</v>
      </c>
      <c r="S255" s="185">
        <v>0</v>
      </c>
      <c r="T255" s="186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7" t="s">
        <v>130</v>
      </c>
      <c r="AT255" s="187" t="s">
        <v>125</v>
      </c>
      <c r="AU255" s="187" t="s">
        <v>84</v>
      </c>
      <c r="AY255" s="20" t="s">
        <v>123</v>
      </c>
      <c r="BE255" s="188">
        <f>IF(N255="základní",J255,0)</f>
        <v>0</v>
      </c>
      <c r="BF255" s="188">
        <f>IF(N255="snížená",J255,0)</f>
        <v>0</v>
      </c>
      <c r="BG255" s="188">
        <f>IF(N255="zákl. přenesená",J255,0)</f>
        <v>0</v>
      </c>
      <c r="BH255" s="188">
        <f>IF(N255="sníž. přenesená",J255,0)</f>
        <v>0</v>
      </c>
      <c r="BI255" s="188">
        <f>IF(N255="nulová",J255,0)</f>
        <v>0</v>
      </c>
      <c r="BJ255" s="20" t="s">
        <v>82</v>
      </c>
      <c r="BK255" s="188">
        <f>ROUND(I255*H255,2)</f>
        <v>0</v>
      </c>
      <c r="BL255" s="20" t="s">
        <v>130</v>
      </c>
      <c r="BM255" s="187" t="s">
        <v>378</v>
      </c>
    </row>
    <row r="256" spans="1:65" s="2" customFormat="1" ht="11.25">
      <c r="A256" s="37"/>
      <c r="B256" s="38"/>
      <c r="C256" s="39"/>
      <c r="D256" s="189" t="s">
        <v>132</v>
      </c>
      <c r="E256" s="39"/>
      <c r="F256" s="190" t="s">
        <v>379</v>
      </c>
      <c r="G256" s="39"/>
      <c r="H256" s="39"/>
      <c r="I256" s="191"/>
      <c r="J256" s="39"/>
      <c r="K256" s="39"/>
      <c r="L256" s="42"/>
      <c r="M256" s="192"/>
      <c r="N256" s="193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132</v>
      </c>
      <c r="AU256" s="20" t="s">
        <v>84</v>
      </c>
    </row>
    <row r="257" spans="1:65" s="13" customFormat="1" ht="11.25">
      <c r="B257" s="194"/>
      <c r="C257" s="195"/>
      <c r="D257" s="196" t="s">
        <v>134</v>
      </c>
      <c r="E257" s="197" t="s">
        <v>19</v>
      </c>
      <c r="F257" s="198" t="s">
        <v>380</v>
      </c>
      <c r="G257" s="195"/>
      <c r="H257" s="199">
        <v>8.2560000000000002</v>
      </c>
      <c r="I257" s="200"/>
      <c r="J257" s="195"/>
      <c r="K257" s="195"/>
      <c r="L257" s="201"/>
      <c r="M257" s="202"/>
      <c r="N257" s="203"/>
      <c r="O257" s="203"/>
      <c r="P257" s="203"/>
      <c r="Q257" s="203"/>
      <c r="R257" s="203"/>
      <c r="S257" s="203"/>
      <c r="T257" s="204"/>
      <c r="AT257" s="205" t="s">
        <v>134</v>
      </c>
      <c r="AU257" s="205" t="s">
        <v>84</v>
      </c>
      <c r="AV257" s="13" t="s">
        <v>84</v>
      </c>
      <c r="AW257" s="13" t="s">
        <v>35</v>
      </c>
      <c r="AX257" s="13" t="s">
        <v>82</v>
      </c>
      <c r="AY257" s="205" t="s">
        <v>123</v>
      </c>
    </row>
    <row r="258" spans="1:65" s="14" customFormat="1" ht="11.25">
      <c r="B258" s="206"/>
      <c r="C258" s="207"/>
      <c r="D258" s="196" t="s">
        <v>134</v>
      </c>
      <c r="E258" s="208" t="s">
        <v>19</v>
      </c>
      <c r="F258" s="209" t="s">
        <v>136</v>
      </c>
      <c r="G258" s="207"/>
      <c r="H258" s="208" t="s">
        <v>19</v>
      </c>
      <c r="I258" s="210"/>
      <c r="J258" s="207"/>
      <c r="K258" s="207"/>
      <c r="L258" s="211"/>
      <c r="M258" s="212"/>
      <c r="N258" s="213"/>
      <c r="O258" s="213"/>
      <c r="P258" s="213"/>
      <c r="Q258" s="213"/>
      <c r="R258" s="213"/>
      <c r="S258" s="213"/>
      <c r="T258" s="214"/>
      <c r="AT258" s="215" t="s">
        <v>134</v>
      </c>
      <c r="AU258" s="215" t="s">
        <v>84</v>
      </c>
      <c r="AV258" s="14" t="s">
        <v>82</v>
      </c>
      <c r="AW258" s="14" t="s">
        <v>35</v>
      </c>
      <c r="AX258" s="14" t="s">
        <v>74</v>
      </c>
      <c r="AY258" s="215" t="s">
        <v>123</v>
      </c>
    </row>
    <row r="259" spans="1:65" s="12" customFormat="1" ht="22.9" customHeight="1">
      <c r="B259" s="160"/>
      <c r="C259" s="161"/>
      <c r="D259" s="162" t="s">
        <v>73</v>
      </c>
      <c r="E259" s="174" t="s">
        <v>142</v>
      </c>
      <c r="F259" s="174" t="s">
        <v>381</v>
      </c>
      <c r="G259" s="161"/>
      <c r="H259" s="161"/>
      <c r="I259" s="164"/>
      <c r="J259" s="175">
        <f>BK259</f>
        <v>0</v>
      </c>
      <c r="K259" s="161"/>
      <c r="L259" s="166"/>
      <c r="M259" s="167"/>
      <c r="N259" s="168"/>
      <c r="O259" s="168"/>
      <c r="P259" s="169">
        <f>SUM(P260:P275)</f>
        <v>0</v>
      </c>
      <c r="Q259" s="168"/>
      <c r="R259" s="169">
        <f>SUM(R260:R275)</f>
        <v>17.056316900000002</v>
      </c>
      <c r="S259" s="168"/>
      <c r="T259" s="170">
        <f>SUM(T260:T275)</f>
        <v>0</v>
      </c>
      <c r="AR259" s="171" t="s">
        <v>82</v>
      </c>
      <c r="AT259" s="172" t="s">
        <v>73</v>
      </c>
      <c r="AU259" s="172" t="s">
        <v>82</v>
      </c>
      <c r="AY259" s="171" t="s">
        <v>123</v>
      </c>
      <c r="BK259" s="173">
        <f>SUM(BK260:BK275)</f>
        <v>0</v>
      </c>
    </row>
    <row r="260" spans="1:65" s="2" customFormat="1" ht="37.9" customHeight="1">
      <c r="A260" s="37"/>
      <c r="B260" s="38"/>
      <c r="C260" s="176" t="s">
        <v>382</v>
      </c>
      <c r="D260" s="176" t="s">
        <v>125</v>
      </c>
      <c r="E260" s="177" t="s">
        <v>383</v>
      </c>
      <c r="F260" s="178" t="s">
        <v>384</v>
      </c>
      <c r="G260" s="179" t="s">
        <v>128</v>
      </c>
      <c r="H260" s="180">
        <v>25.17</v>
      </c>
      <c r="I260" s="181"/>
      <c r="J260" s="182">
        <f>ROUND(I260*H260,2)</f>
        <v>0</v>
      </c>
      <c r="K260" s="178" t="s">
        <v>129</v>
      </c>
      <c r="L260" s="42"/>
      <c r="M260" s="183" t="s">
        <v>19</v>
      </c>
      <c r="N260" s="184" t="s">
        <v>45</v>
      </c>
      <c r="O260" s="67"/>
      <c r="P260" s="185">
        <f>O260*H260</f>
        <v>0</v>
      </c>
      <c r="Q260" s="185">
        <v>0.58057000000000003</v>
      </c>
      <c r="R260" s="185">
        <f>Q260*H260</f>
        <v>14.612946900000003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130</v>
      </c>
      <c r="AT260" s="187" t="s">
        <v>125</v>
      </c>
      <c r="AU260" s="187" t="s">
        <v>84</v>
      </c>
      <c r="AY260" s="20" t="s">
        <v>123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20" t="s">
        <v>82</v>
      </c>
      <c r="BK260" s="188">
        <f>ROUND(I260*H260,2)</f>
        <v>0</v>
      </c>
      <c r="BL260" s="20" t="s">
        <v>130</v>
      </c>
      <c r="BM260" s="187" t="s">
        <v>385</v>
      </c>
    </row>
    <row r="261" spans="1:65" s="2" customFormat="1" ht="11.25">
      <c r="A261" s="37"/>
      <c r="B261" s="38"/>
      <c r="C261" s="39"/>
      <c r="D261" s="189" t="s">
        <v>132</v>
      </c>
      <c r="E261" s="39"/>
      <c r="F261" s="190" t="s">
        <v>386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132</v>
      </c>
      <c r="AU261" s="20" t="s">
        <v>84</v>
      </c>
    </row>
    <row r="262" spans="1:65" s="13" customFormat="1" ht="11.25">
      <c r="B262" s="194"/>
      <c r="C262" s="195"/>
      <c r="D262" s="196" t="s">
        <v>134</v>
      </c>
      <c r="E262" s="197" t="s">
        <v>19</v>
      </c>
      <c r="F262" s="198" t="s">
        <v>387</v>
      </c>
      <c r="G262" s="195"/>
      <c r="H262" s="199">
        <v>25.17</v>
      </c>
      <c r="I262" s="200"/>
      <c r="J262" s="195"/>
      <c r="K262" s="195"/>
      <c r="L262" s="201"/>
      <c r="M262" s="202"/>
      <c r="N262" s="203"/>
      <c r="O262" s="203"/>
      <c r="P262" s="203"/>
      <c r="Q262" s="203"/>
      <c r="R262" s="203"/>
      <c r="S262" s="203"/>
      <c r="T262" s="204"/>
      <c r="AT262" s="205" t="s">
        <v>134</v>
      </c>
      <c r="AU262" s="205" t="s">
        <v>84</v>
      </c>
      <c r="AV262" s="13" t="s">
        <v>84</v>
      </c>
      <c r="AW262" s="13" t="s">
        <v>35</v>
      </c>
      <c r="AX262" s="13" t="s">
        <v>82</v>
      </c>
      <c r="AY262" s="205" t="s">
        <v>123</v>
      </c>
    </row>
    <row r="263" spans="1:65" s="14" customFormat="1" ht="11.25">
      <c r="B263" s="206"/>
      <c r="C263" s="207"/>
      <c r="D263" s="196" t="s">
        <v>134</v>
      </c>
      <c r="E263" s="208" t="s">
        <v>19</v>
      </c>
      <c r="F263" s="209" t="s">
        <v>136</v>
      </c>
      <c r="G263" s="207"/>
      <c r="H263" s="208" t="s">
        <v>19</v>
      </c>
      <c r="I263" s="210"/>
      <c r="J263" s="207"/>
      <c r="K263" s="207"/>
      <c r="L263" s="211"/>
      <c r="M263" s="212"/>
      <c r="N263" s="213"/>
      <c r="O263" s="213"/>
      <c r="P263" s="213"/>
      <c r="Q263" s="213"/>
      <c r="R263" s="213"/>
      <c r="S263" s="213"/>
      <c r="T263" s="214"/>
      <c r="AT263" s="215" t="s">
        <v>134</v>
      </c>
      <c r="AU263" s="215" t="s">
        <v>84</v>
      </c>
      <c r="AV263" s="14" t="s">
        <v>82</v>
      </c>
      <c r="AW263" s="14" t="s">
        <v>35</v>
      </c>
      <c r="AX263" s="14" t="s">
        <v>74</v>
      </c>
      <c r="AY263" s="215" t="s">
        <v>123</v>
      </c>
    </row>
    <row r="264" spans="1:65" s="2" customFormat="1" ht="37.9" customHeight="1">
      <c r="A264" s="37"/>
      <c r="B264" s="38"/>
      <c r="C264" s="176" t="s">
        <v>388</v>
      </c>
      <c r="D264" s="176" t="s">
        <v>125</v>
      </c>
      <c r="E264" s="177" t="s">
        <v>389</v>
      </c>
      <c r="F264" s="178" t="s">
        <v>390</v>
      </c>
      <c r="G264" s="179" t="s">
        <v>139</v>
      </c>
      <c r="H264" s="180">
        <v>24</v>
      </c>
      <c r="I264" s="181"/>
      <c r="J264" s="182">
        <f>ROUND(I264*H264,2)</f>
        <v>0</v>
      </c>
      <c r="K264" s="178" t="s">
        <v>129</v>
      </c>
      <c r="L264" s="42"/>
      <c r="M264" s="183" t="s">
        <v>19</v>
      </c>
      <c r="N264" s="184" t="s">
        <v>45</v>
      </c>
      <c r="O264" s="67"/>
      <c r="P264" s="185">
        <f>O264*H264</f>
        <v>0</v>
      </c>
      <c r="Q264" s="185">
        <v>0</v>
      </c>
      <c r="R264" s="185">
        <f>Q264*H264</f>
        <v>0</v>
      </c>
      <c r="S264" s="185">
        <v>0</v>
      </c>
      <c r="T264" s="186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130</v>
      </c>
      <c r="AT264" s="187" t="s">
        <v>125</v>
      </c>
      <c r="AU264" s="187" t="s">
        <v>84</v>
      </c>
      <c r="AY264" s="20" t="s">
        <v>123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82</v>
      </c>
      <c r="BK264" s="188">
        <f>ROUND(I264*H264,2)</f>
        <v>0</v>
      </c>
      <c r="BL264" s="20" t="s">
        <v>130</v>
      </c>
      <c r="BM264" s="187" t="s">
        <v>391</v>
      </c>
    </row>
    <row r="265" spans="1:65" s="2" customFormat="1" ht="11.25">
      <c r="A265" s="37"/>
      <c r="B265" s="38"/>
      <c r="C265" s="39"/>
      <c r="D265" s="189" t="s">
        <v>132</v>
      </c>
      <c r="E265" s="39"/>
      <c r="F265" s="190" t="s">
        <v>392</v>
      </c>
      <c r="G265" s="39"/>
      <c r="H265" s="39"/>
      <c r="I265" s="191"/>
      <c r="J265" s="39"/>
      <c r="K265" s="39"/>
      <c r="L265" s="42"/>
      <c r="M265" s="192"/>
      <c r="N265" s="193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132</v>
      </c>
      <c r="AU265" s="20" t="s">
        <v>84</v>
      </c>
    </row>
    <row r="266" spans="1:65" s="13" customFormat="1" ht="11.25">
      <c r="B266" s="194"/>
      <c r="C266" s="195"/>
      <c r="D266" s="196" t="s">
        <v>134</v>
      </c>
      <c r="E266" s="197" t="s">
        <v>19</v>
      </c>
      <c r="F266" s="198" t="s">
        <v>266</v>
      </c>
      <c r="G266" s="195"/>
      <c r="H266" s="199">
        <v>24</v>
      </c>
      <c r="I266" s="200"/>
      <c r="J266" s="195"/>
      <c r="K266" s="195"/>
      <c r="L266" s="201"/>
      <c r="M266" s="202"/>
      <c r="N266" s="203"/>
      <c r="O266" s="203"/>
      <c r="P266" s="203"/>
      <c r="Q266" s="203"/>
      <c r="R266" s="203"/>
      <c r="S266" s="203"/>
      <c r="T266" s="204"/>
      <c r="AT266" s="205" t="s">
        <v>134</v>
      </c>
      <c r="AU266" s="205" t="s">
        <v>84</v>
      </c>
      <c r="AV266" s="13" t="s">
        <v>84</v>
      </c>
      <c r="AW266" s="13" t="s">
        <v>35</v>
      </c>
      <c r="AX266" s="13" t="s">
        <v>82</v>
      </c>
      <c r="AY266" s="205" t="s">
        <v>123</v>
      </c>
    </row>
    <row r="267" spans="1:65" s="14" customFormat="1" ht="11.25">
      <c r="B267" s="206"/>
      <c r="C267" s="207"/>
      <c r="D267" s="196" t="s">
        <v>134</v>
      </c>
      <c r="E267" s="208" t="s">
        <v>19</v>
      </c>
      <c r="F267" s="209" t="s">
        <v>136</v>
      </c>
      <c r="G267" s="207"/>
      <c r="H267" s="208" t="s">
        <v>19</v>
      </c>
      <c r="I267" s="210"/>
      <c r="J267" s="207"/>
      <c r="K267" s="207"/>
      <c r="L267" s="211"/>
      <c r="M267" s="212"/>
      <c r="N267" s="213"/>
      <c r="O267" s="213"/>
      <c r="P267" s="213"/>
      <c r="Q267" s="213"/>
      <c r="R267" s="213"/>
      <c r="S267" s="213"/>
      <c r="T267" s="214"/>
      <c r="AT267" s="215" t="s">
        <v>134</v>
      </c>
      <c r="AU267" s="215" t="s">
        <v>84</v>
      </c>
      <c r="AV267" s="14" t="s">
        <v>82</v>
      </c>
      <c r="AW267" s="14" t="s">
        <v>35</v>
      </c>
      <c r="AX267" s="14" t="s">
        <v>74</v>
      </c>
      <c r="AY267" s="215" t="s">
        <v>123</v>
      </c>
    </row>
    <row r="268" spans="1:65" s="2" customFormat="1" ht="24.2" customHeight="1">
      <c r="A268" s="37"/>
      <c r="B268" s="38"/>
      <c r="C268" s="238" t="s">
        <v>393</v>
      </c>
      <c r="D268" s="238" t="s">
        <v>289</v>
      </c>
      <c r="E268" s="239" t="s">
        <v>394</v>
      </c>
      <c r="F268" s="240" t="s">
        <v>395</v>
      </c>
      <c r="G268" s="241" t="s">
        <v>139</v>
      </c>
      <c r="H268" s="242">
        <v>24</v>
      </c>
      <c r="I268" s="243"/>
      <c r="J268" s="244">
        <f>ROUND(I268*H268,2)</f>
        <v>0</v>
      </c>
      <c r="K268" s="240" t="s">
        <v>129</v>
      </c>
      <c r="L268" s="245"/>
      <c r="M268" s="246" t="s">
        <v>19</v>
      </c>
      <c r="N268" s="247" t="s">
        <v>45</v>
      </c>
      <c r="O268" s="67"/>
      <c r="P268" s="185">
        <f>O268*H268</f>
        <v>0</v>
      </c>
      <c r="Q268" s="185">
        <v>4.3E-3</v>
      </c>
      <c r="R268" s="185">
        <f>Q268*H268</f>
        <v>0.1032</v>
      </c>
      <c r="S268" s="185">
        <v>0</v>
      </c>
      <c r="T268" s="186">
        <f>S268*H268</f>
        <v>0</v>
      </c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R268" s="187" t="s">
        <v>168</v>
      </c>
      <c r="AT268" s="187" t="s">
        <v>289</v>
      </c>
      <c r="AU268" s="187" t="s">
        <v>84</v>
      </c>
      <c r="AY268" s="20" t="s">
        <v>123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0" t="s">
        <v>82</v>
      </c>
      <c r="BK268" s="188">
        <f>ROUND(I268*H268,2)</f>
        <v>0</v>
      </c>
      <c r="BL268" s="20" t="s">
        <v>130</v>
      </c>
      <c r="BM268" s="187" t="s">
        <v>396</v>
      </c>
    </row>
    <row r="269" spans="1:65" s="2" customFormat="1" ht="24.2" customHeight="1">
      <c r="A269" s="37"/>
      <c r="B269" s="38"/>
      <c r="C269" s="176" t="s">
        <v>397</v>
      </c>
      <c r="D269" s="176" t="s">
        <v>125</v>
      </c>
      <c r="E269" s="177" t="s">
        <v>398</v>
      </c>
      <c r="F269" s="178" t="s">
        <v>399</v>
      </c>
      <c r="G269" s="179" t="s">
        <v>204</v>
      </c>
      <c r="H269" s="180">
        <v>58</v>
      </c>
      <c r="I269" s="181"/>
      <c r="J269" s="182">
        <f>ROUND(I269*H269,2)</f>
        <v>0</v>
      </c>
      <c r="K269" s="178" t="s">
        <v>129</v>
      </c>
      <c r="L269" s="42"/>
      <c r="M269" s="183" t="s">
        <v>19</v>
      </c>
      <c r="N269" s="184" t="s">
        <v>45</v>
      </c>
      <c r="O269" s="67"/>
      <c r="P269" s="185">
        <f>O269*H269</f>
        <v>0</v>
      </c>
      <c r="Q269" s="185">
        <v>0</v>
      </c>
      <c r="R269" s="185">
        <f>Q269*H269</f>
        <v>0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130</v>
      </c>
      <c r="AT269" s="187" t="s">
        <v>125</v>
      </c>
      <c r="AU269" s="187" t="s">
        <v>84</v>
      </c>
      <c r="AY269" s="20" t="s">
        <v>123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82</v>
      </c>
      <c r="BK269" s="188">
        <f>ROUND(I269*H269,2)</f>
        <v>0</v>
      </c>
      <c r="BL269" s="20" t="s">
        <v>130</v>
      </c>
      <c r="BM269" s="187" t="s">
        <v>400</v>
      </c>
    </row>
    <row r="270" spans="1:65" s="2" customFormat="1" ht="11.25">
      <c r="A270" s="37"/>
      <c r="B270" s="38"/>
      <c r="C270" s="39"/>
      <c r="D270" s="189" t="s">
        <v>132</v>
      </c>
      <c r="E270" s="39"/>
      <c r="F270" s="190" t="s">
        <v>401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132</v>
      </c>
      <c r="AU270" s="20" t="s">
        <v>84</v>
      </c>
    </row>
    <row r="271" spans="1:65" s="13" customFormat="1" ht="11.25">
      <c r="B271" s="194"/>
      <c r="C271" s="195"/>
      <c r="D271" s="196" t="s">
        <v>134</v>
      </c>
      <c r="E271" s="197" t="s">
        <v>19</v>
      </c>
      <c r="F271" s="198" t="s">
        <v>402</v>
      </c>
      <c r="G271" s="195"/>
      <c r="H271" s="199">
        <v>58</v>
      </c>
      <c r="I271" s="200"/>
      <c r="J271" s="195"/>
      <c r="K271" s="195"/>
      <c r="L271" s="201"/>
      <c r="M271" s="202"/>
      <c r="N271" s="203"/>
      <c r="O271" s="203"/>
      <c r="P271" s="203"/>
      <c r="Q271" s="203"/>
      <c r="R271" s="203"/>
      <c r="S271" s="203"/>
      <c r="T271" s="204"/>
      <c r="AT271" s="205" t="s">
        <v>134</v>
      </c>
      <c r="AU271" s="205" t="s">
        <v>84</v>
      </c>
      <c r="AV271" s="13" t="s">
        <v>84</v>
      </c>
      <c r="AW271" s="13" t="s">
        <v>35</v>
      </c>
      <c r="AX271" s="13" t="s">
        <v>82</v>
      </c>
      <c r="AY271" s="205" t="s">
        <v>123</v>
      </c>
    </row>
    <row r="272" spans="1:65" s="14" customFormat="1" ht="11.25">
      <c r="B272" s="206"/>
      <c r="C272" s="207"/>
      <c r="D272" s="196" t="s">
        <v>134</v>
      </c>
      <c r="E272" s="208" t="s">
        <v>19</v>
      </c>
      <c r="F272" s="209" t="s">
        <v>136</v>
      </c>
      <c r="G272" s="207"/>
      <c r="H272" s="208" t="s">
        <v>19</v>
      </c>
      <c r="I272" s="210"/>
      <c r="J272" s="207"/>
      <c r="K272" s="207"/>
      <c r="L272" s="211"/>
      <c r="M272" s="212"/>
      <c r="N272" s="213"/>
      <c r="O272" s="213"/>
      <c r="P272" s="213"/>
      <c r="Q272" s="213"/>
      <c r="R272" s="213"/>
      <c r="S272" s="213"/>
      <c r="T272" s="214"/>
      <c r="AT272" s="215" t="s">
        <v>134</v>
      </c>
      <c r="AU272" s="215" t="s">
        <v>84</v>
      </c>
      <c r="AV272" s="14" t="s">
        <v>82</v>
      </c>
      <c r="AW272" s="14" t="s">
        <v>35</v>
      </c>
      <c r="AX272" s="14" t="s">
        <v>74</v>
      </c>
      <c r="AY272" s="215" t="s">
        <v>123</v>
      </c>
    </row>
    <row r="273" spans="1:65" s="2" customFormat="1" ht="24.2" customHeight="1">
      <c r="A273" s="37"/>
      <c r="B273" s="38"/>
      <c r="C273" s="176" t="s">
        <v>403</v>
      </c>
      <c r="D273" s="176" t="s">
        <v>125</v>
      </c>
      <c r="E273" s="177" t="s">
        <v>404</v>
      </c>
      <c r="F273" s="178" t="s">
        <v>405</v>
      </c>
      <c r="G273" s="179" t="s">
        <v>204</v>
      </c>
      <c r="H273" s="180">
        <v>50.5</v>
      </c>
      <c r="I273" s="181"/>
      <c r="J273" s="182">
        <f>ROUND(I273*H273,2)</f>
        <v>0</v>
      </c>
      <c r="K273" s="178" t="s">
        <v>129</v>
      </c>
      <c r="L273" s="42"/>
      <c r="M273" s="183" t="s">
        <v>19</v>
      </c>
      <c r="N273" s="184" t="s">
        <v>45</v>
      </c>
      <c r="O273" s="67"/>
      <c r="P273" s="185">
        <f>O273*H273</f>
        <v>0</v>
      </c>
      <c r="Q273" s="185">
        <v>4.6339999999999999E-2</v>
      </c>
      <c r="R273" s="185">
        <f>Q273*H273</f>
        <v>2.3401700000000001</v>
      </c>
      <c r="S273" s="185">
        <v>0</v>
      </c>
      <c r="T273" s="18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7" t="s">
        <v>130</v>
      </c>
      <c r="AT273" s="187" t="s">
        <v>125</v>
      </c>
      <c r="AU273" s="187" t="s">
        <v>84</v>
      </c>
      <c r="AY273" s="20" t="s">
        <v>123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20" t="s">
        <v>82</v>
      </c>
      <c r="BK273" s="188">
        <f>ROUND(I273*H273,2)</f>
        <v>0</v>
      </c>
      <c r="BL273" s="20" t="s">
        <v>130</v>
      </c>
      <c r="BM273" s="187" t="s">
        <v>406</v>
      </c>
    </row>
    <row r="274" spans="1:65" s="2" customFormat="1" ht="11.25">
      <c r="A274" s="37"/>
      <c r="B274" s="38"/>
      <c r="C274" s="39"/>
      <c r="D274" s="189" t="s">
        <v>132</v>
      </c>
      <c r="E274" s="39"/>
      <c r="F274" s="190" t="s">
        <v>407</v>
      </c>
      <c r="G274" s="39"/>
      <c r="H274" s="39"/>
      <c r="I274" s="191"/>
      <c r="J274" s="39"/>
      <c r="K274" s="39"/>
      <c r="L274" s="42"/>
      <c r="M274" s="192"/>
      <c r="N274" s="193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132</v>
      </c>
      <c r="AU274" s="20" t="s">
        <v>84</v>
      </c>
    </row>
    <row r="275" spans="1:65" s="13" customFormat="1" ht="11.25">
      <c r="B275" s="194"/>
      <c r="C275" s="195"/>
      <c r="D275" s="196" t="s">
        <v>134</v>
      </c>
      <c r="E275" s="197" t="s">
        <v>19</v>
      </c>
      <c r="F275" s="198" t="s">
        <v>408</v>
      </c>
      <c r="G275" s="195"/>
      <c r="H275" s="199">
        <v>50.5</v>
      </c>
      <c r="I275" s="200"/>
      <c r="J275" s="195"/>
      <c r="K275" s="195"/>
      <c r="L275" s="201"/>
      <c r="M275" s="202"/>
      <c r="N275" s="203"/>
      <c r="O275" s="203"/>
      <c r="P275" s="203"/>
      <c r="Q275" s="203"/>
      <c r="R275" s="203"/>
      <c r="S275" s="203"/>
      <c r="T275" s="204"/>
      <c r="AT275" s="205" t="s">
        <v>134</v>
      </c>
      <c r="AU275" s="205" t="s">
        <v>84</v>
      </c>
      <c r="AV275" s="13" t="s">
        <v>84</v>
      </c>
      <c r="AW275" s="13" t="s">
        <v>35</v>
      </c>
      <c r="AX275" s="13" t="s">
        <v>82</v>
      </c>
      <c r="AY275" s="205" t="s">
        <v>123</v>
      </c>
    </row>
    <row r="276" spans="1:65" s="12" customFormat="1" ht="22.9" customHeight="1">
      <c r="B276" s="160"/>
      <c r="C276" s="161"/>
      <c r="D276" s="162" t="s">
        <v>73</v>
      </c>
      <c r="E276" s="174" t="s">
        <v>153</v>
      </c>
      <c r="F276" s="174" t="s">
        <v>409</v>
      </c>
      <c r="G276" s="161"/>
      <c r="H276" s="161"/>
      <c r="I276" s="164"/>
      <c r="J276" s="175">
        <f>BK276</f>
        <v>0</v>
      </c>
      <c r="K276" s="161"/>
      <c r="L276" s="166"/>
      <c r="M276" s="167"/>
      <c r="N276" s="168"/>
      <c r="O276" s="168"/>
      <c r="P276" s="169">
        <f>SUM(P277:P354)</f>
        <v>0</v>
      </c>
      <c r="Q276" s="168"/>
      <c r="R276" s="169">
        <f>SUM(R277:R354)</f>
        <v>25.859801999999995</v>
      </c>
      <c r="S276" s="168"/>
      <c r="T276" s="170">
        <f>SUM(T277:T354)</f>
        <v>0</v>
      </c>
      <c r="AR276" s="171" t="s">
        <v>82</v>
      </c>
      <c r="AT276" s="172" t="s">
        <v>73</v>
      </c>
      <c r="AU276" s="172" t="s">
        <v>82</v>
      </c>
      <c r="AY276" s="171" t="s">
        <v>123</v>
      </c>
      <c r="BK276" s="173">
        <f>SUM(BK277:BK354)</f>
        <v>0</v>
      </c>
    </row>
    <row r="277" spans="1:65" s="2" customFormat="1" ht="33" customHeight="1">
      <c r="A277" s="37"/>
      <c r="B277" s="38"/>
      <c r="C277" s="176" t="s">
        <v>410</v>
      </c>
      <c r="D277" s="176" t="s">
        <v>125</v>
      </c>
      <c r="E277" s="177" t="s">
        <v>411</v>
      </c>
      <c r="F277" s="178" t="s">
        <v>412</v>
      </c>
      <c r="G277" s="179" t="s">
        <v>128</v>
      </c>
      <c r="H277" s="180">
        <v>135.80000000000001</v>
      </c>
      <c r="I277" s="181"/>
      <c r="J277" s="182">
        <f>ROUND(I277*H277,2)</f>
        <v>0</v>
      </c>
      <c r="K277" s="178" t="s">
        <v>129</v>
      </c>
      <c r="L277" s="42"/>
      <c r="M277" s="183" t="s">
        <v>19</v>
      </c>
      <c r="N277" s="184" t="s">
        <v>45</v>
      </c>
      <c r="O277" s="67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130</v>
      </c>
      <c r="AT277" s="187" t="s">
        <v>125</v>
      </c>
      <c r="AU277" s="187" t="s">
        <v>84</v>
      </c>
      <c r="AY277" s="20" t="s">
        <v>123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20" t="s">
        <v>82</v>
      </c>
      <c r="BK277" s="188">
        <f>ROUND(I277*H277,2)</f>
        <v>0</v>
      </c>
      <c r="BL277" s="20" t="s">
        <v>130</v>
      </c>
      <c r="BM277" s="187" t="s">
        <v>413</v>
      </c>
    </row>
    <row r="278" spans="1:65" s="2" customFormat="1" ht="11.25">
      <c r="A278" s="37"/>
      <c r="B278" s="38"/>
      <c r="C278" s="39"/>
      <c r="D278" s="189" t="s">
        <v>132</v>
      </c>
      <c r="E278" s="39"/>
      <c r="F278" s="190" t="s">
        <v>414</v>
      </c>
      <c r="G278" s="39"/>
      <c r="H278" s="39"/>
      <c r="I278" s="191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132</v>
      </c>
      <c r="AU278" s="20" t="s">
        <v>84</v>
      </c>
    </row>
    <row r="279" spans="1:65" s="14" customFormat="1" ht="11.25">
      <c r="B279" s="206"/>
      <c r="C279" s="207"/>
      <c r="D279" s="196" t="s">
        <v>134</v>
      </c>
      <c r="E279" s="208" t="s">
        <v>19</v>
      </c>
      <c r="F279" s="209" t="s">
        <v>415</v>
      </c>
      <c r="G279" s="207"/>
      <c r="H279" s="208" t="s">
        <v>19</v>
      </c>
      <c r="I279" s="210"/>
      <c r="J279" s="207"/>
      <c r="K279" s="207"/>
      <c r="L279" s="211"/>
      <c r="M279" s="212"/>
      <c r="N279" s="213"/>
      <c r="O279" s="213"/>
      <c r="P279" s="213"/>
      <c r="Q279" s="213"/>
      <c r="R279" s="213"/>
      <c r="S279" s="213"/>
      <c r="T279" s="214"/>
      <c r="AT279" s="215" t="s">
        <v>134</v>
      </c>
      <c r="AU279" s="215" t="s">
        <v>84</v>
      </c>
      <c r="AV279" s="14" t="s">
        <v>82</v>
      </c>
      <c r="AW279" s="14" t="s">
        <v>35</v>
      </c>
      <c r="AX279" s="14" t="s">
        <v>74</v>
      </c>
      <c r="AY279" s="215" t="s">
        <v>123</v>
      </c>
    </row>
    <row r="280" spans="1:65" s="13" customFormat="1" ht="11.25">
      <c r="B280" s="194"/>
      <c r="C280" s="195"/>
      <c r="D280" s="196" t="s">
        <v>134</v>
      </c>
      <c r="E280" s="197" t="s">
        <v>19</v>
      </c>
      <c r="F280" s="198" t="s">
        <v>416</v>
      </c>
      <c r="G280" s="195"/>
      <c r="H280" s="199">
        <v>91</v>
      </c>
      <c r="I280" s="200"/>
      <c r="J280" s="195"/>
      <c r="K280" s="195"/>
      <c r="L280" s="201"/>
      <c r="M280" s="202"/>
      <c r="N280" s="203"/>
      <c r="O280" s="203"/>
      <c r="P280" s="203"/>
      <c r="Q280" s="203"/>
      <c r="R280" s="203"/>
      <c r="S280" s="203"/>
      <c r="T280" s="204"/>
      <c r="AT280" s="205" t="s">
        <v>134</v>
      </c>
      <c r="AU280" s="205" t="s">
        <v>84</v>
      </c>
      <c r="AV280" s="13" t="s">
        <v>84</v>
      </c>
      <c r="AW280" s="13" t="s">
        <v>35</v>
      </c>
      <c r="AX280" s="13" t="s">
        <v>74</v>
      </c>
      <c r="AY280" s="205" t="s">
        <v>123</v>
      </c>
    </row>
    <row r="281" spans="1:65" s="15" customFormat="1" ht="11.25">
      <c r="B281" s="216"/>
      <c r="C281" s="217"/>
      <c r="D281" s="196" t="s">
        <v>134</v>
      </c>
      <c r="E281" s="218" t="s">
        <v>19</v>
      </c>
      <c r="F281" s="219" t="s">
        <v>238</v>
      </c>
      <c r="G281" s="217"/>
      <c r="H281" s="220">
        <v>91</v>
      </c>
      <c r="I281" s="221"/>
      <c r="J281" s="217"/>
      <c r="K281" s="217"/>
      <c r="L281" s="222"/>
      <c r="M281" s="223"/>
      <c r="N281" s="224"/>
      <c r="O281" s="224"/>
      <c r="P281" s="224"/>
      <c r="Q281" s="224"/>
      <c r="R281" s="224"/>
      <c r="S281" s="224"/>
      <c r="T281" s="225"/>
      <c r="AT281" s="226" t="s">
        <v>134</v>
      </c>
      <c r="AU281" s="226" t="s">
        <v>84</v>
      </c>
      <c r="AV281" s="15" t="s">
        <v>142</v>
      </c>
      <c r="AW281" s="15" t="s">
        <v>35</v>
      </c>
      <c r="AX281" s="15" t="s">
        <v>74</v>
      </c>
      <c r="AY281" s="226" t="s">
        <v>123</v>
      </c>
    </row>
    <row r="282" spans="1:65" s="14" customFormat="1" ht="11.25">
      <c r="B282" s="206"/>
      <c r="C282" s="207"/>
      <c r="D282" s="196" t="s">
        <v>134</v>
      </c>
      <c r="E282" s="208" t="s">
        <v>19</v>
      </c>
      <c r="F282" s="209" t="s">
        <v>417</v>
      </c>
      <c r="G282" s="207"/>
      <c r="H282" s="208" t="s">
        <v>19</v>
      </c>
      <c r="I282" s="210"/>
      <c r="J282" s="207"/>
      <c r="K282" s="207"/>
      <c r="L282" s="211"/>
      <c r="M282" s="212"/>
      <c r="N282" s="213"/>
      <c r="O282" s="213"/>
      <c r="P282" s="213"/>
      <c r="Q282" s="213"/>
      <c r="R282" s="213"/>
      <c r="S282" s="213"/>
      <c r="T282" s="214"/>
      <c r="AT282" s="215" t="s">
        <v>134</v>
      </c>
      <c r="AU282" s="215" t="s">
        <v>84</v>
      </c>
      <c r="AV282" s="14" t="s">
        <v>82</v>
      </c>
      <c r="AW282" s="14" t="s">
        <v>35</v>
      </c>
      <c r="AX282" s="14" t="s">
        <v>74</v>
      </c>
      <c r="AY282" s="215" t="s">
        <v>123</v>
      </c>
    </row>
    <row r="283" spans="1:65" s="13" customFormat="1" ht="11.25">
      <c r="B283" s="194"/>
      <c r="C283" s="195"/>
      <c r="D283" s="196" t="s">
        <v>134</v>
      </c>
      <c r="E283" s="197" t="s">
        <v>19</v>
      </c>
      <c r="F283" s="198" t="s">
        <v>418</v>
      </c>
      <c r="G283" s="195"/>
      <c r="H283" s="199">
        <v>18</v>
      </c>
      <c r="I283" s="200"/>
      <c r="J283" s="195"/>
      <c r="K283" s="195"/>
      <c r="L283" s="201"/>
      <c r="M283" s="202"/>
      <c r="N283" s="203"/>
      <c r="O283" s="203"/>
      <c r="P283" s="203"/>
      <c r="Q283" s="203"/>
      <c r="R283" s="203"/>
      <c r="S283" s="203"/>
      <c r="T283" s="204"/>
      <c r="AT283" s="205" t="s">
        <v>134</v>
      </c>
      <c r="AU283" s="205" t="s">
        <v>84</v>
      </c>
      <c r="AV283" s="13" t="s">
        <v>84</v>
      </c>
      <c r="AW283" s="13" t="s">
        <v>35</v>
      </c>
      <c r="AX283" s="13" t="s">
        <v>74</v>
      </c>
      <c r="AY283" s="205" t="s">
        <v>123</v>
      </c>
    </row>
    <row r="284" spans="1:65" s="15" customFormat="1" ht="11.25">
      <c r="B284" s="216"/>
      <c r="C284" s="217"/>
      <c r="D284" s="196" t="s">
        <v>134</v>
      </c>
      <c r="E284" s="218" t="s">
        <v>19</v>
      </c>
      <c r="F284" s="219" t="s">
        <v>238</v>
      </c>
      <c r="G284" s="217"/>
      <c r="H284" s="220">
        <v>18</v>
      </c>
      <c r="I284" s="221"/>
      <c r="J284" s="217"/>
      <c r="K284" s="217"/>
      <c r="L284" s="222"/>
      <c r="M284" s="223"/>
      <c r="N284" s="224"/>
      <c r="O284" s="224"/>
      <c r="P284" s="224"/>
      <c r="Q284" s="224"/>
      <c r="R284" s="224"/>
      <c r="S284" s="224"/>
      <c r="T284" s="225"/>
      <c r="AT284" s="226" t="s">
        <v>134</v>
      </c>
      <c r="AU284" s="226" t="s">
        <v>84</v>
      </c>
      <c r="AV284" s="15" t="s">
        <v>142</v>
      </c>
      <c r="AW284" s="15" t="s">
        <v>35</v>
      </c>
      <c r="AX284" s="15" t="s">
        <v>74</v>
      </c>
      <c r="AY284" s="226" t="s">
        <v>123</v>
      </c>
    </row>
    <row r="285" spans="1:65" s="13" customFormat="1" ht="11.25">
      <c r="B285" s="194"/>
      <c r="C285" s="195"/>
      <c r="D285" s="196" t="s">
        <v>134</v>
      </c>
      <c r="E285" s="197" t="s">
        <v>19</v>
      </c>
      <c r="F285" s="198" t="s">
        <v>419</v>
      </c>
      <c r="G285" s="195"/>
      <c r="H285" s="199">
        <v>26.8</v>
      </c>
      <c r="I285" s="200"/>
      <c r="J285" s="195"/>
      <c r="K285" s="195"/>
      <c r="L285" s="201"/>
      <c r="M285" s="202"/>
      <c r="N285" s="203"/>
      <c r="O285" s="203"/>
      <c r="P285" s="203"/>
      <c r="Q285" s="203"/>
      <c r="R285" s="203"/>
      <c r="S285" s="203"/>
      <c r="T285" s="204"/>
      <c r="AT285" s="205" t="s">
        <v>134</v>
      </c>
      <c r="AU285" s="205" t="s">
        <v>84</v>
      </c>
      <c r="AV285" s="13" t="s">
        <v>84</v>
      </c>
      <c r="AW285" s="13" t="s">
        <v>35</v>
      </c>
      <c r="AX285" s="13" t="s">
        <v>74</v>
      </c>
      <c r="AY285" s="205" t="s">
        <v>123</v>
      </c>
    </row>
    <row r="286" spans="1:65" s="15" customFormat="1" ht="11.25">
      <c r="B286" s="216"/>
      <c r="C286" s="217"/>
      <c r="D286" s="196" t="s">
        <v>134</v>
      </c>
      <c r="E286" s="218" t="s">
        <v>19</v>
      </c>
      <c r="F286" s="219" t="s">
        <v>238</v>
      </c>
      <c r="G286" s="217"/>
      <c r="H286" s="220">
        <v>26.8</v>
      </c>
      <c r="I286" s="221"/>
      <c r="J286" s="217"/>
      <c r="K286" s="217"/>
      <c r="L286" s="222"/>
      <c r="M286" s="223"/>
      <c r="N286" s="224"/>
      <c r="O286" s="224"/>
      <c r="P286" s="224"/>
      <c r="Q286" s="224"/>
      <c r="R286" s="224"/>
      <c r="S286" s="224"/>
      <c r="T286" s="225"/>
      <c r="AT286" s="226" t="s">
        <v>134</v>
      </c>
      <c r="AU286" s="226" t="s">
        <v>84</v>
      </c>
      <c r="AV286" s="15" t="s">
        <v>142</v>
      </c>
      <c r="AW286" s="15" t="s">
        <v>35</v>
      </c>
      <c r="AX286" s="15" t="s">
        <v>74</v>
      </c>
      <c r="AY286" s="226" t="s">
        <v>123</v>
      </c>
    </row>
    <row r="287" spans="1:65" s="16" customFormat="1" ht="11.25">
      <c r="B287" s="227"/>
      <c r="C287" s="228"/>
      <c r="D287" s="196" t="s">
        <v>134</v>
      </c>
      <c r="E287" s="229" t="s">
        <v>19</v>
      </c>
      <c r="F287" s="230" t="s">
        <v>241</v>
      </c>
      <c r="G287" s="228"/>
      <c r="H287" s="231">
        <v>135.80000000000001</v>
      </c>
      <c r="I287" s="232"/>
      <c r="J287" s="228"/>
      <c r="K287" s="228"/>
      <c r="L287" s="233"/>
      <c r="M287" s="234"/>
      <c r="N287" s="235"/>
      <c r="O287" s="235"/>
      <c r="P287" s="235"/>
      <c r="Q287" s="235"/>
      <c r="R287" s="235"/>
      <c r="S287" s="235"/>
      <c r="T287" s="236"/>
      <c r="AT287" s="237" t="s">
        <v>134</v>
      </c>
      <c r="AU287" s="237" t="s">
        <v>84</v>
      </c>
      <c r="AV287" s="16" t="s">
        <v>130</v>
      </c>
      <c r="AW287" s="16" t="s">
        <v>35</v>
      </c>
      <c r="AX287" s="16" t="s">
        <v>82</v>
      </c>
      <c r="AY287" s="237" t="s">
        <v>123</v>
      </c>
    </row>
    <row r="288" spans="1:65" s="14" customFormat="1" ht="11.25">
      <c r="B288" s="206"/>
      <c r="C288" s="207"/>
      <c r="D288" s="196" t="s">
        <v>134</v>
      </c>
      <c r="E288" s="208" t="s">
        <v>19</v>
      </c>
      <c r="F288" s="209" t="s">
        <v>136</v>
      </c>
      <c r="G288" s="207"/>
      <c r="H288" s="208" t="s">
        <v>19</v>
      </c>
      <c r="I288" s="210"/>
      <c r="J288" s="207"/>
      <c r="K288" s="207"/>
      <c r="L288" s="211"/>
      <c r="M288" s="212"/>
      <c r="N288" s="213"/>
      <c r="O288" s="213"/>
      <c r="P288" s="213"/>
      <c r="Q288" s="213"/>
      <c r="R288" s="213"/>
      <c r="S288" s="213"/>
      <c r="T288" s="214"/>
      <c r="AT288" s="215" t="s">
        <v>134</v>
      </c>
      <c r="AU288" s="215" t="s">
        <v>84</v>
      </c>
      <c r="AV288" s="14" t="s">
        <v>82</v>
      </c>
      <c r="AW288" s="14" t="s">
        <v>35</v>
      </c>
      <c r="AX288" s="14" t="s">
        <v>74</v>
      </c>
      <c r="AY288" s="215" t="s">
        <v>123</v>
      </c>
    </row>
    <row r="289" spans="1:65" s="2" customFormat="1" ht="33" customHeight="1">
      <c r="A289" s="37"/>
      <c r="B289" s="38"/>
      <c r="C289" s="176" t="s">
        <v>420</v>
      </c>
      <c r="D289" s="176" t="s">
        <v>125</v>
      </c>
      <c r="E289" s="177" t="s">
        <v>421</v>
      </c>
      <c r="F289" s="178" t="s">
        <v>422</v>
      </c>
      <c r="G289" s="179" t="s">
        <v>128</v>
      </c>
      <c r="H289" s="180">
        <v>8.5</v>
      </c>
      <c r="I289" s="181"/>
      <c r="J289" s="182">
        <f>ROUND(I289*H289,2)</f>
        <v>0</v>
      </c>
      <c r="K289" s="178" t="s">
        <v>129</v>
      </c>
      <c r="L289" s="42"/>
      <c r="M289" s="183" t="s">
        <v>19</v>
      </c>
      <c r="N289" s="184" t="s">
        <v>45</v>
      </c>
      <c r="O289" s="67"/>
      <c r="P289" s="185">
        <f>O289*H289</f>
        <v>0</v>
      </c>
      <c r="Q289" s="185">
        <v>0</v>
      </c>
      <c r="R289" s="185">
        <f>Q289*H289</f>
        <v>0</v>
      </c>
      <c r="S289" s="185">
        <v>0</v>
      </c>
      <c r="T289" s="186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187" t="s">
        <v>130</v>
      </c>
      <c r="AT289" s="187" t="s">
        <v>125</v>
      </c>
      <c r="AU289" s="187" t="s">
        <v>84</v>
      </c>
      <c r="AY289" s="20" t="s">
        <v>123</v>
      </c>
      <c r="BE289" s="188">
        <f>IF(N289="základní",J289,0)</f>
        <v>0</v>
      </c>
      <c r="BF289" s="188">
        <f>IF(N289="snížená",J289,0)</f>
        <v>0</v>
      </c>
      <c r="BG289" s="188">
        <f>IF(N289="zákl. přenesená",J289,0)</f>
        <v>0</v>
      </c>
      <c r="BH289" s="188">
        <f>IF(N289="sníž. přenesená",J289,0)</f>
        <v>0</v>
      </c>
      <c r="BI289" s="188">
        <f>IF(N289="nulová",J289,0)</f>
        <v>0</v>
      </c>
      <c r="BJ289" s="20" t="s">
        <v>82</v>
      </c>
      <c r="BK289" s="188">
        <f>ROUND(I289*H289,2)</f>
        <v>0</v>
      </c>
      <c r="BL289" s="20" t="s">
        <v>130</v>
      </c>
      <c r="BM289" s="187" t="s">
        <v>423</v>
      </c>
    </row>
    <row r="290" spans="1:65" s="2" customFormat="1" ht="11.25">
      <c r="A290" s="37"/>
      <c r="B290" s="38"/>
      <c r="C290" s="39"/>
      <c r="D290" s="189" t="s">
        <v>132</v>
      </c>
      <c r="E290" s="39"/>
      <c r="F290" s="190" t="s">
        <v>424</v>
      </c>
      <c r="G290" s="39"/>
      <c r="H290" s="39"/>
      <c r="I290" s="191"/>
      <c r="J290" s="39"/>
      <c r="K290" s="39"/>
      <c r="L290" s="42"/>
      <c r="M290" s="192"/>
      <c r="N290" s="193"/>
      <c r="O290" s="67"/>
      <c r="P290" s="67"/>
      <c r="Q290" s="67"/>
      <c r="R290" s="67"/>
      <c r="S290" s="67"/>
      <c r="T290" s="68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20" t="s">
        <v>132</v>
      </c>
      <c r="AU290" s="20" t="s">
        <v>84</v>
      </c>
    </row>
    <row r="291" spans="1:65" s="14" customFormat="1" ht="11.25">
      <c r="B291" s="206"/>
      <c r="C291" s="207"/>
      <c r="D291" s="196" t="s">
        <v>134</v>
      </c>
      <c r="E291" s="208" t="s">
        <v>19</v>
      </c>
      <c r="F291" s="209" t="s">
        <v>425</v>
      </c>
      <c r="G291" s="207"/>
      <c r="H291" s="208" t="s">
        <v>19</v>
      </c>
      <c r="I291" s="210"/>
      <c r="J291" s="207"/>
      <c r="K291" s="207"/>
      <c r="L291" s="211"/>
      <c r="M291" s="212"/>
      <c r="N291" s="213"/>
      <c r="O291" s="213"/>
      <c r="P291" s="213"/>
      <c r="Q291" s="213"/>
      <c r="R291" s="213"/>
      <c r="S291" s="213"/>
      <c r="T291" s="214"/>
      <c r="AT291" s="215" t="s">
        <v>134</v>
      </c>
      <c r="AU291" s="215" t="s">
        <v>84</v>
      </c>
      <c r="AV291" s="14" t="s">
        <v>82</v>
      </c>
      <c r="AW291" s="14" t="s">
        <v>35</v>
      </c>
      <c r="AX291" s="14" t="s">
        <v>74</v>
      </c>
      <c r="AY291" s="215" t="s">
        <v>123</v>
      </c>
    </row>
    <row r="292" spans="1:65" s="13" customFormat="1" ht="11.25">
      <c r="B292" s="194"/>
      <c r="C292" s="195"/>
      <c r="D292" s="196" t="s">
        <v>134</v>
      </c>
      <c r="E292" s="197" t="s">
        <v>19</v>
      </c>
      <c r="F292" s="198" t="s">
        <v>426</v>
      </c>
      <c r="G292" s="195"/>
      <c r="H292" s="199">
        <v>8.5</v>
      </c>
      <c r="I292" s="200"/>
      <c r="J292" s="195"/>
      <c r="K292" s="195"/>
      <c r="L292" s="201"/>
      <c r="M292" s="202"/>
      <c r="N292" s="203"/>
      <c r="O292" s="203"/>
      <c r="P292" s="203"/>
      <c r="Q292" s="203"/>
      <c r="R292" s="203"/>
      <c r="S292" s="203"/>
      <c r="T292" s="204"/>
      <c r="AT292" s="205" t="s">
        <v>134</v>
      </c>
      <c r="AU292" s="205" t="s">
        <v>84</v>
      </c>
      <c r="AV292" s="13" t="s">
        <v>84</v>
      </c>
      <c r="AW292" s="13" t="s">
        <v>35</v>
      </c>
      <c r="AX292" s="13" t="s">
        <v>74</v>
      </c>
      <c r="AY292" s="205" t="s">
        <v>123</v>
      </c>
    </row>
    <row r="293" spans="1:65" s="16" customFormat="1" ht="11.25">
      <c r="B293" s="227"/>
      <c r="C293" s="228"/>
      <c r="D293" s="196" t="s">
        <v>134</v>
      </c>
      <c r="E293" s="229" t="s">
        <v>19</v>
      </c>
      <c r="F293" s="230" t="s">
        <v>241</v>
      </c>
      <c r="G293" s="228"/>
      <c r="H293" s="231">
        <v>8.5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AT293" s="237" t="s">
        <v>134</v>
      </c>
      <c r="AU293" s="237" t="s">
        <v>84</v>
      </c>
      <c r="AV293" s="16" t="s">
        <v>130</v>
      </c>
      <c r="AW293" s="16" t="s">
        <v>35</v>
      </c>
      <c r="AX293" s="16" t="s">
        <v>82</v>
      </c>
      <c r="AY293" s="237" t="s">
        <v>123</v>
      </c>
    </row>
    <row r="294" spans="1:65" s="14" customFormat="1" ht="11.25">
      <c r="B294" s="206"/>
      <c r="C294" s="207"/>
      <c r="D294" s="196" t="s">
        <v>134</v>
      </c>
      <c r="E294" s="208" t="s">
        <v>19</v>
      </c>
      <c r="F294" s="209" t="s">
        <v>136</v>
      </c>
      <c r="G294" s="207"/>
      <c r="H294" s="208" t="s">
        <v>19</v>
      </c>
      <c r="I294" s="210"/>
      <c r="J294" s="207"/>
      <c r="K294" s="207"/>
      <c r="L294" s="211"/>
      <c r="M294" s="212"/>
      <c r="N294" s="213"/>
      <c r="O294" s="213"/>
      <c r="P294" s="213"/>
      <c r="Q294" s="213"/>
      <c r="R294" s="213"/>
      <c r="S294" s="213"/>
      <c r="T294" s="214"/>
      <c r="AT294" s="215" t="s">
        <v>134</v>
      </c>
      <c r="AU294" s="215" t="s">
        <v>84</v>
      </c>
      <c r="AV294" s="14" t="s">
        <v>82</v>
      </c>
      <c r="AW294" s="14" t="s">
        <v>35</v>
      </c>
      <c r="AX294" s="14" t="s">
        <v>74</v>
      </c>
      <c r="AY294" s="215" t="s">
        <v>123</v>
      </c>
    </row>
    <row r="295" spans="1:65" s="2" customFormat="1" ht="49.15" customHeight="1">
      <c r="A295" s="37"/>
      <c r="B295" s="38"/>
      <c r="C295" s="176" t="s">
        <v>427</v>
      </c>
      <c r="D295" s="176" t="s">
        <v>125</v>
      </c>
      <c r="E295" s="177" t="s">
        <v>428</v>
      </c>
      <c r="F295" s="178" t="s">
        <v>429</v>
      </c>
      <c r="G295" s="179" t="s">
        <v>128</v>
      </c>
      <c r="H295" s="180">
        <v>46</v>
      </c>
      <c r="I295" s="181"/>
      <c r="J295" s="182">
        <f>ROUND(I295*H295,2)</f>
        <v>0</v>
      </c>
      <c r="K295" s="178" t="s">
        <v>129</v>
      </c>
      <c r="L295" s="42"/>
      <c r="M295" s="183" t="s">
        <v>19</v>
      </c>
      <c r="N295" s="184" t="s">
        <v>45</v>
      </c>
      <c r="O295" s="67"/>
      <c r="P295" s="185">
        <f>O295*H295</f>
        <v>0</v>
      </c>
      <c r="Q295" s="185">
        <v>0</v>
      </c>
      <c r="R295" s="185">
        <f>Q295*H295</f>
        <v>0</v>
      </c>
      <c r="S295" s="185">
        <v>0</v>
      </c>
      <c r="T295" s="186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130</v>
      </c>
      <c r="AT295" s="187" t="s">
        <v>125</v>
      </c>
      <c r="AU295" s="187" t="s">
        <v>84</v>
      </c>
      <c r="AY295" s="20" t="s">
        <v>123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82</v>
      </c>
      <c r="BK295" s="188">
        <f>ROUND(I295*H295,2)</f>
        <v>0</v>
      </c>
      <c r="BL295" s="20" t="s">
        <v>130</v>
      </c>
      <c r="BM295" s="187" t="s">
        <v>430</v>
      </c>
    </row>
    <row r="296" spans="1:65" s="2" customFormat="1" ht="11.25">
      <c r="A296" s="37"/>
      <c r="B296" s="38"/>
      <c r="C296" s="39"/>
      <c r="D296" s="189" t="s">
        <v>132</v>
      </c>
      <c r="E296" s="39"/>
      <c r="F296" s="190" t="s">
        <v>431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132</v>
      </c>
      <c r="AU296" s="20" t="s">
        <v>84</v>
      </c>
    </row>
    <row r="297" spans="1:65" s="13" customFormat="1" ht="11.25">
      <c r="B297" s="194"/>
      <c r="C297" s="195"/>
      <c r="D297" s="196" t="s">
        <v>134</v>
      </c>
      <c r="E297" s="197" t="s">
        <v>19</v>
      </c>
      <c r="F297" s="198" t="s">
        <v>432</v>
      </c>
      <c r="G297" s="195"/>
      <c r="H297" s="199">
        <v>37.5</v>
      </c>
      <c r="I297" s="200"/>
      <c r="J297" s="195"/>
      <c r="K297" s="195"/>
      <c r="L297" s="201"/>
      <c r="M297" s="202"/>
      <c r="N297" s="203"/>
      <c r="O297" s="203"/>
      <c r="P297" s="203"/>
      <c r="Q297" s="203"/>
      <c r="R297" s="203"/>
      <c r="S297" s="203"/>
      <c r="T297" s="204"/>
      <c r="AT297" s="205" t="s">
        <v>134</v>
      </c>
      <c r="AU297" s="205" t="s">
        <v>84</v>
      </c>
      <c r="AV297" s="13" t="s">
        <v>84</v>
      </c>
      <c r="AW297" s="13" t="s">
        <v>35</v>
      </c>
      <c r="AX297" s="13" t="s">
        <v>74</v>
      </c>
      <c r="AY297" s="205" t="s">
        <v>123</v>
      </c>
    </row>
    <row r="298" spans="1:65" s="15" customFormat="1" ht="11.25">
      <c r="B298" s="216"/>
      <c r="C298" s="217"/>
      <c r="D298" s="196" t="s">
        <v>134</v>
      </c>
      <c r="E298" s="218" t="s">
        <v>19</v>
      </c>
      <c r="F298" s="219" t="s">
        <v>238</v>
      </c>
      <c r="G298" s="217"/>
      <c r="H298" s="220">
        <v>37.5</v>
      </c>
      <c r="I298" s="221"/>
      <c r="J298" s="217"/>
      <c r="K298" s="217"/>
      <c r="L298" s="222"/>
      <c r="M298" s="223"/>
      <c r="N298" s="224"/>
      <c r="O298" s="224"/>
      <c r="P298" s="224"/>
      <c r="Q298" s="224"/>
      <c r="R298" s="224"/>
      <c r="S298" s="224"/>
      <c r="T298" s="225"/>
      <c r="AT298" s="226" t="s">
        <v>134</v>
      </c>
      <c r="AU298" s="226" t="s">
        <v>84</v>
      </c>
      <c r="AV298" s="15" t="s">
        <v>142</v>
      </c>
      <c r="AW298" s="15" t="s">
        <v>35</v>
      </c>
      <c r="AX298" s="15" t="s">
        <v>74</v>
      </c>
      <c r="AY298" s="226" t="s">
        <v>123</v>
      </c>
    </row>
    <row r="299" spans="1:65" s="14" customFormat="1" ht="11.25">
      <c r="B299" s="206"/>
      <c r="C299" s="207"/>
      <c r="D299" s="196" t="s">
        <v>134</v>
      </c>
      <c r="E299" s="208" t="s">
        <v>19</v>
      </c>
      <c r="F299" s="209" t="s">
        <v>425</v>
      </c>
      <c r="G299" s="207"/>
      <c r="H299" s="208" t="s">
        <v>19</v>
      </c>
      <c r="I299" s="210"/>
      <c r="J299" s="207"/>
      <c r="K299" s="207"/>
      <c r="L299" s="211"/>
      <c r="M299" s="212"/>
      <c r="N299" s="213"/>
      <c r="O299" s="213"/>
      <c r="P299" s="213"/>
      <c r="Q299" s="213"/>
      <c r="R299" s="213"/>
      <c r="S299" s="213"/>
      <c r="T299" s="214"/>
      <c r="AT299" s="215" t="s">
        <v>134</v>
      </c>
      <c r="AU299" s="215" t="s">
        <v>84</v>
      </c>
      <c r="AV299" s="14" t="s">
        <v>82</v>
      </c>
      <c r="AW299" s="14" t="s">
        <v>35</v>
      </c>
      <c r="AX299" s="14" t="s">
        <v>74</v>
      </c>
      <c r="AY299" s="215" t="s">
        <v>123</v>
      </c>
    </row>
    <row r="300" spans="1:65" s="13" customFormat="1" ht="11.25">
      <c r="B300" s="194"/>
      <c r="C300" s="195"/>
      <c r="D300" s="196" t="s">
        <v>134</v>
      </c>
      <c r="E300" s="197" t="s">
        <v>19</v>
      </c>
      <c r="F300" s="198" t="s">
        <v>426</v>
      </c>
      <c r="G300" s="195"/>
      <c r="H300" s="199">
        <v>8.5</v>
      </c>
      <c r="I300" s="200"/>
      <c r="J300" s="195"/>
      <c r="K300" s="195"/>
      <c r="L300" s="201"/>
      <c r="M300" s="202"/>
      <c r="N300" s="203"/>
      <c r="O300" s="203"/>
      <c r="P300" s="203"/>
      <c r="Q300" s="203"/>
      <c r="R300" s="203"/>
      <c r="S300" s="203"/>
      <c r="T300" s="204"/>
      <c r="AT300" s="205" t="s">
        <v>134</v>
      </c>
      <c r="AU300" s="205" t="s">
        <v>84</v>
      </c>
      <c r="AV300" s="13" t="s">
        <v>84</v>
      </c>
      <c r="AW300" s="13" t="s">
        <v>35</v>
      </c>
      <c r="AX300" s="13" t="s">
        <v>74</v>
      </c>
      <c r="AY300" s="205" t="s">
        <v>123</v>
      </c>
    </row>
    <row r="301" spans="1:65" s="15" customFormat="1" ht="11.25">
      <c r="B301" s="216"/>
      <c r="C301" s="217"/>
      <c r="D301" s="196" t="s">
        <v>134</v>
      </c>
      <c r="E301" s="218" t="s">
        <v>19</v>
      </c>
      <c r="F301" s="219" t="s">
        <v>238</v>
      </c>
      <c r="G301" s="217"/>
      <c r="H301" s="220">
        <v>8.5</v>
      </c>
      <c r="I301" s="221"/>
      <c r="J301" s="217"/>
      <c r="K301" s="217"/>
      <c r="L301" s="222"/>
      <c r="M301" s="223"/>
      <c r="N301" s="224"/>
      <c r="O301" s="224"/>
      <c r="P301" s="224"/>
      <c r="Q301" s="224"/>
      <c r="R301" s="224"/>
      <c r="S301" s="224"/>
      <c r="T301" s="225"/>
      <c r="AT301" s="226" t="s">
        <v>134</v>
      </c>
      <c r="AU301" s="226" t="s">
        <v>84</v>
      </c>
      <c r="AV301" s="15" t="s">
        <v>142</v>
      </c>
      <c r="AW301" s="15" t="s">
        <v>35</v>
      </c>
      <c r="AX301" s="15" t="s">
        <v>74</v>
      </c>
      <c r="AY301" s="226" t="s">
        <v>123</v>
      </c>
    </row>
    <row r="302" spans="1:65" s="16" customFormat="1" ht="11.25">
      <c r="B302" s="227"/>
      <c r="C302" s="228"/>
      <c r="D302" s="196" t="s">
        <v>134</v>
      </c>
      <c r="E302" s="229" t="s">
        <v>19</v>
      </c>
      <c r="F302" s="230" t="s">
        <v>241</v>
      </c>
      <c r="G302" s="228"/>
      <c r="H302" s="231">
        <v>46</v>
      </c>
      <c r="I302" s="232"/>
      <c r="J302" s="228"/>
      <c r="K302" s="228"/>
      <c r="L302" s="233"/>
      <c r="M302" s="234"/>
      <c r="N302" s="235"/>
      <c r="O302" s="235"/>
      <c r="P302" s="235"/>
      <c r="Q302" s="235"/>
      <c r="R302" s="235"/>
      <c r="S302" s="235"/>
      <c r="T302" s="236"/>
      <c r="AT302" s="237" t="s">
        <v>134</v>
      </c>
      <c r="AU302" s="237" t="s">
        <v>84</v>
      </c>
      <c r="AV302" s="16" t="s">
        <v>130</v>
      </c>
      <c r="AW302" s="16" t="s">
        <v>35</v>
      </c>
      <c r="AX302" s="16" t="s">
        <v>82</v>
      </c>
      <c r="AY302" s="237" t="s">
        <v>123</v>
      </c>
    </row>
    <row r="303" spans="1:65" s="14" customFormat="1" ht="11.25">
      <c r="B303" s="206"/>
      <c r="C303" s="207"/>
      <c r="D303" s="196" t="s">
        <v>134</v>
      </c>
      <c r="E303" s="208" t="s">
        <v>19</v>
      </c>
      <c r="F303" s="209" t="s">
        <v>136</v>
      </c>
      <c r="G303" s="207"/>
      <c r="H303" s="208" t="s">
        <v>19</v>
      </c>
      <c r="I303" s="210"/>
      <c r="J303" s="207"/>
      <c r="K303" s="207"/>
      <c r="L303" s="211"/>
      <c r="M303" s="212"/>
      <c r="N303" s="213"/>
      <c r="O303" s="213"/>
      <c r="P303" s="213"/>
      <c r="Q303" s="213"/>
      <c r="R303" s="213"/>
      <c r="S303" s="213"/>
      <c r="T303" s="214"/>
      <c r="AT303" s="215" t="s">
        <v>134</v>
      </c>
      <c r="AU303" s="215" t="s">
        <v>84</v>
      </c>
      <c r="AV303" s="14" t="s">
        <v>82</v>
      </c>
      <c r="AW303" s="14" t="s">
        <v>35</v>
      </c>
      <c r="AX303" s="14" t="s">
        <v>74</v>
      </c>
      <c r="AY303" s="215" t="s">
        <v>123</v>
      </c>
    </row>
    <row r="304" spans="1:65" s="2" customFormat="1" ht="24.2" customHeight="1">
      <c r="A304" s="37"/>
      <c r="B304" s="38"/>
      <c r="C304" s="176" t="s">
        <v>433</v>
      </c>
      <c r="D304" s="176" t="s">
        <v>125</v>
      </c>
      <c r="E304" s="177" t="s">
        <v>434</v>
      </c>
      <c r="F304" s="178" t="s">
        <v>435</v>
      </c>
      <c r="G304" s="179" t="s">
        <v>128</v>
      </c>
      <c r="H304" s="180">
        <v>46</v>
      </c>
      <c r="I304" s="181"/>
      <c r="J304" s="182">
        <f>ROUND(I304*H304,2)</f>
        <v>0</v>
      </c>
      <c r="K304" s="178" t="s">
        <v>129</v>
      </c>
      <c r="L304" s="42"/>
      <c r="M304" s="183" t="s">
        <v>19</v>
      </c>
      <c r="N304" s="184" t="s">
        <v>45</v>
      </c>
      <c r="O304" s="67"/>
      <c r="P304" s="185">
        <f>O304*H304</f>
        <v>0</v>
      </c>
      <c r="Q304" s="185">
        <v>0</v>
      </c>
      <c r="R304" s="185">
        <f>Q304*H304</f>
        <v>0</v>
      </c>
      <c r="S304" s="185">
        <v>0</v>
      </c>
      <c r="T304" s="186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7" t="s">
        <v>130</v>
      </c>
      <c r="AT304" s="187" t="s">
        <v>125</v>
      </c>
      <c r="AU304" s="187" t="s">
        <v>84</v>
      </c>
      <c r="AY304" s="20" t="s">
        <v>123</v>
      </c>
      <c r="BE304" s="188">
        <f>IF(N304="základní",J304,0)</f>
        <v>0</v>
      </c>
      <c r="BF304" s="188">
        <f>IF(N304="snížená",J304,0)</f>
        <v>0</v>
      </c>
      <c r="BG304" s="188">
        <f>IF(N304="zákl. přenesená",J304,0)</f>
        <v>0</v>
      </c>
      <c r="BH304" s="188">
        <f>IF(N304="sníž. přenesená",J304,0)</f>
        <v>0</v>
      </c>
      <c r="BI304" s="188">
        <f>IF(N304="nulová",J304,0)</f>
        <v>0</v>
      </c>
      <c r="BJ304" s="20" t="s">
        <v>82</v>
      </c>
      <c r="BK304" s="188">
        <f>ROUND(I304*H304,2)</f>
        <v>0</v>
      </c>
      <c r="BL304" s="20" t="s">
        <v>130</v>
      </c>
      <c r="BM304" s="187" t="s">
        <v>436</v>
      </c>
    </row>
    <row r="305" spans="1:65" s="2" customFormat="1" ht="11.25">
      <c r="A305" s="37"/>
      <c r="B305" s="38"/>
      <c r="C305" s="39"/>
      <c r="D305" s="189" t="s">
        <v>132</v>
      </c>
      <c r="E305" s="39"/>
      <c r="F305" s="190" t="s">
        <v>437</v>
      </c>
      <c r="G305" s="39"/>
      <c r="H305" s="39"/>
      <c r="I305" s="191"/>
      <c r="J305" s="39"/>
      <c r="K305" s="39"/>
      <c r="L305" s="42"/>
      <c r="M305" s="192"/>
      <c r="N305" s="193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132</v>
      </c>
      <c r="AU305" s="20" t="s">
        <v>84</v>
      </c>
    </row>
    <row r="306" spans="1:65" s="13" customFormat="1" ht="11.25">
      <c r="B306" s="194"/>
      <c r="C306" s="195"/>
      <c r="D306" s="196" t="s">
        <v>134</v>
      </c>
      <c r="E306" s="197" t="s">
        <v>19</v>
      </c>
      <c r="F306" s="198" t="s">
        <v>432</v>
      </c>
      <c r="G306" s="195"/>
      <c r="H306" s="199">
        <v>37.5</v>
      </c>
      <c r="I306" s="200"/>
      <c r="J306" s="195"/>
      <c r="K306" s="195"/>
      <c r="L306" s="201"/>
      <c r="M306" s="202"/>
      <c r="N306" s="203"/>
      <c r="O306" s="203"/>
      <c r="P306" s="203"/>
      <c r="Q306" s="203"/>
      <c r="R306" s="203"/>
      <c r="S306" s="203"/>
      <c r="T306" s="204"/>
      <c r="AT306" s="205" t="s">
        <v>134</v>
      </c>
      <c r="AU306" s="205" t="s">
        <v>84</v>
      </c>
      <c r="AV306" s="13" t="s">
        <v>84</v>
      </c>
      <c r="AW306" s="13" t="s">
        <v>35</v>
      </c>
      <c r="AX306" s="13" t="s">
        <v>74</v>
      </c>
      <c r="AY306" s="205" t="s">
        <v>123</v>
      </c>
    </row>
    <row r="307" spans="1:65" s="15" customFormat="1" ht="11.25">
      <c r="B307" s="216"/>
      <c r="C307" s="217"/>
      <c r="D307" s="196" t="s">
        <v>134</v>
      </c>
      <c r="E307" s="218" t="s">
        <v>19</v>
      </c>
      <c r="F307" s="219" t="s">
        <v>238</v>
      </c>
      <c r="G307" s="217"/>
      <c r="H307" s="220">
        <v>37.5</v>
      </c>
      <c r="I307" s="221"/>
      <c r="J307" s="217"/>
      <c r="K307" s="217"/>
      <c r="L307" s="222"/>
      <c r="M307" s="223"/>
      <c r="N307" s="224"/>
      <c r="O307" s="224"/>
      <c r="P307" s="224"/>
      <c r="Q307" s="224"/>
      <c r="R307" s="224"/>
      <c r="S307" s="224"/>
      <c r="T307" s="225"/>
      <c r="AT307" s="226" t="s">
        <v>134</v>
      </c>
      <c r="AU307" s="226" t="s">
        <v>84</v>
      </c>
      <c r="AV307" s="15" t="s">
        <v>142</v>
      </c>
      <c r="AW307" s="15" t="s">
        <v>35</v>
      </c>
      <c r="AX307" s="15" t="s">
        <v>74</v>
      </c>
      <c r="AY307" s="226" t="s">
        <v>123</v>
      </c>
    </row>
    <row r="308" spans="1:65" s="14" customFormat="1" ht="11.25">
      <c r="B308" s="206"/>
      <c r="C308" s="207"/>
      <c r="D308" s="196" t="s">
        <v>134</v>
      </c>
      <c r="E308" s="208" t="s">
        <v>19</v>
      </c>
      <c r="F308" s="209" t="s">
        <v>425</v>
      </c>
      <c r="G308" s="207"/>
      <c r="H308" s="208" t="s">
        <v>19</v>
      </c>
      <c r="I308" s="210"/>
      <c r="J308" s="207"/>
      <c r="K308" s="207"/>
      <c r="L308" s="211"/>
      <c r="M308" s="212"/>
      <c r="N308" s="213"/>
      <c r="O308" s="213"/>
      <c r="P308" s="213"/>
      <c r="Q308" s="213"/>
      <c r="R308" s="213"/>
      <c r="S308" s="213"/>
      <c r="T308" s="214"/>
      <c r="AT308" s="215" t="s">
        <v>134</v>
      </c>
      <c r="AU308" s="215" t="s">
        <v>84</v>
      </c>
      <c r="AV308" s="14" t="s">
        <v>82</v>
      </c>
      <c r="AW308" s="14" t="s">
        <v>35</v>
      </c>
      <c r="AX308" s="14" t="s">
        <v>74</v>
      </c>
      <c r="AY308" s="215" t="s">
        <v>123</v>
      </c>
    </row>
    <row r="309" spans="1:65" s="13" customFormat="1" ht="11.25">
      <c r="B309" s="194"/>
      <c r="C309" s="195"/>
      <c r="D309" s="196" t="s">
        <v>134</v>
      </c>
      <c r="E309" s="197" t="s">
        <v>19</v>
      </c>
      <c r="F309" s="198" t="s">
        <v>426</v>
      </c>
      <c r="G309" s="195"/>
      <c r="H309" s="199">
        <v>8.5</v>
      </c>
      <c r="I309" s="200"/>
      <c r="J309" s="195"/>
      <c r="K309" s="195"/>
      <c r="L309" s="201"/>
      <c r="M309" s="202"/>
      <c r="N309" s="203"/>
      <c r="O309" s="203"/>
      <c r="P309" s="203"/>
      <c r="Q309" s="203"/>
      <c r="R309" s="203"/>
      <c r="S309" s="203"/>
      <c r="T309" s="204"/>
      <c r="AT309" s="205" t="s">
        <v>134</v>
      </c>
      <c r="AU309" s="205" t="s">
        <v>84</v>
      </c>
      <c r="AV309" s="13" t="s">
        <v>84</v>
      </c>
      <c r="AW309" s="13" t="s">
        <v>35</v>
      </c>
      <c r="AX309" s="13" t="s">
        <v>74</v>
      </c>
      <c r="AY309" s="205" t="s">
        <v>123</v>
      </c>
    </row>
    <row r="310" spans="1:65" s="15" customFormat="1" ht="11.25">
      <c r="B310" s="216"/>
      <c r="C310" s="217"/>
      <c r="D310" s="196" t="s">
        <v>134</v>
      </c>
      <c r="E310" s="218" t="s">
        <v>19</v>
      </c>
      <c r="F310" s="219" t="s">
        <v>238</v>
      </c>
      <c r="G310" s="217"/>
      <c r="H310" s="220">
        <v>8.5</v>
      </c>
      <c r="I310" s="221"/>
      <c r="J310" s="217"/>
      <c r="K310" s="217"/>
      <c r="L310" s="222"/>
      <c r="M310" s="223"/>
      <c r="N310" s="224"/>
      <c r="O310" s="224"/>
      <c r="P310" s="224"/>
      <c r="Q310" s="224"/>
      <c r="R310" s="224"/>
      <c r="S310" s="224"/>
      <c r="T310" s="225"/>
      <c r="AT310" s="226" t="s">
        <v>134</v>
      </c>
      <c r="AU310" s="226" t="s">
        <v>84</v>
      </c>
      <c r="AV310" s="15" t="s">
        <v>142</v>
      </c>
      <c r="AW310" s="15" t="s">
        <v>35</v>
      </c>
      <c r="AX310" s="15" t="s">
        <v>74</v>
      </c>
      <c r="AY310" s="226" t="s">
        <v>123</v>
      </c>
    </row>
    <row r="311" spans="1:65" s="16" customFormat="1" ht="11.25">
      <c r="B311" s="227"/>
      <c r="C311" s="228"/>
      <c r="D311" s="196" t="s">
        <v>134</v>
      </c>
      <c r="E311" s="229" t="s">
        <v>19</v>
      </c>
      <c r="F311" s="230" t="s">
        <v>241</v>
      </c>
      <c r="G311" s="228"/>
      <c r="H311" s="231">
        <v>46</v>
      </c>
      <c r="I311" s="232"/>
      <c r="J311" s="228"/>
      <c r="K311" s="228"/>
      <c r="L311" s="233"/>
      <c r="M311" s="234"/>
      <c r="N311" s="235"/>
      <c r="O311" s="235"/>
      <c r="P311" s="235"/>
      <c r="Q311" s="235"/>
      <c r="R311" s="235"/>
      <c r="S311" s="235"/>
      <c r="T311" s="236"/>
      <c r="AT311" s="237" t="s">
        <v>134</v>
      </c>
      <c r="AU311" s="237" t="s">
        <v>84</v>
      </c>
      <c r="AV311" s="16" t="s">
        <v>130</v>
      </c>
      <c r="AW311" s="16" t="s">
        <v>35</v>
      </c>
      <c r="AX311" s="16" t="s">
        <v>82</v>
      </c>
      <c r="AY311" s="237" t="s">
        <v>123</v>
      </c>
    </row>
    <row r="312" spans="1:65" s="14" customFormat="1" ht="11.25">
      <c r="B312" s="206"/>
      <c r="C312" s="207"/>
      <c r="D312" s="196" t="s">
        <v>134</v>
      </c>
      <c r="E312" s="208" t="s">
        <v>19</v>
      </c>
      <c r="F312" s="209" t="s">
        <v>136</v>
      </c>
      <c r="G312" s="207"/>
      <c r="H312" s="208" t="s">
        <v>19</v>
      </c>
      <c r="I312" s="210"/>
      <c r="J312" s="207"/>
      <c r="K312" s="207"/>
      <c r="L312" s="211"/>
      <c r="M312" s="212"/>
      <c r="N312" s="213"/>
      <c r="O312" s="213"/>
      <c r="P312" s="213"/>
      <c r="Q312" s="213"/>
      <c r="R312" s="213"/>
      <c r="S312" s="213"/>
      <c r="T312" s="214"/>
      <c r="AT312" s="215" t="s">
        <v>134</v>
      </c>
      <c r="AU312" s="215" t="s">
        <v>84</v>
      </c>
      <c r="AV312" s="14" t="s">
        <v>82</v>
      </c>
      <c r="AW312" s="14" t="s">
        <v>35</v>
      </c>
      <c r="AX312" s="14" t="s">
        <v>74</v>
      </c>
      <c r="AY312" s="215" t="s">
        <v>123</v>
      </c>
    </row>
    <row r="313" spans="1:65" s="2" customFormat="1" ht="24.2" customHeight="1">
      <c r="A313" s="37"/>
      <c r="B313" s="38"/>
      <c r="C313" s="176" t="s">
        <v>438</v>
      </c>
      <c r="D313" s="176" t="s">
        <v>125</v>
      </c>
      <c r="E313" s="177" t="s">
        <v>439</v>
      </c>
      <c r="F313" s="178" t="s">
        <v>440</v>
      </c>
      <c r="G313" s="179" t="s">
        <v>128</v>
      </c>
      <c r="H313" s="180">
        <v>80</v>
      </c>
      <c r="I313" s="181"/>
      <c r="J313" s="182">
        <f>ROUND(I313*H313,2)</f>
        <v>0</v>
      </c>
      <c r="K313" s="178" t="s">
        <v>129</v>
      </c>
      <c r="L313" s="42"/>
      <c r="M313" s="183" t="s">
        <v>19</v>
      </c>
      <c r="N313" s="184" t="s">
        <v>45</v>
      </c>
      <c r="O313" s="67"/>
      <c r="P313" s="185">
        <f>O313*H313</f>
        <v>0</v>
      </c>
      <c r="Q313" s="185">
        <v>0</v>
      </c>
      <c r="R313" s="185">
        <f>Q313*H313</f>
        <v>0</v>
      </c>
      <c r="S313" s="185">
        <v>0</v>
      </c>
      <c r="T313" s="186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187" t="s">
        <v>130</v>
      </c>
      <c r="AT313" s="187" t="s">
        <v>125</v>
      </c>
      <c r="AU313" s="187" t="s">
        <v>84</v>
      </c>
      <c r="AY313" s="20" t="s">
        <v>123</v>
      </c>
      <c r="BE313" s="188">
        <f>IF(N313="základní",J313,0)</f>
        <v>0</v>
      </c>
      <c r="BF313" s="188">
        <f>IF(N313="snížená",J313,0)</f>
        <v>0</v>
      </c>
      <c r="BG313" s="188">
        <f>IF(N313="zákl. přenesená",J313,0)</f>
        <v>0</v>
      </c>
      <c r="BH313" s="188">
        <f>IF(N313="sníž. přenesená",J313,0)</f>
        <v>0</v>
      </c>
      <c r="BI313" s="188">
        <f>IF(N313="nulová",J313,0)</f>
        <v>0</v>
      </c>
      <c r="BJ313" s="20" t="s">
        <v>82</v>
      </c>
      <c r="BK313" s="188">
        <f>ROUND(I313*H313,2)</f>
        <v>0</v>
      </c>
      <c r="BL313" s="20" t="s">
        <v>130</v>
      </c>
      <c r="BM313" s="187" t="s">
        <v>441</v>
      </c>
    </row>
    <row r="314" spans="1:65" s="2" customFormat="1" ht="11.25">
      <c r="A314" s="37"/>
      <c r="B314" s="38"/>
      <c r="C314" s="39"/>
      <c r="D314" s="189" t="s">
        <v>132</v>
      </c>
      <c r="E314" s="39"/>
      <c r="F314" s="190" t="s">
        <v>442</v>
      </c>
      <c r="G314" s="39"/>
      <c r="H314" s="39"/>
      <c r="I314" s="191"/>
      <c r="J314" s="39"/>
      <c r="K314" s="39"/>
      <c r="L314" s="42"/>
      <c r="M314" s="192"/>
      <c r="N314" s="193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132</v>
      </c>
      <c r="AU314" s="20" t="s">
        <v>84</v>
      </c>
    </row>
    <row r="315" spans="1:65" s="13" customFormat="1" ht="11.25">
      <c r="B315" s="194"/>
      <c r="C315" s="195"/>
      <c r="D315" s="196" t="s">
        <v>134</v>
      </c>
      <c r="E315" s="197" t="s">
        <v>19</v>
      </c>
      <c r="F315" s="198" t="s">
        <v>443</v>
      </c>
      <c r="G315" s="195"/>
      <c r="H315" s="199">
        <v>71.5</v>
      </c>
      <c r="I315" s="200"/>
      <c r="J315" s="195"/>
      <c r="K315" s="195"/>
      <c r="L315" s="201"/>
      <c r="M315" s="202"/>
      <c r="N315" s="203"/>
      <c r="O315" s="203"/>
      <c r="P315" s="203"/>
      <c r="Q315" s="203"/>
      <c r="R315" s="203"/>
      <c r="S315" s="203"/>
      <c r="T315" s="204"/>
      <c r="AT315" s="205" t="s">
        <v>134</v>
      </c>
      <c r="AU315" s="205" t="s">
        <v>84</v>
      </c>
      <c r="AV315" s="13" t="s">
        <v>84</v>
      </c>
      <c r="AW315" s="13" t="s">
        <v>35</v>
      </c>
      <c r="AX315" s="13" t="s">
        <v>74</v>
      </c>
      <c r="AY315" s="205" t="s">
        <v>123</v>
      </c>
    </row>
    <row r="316" spans="1:65" s="15" customFormat="1" ht="11.25">
      <c r="B316" s="216"/>
      <c r="C316" s="217"/>
      <c r="D316" s="196" t="s">
        <v>134</v>
      </c>
      <c r="E316" s="218" t="s">
        <v>19</v>
      </c>
      <c r="F316" s="219" t="s">
        <v>238</v>
      </c>
      <c r="G316" s="217"/>
      <c r="H316" s="220">
        <v>71.5</v>
      </c>
      <c r="I316" s="221"/>
      <c r="J316" s="217"/>
      <c r="K316" s="217"/>
      <c r="L316" s="222"/>
      <c r="M316" s="223"/>
      <c r="N316" s="224"/>
      <c r="O316" s="224"/>
      <c r="P316" s="224"/>
      <c r="Q316" s="224"/>
      <c r="R316" s="224"/>
      <c r="S316" s="224"/>
      <c r="T316" s="225"/>
      <c r="AT316" s="226" t="s">
        <v>134</v>
      </c>
      <c r="AU316" s="226" t="s">
        <v>84</v>
      </c>
      <c r="AV316" s="15" t="s">
        <v>142</v>
      </c>
      <c r="AW316" s="15" t="s">
        <v>35</v>
      </c>
      <c r="AX316" s="15" t="s">
        <v>74</v>
      </c>
      <c r="AY316" s="226" t="s">
        <v>123</v>
      </c>
    </row>
    <row r="317" spans="1:65" s="14" customFormat="1" ht="11.25">
      <c r="B317" s="206"/>
      <c r="C317" s="207"/>
      <c r="D317" s="196" t="s">
        <v>134</v>
      </c>
      <c r="E317" s="208" t="s">
        <v>19</v>
      </c>
      <c r="F317" s="209" t="s">
        <v>425</v>
      </c>
      <c r="G317" s="207"/>
      <c r="H317" s="208" t="s">
        <v>19</v>
      </c>
      <c r="I317" s="210"/>
      <c r="J317" s="207"/>
      <c r="K317" s="207"/>
      <c r="L317" s="211"/>
      <c r="M317" s="212"/>
      <c r="N317" s="213"/>
      <c r="O317" s="213"/>
      <c r="P317" s="213"/>
      <c r="Q317" s="213"/>
      <c r="R317" s="213"/>
      <c r="S317" s="213"/>
      <c r="T317" s="214"/>
      <c r="AT317" s="215" t="s">
        <v>134</v>
      </c>
      <c r="AU317" s="215" t="s">
        <v>84</v>
      </c>
      <c r="AV317" s="14" t="s">
        <v>82</v>
      </c>
      <c r="AW317" s="14" t="s">
        <v>35</v>
      </c>
      <c r="AX317" s="14" t="s">
        <v>74</v>
      </c>
      <c r="AY317" s="215" t="s">
        <v>123</v>
      </c>
    </row>
    <row r="318" spans="1:65" s="13" customFormat="1" ht="11.25">
      <c r="B318" s="194"/>
      <c r="C318" s="195"/>
      <c r="D318" s="196" t="s">
        <v>134</v>
      </c>
      <c r="E318" s="197" t="s">
        <v>19</v>
      </c>
      <c r="F318" s="198" t="s">
        <v>426</v>
      </c>
      <c r="G318" s="195"/>
      <c r="H318" s="199">
        <v>8.5</v>
      </c>
      <c r="I318" s="200"/>
      <c r="J318" s="195"/>
      <c r="K318" s="195"/>
      <c r="L318" s="201"/>
      <c r="M318" s="202"/>
      <c r="N318" s="203"/>
      <c r="O318" s="203"/>
      <c r="P318" s="203"/>
      <c r="Q318" s="203"/>
      <c r="R318" s="203"/>
      <c r="S318" s="203"/>
      <c r="T318" s="204"/>
      <c r="AT318" s="205" t="s">
        <v>134</v>
      </c>
      <c r="AU318" s="205" t="s">
        <v>84</v>
      </c>
      <c r="AV318" s="13" t="s">
        <v>84</v>
      </c>
      <c r="AW318" s="13" t="s">
        <v>35</v>
      </c>
      <c r="AX318" s="13" t="s">
        <v>74</v>
      </c>
      <c r="AY318" s="205" t="s">
        <v>123</v>
      </c>
    </row>
    <row r="319" spans="1:65" s="15" customFormat="1" ht="11.25">
      <c r="B319" s="216"/>
      <c r="C319" s="217"/>
      <c r="D319" s="196" t="s">
        <v>134</v>
      </c>
      <c r="E319" s="218" t="s">
        <v>19</v>
      </c>
      <c r="F319" s="219" t="s">
        <v>238</v>
      </c>
      <c r="G319" s="217"/>
      <c r="H319" s="220">
        <v>8.5</v>
      </c>
      <c r="I319" s="221"/>
      <c r="J319" s="217"/>
      <c r="K319" s="217"/>
      <c r="L319" s="222"/>
      <c r="M319" s="223"/>
      <c r="N319" s="224"/>
      <c r="O319" s="224"/>
      <c r="P319" s="224"/>
      <c r="Q319" s="224"/>
      <c r="R319" s="224"/>
      <c r="S319" s="224"/>
      <c r="T319" s="225"/>
      <c r="AT319" s="226" t="s">
        <v>134</v>
      </c>
      <c r="AU319" s="226" t="s">
        <v>84</v>
      </c>
      <c r="AV319" s="15" t="s">
        <v>142</v>
      </c>
      <c r="AW319" s="15" t="s">
        <v>35</v>
      </c>
      <c r="AX319" s="15" t="s">
        <v>74</v>
      </c>
      <c r="AY319" s="226" t="s">
        <v>123</v>
      </c>
    </row>
    <row r="320" spans="1:65" s="16" customFormat="1" ht="11.25">
      <c r="B320" s="227"/>
      <c r="C320" s="228"/>
      <c r="D320" s="196" t="s">
        <v>134</v>
      </c>
      <c r="E320" s="229" t="s">
        <v>19</v>
      </c>
      <c r="F320" s="230" t="s">
        <v>241</v>
      </c>
      <c r="G320" s="228"/>
      <c r="H320" s="231">
        <v>80</v>
      </c>
      <c r="I320" s="232"/>
      <c r="J320" s="228"/>
      <c r="K320" s="228"/>
      <c r="L320" s="233"/>
      <c r="M320" s="234"/>
      <c r="N320" s="235"/>
      <c r="O320" s="235"/>
      <c r="P320" s="235"/>
      <c r="Q320" s="235"/>
      <c r="R320" s="235"/>
      <c r="S320" s="235"/>
      <c r="T320" s="236"/>
      <c r="AT320" s="237" t="s">
        <v>134</v>
      </c>
      <c r="AU320" s="237" t="s">
        <v>84</v>
      </c>
      <c r="AV320" s="16" t="s">
        <v>130</v>
      </c>
      <c r="AW320" s="16" t="s">
        <v>35</v>
      </c>
      <c r="AX320" s="16" t="s">
        <v>82</v>
      </c>
      <c r="AY320" s="237" t="s">
        <v>123</v>
      </c>
    </row>
    <row r="321" spans="1:65" s="14" customFormat="1" ht="11.25">
      <c r="B321" s="206"/>
      <c r="C321" s="207"/>
      <c r="D321" s="196" t="s">
        <v>134</v>
      </c>
      <c r="E321" s="208" t="s">
        <v>19</v>
      </c>
      <c r="F321" s="209" t="s">
        <v>136</v>
      </c>
      <c r="G321" s="207"/>
      <c r="H321" s="208" t="s">
        <v>19</v>
      </c>
      <c r="I321" s="210"/>
      <c r="J321" s="207"/>
      <c r="K321" s="207"/>
      <c r="L321" s="211"/>
      <c r="M321" s="212"/>
      <c r="N321" s="213"/>
      <c r="O321" s="213"/>
      <c r="P321" s="213"/>
      <c r="Q321" s="213"/>
      <c r="R321" s="213"/>
      <c r="S321" s="213"/>
      <c r="T321" s="214"/>
      <c r="AT321" s="215" t="s">
        <v>134</v>
      </c>
      <c r="AU321" s="215" t="s">
        <v>84</v>
      </c>
      <c r="AV321" s="14" t="s">
        <v>82</v>
      </c>
      <c r="AW321" s="14" t="s">
        <v>35</v>
      </c>
      <c r="AX321" s="14" t="s">
        <v>74</v>
      </c>
      <c r="AY321" s="215" t="s">
        <v>123</v>
      </c>
    </row>
    <row r="322" spans="1:65" s="2" customFormat="1" ht="49.15" customHeight="1">
      <c r="A322" s="37"/>
      <c r="B322" s="38"/>
      <c r="C322" s="176" t="s">
        <v>444</v>
      </c>
      <c r="D322" s="176" t="s">
        <v>125</v>
      </c>
      <c r="E322" s="177" t="s">
        <v>445</v>
      </c>
      <c r="F322" s="178" t="s">
        <v>446</v>
      </c>
      <c r="G322" s="179" t="s">
        <v>128</v>
      </c>
      <c r="H322" s="180">
        <v>80</v>
      </c>
      <c r="I322" s="181"/>
      <c r="J322" s="182">
        <f>ROUND(I322*H322,2)</f>
        <v>0</v>
      </c>
      <c r="K322" s="178" t="s">
        <v>129</v>
      </c>
      <c r="L322" s="42"/>
      <c r="M322" s="183" t="s">
        <v>19</v>
      </c>
      <c r="N322" s="184" t="s">
        <v>45</v>
      </c>
      <c r="O322" s="67"/>
      <c r="P322" s="185">
        <f>O322*H322</f>
        <v>0</v>
      </c>
      <c r="Q322" s="185">
        <v>0</v>
      </c>
      <c r="R322" s="185">
        <f>Q322*H322</f>
        <v>0</v>
      </c>
      <c r="S322" s="185">
        <v>0</v>
      </c>
      <c r="T322" s="186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7" t="s">
        <v>130</v>
      </c>
      <c r="AT322" s="187" t="s">
        <v>125</v>
      </c>
      <c r="AU322" s="187" t="s">
        <v>84</v>
      </c>
      <c r="AY322" s="20" t="s">
        <v>123</v>
      </c>
      <c r="BE322" s="188">
        <f>IF(N322="základní",J322,0)</f>
        <v>0</v>
      </c>
      <c r="BF322" s="188">
        <f>IF(N322="snížená",J322,0)</f>
        <v>0</v>
      </c>
      <c r="BG322" s="188">
        <f>IF(N322="zákl. přenesená",J322,0)</f>
        <v>0</v>
      </c>
      <c r="BH322" s="188">
        <f>IF(N322="sníž. přenesená",J322,0)</f>
        <v>0</v>
      </c>
      <c r="BI322" s="188">
        <f>IF(N322="nulová",J322,0)</f>
        <v>0</v>
      </c>
      <c r="BJ322" s="20" t="s">
        <v>82</v>
      </c>
      <c r="BK322" s="188">
        <f>ROUND(I322*H322,2)</f>
        <v>0</v>
      </c>
      <c r="BL322" s="20" t="s">
        <v>130</v>
      </c>
      <c r="BM322" s="187" t="s">
        <v>447</v>
      </c>
    </row>
    <row r="323" spans="1:65" s="2" customFormat="1" ht="11.25">
      <c r="A323" s="37"/>
      <c r="B323" s="38"/>
      <c r="C323" s="39"/>
      <c r="D323" s="189" t="s">
        <v>132</v>
      </c>
      <c r="E323" s="39"/>
      <c r="F323" s="190" t="s">
        <v>448</v>
      </c>
      <c r="G323" s="39"/>
      <c r="H323" s="39"/>
      <c r="I323" s="191"/>
      <c r="J323" s="39"/>
      <c r="K323" s="39"/>
      <c r="L323" s="42"/>
      <c r="M323" s="192"/>
      <c r="N323" s="193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132</v>
      </c>
      <c r="AU323" s="20" t="s">
        <v>84</v>
      </c>
    </row>
    <row r="324" spans="1:65" s="13" customFormat="1" ht="11.25">
      <c r="B324" s="194"/>
      <c r="C324" s="195"/>
      <c r="D324" s="196" t="s">
        <v>134</v>
      </c>
      <c r="E324" s="197" t="s">
        <v>19</v>
      </c>
      <c r="F324" s="198" t="s">
        <v>443</v>
      </c>
      <c r="G324" s="195"/>
      <c r="H324" s="199">
        <v>71.5</v>
      </c>
      <c r="I324" s="200"/>
      <c r="J324" s="195"/>
      <c r="K324" s="195"/>
      <c r="L324" s="201"/>
      <c r="M324" s="202"/>
      <c r="N324" s="203"/>
      <c r="O324" s="203"/>
      <c r="P324" s="203"/>
      <c r="Q324" s="203"/>
      <c r="R324" s="203"/>
      <c r="S324" s="203"/>
      <c r="T324" s="204"/>
      <c r="AT324" s="205" t="s">
        <v>134</v>
      </c>
      <c r="AU324" s="205" t="s">
        <v>84</v>
      </c>
      <c r="AV324" s="13" t="s">
        <v>84</v>
      </c>
      <c r="AW324" s="13" t="s">
        <v>35</v>
      </c>
      <c r="AX324" s="13" t="s">
        <v>74</v>
      </c>
      <c r="AY324" s="205" t="s">
        <v>123</v>
      </c>
    </row>
    <row r="325" spans="1:65" s="15" customFormat="1" ht="11.25">
      <c r="B325" s="216"/>
      <c r="C325" s="217"/>
      <c r="D325" s="196" t="s">
        <v>134</v>
      </c>
      <c r="E325" s="218" t="s">
        <v>19</v>
      </c>
      <c r="F325" s="219" t="s">
        <v>238</v>
      </c>
      <c r="G325" s="217"/>
      <c r="H325" s="220">
        <v>71.5</v>
      </c>
      <c r="I325" s="221"/>
      <c r="J325" s="217"/>
      <c r="K325" s="217"/>
      <c r="L325" s="222"/>
      <c r="M325" s="223"/>
      <c r="N325" s="224"/>
      <c r="O325" s="224"/>
      <c r="P325" s="224"/>
      <c r="Q325" s="224"/>
      <c r="R325" s="224"/>
      <c r="S325" s="224"/>
      <c r="T325" s="225"/>
      <c r="AT325" s="226" t="s">
        <v>134</v>
      </c>
      <c r="AU325" s="226" t="s">
        <v>84</v>
      </c>
      <c r="AV325" s="15" t="s">
        <v>142</v>
      </c>
      <c r="AW325" s="15" t="s">
        <v>35</v>
      </c>
      <c r="AX325" s="15" t="s">
        <v>74</v>
      </c>
      <c r="AY325" s="226" t="s">
        <v>123</v>
      </c>
    </row>
    <row r="326" spans="1:65" s="14" customFormat="1" ht="11.25">
      <c r="B326" s="206"/>
      <c r="C326" s="207"/>
      <c r="D326" s="196" t="s">
        <v>134</v>
      </c>
      <c r="E326" s="208" t="s">
        <v>19</v>
      </c>
      <c r="F326" s="209" t="s">
        <v>425</v>
      </c>
      <c r="G326" s="207"/>
      <c r="H326" s="208" t="s">
        <v>19</v>
      </c>
      <c r="I326" s="210"/>
      <c r="J326" s="207"/>
      <c r="K326" s="207"/>
      <c r="L326" s="211"/>
      <c r="M326" s="212"/>
      <c r="N326" s="213"/>
      <c r="O326" s="213"/>
      <c r="P326" s="213"/>
      <c r="Q326" s="213"/>
      <c r="R326" s="213"/>
      <c r="S326" s="213"/>
      <c r="T326" s="214"/>
      <c r="AT326" s="215" t="s">
        <v>134</v>
      </c>
      <c r="AU326" s="215" t="s">
        <v>84</v>
      </c>
      <c r="AV326" s="14" t="s">
        <v>82</v>
      </c>
      <c r="AW326" s="14" t="s">
        <v>35</v>
      </c>
      <c r="AX326" s="14" t="s">
        <v>74</v>
      </c>
      <c r="AY326" s="215" t="s">
        <v>123</v>
      </c>
    </row>
    <row r="327" spans="1:65" s="13" customFormat="1" ht="11.25">
      <c r="B327" s="194"/>
      <c r="C327" s="195"/>
      <c r="D327" s="196" t="s">
        <v>134</v>
      </c>
      <c r="E327" s="197" t="s">
        <v>19</v>
      </c>
      <c r="F327" s="198" t="s">
        <v>426</v>
      </c>
      <c r="G327" s="195"/>
      <c r="H327" s="199">
        <v>8.5</v>
      </c>
      <c r="I327" s="200"/>
      <c r="J327" s="195"/>
      <c r="K327" s="195"/>
      <c r="L327" s="201"/>
      <c r="M327" s="202"/>
      <c r="N327" s="203"/>
      <c r="O327" s="203"/>
      <c r="P327" s="203"/>
      <c r="Q327" s="203"/>
      <c r="R327" s="203"/>
      <c r="S327" s="203"/>
      <c r="T327" s="204"/>
      <c r="AT327" s="205" t="s">
        <v>134</v>
      </c>
      <c r="AU327" s="205" t="s">
        <v>84</v>
      </c>
      <c r="AV327" s="13" t="s">
        <v>84</v>
      </c>
      <c r="AW327" s="13" t="s">
        <v>35</v>
      </c>
      <c r="AX327" s="13" t="s">
        <v>74</v>
      </c>
      <c r="AY327" s="205" t="s">
        <v>123</v>
      </c>
    </row>
    <row r="328" spans="1:65" s="15" customFormat="1" ht="11.25">
      <c r="B328" s="216"/>
      <c r="C328" s="217"/>
      <c r="D328" s="196" t="s">
        <v>134</v>
      </c>
      <c r="E328" s="218" t="s">
        <v>19</v>
      </c>
      <c r="F328" s="219" t="s">
        <v>238</v>
      </c>
      <c r="G328" s="217"/>
      <c r="H328" s="220">
        <v>8.5</v>
      </c>
      <c r="I328" s="221"/>
      <c r="J328" s="217"/>
      <c r="K328" s="217"/>
      <c r="L328" s="222"/>
      <c r="M328" s="223"/>
      <c r="N328" s="224"/>
      <c r="O328" s="224"/>
      <c r="P328" s="224"/>
      <c r="Q328" s="224"/>
      <c r="R328" s="224"/>
      <c r="S328" s="224"/>
      <c r="T328" s="225"/>
      <c r="AT328" s="226" t="s">
        <v>134</v>
      </c>
      <c r="AU328" s="226" t="s">
        <v>84</v>
      </c>
      <c r="AV328" s="15" t="s">
        <v>142</v>
      </c>
      <c r="AW328" s="15" t="s">
        <v>35</v>
      </c>
      <c r="AX328" s="15" t="s">
        <v>74</v>
      </c>
      <c r="AY328" s="226" t="s">
        <v>123</v>
      </c>
    </row>
    <row r="329" spans="1:65" s="16" customFormat="1" ht="11.25">
      <c r="B329" s="227"/>
      <c r="C329" s="228"/>
      <c r="D329" s="196" t="s">
        <v>134</v>
      </c>
      <c r="E329" s="229" t="s">
        <v>19</v>
      </c>
      <c r="F329" s="230" t="s">
        <v>241</v>
      </c>
      <c r="G329" s="228"/>
      <c r="H329" s="231">
        <v>80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AT329" s="237" t="s">
        <v>134</v>
      </c>
      <c r="AU329" s="237" t="s">
        <v>84</v>
      </c>
      <c r="AV329" s="16" t="s">
        <v>130</v>
      </c>
      <c r="AW329" s="16" t="s">
        <v>35</v>
      </c>
      <c r="AX329" s="16" t="s">
        <v>82</v>
      </c>
      <c r="AY329" s="237" t="s">
        <v>123</v>
      </c>
    </row>
    <row r="330" spans="1:65" s="14" customFormat="1" ht="11.25">
      <c r="B330" s="206"/>
      <c r="C330" s="207"/>
      <c r="D330" s="196" t="s">
        <v>134</v>
      </c>
      <c r="E330" s="208" t="s">
        <v>19</v>
      </c>
      <c r="F330" s="209" t="s">
        <v>136</v>
      </c>
      <c r="G330" s="207"/>
      <c r="H330" s="208" t="s">
        <v>19</v>
      </c>
      <c r="I330" s="210"/>
      <c r="J330" s="207"/>
      <c r="K330" s="207"/>
      <c r="L330" s="211"/>
      <c r="M330" s="212"/>
      <c r="N330" s="213"/>
      <c r="O330" s="213"/>
      <c r="P330" s="213"/>
      <c r="Q330" s="213"/>
      <c r="R330" s="213"/>
      <c r="S330" s="213"/>
      <c r="T330" s="214"/>
      <c r="AT330" s="215" t="s">
        <v>134</v>
      </c>
      <c r="AU330" s="215" t="s">
        <v>84</v>
      </c>
      <c r="AV330" s="14" t="s">
        <v>82</v>
      </c>
      <c r="AW330" s="14" t="s">
        <v>35</v>
      </c>
      <c r="AX330" s="14" t="s">
        <v>74</v>
      </c>
      <c r="AY330" s="215" t="s">
        <v>123</v>
      </c>
    </row>
    <row r="331" spans="1:65" s="2" customFormat="1" ht="78" customHeight="1">
      <c r="A331" s="37"/>
      <c r="B331" s="38"/>
      <c r="C331" s="176" t="s">
        <v>449</v>
      </c>
      <c r="D331" s="176" t="s">
        <v>125</v>
      </c>
      <c r="E331" s="177" t="s">
        <v>450</v>
      </c>
      <c r="F331" s="178" t="s">
        <v>451</v>
      </c>
      <c r="G331" s="179" t="s">
        <v>128</v>
      </c>
      <c r="H331" s="180">
        <v>91</v>
      </c>
      <c r="I331" s="181"/>
      <c r="J331" s="182">
        <f>ROUND(I331*H331,2)</f>
        <v>0</v>
      </c>
      <c r="K331" s="178" t="s">
        <v>129</v>
      </c>
      <c r="L331" s="42"/>
      <c r="M331" s="183" t="s">
        <v>19</v>
      </c>
      <c r="N331" s="184" t="s">
        <v>45</v>
      </c>
      <c r="O331" s="67"/>
      <c r="P331" s="185">
        <f>O331*H331</f>
        <v>0</v>
      </c>
      <c r="Q331" s="185">
        <v>8.9219999999999994E-2</v>
      </c>
      <c r="R331" s="185">
        <f>Q331*H331</f>
        <v>8.119019999999999</v>
      </c>
      <c r="S331" s="185">
        <v>0</v>
      </c>
      <c r="T331" s="186">
        <f>S331*H331</f>
        <v>0</v>
      </c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R331" s="187" t="s">
        <v>130</v>
      </c>
      <c r="AT331" s="187" t="s">
        <v>125</v>
      </c>
      <c r="AU331" s="187" t="s">
        <v>84</v>
      </c>
      <c r="AY331" s="20" t="s">
        <v>123</v>
      </c>
      <c r="BE331" s="188">
        <f>IF(N331="základní",J331,0)</f>
        <v>0</v>
      </c>
      <c r="BF331" s="188">
        <f>IF(N331="snížená",J331,0)</f>
        <v>0</v>
      </c>
      <c r="BG331" s="188">
        <f>IF(N331="zákl. přenesená",J331,0)</f>
        <v>0</v>
      </c>
      <c r="BH331" s="188">
        <f>IF(N331="sníž. přenesená",J331,0)</f>
        <v>0</v>
      </c>
      <c r="BI331" s="188">
        <f>IF(N331="nulová",J331,0)</f>
        <v>0</v>
      </c>
      <c r="BJ331" s="20" t="s">
        <v>82</v>
      </c>
      <c r="BK331" s="188">
        <f>ROUND(I331*H331,2)</f>
        <v>0</v>
      </c>
      <c r="BL331" s="20" t="s">
        <v>130</v>
      </c>
      <c r="BM331" s="187" t="s">
        <v>452</v>
      </c>
    </row>
    <row r="332" spans="1:65" s="2" customFormat="1" ht="11.25">
      <c r="A332" s="37"/>
      <c r="B332" s="38"/>
      <c r="C332" s="39"/>
      <c r="D332" s="189" t="s">
        <v>132</v>
      </c>
      <c r="E332" s="39"/>
      <c r="F332" s="190" t="s">
        <v>453</v>
      </c>
      <c r="G332" s="39"/>
      <c r="H332" s="39"/>
      <c r="I332" s="191"/>
      <c r="J332" s="39"/>
      <c r="K332" s="39"/>
      <c r="L332" s="42"/>
      <c r="M332" s="192"/>
      <c r="N332" s="193"/>
      <c r="O332" s="67"/>
      <c r="P332" s="67"/>
      <c r="Q332" s="67"/>
      <c r="R332" s="67"/>
      <c r="S332" s="67"/>
      <c r="T332" s="68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T332" s="20" t="s">
        <v>132</v>
      </c>
      <c r="AU332" s="20" t="s">
        <v>84</v>
      </c>
    </row>
    <row r="333" spans="1:65" s="14" customFormat="1" ht="11.25">
      <c r="B333" s="206"/>
      <c r="C333" s="207"/>
      <c r="D333" s="196" t="s">
        <v>134</v>
      </c>
      <c r="E333" s="208" t="s">
        <v>19</v>
      </c>
      <c r="F333" s="209" t="s">
        <v>415</v>
      </c>
      <c r="G333" s="207"/>
      <c r="H333" s="208" t="s">
        <v>19</v>
      </c>
      <c r="I333" s="210"/>
      <c r="J333" s="207"/>
      <c r="K333" s="207"/>
      <c r="L333" s="211"/>
      <c r="M333" s="212"/>
      <c r="N333" s="213"/>
      <c r="O333" s="213"/>
      <c r="P333" s="213"/>
      <c r="Q333" s="213"/>
      <c r="R333" s="213"/>
      <c r="S333" s="213"/>
      <c r="T333" s="214"/>
      <c r="AT333" s="215" t="s">
        <v>134</v>
      </c>
      <c r="AU333" s="215" t="s">
        <v>84</v>
      </c>
      <c r="AV333" s="14" t="s">
        <v>82</v>
      </c>
      <c r="AW333" s="14" t="s">
        <v>35</v>
      </c>
      <c r="AX333" s="14" t="s">
        <v>74</v>
      </c>
      <c r="AY333" s="215" t="s">
        <v>123</v>
      </c>
    </row>
    <row r="334" spans="1:65" s="13" customFormat="1" ht="11.25">
      <c r="B334" s="194"/>
      <c r="C334" s="195"/>
      <c r="D334" s="196" t="s">
        <v>134</v>
      </c>
      <c r="E334" s="197" t="s">
        <v>19</v>
      </c>
      <c r="F334" s="198" t="s">
        <v>416</v>
      </c>
      <c r="G334" s="195"/>
      <c r="H334" s="199">
        <v>91</v>
      </c>
      <c r="I334" s="200"/>
      <c r="J334" s="195"/>
      <c r="K334" s="195"/>
      <c r="L334" s="201"/>
      <c r="M334" s="202"/>
      <c r="N334" s="203"/>
      <c r="O334" s="203"/>
      <c r="P334" s="203"/>
      <c r="Q334" s="203"/>
      <c r="R334" s="203"/>
      <c r="S334" s="203"/>
      <c r="T334" s="204"/>
      <c r="AT334" s="205" t="s">
        <v>134</v>
      </c>
      <c r="AU334" s="205" t="s">
        <v>84</v>
      </c>
      <c r="AV334" s="13" t="s">
        <v>84</v>
      </c>
      <c r="AW334" s="13" t="s">
        <v>35</v>
      </c>
      <c r="AX334" s="13" t="s">
        <v>82</v>
      </c>
      <c r="AY334" s="205" t="s">
        <v>123</v>
      </c>
    </row>
    <row r="335" spans="1:65" s="14" customFormat="1" ht="11.25">
      <c r="B335" s="206"/>
      <c r="C335" s="207"/>
      <c r="D335" s="196" t="s">
        <v>134</v>
      </c>
      <c r="E335" s="208" t="s">
        <v>19</v>
      </c>
      <c r="F335" s="209" t="s">
        <v>136</v>
      </c>
      <c r="G335" s="207"/>
      <c r="H335" s="208" t="s">
        <v>19</v>
      </c>
      <c r="I335" s="210"/>
      <c r="J335" s="207"/>
      <c r="K335" s="207"/>
      <c r="L335" s="211"/>
      <c r="M335" s="212"/>
      <c r="N335" s="213"/>
      <c r="O335" s="213"/>
      <c r="P335" s="213"/>
      <c r="Q335" s="213"/>
      <c r="R335" s="213"/>
      <c r="S335" s="213"/>
      <c r="T335" s="214"/>
      <c r="AT335" s="215" t="s">
        <v>134</v>
      </c>
      <c r="AU335" s="215" t="s">
        <v>84</v>
      </c>
      <c r="AV335" s="14" t="s">
        <v>82</v>
      </c>
      <c r="AW335" s="14" t="s">
        <v>35</v>
      </c>
      <c r="AX335" s="14" t="s">
        <v>74</v>
      </c>
      <c r="AY335" s="215" t="s">
        <v>123</v>
      </c>
    </row>
    <row r="336" spans="1:65" s="2" customFormat="1" ht="24.2" customHeight="1">
      <c r="A336" s="37"/>
      <c r="B336" s="38"/>
      <c r="C336" s="238" t="s">
        <v>454</v>
      </c>
      <c r="D336" s="238" t="s">
        <v>289</v>
      </c>
      <c r="E336" s="239" t="s">
        <v>455</v>
      </c>
      <c r="F336" s="240" t="s">
        <v>456</v>
      </c>
      <c r="G336" s="241" t="s">
        <v>128</v>
      </c>
      <c r="H336" s="242">
        <v>93.73</v>
      </c>
      <c r="I336" s="243"/>
      <c r="J336" s="244">
        <f>ROUND(I336*H336,2)</f>
        <v>0</v>
      </c>
      <c r="K336" s="240" t="s">
        <v>129</v>
      </c>
      <c r="L336" s="245"/>
      <c r="M336" s="246" t="s">
        <v>19</v>
      </c>
      <c r="N336" s="247" t="s">
        <v>45</v>
      </c>
      <c r="O336" s="67"/>
      <c r="P336" s="185">
        <f>O336*H336</f>
        <v>0</v>
      </c>
      <c r="Q336" s="185">
        <v>0.13200000000000001</v>
      </c>
      <c r="R336" s="185">
        <f>Q336*H336</f>
        <v>12.37236</v>
      </c>
      <c r="S336" s="185">
        <v>0</v>
      </c>
      <c r="T336" s="186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7" t="s">
        <v>168</v>
      </c>
      <c r="AT336" s="187" t="s">
        <v>289</v>
      </c>
      <c r="AU336" s="187" t="s">
        <v>84</v>
      </c>
      <c r="AY336" s="20" t="s">
        <v>123</v>
      </c>
      <c r="BE336" s="188">
        <f>IF(N336="základní",J336,0)</f>
        <v>0</v>
      </c>
      <c r="BF336" s="188">
        <f>IF(N336="snížená",J336,0)</f>
        <v>0</v>
      </c>
      <c r="BG336" s="188">
        <f>IF(N336="zákl. přenesená",J336,0)</f>
        <v>0</v>
      </c>
      <c r="BH336" s="188">
        <f>IF(N336="sníž. přenesená",J336,0)</f>
        <v>0</v>
      </c>
      <c r="BI336" s="188">
        <f>IF(N336="nulová",J336,0)</f>
        <v>0</v>
      </c>
      <c r="BJ336" s="20" t="s">
        <v>82</v>
      </c>
      <c r="BK336" s="188">
        <f>ROUND(I336*H336,2)</f>
        <v>0</v>
      </c>
      <c r="BL336" s="20" t="s">
        <v>130</v>
      </c>
      <c r="BM336" s="187" t="s">
        <v>457</v>
      </c>
    </row>
    <row r="337" spans="1:65" s="13" customFormat="1" ht="11.25">
      <c r="B337" s="194"/>
      <c r="C337" s="195"/>
      <c r="D337" s="196" t="s">
        <v>134</v>
      </c>
      <c r="E337" s="195"/>
      <c r="F337" s="198" t="s">
        <v>458</v>
      </c>
      <c r="G337" s="195"/>
      <c r="H337" s="199">
        <v>93.73</v>
      </c>
      <c r="I337" s="200"/>
      <c r="J337" s="195"/>
      <c r="K337" s="195"/>
      <c r="L337" s="201"/>
      <c r="M337" s="202"/>
      <c r="N337" s="203"/>
      <c r="O337" s="203"/>
      <c r="P337" s="203"/>
      <c r="Q337" s="203"/>
      <c r="R337" s="203"/>
      <c r="S337" s="203"/>
      <c r="T337" s="204"/>
      <c r="AT337" s="205" t="s">
        <v>134</v>
      </c>
      <c r="AU337" s="205" t="s">
        <v>84</v>
      </c>
      <c r="AV337" s="13" t="s">
        <v>84</v>
      </c>
      <c r="AW337" s="13" t="s">
        <v>4</v>
      </c>
      <c r="AX337" s="13" t="s">
        <v>82</v>
      </c>
      <c r="AY337" s="205" t="s">
        <v>123</v>
      </c>
    </row>
    <row r="338" spans="1:65" s="2" customFormat="1" ht="78" customHeight="1">
      <c r="A338" s="37"/>
      <c r="B338" s="38"/>
      <c r="C338" s="176" t="s">
        <v>402</v>
      </c>
      <c r="D338" s="176" t="s">
        <v>125</v>
      </c>
      <c r="E338" s="177" t="s">
        <v>459</v>
      </c>
      <c r="F338" s="178" t="s">
        <v>460</v>
      </c>
      <c r="G338" s="179" t="s">
        <v>128</v>
      </c>
      <c r="H338" s="180">
        <v>13.4</v>
      </c>
      <c r="I338" s="181"/>
      <c r="J338" s="182">
        <f>ROUND(I338*H338,2)</f>
        <v>0</v>
      </c>
      <c r="K338" s="178" t="s">
        <v>129</v>
      </c>
      <c r="L338" s="42"/>
      <c r="M338" s="183" t="s">
        <v>19</v>
      </c>
      <c r="N338" s="184" t="s">
        <v>45</v>
      </c>
      <c r="O338" s="67"/>
      <c r="P338" s="185">
        <f>O338*H338</f>
        <v>0</v>
      </c>
      <c r="Q338" s="185">
        <v>9.0620000000000006E-2</v>
      </c>
      <c r="R338" s="185">
        <f>Q338*H338</f>
        <v>1.2143080000000002</v>
      </c>
      <c r="S338" s="185">
        <v>0</v>
      </c>
      <c r="T338" s="186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187" t="s">
        <v>130</v>
      </c>
      <c r="AT338" s="187" t="s">
        <v>125</v>
      </c>
      <c r="AU338" s="187" t="s">
        <v>84</v>
      </c>
      <c r="AY338" s="20" t="s">
        <v>123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20" t="s">
        <v>82</v>
      </c>
      <c r="BK338" s="188">
        <f>ROUND(I338*H338,2)</f>
        <v>0</v>
      </c>
      <c r="BL338" s="20" t="s">
        <v>130</v>
      </c>
      <c r="BM338" s="187" t="s">
        <v>461</v>
      </c>
    </row>
    <row r="339" spans="1:65" s="2" customFormat="1" ht="11.25">
      <c r="A339" s="37"/>
      <c r="B339" s="38"/>
      <c r="C339" s="39"/>
      <c r="D339" s="189" t="s">
        <v>132</v>
      </c>
      <c r="E339" s="39"/>
      <c r="F339" s="190" t="s">
        <v>462</v>
      </c>
      <c r="G339" s="39"/>
      <c r="H339" s="39"/>
      <c r="I339" s="191"/>
      <c r="J339" s="39"/>
      <c r="K339" s="39"/>
      <c r="L339" s="42"/>
      <c r="M339" s="192"/>
      <c r="N339" s="193"/>
      <c r="O339" s="67"/>
      <c r="P339" s="67"/>
      <c r="Q339" s="67"/>
      <c r="R339" s="67"/>
      <c r="S339" s="67"/>
      <c r="T339" s="68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20" t="s">
        <v>132</v>
      </c>
      <c r="AU339" s="20" t="s">
        <v>84</v>
      </c>
    </row>
    <row r="340" spans="1:65" s="13" customFormat="1" ht="11.25">
      <c r="B340" s="194"/>
      <c r="C340" s="195"/>
      <c r="D340" s="196" t="s">
        <v>134</v>
      </c>
      <c r="E340" s="197" t="s">
        <v>19</v>
      </c>
      <c r="F340" s="198" t="s">
        <v>463</v>
      </c>
      <c r="G340" s="195"/>
      <c r="H340" s="199">
        <v>13.4</v>
      </c>
      <c r="I340" s="200"/>
      <c r="J340" s="195"/>
      <c r="K340" s="195"/>
      <c r="L340" s="201"/>
      <c r="M340" s="202"/>
      <c r="N340" s="203"/>
      <c r="O340" s="203"/>
      <c r="P340" s="203"/>
      <c r="Q340" s="203"/>
      <c r="R340" s="203"/>
      <c r="S340" s="203"/>
      <c r="T340" s="204"/>
      <c r="AT340" s="205" t="s">
        <v>134</v>
      </c>
      <c r="AU340" s="205" t="s">
        <v>84</v>
      </c>
      <c r="AV340" s="13" t="s">
        <v>84</v>
      </c>
      <c r="AW340" s="13" t="s">
        <v>35</v>
      </c>
      <c r="AX340" s="13" t="s">
        <v>82</v>
      </c>
      <c r="AY340" s="205" t="s">
        <v>123</v>
      </c>
    </row>
    <row r="341" spans="1:65" s="14" customFormat="1" ht="11.25">
      <c r="B341" s="206"/>
      <c r="C341" s="207"/>
      <c r="D341" s="196" t="s">
        <v>134</v>
      </c>
      <c r="E341" s="208" t="s">
        <v>19</v>
      </c>
      <c r="F341" s="209" t="s">
        <v>136</v>
      </c>
      <c r="G341" s="207"/>
      <c r="H341" s="208" t="s">
        <v>19</v>
      </c>
      <c r="I341" s="210"/>
      <c r="J341" s="207"/>
      <c r="K341" s="207"/>
      <c r="L341" s="211"/>
      <c r="M341" s="212"/>
      <c r="N341" s="213"/>
      <c r="O341" s="213"/>
      <c r="P341" s="213"/>
      <c r="Q341" s="213"/>
      <c r="R341" s="213"/>
      <c r="S341" s="213"/>
      <c r="T341" s="214"/>
      <c r="AT341" s="215" t="s">
        <v>134</v>
      </c>
      <c r="AU341" s="215" t="s">
        <v>84</v>
      </c>
      <c r="AV341" s="14" t="s">
        <v>82</v>
      </c>
      <c r="AW341" s="14" t="s">
        <v>35</v>
      </c>
      <c r="AX341" s="14" t="s">
        <v>74</v>
      </c>
      <c r="AY341" s="215" t="s">
        <v>123</v>
      </c>
    </row>
    <row r="342" spans="1:65" s="2" customFormat="1" ht="24.2" customHeight="1">
      <c r="A342" s="37"/>
      <c r="B342" s="38"/>
      <c r="C342" s="238" t="s">
        <v>464</v>
      </c>
      <c r="D342" s="238" t="s">
        <v>289</v>
      </c>
      <c r="E342" s="239" t="s">
        <v>465</v>
      </c>
      <c r="F342" s="240" t="s">
        <v>466</v>
      </c>
      <c r="G342" s="241" t="s">
        <v>128</v>
      </c>
      <c r="H342" s="242">
        <v>4.7380000000000004</v>
      </c>
      <c r="I342" s="243"/>
      <c r="J342" s="244">
        <f>ROUND(I342*H342,2)</f>
        <v>0</v>
      </c>
      <c r="K342" s="240" t="s">
        <v>19</v>
      </c>
      <c r="L342" s="245"/>
      <c r="M342" s="246" t="s">
        <v>19</v>
      </c>
      <c r="N342" s="247" t="s">
        <v>45</v>
      </c>
      <c r="O342" s="67"/>
      <c r="P342" s="185">
        <f>O342*H342</f>
        <v>0</v>
      </c>
      <c r="Q342" s="185">
        <v>0.17499999999999999</v>
      </c>
      <c r="R342" s="185">
        <f>Q342*H342</f>
        <v>0.82915000000000005</v>
      </c>
      <c r="S342" s="185">
        <v>0</v>
      </c>
      <c r="T342" s="186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7" t="s">
        <v>168</v>
      </c>
      <c r="AT342" s="187" t="s">
        <v>289</v>
      </c>
      <c r="AU342" s="187" t="s">
        <v>84</v>
      </c>
      <c r="AY342" s="20" t="s">
        <v>123</v>
      </c>
      <c r="BE342" s="188">
        <f>IF(N342="základní",J342,0)</f>
        <v>0</v>
      </c>
      <c r="BF342" s="188">
        <f>IF(N342="snížená",J342,0)</f>
        <v>0</v>
      </c>
      <c r="BG342" s="188">
        <f>IF(N342="zákl. přenesená",J342,0)</f>
        <v>0</v>
      </c>
      <c r="BH342" s="188">
        <f>IF(N342="sníž. přenesená",J342,0)</f>
        <v>0</v>
      </c>
      <c r="BI342" s="188">
        <f>IF(N342="nulová",J342,0)</f>
        <v>0</v>
      </c>
      <c r="BJ342" s="20" t="s">
        <v>82</v>
      </c>
      <c r="BK342" s="188">
        <f>ROUND(I342*H342,2)</f>
        <v>0</v>
      </c>
      <c r="BL342" s="20" t="s">
        <v>130</v>
      </c>
      <c r="BM342" s="187" t="s">
        <v>467</v>
      </c>
    </row>
    <row r="343" spans="1:65" s="13" customFormat="1" ht="11.25">
      <c r="B343" s="194"/>
      <c r="C343" s="195"/>
      <c r="D343" s="196" t="s">
        <v>134</v>
      </c>
      <c r="E343" s="195"/>
      <c r="F343" s="198" t="s">
        <v>468</v>
      </c>
      <c r="G343" s="195"/>
      <c r="H343" s="199">
        <v>4.7380000000000004</v>
      </c>
      <c r="I343" s="200"/>
      <c r="J343" s="195"/>
      <c r="K343" s="195"/>
      <c r="L343" s="201"/>
      <c r="M343" s="202"/>
      <c r="N343" s="203"/>
      <c r="O343" s="203"/>
      <c r="P343" s="203"/>
      <c r="Q343" s="203"/>
      <c r="R343" s="203"/>
      <c r="S343" s="203"/>
      <c r="T343" s="204"/>
      <c r="AT343" s="205" t="s">
        <v>134</v>
      </c>
      <c r="AU343" s="205" t="s">
        <v>84</v>
      </c>
      <c r="AV343" s="13" t="s">
        <v>84</v>
      </c>
      <c r="AW343" s="13" t="s">
        <v>4</v>
      </c>
      <c r="AX343" s="13" t="s">
        <v>82</v>
      </c>
      <c r="AY343" s="205" t="s">
        <v>123</v>
      </c>
    </row>
    <row r="344" spans="1:65" s="2" customFormat="1" ht="24.2" customHeight="1">
      <c r="A344" s="37"/>
      <c r="B344" s="38"/>
      <c r="C344" s="238" t="s">
        <v>469</v>
      </c>
      <c r="D344" s="238" t="s">
        <v>289</v>
      </c>
      <c r="E344" s="239" t="s">
        <v>470</v>
      </c>
      <c r="F344" s="240" t="s">
        <v>471</v>
      </c>
      <c r="G344" s="241" t="s">
        <v>128</v>
      </c>
      <c r="H344" s="242">
        <v>3.9140000000000001</v>
      </c>
      <c r="I344" s="243"/>
      <c r="J344" s="244">
        <f>ROUND(I344*H344,2)</f>
        <v>0</v>
      </c>
      <c r="K344" s="240" t="s">
        <v>19</v>
      </c>
      <c r="L344" s="245"/>
      <c r="M344" s="246" t="s">
        <v>19</v>
      </c>
      <c r="N344" s="247" t="s">
        <v>45</v>
      </c>
      <c r="O344" s="67"/>
      <c r="P344" s="185">
        <f>O344*H344</f>
        <v>0</v>
      </c>
      <c r="Q344" s="185">
        <v>0.17599999999999999</v>
      </c>
      <c r="R344" s="185">
        <f>Q344*H344</f>
        <v>0.68886400000000003</v>
      </c>
      <c r="S344" s="185">
        <v>0</v>
      </c>
      <c r="T344" s="186">
        <f>S344*H344</f>
        <v>0</v>
      </c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R344" s="187" t="s">
        <v>168</v>
      </c>
      <c r="AT344" s="187" t="s">
        <v>289</v>
      </c>
      <c r="AU344" s="187" t="s">
        <v>84</v>
      </c>
      <c r="AY344" s="20" t="s">
        <v>123</v>
      </c>
      <c r="BE344" s="188">
        <f>IF(N344="základní",J344,0)</f>
        <v>0</v>
      </c>
      <c r="BF344" s="188">
        <f>IF(N344="snížená",J344,0)</f>
        <v>0</v>
      </c>
      <c r="BG344" s="188">
        <f>IF(N344="zákl. přenesená",J344,0)</f>
        <v>0</v>
      </c>
      <c r="BH344" s="188">
        <f>IF(N344="sníž. přenesená",J344,0)</f>
        <v>0</v>
      </c>
      <c r="BI344" s="188">
        <f>IF(N344="nulová",J344,0)</f>
        <v>0</v>
      </c>
      <c r="BJ344" s="20" t="s">
        <v>82</v>
      </c>
      <c r="BK344" s="188">
        <f>ROUND(I344*H344,2)</f>
        <v>0</v>
      </c>
      <c r="BL344" s="20" t="s">
        <v>130</v>
      </c>
      <c r="BM344" s="187" t="s">
        <v>472</v>
      </c>
    </row>
    <row r="345" spans="1:65" s="13" customFormat="1" ht="11.25">
      <c r="B345" s="194"/>
      <c r="C345" s="195"/>
      <c r="D345" s="196" t="s">
        <v>134</v>
      </c>
      <c r="E345" s="195"/>
      <c r="F345" s="198" t="s">
        <v>473</v>
      </c>
      <c r="G345" s="195"/>
      <c r="H345" s="199">
        <v>3.9140000000000001</v>
      </c>
      <c r="I345" s="200"/>
      <c r="J345" s="195"/>
      <c r="K345" s="195"/>
      <c r="L345" s="201"/>
      <c r="M345" s="202"/>
      <c r="N345" s="203"/>
      <c r="O345" s="203"/>
      <c r="P345" s="203"/>
      <c r="Q345" s="203"/>
      <c r="R345" s="203"/>
      <c r="S345" s="203"/>
      <c r="T345" s="204"/>
      <c r="AT345" s="205" t="s">
        <v>134</v>
      </c>
      <c r="AU345" s="205" t="s">
        <v>84</v>
      </c>
      <c r="AV345" s="13" t="s">
        <v>84</v>
      </c>
      <c r="AW345" s="13" t="s">
        <v>4</v>
      </c>
      <c r="AX345" s="13" t="s">
        <v>82</v>
      </c>
      <c r="AY345" s="205" t="s">
        <v>123</v>
      </c>
    </row>
    <row r="346" spans="1:65" s="2" customFormat="1" ht="33" customHeight="1">
      <c r="A346" s="37"/>
      <c r="B346" s="38"/>
      <c r="C346" s="238" t="s">
        <v>474</v>
      </c>
      <c r="D346" s="238" t="s">
        <v>289</v>
      </c>
      <c r="E346" s="239" t="s">
        <v>475</v>
      </c>
      <c r="F346" s="240" t="s">
        <v>476</v>
      </c>
      <c r="G346" s="241" t="s">
        <v>128</v>
      </c>
      <c r="H346" s="242">
        <v>5.15</v>
      </c>
      <c r="I346" s="243"/>
      <c r="J346" s="244">
        <f>ROUND(I346*H346,2)</f>
        <v>0</v>
      </c>
      <c r="K346" s="240" t="s">
        <v>19</v>
      </c>
      <c r="L346" s="245"/>
      <c r="M346" s="246" t="s">
        <v>19</v>
      </c>
      <c r="N346" s="247" t="s">
        <v>45</v>
      </c>
      <c r="O346" s="67"/>
      <c r="P346" s="185">
        <f>O346*H346</f>
        <v>0</v>
      </c>
      <c r="Q346" s="185">
        <v>0</v>
      </c>
      <c r="R346" s="185">
        <f>Q346*H346</f>
        <v>0</v>
      </c>
      <c r="S346" s="185">
        <v>0</v>
      </c>
      <c r="T346" s="186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7" t="s">
        <v>168</v>
      </c>
      <c r="AT346" s="187" t="s">
        <v>289</v>
      </c>
      <c r="AU346" s="187" t="s">
        <v>84</v>
      </c>
      <c r="AY346" s="20" t="s">
        <v>123</v>
      </c>
      <c r="BE346" s="188">
        <f>IF(N346="základní",J346,0)</f>
        <v>0</v>
      </c>
      <c r="BF346" s="188">
        <f>IF(N346="snížená",J346,0)</f>
        <v>0</v>
      </c>
      <c r="BG346" s="188">
        <f>IF(N346="zákl. přenesená",J346,0)</f>
        <v>0</v>
      </c>
      <c r="BH346" s="188">
        <f>IF(N346="sníž. přenesená",J346,0)</f>
        <v>0</v>
      </c>
      <c r="BI346" s="188">
        <f>IF(N346="nulová",J346,0)</f>
        <v>0</v>
      </c>
      <c r="BJ346" s="20" t="s">
        <v>82</v>
      </c>
      <c r="BK346" s="188">
        <f>ROUND(I346*H346,2)</f>
        <v>0</v>
      </c>
      <c r="BL346" s="20" t="s">
        <v>130</v>
      </c>
      <c r="BM346" s="187" t="s">
        <v>477</v>
      </c>
    </row>
    <row r="347" spans="1:65" s="13" customFormat="1" ht="11.25">
      <c r="B347" s="194"/>
      <c r="C347" s="195"/>
      <c r="D347" s="196" t="s">
        <v>134</v>
      </c>
      <c r="E347" s="195"/>
      <c r="F347" s="198" t="s">
        <v>478</v>
      </c>
      <c r="G347" s="195"/>
      <c r="H347" s="199">
        <v>5.15</v>
      </c>
      <c r="I347" s="200"/>
      <c r="J347" s="195"/>
      <c r="K347" s="195"/>
      <c r="L347" s="201"/>
      <c r="M347" s="202"/>
      <c r="N347" s="203"/>
      <c r="O347" s="203"/>
      <c r="P347" s="203"/>
      <c r="Q347" s="203"/>
      <c r="R347" s="203"/>
      <c r="S347" s="203"/>
      <c r="T347" s="204"/>
      <c r="AT347" s="205" t="s">
        <v>134</v>
      </c>
      <c r="AU347" s="205" t="s">
        <v>84</v>
      </c>
      <c r="AV347" s="13" t="s">
        <v>84</v>
      </c>
      <c r="AW347" s="13" t="s">
        <v>4</v>
      </c>
      <c r="AX347" s="13" t="s">
        <v>82</v>
      </c>
      <c r="AY347" s="205" t="s">
        <v>123</v>
      </c>
    </row>
    <row r="348" spans="1:65" s="2" customFormat="1" ht="78" customHeight="1">
      <c r="A348" s="37"/>
      <c r="B348" s="38"/>
      <c r="C348" s="176" t="s">
        <v>479</v>
      </c>
      <c r="D348" s="176" t="s">
        <v>125</v>
      </c>
      <c r="E348" s="177" t="s">
        <v>480</v>
      </c>
      <c r="F348" s="178" t="s">
        <v>481</v>
      </c>
      <c r="G348" s="179" t="s">
        <v>128</v>
      </c>
      <c r="H348" s="180">
        <v>9</v>
      </c>
      <c r="I348" s="181"/>
      <c r="J348" s="182">
        <f>ROUND(I348*H348,2)</f>
        <v>0</v>
      </c>
      <c r="K348" s="178" t="s">
        <v>129</v>
      </c>
      <c r="L348" s="42"/>
      <c r="M348" s="183" t="s">
        <v>19</v>
      </c>
      <c r="N348" s="184" t="s">
        <v>45</v>
      </c>
      <c r="O348" s="67"/>
      <c r="P348" s="185">
        <f>O348*H348</f>
        <v>0</v>
      </c>
      <c r="Q348" s="185">
        <v>0.11162</v>
      </c>
      <c r="R348" s="185">
        <f>Q348*H348</f>
        <v>1.00458</v>
      </c>
      <c r="S348" s="185">
        <v>0</v>
      </c>
      <c r="T348" s="186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7" t="s">
        <v>130</v>
      </c>
      <c r="AT348" s="187" t="s">
        <v>125</v>
      </c>
      <c r="AU348" s="187" t="s">
        <v>84</v>
      </c>
      <c r="AY348" s="20" t="s">
        <v>123</v>
      </c>
      <c r="BE348" s="188">
        <f>IF(N348="základní",J348,0)</f>
        <v>0</v>
      </c>
      <c r="BF348" s="188">
        <f>IF(N348="snížená",J348,0)</f>
        <v>0</v>
      </c>
      <c r="BG348" s="188">
        <f>IF(N348="zákl. přenesená",J348,0)</f>
        <v>0</v>
      </c>
      <c r="BH348" s="188">
        <f>IF(N348="sníž. přenesená",J348,0)</f>
        <v>0</v>
      </c>
      <c r="BI348" s="188">
        <f>IF(N348="nulová",J348,0)</f>
        <v>0</v>
      </c>
      <c r="BJ348" s="20" t="s">
        <v>82</v>
      </c>
      <c r="BK348" s="188">
        <f>ROUND(I348*H348,2)</f>
        <v>0</v>
      </c>
      <c r="BL348" s="20" t="s">
        <v>130</v>
      </c>
      <c r="BM348" s="187" t="s">
        <v>482</v>
      </c>
    </row>
    <row r="349" spans="1:65" s="2" customFormat="1" ht="11.25">
      <c r="A349" s="37"/>
      <c r="B349" s="38"/>
      <c r="C349" s="39"/>
      <c r="D349" s="189" t="s">
        <v>132</v>
      </c>
      <c r="E349" s="39"/>
      <c r="F349" s="190" t="s">
        <v>483</v>
      </c>
      <c r="G349" s="39"/>
      <c r="H349" s="39"/>
      <c r="I349" s="191"/>
      <c r="J349" s="39"/>
      <c r="K349" s="39"/>
      <c r="L349" s="42"/>
      <c r="M349" s="192"/>
      <c r="N349" s="193"/>
      <c r="O349" s="67"/>
      <c r="P349" s="67"/>
      <c r="Q349" s="67"/>
      <c r="R349" s="67"/>
      <c r="S349" s="67"/>
      <c r="T349" s="68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20" t="s">
        <v>132</v>
      </c>
      <c r="AU349" s="20" t="s">
        <v>84</v>
      </c>
    </row>
    <row r="350" spans="1:65" s="14" customFormat="1" ht="11.25">
      <c r="B350" s="206"/>
      <c r="C350" s="207"/>
      <c r="D350" s="196" t="s">
        <v>134</v>
      </c>
      <c r="E350" s="208" t="s">
        <v>19</v>
      </c>
      <c r="F350" s="209" t="s">
        <v>417</v>
      </c>
      <c r="G350" s="207"/>
      <c r="H350" s="208" t="s">
        <v>19</v>
      </c>
      <c r="I350" s="210"/>
      <c r="J350" s="207"/>
      <c r="K350" s="207"/>
      <c r="L350" s="211"/>
      <c r="M350" s="212"/>
      <c r="N350" s="213"/>
      <c r="O350" s="213"/>
      <c r="P350" s="213"/>
      <c r="Q350" s="213"/>
      <c r="R350" s="213"/>
      <c r="S350" s="213"/>
      <c r="T350" s="214"/>
      <c r="AT350" s="215" t="s">
        <v>134</v>
      </c>
      <c r="AU350" s="215" t="s">
        <v>84</v>
      </c>
      <c r="AV350" s="14" t="s">
        <v>82</v>
      </c>
      <c r="AW350" s="14" t="s">
        <v>35</v>
      </c>
      <c r="AX350" s="14" t="s">
        <v>74</v>
      </c>
      <c r="AY350" s="215" t="s">
        <v>123</v>
      </c>
    </row>
    <row r="351" spans="1:65" s="13" customFormat="1" ht="11.25">
      <c r="B351" s="194"/>
      <c r="C351" s="195"/>
      <c r="D351" s="196" t="s">
        <v>134</v>
      </c>
      <c r="E351" s="197" t="s">
        <v>19</v>
      </c>
      <c r="F351" s="198" t="s">
        <v>173</v>
      </c>
      <c r="G351" s="195"/>
      <c r="H351" s="199">
        <v>9</v>
      </c>
      <c r="I351" s="200"/>
      <c r="J351" s="195"/>
      <c r="K351" s="195"/>
      <c r="L351" s="201"/>
      <c r="M351" s="202"/>
      <c r="N351" s="203"/>
      <c r="O351" s="203"/>
      <c r="P351" s="203"/>
      <c r="Q351" s="203"/>
      <c r="R351" s="203"/>
      <c r="S351" s="203"/>
      <c r="T351" s="204"/>
      <c r="AT351" s="205" t="s">
        <v>134</v>
      </c>
      <c r="AU351" s="205" t="s">
        <v>84</v>
      </c>
      <c r="AV351" s="13" t="s">
        <v>84</v>
      </c>
      <c r="AW351" s="13" t="s">
        <v>35</v>
      </c>
      <c r="AX351" s="13" t="s">
        <v>82</v>
      </c>
      <c r="AY351" s="205" t="s">
        <v>123</v>
      </c>
    </row>
    <row r="352" spans="1:65" s="14" customFormat="1" ht="11.25">
      <c r="B352" s="206"/>
      <c r="C352" s="207"/>
      <c r="D352" s="196" t="s">
        <v>134</v>
      </c>
      <c r="E352" s="208" t="s">
        <v>19</v>
      </c>
      <c r="F352" s="209" t="s">
        <v>136</v>
      </c>
      <c r="G352" s="207"/>
      <c r="H352" s="208" t="s">
        <v>19</v>
      </c>
      <c r="I352" s="210"/>
      <c r="J352" s="207"/>
      <c r="K352" s="207"/>
      <c r="L352" s="211"/>
      <c r="M352" s="212"/>
      <c r="N352" s="213"/>
      <c r="O352" s="213"/>
      <c r="P352" s="213"/>
      <c r="Q352" s="213"/>
      <c r="R352" s="213"/>
      <c r="S352" s="213"/>
      <c r="T352" s="214"/>
      <c r="AT352" s="215" t="s">
        <v>134</v>
      </c>
      <c r="AU352" s="215" t="s">
        <v>84</v>
      </c>
      <c r="AV352" s="14" t="s">
        <v>82</v>
      </c>
      <c r="AW352" s="14" t="s">
        <v>35</v>
      </c>
      <c r="AX352" s="14" t="s">
        <v>74</v>
      </c>
      <c r="AY352" s="215" t="s">
        <v>123</v>
      </c>
    </row>
    <row r="353" spans="1:65" s="2" customFormat="1" ht="24.2" customHeight="1">
      <c r="A353" s="37"/>
      <c r="B353" s="38"/>
      <c r="C353" s="238" t="s">
        <v>484</v>
      </c>
      <c r="D353" s="238" t="s">
        <v>289</v>
      </c>
      <c r="E353" s="239" t="s">
        <v>485</v>
      </c>
      <c r="F353" s="240" t="s">
        <v>486</v>
      </c>
      <c r="G353" s="241" t="s">
        <v>128</v>
      </c>
      <c r="H353" s="242">
        <v>9.27</v>
      </c>
      <c r="I353" s="243"/>
      <c r="J353" s="244">
        <f>ROUND(I353*H353,2)</f>
        <v>0</v>
      </c>
      <c r="K353" s="240" t="s">
        <v>129</v>
      </c>
      <c r="L353" s="245"/>
      <c r="M353" s="246" t="s">
        <v>19</v>
      </c>
      <c r="N353" s="247" t="s">
        <v>45</v>
      </c>
      <c r="O353" s="67"/>
      <c r="P353" s="185">
        <f>O353*H353</f>
        <v>0</v>
      </c>
      <c r="Q353" s="185">
        <v>0.17599999999999999</v>
      </c>
      <c r="R353" s="185">
        <f>Q353*H353</f>
        <v>1.6315199999999999</v>
      </c>
      <c r="S353" s="185">
        <v>0</v>
      </c>
      <c r="T353" s="186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7" t="s">
        <v>168</v>
      </c>
      <c r="AT353" s="187" t="s">
        <v>289</v>
      </c>
      <c r="AU353" s="187" t="s">
        <v>84</v>
      </c>
      <c r="AY353" s="20" t="s">
        <v>123</v>
      </c>
      <c r="BE353" s="188">
        <f>IF(N353="základní",J353,0)</f>
        <v>0</v>
      </c>
      <c r="BF353" s="188">
        <f>IF(N353="snížená",J353,0)</f>
        <v>0</v>
      </c>
      <c r="BG353" s="188">
        <f>IF(N353="zákl. přenesená",J353,0)</f>
        <v>0</v>
      </c>
      <c r="BH353" s="188">
        <f>IF(N353="sníž. přenesená",J353,0)</f>
        <v>0</v>
      </c>
      <c r="BI353" s="188">
        <f>IF(N353="nulová",J353,0)</f>
        <v>0</v>
      </c>
      <c r="BJ353" s="20" t="s">
        <v>82</v>
      </c>
      <c r="BK353" s="188">
        <f>ROUND(I353*H353,2)</f>
        <v>0</v>
      </c>
      <c r="BL353" s="20" t="s">
        <v>130</v>
      </c>
      <c r="BM353" s="187" t="s">
        <v>487</v>
      </c>
    </row>
    <row r="354" spans="1:65" s="13" customFormat="1" ht="11.25">
      <c r="B354" s="194"/>
      <c r="C354" s="195"/>
      <c r="D354" s="196" t="s">
        <v>134</v>
      </c>
      <c r="E354" s="195"/>
      <c r="F354" s="198" t="s">
        <v>488</v>
      </c>
      <c r="G354" s="195"/>
      <c r="H354" s="199">
        <v>9.27</v>
      </c>
      <c r="I354" s="200"/>
      <c r="J354" s="195"/>
      <c r="K354" s="195"/>
      <c r="L354" s="201"/>
      <c r="M354" s="202"/>
      <c r="N354" s="203"/>
      <c r="O354" s="203"/>
      <c r="P354" s="203"/>
      <c r="Q354" s="203"/>
      <c r="R354" s="203"/>
      <c r="S354" s="203"/>
      <c r="T354" s="204"/>
      <c r="AT354" s="205" t="s">
        <v>134</v>
      </c>
      <c r="AU354" s="205" t="s">
        <v>84</v>
      </c>
      <c r="AV354" s="13" t="s">
        <v>84</v>
      </c>
      <c r="AW354" s="13" t="s">
        <v>4</v>
      </c>
      <c r="AX354" s="13" t="s">
        <v>82</v>
      </c>
      <c r="AY354" s="205" t="s">
        <v>123</v>
      </c>
    </row>
    <row r="355" spans="1:65" s="12" customFormat="1" ht="22.9" customHeight="1">
      <c r="B355" s="160"/>
      <c r="C355" s="161"/>
      <c r="D355" s="162" t="s">
        <v>73</v>
      </c>
      <c r="E355" s="174" t="s">
        <v>173</v>
      </c>
      <c r="F355" s="174" t="s">
        <v>489</v>
      </c>
      <c r="G355" s="161"/>
      <c r="H355" s="161"/>
      <c r="I355" s="164"/>
      <c r="J355" s="175">
        <f>BK355</f>
        <v>0</v>
      </c>
      <c r="K355" s="161"/>
      <c r="L355" s="166"/>
      <c r="M355" s="167"/>
      <c r="N355" s="168"/>
      <c r="O355" s="168"/>
      <c r="P355" s="169">
        <f>SUM(P356:P409)</f>
        <v>0</v>
      </c>
      <c r="Q355" s="168"/>
      <c r="R355" s="169">
        <f>SUM(R356:R409)</f>
        <v>17.413889750000003</v>
      </c>
      <c r="S355" s="168"/>
      <c r="T355" s="170">
        <f>SUM(T356:T409)</f>
        <v>28.624851999999997</v>
      </c>
      <c r="AR355" s="171" t="s">
        <v>82</v>
      </c>
      <c r="AT355" s="172" t="s">
        <v>73</v>
      </c>
      <c r="AU355" s="172" t="s">
        <v>82</v>
      </c>
      <c r="AY355" s="171" t="s">
        <v>123</v>
      </c>
      <c r="BK355" s="173">
        <f>SUM(BK356:BK409)</f>
        <v>0</v>
      </c>
    </row>
    <row r="356" spans="1:65" s="2" customFormat="1" ht="24.2" customHeight="1">
      <c r="A356" s="37"/>
      <c r="B356" s="38"/>
      <c r="C356" s="176" t="s">
        <v>490</v>
      </c>
      <c r="D356" s="176" t="s">
        <v>125</v>
      </c>
      <c r="E356" s="177" t="s">
        <v>491</v>
      </c>
      <c r="F356" s="178" t="s">
        <v>492</v>
      </c>
      <c r="G356" s="179" t="s">
        <v>139</v>
      </c>
      <c r="H356" s="180">
        <v>1</v>
      </c>
      <c r="I356" s="181"/>
      <c r="J356" s="182">
        <f>ROUND(I356*H356,2)</f>
        <v>0</v>
      </c>
      <c r="K356" s="178" t="s">
        <v>129</v>
      </c>
      <c r="L356" s="42"/>
      <c r="M356" s="183" t="s">
        <v>19</v>
      </c>
      <c r="N356" s="184" t="s">
        <v>45</v>
      </c>
      <c r="O356" s="67"/>
      <c r="P356" s="185">
        <f>O356*H356</f>
        <v>0</v>
      </c>
      <c r="Q356" s="185">
        <v>0</v>
      </c>
      <c r="R356" s="185">
        <f>Q356*H356</f>
        <v>0</v>
      </c>
      <c r="S356" s="185">
        <v>0</v>
      </c>
      <c r="T356" s="186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7" t="s">
        <v>130</v>
      </c>
      <c r="AT356" s="187" t="s">
        <v>125</v>
      </c>
      <c r="AU356" s="187" t="s">
        <v>84</v>
      </c>
      <c r="AY356" s="20" t="s">
        <v>123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20" t="s">
        <v>82</v>
      </c>
      <c r="BK356" s="188">
        <f>ROUND(I356*H356,2)</f>
        <v>0</v>
      </c>
      <c r="BL356" s="20" t="s">
        <v>130</v>
      </c>
      <c r="BM356" s="187" t="s">
        <v>493</v>
      </c>
    </row>
    <row r="357" spans="1:65" s="2" customFormat="1" ht="11.25">
      <c r="A357" s="37"/>
      <c r="B357" s="38"/>
      <c r="C357" s="39"/>
      <c r="D357" s="189" t="s">
        <v>132</v>
      </c>
      <c r="E357" s="39"/>
      <c r="F357" s="190" t="s">
        <v>494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132</v>
      </c>
      <c r="AU357" s="20" t="s">
        <v>84</v>
      </c>
    </row>
    <row r="358" spans="1:65" s="13" customFormat="1" ht="11.25">
      <c r="B358" s="194"/>
      <c r="C358" s="195"/>
      <c r="D358" s="196" t="s">
        <v>134</v>
      </c>
      <c r="E358" s="197" t="s">
        <v>19</v>
      </c>
      <c r="F358" s="198" t="s">
        <v>82</v>
      </c>
      <c r="G358" s="195"/>
      <c r="H358" s="199">
        <v>1</v>
      </c>
      <c r="I358" s="200"/>
      <c r="J358" s="195"/>
      <c r="K358" s="195"/>
      <c r="L358" s="201"/>
      <c r="M358" s="202"/>
      <c r="N358" s="203"/>
      <c r="O358" s="203"/>
      <c r="P358" s="203"/>
      <c r="Q358" s="203"/>
      <c r="R358" s="203"/>
      <c r="S358" s="203"/>
      <c r="T358" s="204"/>
      <c r="AT358" s="205" t="s">
        <v>134</v>
      </c>
      <c r="AU358" s="205" t="s">
        <v>84</v>
      </c>
      <c r="AV358" s="13" t="s">
        <v>84</v>
      </c>
      <c r="AW358" s="13" t="s">
        <v>35</v>
      </c>
      <c r="AX358" s="13" t="s">
        <v>82</v>
      </c>
      <c r="AY358" s="205" t="s">
        <v>123</v>
      </c>
    </row>
    <row r="359" spans="1:65" s="14" customFormat="1" ht="11.25">
      <c r="B359" s="206"/>
      <c r="C359" s="207"/>
      <c r="D359" s="196" t="s">
        <v>134</v>
      </c>
      <c r="E359" s="208" t="s">
        <v>19</v>
      </c>
      <c r="F359" s="209" t="s">
        <v>136</v>
      </c>
      <c r="G359" s="207"/>
      <c r="H359" s="208" t="s">
        <v>19</v>
      </c>
      <c r="I359" s="210"/>
      <c r="J359" s="207"/>
      <c r="K359" s="207"/>
      <c r="L359" s="211"/>
      <c r="M359" s="212"/>
      <c r="N359" s="213"/>
      <c r="O359" s="213"/>
      <c r="P359" s="213"/>
      <c r="Q359" s="213"/>
      <c r="R359" s="213"/>
      <c r="S359" s="213"/>
      <c r="T359" s="214"/>
      <c r="AT359" s="215" t="s">
        <v>134</v>
      </c>
      <c r="AU359" s="215" t="s">
        <v>84</v>
      </c>
      <c r="AV359" s="14" t="s">
        <v>82</v>
      </c>
      <c r="AW359" s="14" t="s">
        <v>35</v>
      </c>
      <c r="AX359" s="14" t="s">
        <v>74</v>
      </c>
      <c r="AY359" s="215" t="s">
        <v>123</v>
      </c>
    </row>
    <row r="360" spans="1:65" s="2" customFormat="1" ht="66.75" customHeight="1">
      <c r="A360" s="37"/>
      <c r="B360" s="38"/>
      <c r="C360" s="176" t="s">
        <v>495</v>
      </c>
      <c r="D360" s="176" t="s">
        <v>125</v>
      </c>
      <c r="E360" s="177" t="s">
        <v>496</v>
      </c>
      <c r="F360" s="178" t="s">
        <v>497</v>
      </c>
      <c r="G360" s="179" t="s">
        <v>204</v>
      </c>
      <c r="H360" s="180">
        <v>4.3</v>
      </c>
      <c r="I360" s="181"/>
      <c r="J360" s="182">
        <f>ROUND(I360*H360,2)</f>
        <v>0</v>
      </c>
      <c r="K360" s="178" t="s">
        <v>129</v>
      </c>
      <c r="L360" s="42"/>
      <c r="M360" s="183" t="s">
        <v>19</v>
      </c>
      <c r="N360" s="184" t="s">
        <v>45</v>
      </c>
      <c r="O360" s="67"/>
      <c r="P360" s="185">
        <f>O360*H360</f>
        <v>0</v>
      </c>
      <c r="Q360" s="185">
        <v>8.0879999999999994E-2</v>
      </c>
      <c r="R360" s="185">
        <f>Q360*H360</f>
        <v>0.34778399999999998</v>
      </c>
      <c r="S360" s="185">
        <v>0</v>
      </c>
      <c r="T360" s="186">
        <f>S360*H360</f>
        <v>0</v>
      </c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R360" s="187" t="s">
        <v>130</v>
      </c>
      <c r="AT360" s="187" t="s">
        <v>125</v>
      </c>
      <c r="AU360" s="187" t="s">
        <v>84</v>
      </c>
      <c r="AY360" s="20" t="s">
        <v>123</v>
      </c>
      <c r="BE360" s="188">
        <f>IF(N360="základní",J360,0)</f>
        <v>0</v>
      </c>
      <c r="BF360" s="188">
        <f>IF(N360="snížená",J360,0)</f>
        <v>0</v>
      </c>
      <c r="BG360" s="188">
        <f>IF(N360="zákl. přenesená",J360,0)</f>
        <v>0</v>
      </c>
      <c r="BH360" s="188">
        <f>IF(N360="sníž. přenesená",J360,0)</f>
        <v>0</v>
      </c>
      <c r="BI360" s="188">
        <f>IF(N360="nulová",J360,0)</f>
        <v>0</v>
      </c>
      <c r="BJ360" s="20" t="s">
        <v>82</v>
      </c>
      <c r="BK360" s="188">
        <f>ROUND(I360*H360,2)</f>
        <v>0</v>
      </c>
      <c r="BL360" s="20" t="s">
        <v>130</v>
      </c>
      <c r="BM360" s="187" t="s">
        <v>498</v>
      </c>
    </row>
    <row r="361" spans="1:65" s="2" customFormat="1" ht="11.25">
      <c r="A361" s="37"/>
      <c r="B361" s="38"/>
      <c r="C361" s="39"/>
      <c r="D361" s="189" t="s">
        <v>132</v>
      </c>
      <c r="E361" s="39"/>
      <c r="F361" s="190" t="s">
        <v>499</v>
      </c>
      <c r="G361" s="39"/>
      <c r="H361" s="39"/>
      <c r="I361" s="191"/>
      <c r="J361" s="39"/>
      <c r="K361" s="39"/>
      <c r="L361" s="42"/>
      <c r="M361" s="192"/>
      <c r="N361" s="193"/>
      <c r="O361" s="67"/>
      <c r="P361" s="67"/>
      <c r="Q361" s="67"/>
      <c r="R361" s="67"/>
      <c r="S361" s="67"/>
      <c r="T361" s="68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T361" s="20" t="s">
        <v>132</v>
      </c>
      <c r="AU361" s="20" t="s">
        <v>84</v>
      </c>
    </row>
    <row r="362" spans="1:65" s="13" customFormat="1" ht="11.25">
      <c r="B362" s="194"/>
      <c r="C362" s="195"/>
      <c r="D362" s="196" t="s">
        <v>134</v>
      </c>
      <c r="E362" s="197" t="s">
        <v>19</v>
      </c>
      <c r="F362" s="198" t="s">
        <v>500</v>
      </c>
      <c r="G362" s="195"/>
      <c r="H362" s="199">
        <v>4.3</v>
      </c>
      <c r="I362" s="200"/>
      <c r="J362" s="195"/>
      <c r="K362" s="195"/>
      <c r="L362" s="201"/>
      <c r="M362" s="202"/>
      <c r="N362" s="203"/>
      <c r="O362" s="203"/>
      <c r="P362" s="203"/>
      <c r="Q362" s="203"/>
      <c r="R362" s="203"/>
      <c r="S362" s="203"/>
      <c r="T362" s="204"/>
      <c r="AT362" s="205" t="s">
        <v>134</v>
      </c>
      <c r="AU362" s="205" t="s">
        <v>84</v>
      </c>
      <c r="AV362" s="13" t="s">
        <v>84</v>
      </c>
      <c r="AW362" s="13" t="s">
        <v>35</v>
      </c>
      <c r="AX362" s="13" t="s">
        <v>82</v>
      </c>
      <c r="AY362" s="205" t="s">
        <v>123</v>
      </c>
    </row>
    <row r="363" spans="1:65" s="14" customFormat="1" ht="11.25">
      <c r="B363" s="206"/>
      <c r="C363" s="207"/>
      <c r="D363" s="196" t="s">
        <v>134</v>
      </c>
      <c r="E363" s="208" t="s">
        <v>19</v>
      </c>
      <c r="F363" s="209" t="s">
        <v>136</v>
      </c>
      <c r="G363" s="207"/>
      <c r="H363" s="208" t="s">
        <v>19</v>
      </c>
      <c r="I363" s="210"/>
      <c r="J363" s="207"/>
      <c r="K363" s="207"/>
      <c r="L363" s="211"/>
      <c r="M363" s="212"/>
      <c r="N363" s="213"/>
      <c r="O363" s="213"/>
      <c r="P363" s="213"/>
      <c r="Q363" s="213"/>
      <c r="R363" s="213"/>
      <c r="S363" s="213"/>
      <c r="T363" s="214"/>
      <c r="AT363" s="215" t="s">
        <v>134</v>
      </c>
      <c r="AU363" s="215" t="s">
        <v>84</v>
      </c>
      <c r="AV363" s="14" t="s">
        <v>82</v>
      </c>
      <c r="AW363" s="14" t="s">
        <v>35</v>
      </c>
      <c r="AX363" s="14" t="s">
        <v>74</v>
      </c>
      <c r="AY363" s="215" t="s">
        <v>123</v>
      </c>
    </row>
    <row r="364" spans="1:65" s="2" customFormat="1" ht="16.5" customHeight="1">
      <c r="A364" s="37"/>
      <c r="B364" s="38"/>
      <c r="C364" s="238" t="s">
        <v>501</v>
      </c>
      <c r="D364" s="238" t="s">
        <v>289</v>
      </c>
      <c r="E364" s="239" t="s">
        <v>502</v>
      </c>
      <c r="F364" s="240" t="s">
        <v>503</v>
      </c>
      <c r="G364" s="241" t="s">
        <v>204</v>
      </c>
      <c r="H364" s="242">
        <v>4.3860000000000001</v>
      </c>
      <c r="I364" s="243"/>
      <c r="J364" s="244">
        <f>ROUND(I364*H364,2)</f>
        <v>0</v>
      </c>
      <c r="K364" s="240" t="s">
        <v>129</v>
      </c>
      <c r="L364" s="245"/>
      <c r="M364" s="246" t="s">
        <v>19</v>
      </c>
      <c r="N364" s="247" t="s">
        <v>45</v>
      </c>
      <c r="O364" s="67"/>
      <c r="P364" s="185">
        <f>O364*H364</f>
        <v>0</v>
      </c>
      <c r="Q364" s="185">
        <v>4.5999999999999999E-2</v>
      </c>
      <c r="R364" s="185">
        <f>Q364*H364</f>
        <v>0.20175599999999999</v>
      </c>
      <c r="S364" s="185">
        <v>0</v>
      </c>
      <c r="T364" s="186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7" t="s">
        <v>168</v>
      </c>
      <c r="AT364" s="187" t="s">
        <v>289</v>
      </c>
      <c r="AU364" s="187" t="s">
        <v>84</v>
      </c>
      <c r="AY364" s="20" t="s">
        <v>123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20" t="s">
        <v>82</v>
      </c>
      <c r="BK364" s="188">
        <f>ROUND(I364*H364,2)</f>
        <v>0</v>
      </c>
      <c r="BL364" s="20" t="s">
        <v>130</v>
      </c>
      <c r="BM364" s="187" t="s">
        <v>504</v>
      </c>
    </row>
    <row r="365" spans="1:65" s="13" customFormat="1" ht="11.25">
      <c r="B365" s="194"/>
      <c r="C365" s="195"/>
      <c r="D365" s="196" t="s">
        <v>134</v>
      </c>
      <c r="E365" s="195"/>
      <c r="F365" s="198" t="s">
        <v>505</v>
      </c>
      <c r="G365" s="195"/>
      <c r="H365" s="199">
        <v>4.3860000000000001</v>
      </c>
      <c r="I365" s="200"/>
      <c r="J365" s="195"/>
      <c r="K365" s="195"/>
      <c r="L365" s="201"/>
      <c r="M365" s="202"/>
      <c r="N365" s="203"/>
      <c r="O365" s="203"/>
      <c r="P365" s="203"/>
      <c r="Q365" s="203"/>
      <c r="R365" s="203"/>
      <c r="S365" s="203"/>
      <c r="T365" s="204"/>
      <c r="AT365" s="205" t="s">
        <v>134</v>
      </c>
      <c r="AU365" s="205" t="s">
        <v>84</v>
      </c>
      <c r="AV365" s="13" t="s">
        <v>84</v>
      </c>
      <c r="AW365" s="13" t="s">
        <v>4</v>
      </c>
      <c r="AX365" s="13" t="s">
        <v>82</v>
      </c>
      <c r="AY365" s="205" t="s">
        <v>123</v>
      </c>
    </row>
    <row r="366" spans="1:65" s="2" customFormat="1" ht="49.15" customHeight="1">
      <c r="A366" s="37"/>
      <c r="B366" s="38"/>
      <c r="C366" s="176" t="s">
        <v>506</v>
      </c>
      <c r="D366" s="176" t="s">
        <v>125</v>
      </c>
      <c r="E366" s="177" t="s">
        <v>507</v>
      </c>
      <c r="F366" s="178" t="s">
        <v>508</v>
      </c>
      <c r="G366" s="179" t="s">
        <v>204</v>
      </c>
      <c r="H366" s="180">
        <v>70</v>
      </c>
      <c r="I366" s="181"/>
      <c r="J366" s="182">
        <f>ROUND(I366*H366,2)</f>
        <v>0</v>
      </c>
      <c r="K366" s="178" t="s">
        <v>129</v>
      </c>
      <c r="L366" s="42"/>
      <c r="M366" s="183" t="s">
        <v>19</v>
      </c>
      <c r="N366" s="184" t="s">
        <v>45</v>
      </c>
      <c r="O366" s="67"/>
      <c r="P366" s="185">
        <f>O366*H366</f>
        <v>0</v>
      </c>
      <c r="Q366" s="185">
        <v>0.15540000000000001</v>
      </c>
      <c r="R366" s="185">
        <f>Q366*H366</f>
        <v>10.878</v>
      </c>
      <c r="S366" s="185">
        <v>0</v>
      </c>
      <c r="T366" s="186">
        <f>S366*H366</f>
        <v>0</v>
      </c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R366" s="187" t="s">
        <v>130</v>
      </c>
      <c r="AT366" s="187" t="s">
        <v>125</v>
      </c>
      <c r="AU366" s="187" t="s">
        <v>84</v>
      </c>
      <c r="AY366" s="20" t="s">
        <v>123</v>
      </c>
      <c r="BE366" s="188">
        <f>IF(N366="základní",J366,0)</f>
        <v>0</v>
      </c>
      <c r="BF366" s="188">
        <f>IF(N366="snížená",J366,0)</f>
        <v>0</v>
      </c>
      <c r="BG366" s="188">
        <f>IF(N366="zákl. přenesená",J366,0)</f>
        <v>0</v>
      </c>
      <c r="BH366" s="188">
        <f>IF(N366="sníž. přenesená",J366,0)</f>
        <v>0</v>
      </c>
      <c r="BI366" s="188">
        <f>IF(N366="nulová",J366,0)</f>
        <v>0</v>
      </c>
      <c r="BJ366" s="20" t="s">
        <v>82</v>
      </c>
      <c r="BK366" s="188">
        <f>ROUND(I366*H366,2)</f>
        <v>0</v>
      </c>
      <c r="BL366" s="20" t="s">
        <v>130</v>
      </c>
      <c r="BM366" s="187" t="s">
        <v>509</v>
      </c>
    </row>
    <row r="367" spans="1:65" s="2" customFormat="1" ht="11.25">
      <c r="A367" s="37"/>
      <c r="B367" s="38"/>
      <c r="C367" s="39"/>
      <c r="D367" s="189" t="s">
        <v>132</v>
      </c>
      <c r="E367" s="39"/>
      <c r="F367" s="190" t="s">
        <v>510</v>
      </c>
      <c r="G367" s="39"/>
      <c r="H367" s="39"/>
      <c r="I367" s="191"/>
      <c r="J367" s="39"/>
      <c r="K367" s="39"/>
      <c r="L367" s="42"/>
      <c r="M367" s="192"/>
      <c r="N367" s="193"/>
      <c r="O367" s="67"/>
      <c r="P367" s="67"/>
      <c r="Q367" s="67"/>
      <c r="R367" s="67"/>
      <c r="S367" s="67"/>
      <c r="T367" s="68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T367" s="20" t="s">
        <v>132</v>
      </c>
      <c r="AU367" s="20" t="s">
        <v>84</v>
      </c>
    </row>
    <row r="368" spans="1:65" s="13" customFormat="1" ht="11.25">
      <c r="B368" s="194"/>
      <c r="C368" s="195"/>
      <c r="D368" s="196" t="s">
        <v>134</v>
      </c>
      <c r="E368" s="197" t="s">
        <v>19</v>
      </c>
      <c r="F368" s="198" t="s">
        <v>511</v>
      </c>
      <c r="G368" s="195"/>
      <c r="H368" s="199">
        <v>70</v>
      </c>
      <c r="I368" s="200"/>
      <c r="J368" s="195"/>
      <c r="K368" s="195"/>
      <c r="L368" s="201"/>
      <c r="M368" s="202"/>
      <c r="N368" s="203"/>
      <c r="O368" s="203"/>
      <c r="P368" s="203"/>
      <c r="Q368" s="203"/>
      <c r="R368" s="203"/>
      <c r="S368" s="203"/>
      <c r="T368" s="204"/>
      <c r="AT368" s="205" t="s">
        <v>134</v>
      </c>
      <c r="AU368" s="205" t="s">
        <v>84</v>
      </c>
      <c r="AV368" s="13" t="s">
        <v>84</v>
      </c>
      <c r="AW368" s="13" t="s">
        <v>35</v>
      </c>
      <c r="AX368" s="13" t="s">
        <v>82</v>
      </c>
      <c r="AY368" s="205" t="s">
        <v>123</v>
      </c>
    </row>
    <row r="369" spans="1:65" s="14" customFormat="1" ht="11.25">
      <c r="B369" s="206"/>
      <c r="C369" s="207"/>
      <c r="D369" s="196" t="s">
        <v>134</v>
      </c>
      <c r="E369" s="208" t="s">
        <v>19</v>
      </c>
      <c r="F369" s="209" t="s">
        <v>136</v>
      </c>
      <c r="G369" s="207"/>
      <c r="H369" s="208" t="s">
        <v>19</v>
      </c>
      <c r="I369" s="210"/>
      <c r="J369" s="207"/>
      <c r="K369" s="207"/>
      <c r="L369" s="211"/>
      <c r="M369" s="212"/>
      <c r="N369" s="213"/>
      <c r="O369" s="213"/>
      <c r="P369" s="213"/>
      <c r="Q369" s="213"/>
      <c r="R369" s="213"/>
      <c r="S369" s="213"/>
      <c r="T369" s="214"/>
      <c r="AT369" s="215" t="s">
        <v>134</v>
      </c>
      <c r="AU369" s="215" t="s">
        <v>84</v>
      </c>
      <c r="AV369" s="14" t="s">
        <v>82</v>
      </c>
      <c r="AW369" s="14" t="s">
        <v>35</v>
      </c>
      <c r="AX369" s="14" t="s">
        <v>74</v>
      </c>
      <c r="AY369" s="215" t="s">
        <v>123</v>
      </c>
    </row>
    <row r="370" spans="1:65" s="2" customFormat="1" ht="16.5" customHeight="1">
      <c r="A370" s="37"/>
      <c r="B370" s="38"/>
      <c r="C370" s="238" t="s">
        <v>512</v>
      </c>
      <c r="D370" s="238" t="s">
        <v>289</v>
      </c>
      <c r="E370" s="239" t="s">
        <v>513</v>
      </c>
      <c r="F370" s="240" t="s">
        <v>514</v>
      </c>
      <c r="G370" s="241" t="s">
        <v>204</v>
      </c>
      <c r="H370" s="242">
        <v>61.046999999999997</v>
      </c>
      <c r="I370" s="243"/>
      <c r="J370" s="244">
        <f>ROUND(I370*H370,2)</f>
        <v>0</v>
      </c>
      <c r="K370" s="240" t="s">
        <v>129</v>
      </c>
      <c r="L370" s="245"/>
      <c r="M370" s="246" t="s">
        <v>19</v>
      </c>
      <c r="N370" s="247" t="s">
        <v>45</v>
      </c>
      <c r="O370" s="67"/>
      <c r="P370" s="185">
        <f>O370*H370</f>
        <v>0</v>
      </c>
      <c r="Q370" s="185">
        <v>0.08</v>
      </c>
      <c r="R370" s="185">
        <f>Q370*H370</f>
        <v>4.8837599999999997</v>
      </c>
      <c r="S370" s="185">
        <v>0</v>
      </c>
      <c r="T370" s="186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7" t="s">
        <v>168</v>
      </c>
      <c r="AT370" s="187" t="s">
        <v>289</v>
      </c>
      <c r="AU370" s="187" t="s">
        <v>84</v>
      </c>
      <c r="AY370" s="20" t="s">
        <v>123</v>
      </c>
      <c r="BE370" s="188">
        <f>IF(N370="základní",J370,0)</f>
        <v>0</v>
      </c>
      <c r="BF370" s="188">
        <f>IF(N370="snížená",J370,0)</f>
        <v>0</v>
      </c>
      <c r="BG370" s="188">
        <f>IF(N370="zákl. přenesená",J370,0)</f>
        <v>0</v>
      </c>
      <c r="BH370" s="188">
        <f>IF(N370="sníž. přenesená",J370,0)</f>
        <v>0</v>
      </c>
      <c r="BI370" s="188">
        <f>IF(N370="nulová",J370,0)</f>
        <v>0</v>
      </c>
      <c r="BJ370" s="20" t="s">
        <v>82</v>
      </c>
      <c r="BK370" s="188">
        <f>ROUND(I370*H370,2)</f>
        <v>0</v>
      </c>
      <c r="BL370" s="20" t="s">
        <v>130</v>
      </c>
      <c r="BM370" s="187" t="s">
        <v>515</v>
      </c>
    </row>
    <row r="371" spans="1:65" s="13" customFormat="1" ht="11.25">
      <c r="B371" s="194"/>
      <c r="C371" s="195"/>
      <c r="D371" s="196" t="s">
        <v>134</v>
      </c>
      <c r="E371" s="195"/>
      <c r="F371" s="198" t="s">
        <v>516</v>
      </c>
      <c r="G371" s="195"/>
      <c r="H371" s="199">
        <v>61.046999999999997</v>
      </c>
      <c r="I371" s="200"/>
      <c r="J371" s="195"/>
      <c r="K371" s="195"/>
      <c r="L371" s="201"/>
      <c r="M371" s="202"/>
      <c r="N371" s="203"/>
      <c r="O371" s="203"/>
      <c r="P371" s="203"/>
      <c r="Q371" s="203"/>
      <c r="R371" s="203"/>
      <c r="S371" s="203"/>
      <c r="T371" s="204"/>
      <c r="AT371" s="205" t="s">
        <v>134</v>
      </c>
      <c r="AU371" s="205" t="s">
        <v>84</v>
      </c>
      <c r="AV371" s="13" t="s">
        <v>84</v>
      </c>
      <c r="AW371" s="13" t="s">
        <v>4</v>
      </c>
      <c r="AX371" s="13" t="s">
        <v>82</v>
      </c>
      <c r="AY371" s="205" t="s">
        <v>123</v>
      </c>
    </row>
    <row r="372" spans="1:65" s="2" customFormat="1" ht="24.2" customHeight="1">
      <c r="A372" s="37"/>
      <c r="B372" s="38"/>
      <c r="C372" s="238" t="s">
        <v>517</v>
      </c>
      <c r="D372" s="238" t="s">
        <v>289</v>
      </c>
      <c r="E372" s="239" t="s">
        <v>518</v>
      </c>
      <c r="F372" s="240" t="s">
        <v>519</v>
      </c>
      <c r="G372" s="241" t="s">
        <v>204</v>
      </c>
      <c r="H372" s="242">
        <v>9.4250000000000007</v>
      </c>
      <c r="I372" s="243"/>
      <c r="J372" s="244">
        <f>ROUND(I372*H372,2)</f>
        <v>0</v>
      </c>
      <c r="K372" s="240" t="s">
        <v>129</v>
      </c>
      <c r="L372" s="245"/>
      <c r="M372" s="246" t="s">
        <v>19</v>
      </c>
      <c r="N372" s="247" t="s">
        <v>45</v>
      </c>
      <c r="O372" s="67"/>
      <c r="P372" s="185">
        <f>O372*H372</f>
        <v>0</v>
      </c>
      <c r="Q372" s="185">
        <v>4.8300000000000003E-2</v>
      </c>
      <c r="R372" s="185">
        <f>Q372*H372</f>
        <v>0.45522750000000006</v>
      </c>
      <c r="S372" s="185">
        <v>0</v>
      </c>
      <c r="T372" s="186">
        <f>S372*H372</f>
        <v>0</v>
      </c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R372" s="187" t="s">
        <v>168</v>
      </c>
      <c r="AT372" s="187" t="s">
        <v>289</v>
      </c>
      <c r="AU372" s="187" t="s">
        <v>84</v>
      </c>
      <c r="AY372" s="20" t="s">
        <v>123</v>
      </c>
      <c r="BE372" s="188">
        <f>IF(N372="základní",J372,0)</f>
        <v>0</v>
      </c>
      <c r="BF372" s="188">
        <f>IF(N372="snížená",J372,0)</f>
        <v>0</v>
      </c>
      <c r="BG372" s="188">
        <f>IF(N372="zákl. přenesená",J372,0)</f>
        <v>0</v>
      </c>
      <c r="BH372" s="188">
        <f>IF(N372="sníž. přenesená",J372,0)</f>
        <v>0</v>
      </c>
      <c r="BI372" s="188">
        <f>IF(N372="nulová",J372,0)</f>
        <v>0</v>
      </c>
      <c r="BJ372" s="20" t="s">
        <v>82</v>
      </c>
      <c r="BK372" s="188">
        <f>ROUND(I372*H372,2)</f>
        <v>0</v>
      </c>
      <c r="BL372" s="20" t="s">
        <v>130</v>
      </c>
      <c r="BM372" s="187" t="s">
        <v>520</v>
      </c>
    </row>
    <row r="373" spans="1:65" s="13" customFormat="1" ht="11.25">
      <c r="B373" s="194"/>
      <c r="C373" s="195"/>
      <c r="D373" s="196" t="s">
        <v>134</v>
      </c>
      <c r="E373" s="195"/>
      <c r="F373" s="198" t="s">
        <v>521</v>
      </c>
      <c r="G373" s="195"/>
      <c r="H373" s="199">
        <v>9.4250000000000007</v>
      </c>
      <c r="I373" s="200"/>
      <c r="J373" s="195"/>
      <c r="K373" s="195"/>
      <c r="L373" s="201"/>
      <c r="M373" s="202"/>
      <c r="N373" s="203"/>
      <c r="O373" s="203"/>
      <c r="P373" s="203"/>
      <c r="Q373" s="203"/>
      <c r="R373" s="203"/>
      <c r="S373" s="203"/>
      <c r="T373" s="204"/>
      <c r="AT373" s="205" t="s">
        <v>134</v>
      </c>
      <c r="AU373" s="205" t="s">
        <v>84</v>
      </c>
      <c r="AV373" s="13" t="s">
        <v>84</v>
      </c>
      <c r="AW373" s="13" t="s">
        <v>4</v>
      </c>
      <c r="AX373" s="13" t="s">
        <v>82</v>
      </c>
      <c r="AY373" s="205" t="s">
        <v>123</v>
      </c>
    </row>
    <row r="374" spans="1:65" s="2" customFormat="1" ht="24.2" customHeight="1">
      <c r="A374" s="37"/>
      <c r="B374" s="38"/>
      <c r="C374" s="238" t="s">
        <v>522</v>
      </c>
      <c r="D374" s="238" t="s">
        <v>289</v>
      </c>
      <c r="E374" s="239" t="s">
        <v>523</v>
      </c>
      <c r="F374" s="240" t="s">
        <v>524</v>
      </c>
      <c r="G374" s="241" t="s">
        <v>204</v>
      </c>
      <c r="H374" s="242">
        <v>1.03</v>
      </c>
      <c r="I374" s="243"/>
      <c r="J374" s="244">
        <f>ROUND(I374*H374,2)</f>
        <v>0</v>
      </c>
      <c r="K374" s="240" t="s">
        <v>129</v>
      </c>
      <c r="L374" s="245"/>
      <c r="M374" s="246" t="s">
        <v>19</v>
      </c>
      <c r="N374" s="247" t="s">
        <v>45</v>
      </c>
      <c r="O374" s="67"/>
      <c r="P374" s="185">
        <f>O374*H374</f>
        <v>0</v>
      </c>
      <c r="Q374" s="185">
        <v>8.5999999999999993E-2</v>
      </c>
      <c r="R374" s="185">
        <f>Q374*H374</f>
        <v>8.8579999999999992E-2</v>
      </c>
      <c r="S374" s="185">
        <v>0</v>
      </c>
      <c r="T374" s="186">
        <f>S374*H374</f>
        <v>0</v>
      </c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R374" s="187" t="s">
        <v>168</v>
      </c>
      <c r="AT374" s="187" t="s">
        <v>289</v>
      </c>
      <c r="AU374" s="187" t="s">
        <v>84</v>
      </c>
      <c r="AY374" s="20" t="s">
        <v>123</v>
      </c>
      <c r="BE374" s="188">
        <f>IF(N374="základní",J374,0)</f>
        <v>0</v>
      </c>
      <c r="BF374" s="188">
        <f>IF(N374="snížená",J374,0)</f>
        <v>0</v>
      </c>
      <c r="BG374" s="188">
        <f>IF(N374="zákl. přenesená",J374,0)</f>
        <v>0</v>
      </c>
      <c r="BH374" s="188">
        <f>IF(N374="sníž. přenesená",J374,0)</f>
        <v>0</v>
      </c>
      <c r="BI374" s="188">
        <f>IF(N374="nulová",J374,0)</f>
        <v>0</v>
      </c>
      <c r="BJ374" s="20" t="s">
        <v>82</v>
      </c>
      <c r="BK374" s="188">
        <f>ROUND(I374*H374,2)</f>
        <v>0</v>
      </c>
      <c r="BL374" s="20" t="s">
        <v>130</v>
      </c>
      <c r="BM374" s="187" t="s">
        <v>525</v>
      </c>
    </row>
    <row r="375" spans="1:65" s="13" customFormat="1" ht="11.25">
      <c r="B375" s="194"/>
      <c r="C375" s="195"/>
      <c r="D375" s="196" t="s">
        <v>134</v>
      </c>
      <c r="E375" s="195"/>
      <c r="F375" s="198" t="s">
        <v>526</v>
      </c>
      <c r="G375" s="195"/>
      <c r="H375" s="199">
        <v>1.03</v>
      </c>
      <c r="I375" s="200"/>
      <c r="J375" s="195"/>
      <c r="K375" s="195"/>
      <c r="L375" s="201"/>
      <c r="M375" s="202"/>
      <c r="N375" s="203"/>
      <c r="O375" s="203"/>
      <c r="P375" s="203"/>
      <c r="Q375" s="203"/>
      <c r="R375" s="203"/>
      <c r="S375" s="203"/>
      <c r="T375" s="204"/>
      <c r="AT375" s="205" t="s">
        <v>134</v>
      </c>
      <c r="AU375" s="205" t="s">
        <v>84</v>
      </c>
      <c r="AV375" s="13" t="s">
        <v>84</v>
      </c>
      <c r="AW375" s="13" t="s">
        <v>4</v>
      </c>
      <c r="AX375" s="13" t="s">
        <v>82</v>
      </c>
      <c r="AY375" s="205" t="s">
        <v>123</v>
      </c>
    </row>
    <row r="376" spans="1:65" s="2" customFormat="1" ht="44.25" customHeight="1">
      <c r="A376" s="37"/>
      <c r="B376" s="38"/>
      <c r="C376" s="176" t="s">
        <v>527</v>
      </c>
      <c r="D376" s="176" t="s">
        <v>125</v>
      </c>
      <c r="E376" s="177" t="s">
        <v>528</v>
      </c>
      <c r="F376" s="178" t="s">
        <v>529</v>
      </c>
      <c r="G376" s="179" t="s">
        <v>204</v>
      </c>
      <c r="H376" s="180">
        <v>3.5</v>
      </c>
      <c r="I376" s="181"/>
      <c r="J376" s="182">
        <f>ROUND(I376*H376,2)</f>
        <v>0</v>
      </c>
      <c r="K376" s="178" t="s">
        <v>129</v>
      </c>
      <c r="L376" s="42"/>
      <c r="M376" s="183" t="s">
        <v>19</v>
      </c>
      <c r="N376" s="184" t="s">
        <v>45</v>
      </c>
      <c r="O376" s="67"/>
      <c r="P376" s="185">
        <f>O376*H376</f>
        <v>0</v>
      </c>
      <c r="Q376" s="185">
        <v>0.10095</v>
      </c>
      <c r="R376" s="185">
        <f>Q376*H376</f>
        <v>0.353325</v>
      </c>
      <c r="S376" s="185">
        <v>0</v>
      </c>
      <c r="T376" s="186">
        <f>S376*H376</f>
        <v>0</v>
      </c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R376" s="187" t="s">
        <v>130</v>
      </c>
      <c r="AT376" s="187" t="s">
        <v>125</v>
      </c>
      <c r="AU376" s="187" t="s">
        <v>84</v>
      </c>
      <c r="AY376" s="20" t="s">
        <v>123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20" t="s">
        <v>82</v>
      </c>
      <c r="BK376" s="188">
        <f>ROUND(I376*H376,2)</f>
        <v>0</v>
      </c>
      <c r="BL376" s="20" t="s">
        <v>130</v>
      </c>
      <c r="BM376" s="187" t="s">
        <v>530</v>
      </c>
    </row>
    <row r="377" spans="1:65" s="2" customFormat="1" ht="11.25">
      <c r="A377" s="37"/>
      <c r="B377" s="38"/>
      <c r="C377" s="39"/>
      <c r="D377" s="189" t="s">
        <v>132</v>
      </c>
      <c r="E377" s="39"/>
      <c r="F377" s="190" t="s">
        <v>531</v>
      </c>
      <c r="G377" s="39"/>
      <c r="H377" s="39"/>
      <c r="I377" s="191"/>
      <c r="J377" s="39"/>
      <c r="K377" s="39"/>
      <c r="L377" s="42"/>
      <c r="M377" s="192"/>
      <c r="N377" s="193"/>
      <c r="O377" s="67"/>
      <c r="P377" s="67"/>
      <c r="Q377" s="67"/>
      <c r="R377" s="67"/>
      <c r="S377" s="67"/>
      <c r="T377" s="68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T377" s="20" t="s">
        <v>132</v>
      </c>
      <c r="AU377" s="20" t="s">
        <v>84</v>
      </c>
    </row>
    <row r="378" spans="1:65" s="13" customFormat="1" ht="11.25">
      <c r="B378" s="194"/>
      <c r="C378" s="195"/>
      <c r="D378" s="196" t="s">
        <v>134</v>
      </c>
      <c r="E378" s="197" t="s">
        <v>19</v>
      </c>
      <c r="F378" s="198" t="s">
        <v>532</v>
      </c>
      <c r="G378" s="195"/>
      <c r="H378" s="199">
        <v>3.5</v>
      </c>
      <c r="I378" s="200"/>
      <c r="J378" s="195"/>
      <c r="K378" s="195"/>
      <c r="L378" s="201"/>
      <c r="M378" s="202"/>
      <c r="N378" s="203"/>
      <c r="O378" s="203"/>
      <c r="P378" s="203"/>
      <c r="Q378" s="203"/>
      <c r="R378" s="203"/>
      <c r="S378" s="203"/>
      <c r="T378" s="204"/>
      <c r="AT378" s="205" t="s">
        <v>134</v>
      </c>
      <c r="AU378" s="205" t="s">
        <v>84</v>
      </c>
      <c r="AV378" s="13" t="s">
        <v>84</v>
      </c>
      <c r="AW378" s="13" t="s">
        <v>35</v>
      </c>
      <c r="AX378" s="13" t="s">
        <v>82</v>
      </c>
      <c r="AY378" s="205" t="s">
        <v>123</v>
      </c>
    </row>
    <row r="379" spans="1:65" s="14" customFormat="1" ht="11.25">
      <c r="B379" s="206"/>
      <c r="C379" s="207"/>
      <c r="D379" s="196" t="s">
        <v>134</v>
      </c>
      <c r="E379" s="208" t="s">
        <v>19</v>
      </c>
      <c r="F379" s="209" t="s">
        <v>136</v>
      </c>
      <c r="G379" s="207"/>
      <c r="H379" s="208" t="s">
        <v>19</v>
      </c>
      <c r="I379" s="210"/>
      <c r="J379" s="207"/>
      <c r="K379" s="207"/>
      <c r="L379" s="211"/>
      <c r="M379" s="212"/>
      <c r="N379" s="213"/>
      <c r="O379" s="213"/>
      <c r="P379" s="213"/>
      <c r="Q379" s="213"/>
      <c r="R379" s="213"/>
      <c r="S379" s="213"/>
      <c r="T379" s="214"/>
      <c r="AT379" s="215" t="s">
        <v>134</v>
      </c>
      <c r="AU379" s="215" t="s">
        <v>84</v>
      </c>
      <c r="AV379" s="14" t="s">
        <v>82</v>
      </c>
      <c r="AW379" s="14" t="s">
        <v>35</v>
      </c>
      <c r="AX379" s="14" t="s">
        <v>74</v>
      </c>
      <c r="AY379" s="215" t="s">
        <v>123</v>
      </c>
    </row>
    <row r="380" spans="1:65" s="2" customFormat="1" ht="16.5" customHeight="1">
      <c r="A380" s="37"/>
      <c r="B380" s="38"/>
      <c r="C380" s="238" t="s">
        <v>533</v>
      </c>
      <c r="D380" s="238" t="s">
        <v>289</v>
      </c>
      <c r="E380" s="239" t="s">
        <v>534</v>
      </c>
      <c r="F380" s="240" t="s">
        <v>535</v>
      </c>
      <c r="G380" s="241" t="s">
        <v>204</v>
      </c>
      <c r="H380" s="242">
        <v>3.605</v>
      </c>
      <c r="I380" s="243"/>
      <c r="J380" s="244">
        <f>ROUND(I380*H380,2)</f>
        <v>0</v>
      </c>
      <c r="K380" s="240" t="s">
        <v>129</v>
      </c>
      <c r="L380" s="245"/>
      <c r="M380" s="246" t="s">
        <v>19</v>
      </c>
      <c r="N380" s="247" t="s">
        <v>45</v>
      </c>
      <c r="O380" s="67"/>
      <c r="P380" s="185">
        <f>O380*H380</f>
        <v>0</v>
      </c>
      <c r="Q380" s="185">
        <v>2.8000000000000001E-2</v>
      </c>
      <c r="R380" s="185">
        <f>Q380*H380</f>
        <v>0.10094</v>
      </c>
      <c r="S380" s="185">
        <v>0</v>
      </c>
      <c r="T380" s="186">
        <f>S380*H380</f>
        <v>0</v>
      </c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R380" s="187" t="s">
        <v>168</v>
      </c>
      <c r="AT380" s="187" t="s">
        <v>289</v>
      </c>
      <c r="AU380" s="187" t="s">
        <v>84</v>
      </c>
      <c r="AY380" s="20" t="s">
        <v>123</v>
      </c>
      <c r="BE380" s="188">
        <f>IF(N380="základní",J380,0)</f>
        <v>0</v>
      </c>
      <c r="BF380" s="188">
        <f>IF(N380="snížená",J380,0)</f>
        <v>0</v>
      </c>
      <c r="BG380" s="188">
        <f>IF(N380="zákl. přenesená",J380,0)</f>
        <v>0</v>
      </c>
      <c r="BH380" s="188">
        <f>IF(N380="sníž. přenesená",J380,0)</f>
        <v>0</v>
      </c>
      <c r="BI380" s="188">
        <f>IF(N380="nulová",J380,0)</f>
        <v>0</v>
      </c>
      <c r="BJ380" s="20" t="s">
        <v>82</v>
      </c>
      <c r="BK380" s="188">
        <f>ROUND(I380*H380,2)</f>
        <v>0</v>
      </c>
      <c r="BL380" s="20" t="s">
        <v>130</v>
      </c>
      <c r="BM380" s="187" t="s">
        <v>536</v>
      </c>
    </row>
    <row r="381" spans="1:65" s="13" customFormat="1" ht="11.25">
      <c r="B381" s="194"/>
      <c r="C381" s="195"/>
      <c r="D381" s="196" t="s">
        <v>134</v>
      </c>
      <c r="E381" s="195"/>
      <c r="F381" s="198" t="s">
        <v>537</v>
      </c>
      <c r="G381" s="195"/>
      <c r="H381" s="199">
        <v>3.605</v>
      </c>
      <c r="I381" s="200"/>
      <c r="J381" s="195"/>
      <c r="K381" s="195"/>
      <c r="L381" s="201"/>
      <c r="M381" s="202"/>
      <c r="N381" s="203"/>
      <c r="O381" s="203"/>
      <c r="P381" s="203"/>
      <c r="Q381" s="203"/>
      <c r="R381" s="203"/>
      <c r="S381" s="203"/>
      <c r="T381" s="204"/>
      <c r="AT381" s="205" t="s">
        <v>134</v>
      </c>
      <c r="AU381" s="205" t="s">
        <v>84</v>
      </c>
      <c r="AV381" s="13" t="s">
        <v>84</v>
      </c>
      <c r="AW381" s="13" t="s">
        <v>4</v>
      </c>
      <c r="AX381" s="13" t="s">
        <v>82</v>
      </c>
      <c r="AY381" s="205" t="s">
        <v>123</v>
      </c>
    </row>
    <row r="382" spans="1:65" s="2" customFormat="1" ht="24.2" customHeight="1">
      <c r="A382" s="37"/>
      <c r="B382" s="38"/>
      <c r="C382" s="176" t="s">
        <v>213</v>
      </c>
      <c r="D382" s="176" t="s">
        <v>125</v>
      </c>
      <c r="E382" s="177" t="s">
        <v>538</v>
      </c>
      <c r="F382" s="178" t="s">
        <v>539</v>
      </c>
      <c r="G382" s="179" t="s">
        <v>128</v>
      </c>
      <c r="H382" s="180">
        <v>113.925</v>
      </c>
      <c r="I382" s="181"/>
      <c r="J382" s="182">
        <f>ROUND(I382*H382,2)</f>
        <v>0</v>
      </c>
      <c r="K382" s="178" t="s">
        <v>129</v>
      </c>
      <c r="L382" s="42"/>
      <c r="M382" s="183" t="s">
        <v>19</v>
      </c>
      <c r="N382" s="184" t="s">
        <v>45</v>
      </c>
      <c r="O382" s="67"/>
      <c r="P382" s="185">
        <f>O382*H382</f>
        <v>0</v>
      </c>
      <c r="Q382" s="185">
        <v>4.6999999999999999E-4</v>
      </c>
      <c r="R382" s="185">
        <f>Q382*H382</f>
        <v>5.3544749999999995E-2</v>
      </c>
      <c r="S382" s="185">
        <v>0</v>
      </c>
      <c r="T382" s="186">
        <f>S382*H382</f>
        <v>0</v>
      </c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R382" s="187" t="s">
        <v>130</v>
      </c>
      <c r="AT382" s="187" t="s">
        <v>125</v>
      </c>
      <c r="AU382" s="187" t="s">
        <v>84</v>
      </c>
      <c r="AY382" s="20" t="s">
        <v>123</v>
      </c>
      <c r="BE382" s="188">
        <f>IF(N382="základní",J382,0)</f>
        <v>0</v>
      </c>
      <c r="BF382" s="188">
        <f>IF(N382="snížená",J382,0)</f>
        <v>0</v>
      </c>
      <c r="BG382" s="188">
        <f>IF(N382="zákl. přenesená",J382,0)</f>
        <v>0</v>
      </c>
      <c r="BH382" s="188">
        <f>IF(N382="sníž. přenesená",J382,0)</f>
        <v>0</v>
      </c>
      <c r="BI382" s="188">
        <f>IF(N382="nulová",J382,0)</f>
        <v>0</v>
      </c>
      <c r="BJ382" s="20" t="s">
        <v>82</v>
      </c>
      <c r="BK382" s="188">
        <f>ROUND(I382*H382,2)</f>
        <v>0</v>
      </c>
      <c r="BL382" s="20" t="s">
        <v>130</v>
      </c>
      <c r="BM382" s="187" t="s">
        <v>540</v>
      </c>
    </row>
    <row r="383" spans="1:65" s="2" customFormat="1" ht="11.25">
      <c r="A383" s="37"/>
      <c r="B383" s="38"/>
      <c r="C383" s="39"/>
      <c r="D383" s="189" t="s">
        <v>132</v>
      </c>
      <c r="E383" s="39"/>
      <c r="F383" s="190" t="s">
        <v>541</v>
      </c>
      <c r="G383" s="39"/>
      <c r="H383" s="39"/>
      <c r="I383" s="191"/>
      <c r="J383" s="39"/>
      <c r="K383" s="39"/>
      <c r="L383" s="42"/>
      <c r="M383" s="192"/>
      <c r="N383" s="193"/>
      <c r="O383" s="67"/>
      <c r="P383" s="67"/>
      <c r="Q383" s="67"/>
      <c r="R383" s="67"/>
      <c r="S383" s="67"/>
      <c r="T383" s="68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T383" s="20" t="s">
        <v>132</v>
      </c>
      <c r="AU383" s="20" t="s">
        <v>84</v>
      </c>
    </row>
    <row r="384" spans="1:65" s="14" customFormat="1" ht="11.25">
      <c r="B384" s="206"/>
      <c r="C384" s="207"/>
      <c r="D384" s="196" t="s">
        <v>134</v>
      </c>
      <c r="E384" s="208" t="s">
        <v>19</v>
      </c>
      <c r="F384" s="209" t="s">
        <v>239</v>
      </c>
      <c r="G384" s="207"/>
      <c r="H384" s="208" t="s">
        <v>19</v>
      </c>
      <c r="I384" s="210"/>
      <c r="J384" s="207"/>
      <c r="K384" s="207"/>
      <c r="L384" s="211"/>
      <c r="M384" s="212"/>
      <c r="N384" s="213"/>
      <c r="O384" s="213"/>
      <c r="P384" s="213"/>
      <c r="Q384" s="213"/>
      <c r="R384" s="213"/>
      <c r="S384" s="213"/>
      <c r="T384" s="214"/>
      <c r="AT384" s="215" t="s">
        <v>134</v>
      </c>
      <c r="AU384" s="215" t="s">
        <v>84</v>
      </c>
      <c r="AV384" s="14" t="s">
        <v>82</v>
      </c>
      <c r="AW384" s="14" t="s">
        <v>35</v>
      </c>
      <c r="AX384" s="14" t="s">
        <v>74</v>
      </c>
      <c r="AY384" s="215" t="s">
        <v>123</v>
      </c>
    </row>
    <row r="385" spans="1:65" s="13" customFormat="1" ht="11.25">
      <c r="B385" s="194"/>
      <c r="C385" s="195"/>
      <c r="D385" s="196" t="s">
        <v>134</v>
      </c>
      <c r="E385" s="197" t="s">
        <v>19</v>
      </c>
      <c r="F385" s="198" t="s">
        <v>542</v>
      </c>
      <c r="G385" s="195"/>
      <c r="H385" s="199">
        <v>113.925</v>
      </c>
      <c r="I385" s="200"/>
      <c r="J385" s="195"/>
      <c r="K385" s="195"/>
      <c r="L385" s="201"/>
      <c r="M385" s="202"/>
      <c r="N385" s="203"/>
      <c r="O385" s="203"/>
      <c r="P385" s="203"/>
      <c r="Q385" s="203"/>
      <c r="R385" s="203"/>
      <c r="S385" s="203"/>
      <c r="T385" s="204"/>
      <c r="AT385" s="205" t="s">
        <v>134</v>
      </c>
      <c r="AU385" s="205" t="s">
        <v>84</v>
      </c>
      <c r="AV385" s="13" t="s">
        <v>84</v>
      </c>
      <c r="AW385" s="13" t="s">
        <v>35</v>
      </c>
      <c r="AX385" s="13" t="s">
        <v>74</v>
      </c>
      <c r="AY385" s="205" t="s">
        <v>123</v>
      </c>
    </row>
    <row r="386" spans="1:65" s="16" customFormat="1" ht="11.25">
      <c r="B386" s="227"/>
      <c r="C386" s="228"/>
      <c r="D386" s="196" t="s">
        <v>134</v>
      </c>
      <c r="E386" s="229" t="s">
        <v>19</v>
      </c>
      <c r="F386" s="230" t="s">
        <v>241</v>
      </c>
      <c r="G386" s="228"/>
      <c r="H386" s="231">
        <v>113.925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AT386" s="237" t="s">
        <v>134</v>
      </c>
      <c r="AU386" s="237" t="s">
        <v>84</v>
      </c>
      <c r="AV386" s="16" t="s">
        <v>130</v>
      </c>
      <c r="AW386" s="16" t="s">
        <v>35</v>
      </c>
      <c r="AX386" s="16" t="s">
        <v>82</v>
      </c>
      <c r="AY386" s="237" t="s">
        <v>123</v>
      </c>
    </row>
    <row r="387" spans="1:65" s="14" customFormat="1" ht="11.25">
      <c r="B387" s="206"/>
      <c r="C387" s="207"/>
      <c r="D387" s="196" t="s">
        <v>134</v>
      </c>
      <c r="E387" s="208" t="s">
        <v>19</v>
      </c>
      <c r="F387" s="209" t="s">
        <v>136</v>
      </c>
      <c r="G387" s="207"/>
      <c r="H387" s="208" t="s">
        <v>19</v>
      </c>
      <c r="I387" s="210"/>
      <c r="J387" s="207"/>
      <c r="K387" s="207"/>
      <c r="L387" s="211"/>
      <c r="M387" s="212"/>
      <c r="N387" s="213"/>
      <c r="O387" s="213"/>
      <c r="P387" s="213"/>
      <c r="Q387" s="213"/>
      <c r="R387" s="213"/>
      <c r="S387" s="213"/>
      <c r="T387" s="214"/>
      <c r="AT387" s="215" t="s">
        <v>134</v>
      </c>
      <c r="AU387" s="215" t="s">
        <v>84</v>
      </c>
      <c r="AV387" s="14" t="s">
        <v>82</v>
      </c>
      <c r="AW387" s="14" t="s">
        <v>35</v>
      </c>
      <c r="AX387" s="14" t="s">
        <v>74</v>
      </c>
      <c r="AY387" s="215" t="s">
        <v>123</v>
      </c>
    </row>
    <row r="388" spans="1:65" s="2" customFormat="1" ht="24.2" customHeight="1">
      <c r="A388" s="37"/>
      <c r="B388" s="38"/>
      <c r="C388" s="176" t="s">
        <v>543</v>
      </c>
      <c r="D388" s="176" t="s">
        <v>125</v>
      </c>
      <c r="E388" s="177" t="s">
        <v>544</v>
      </c>
      <c r="F388" s="178" t="s">
        <v>545</v>
      </c>
      <c r="G388" s="179" t="s">
        <v>204</v>
      </c>
      <c r="H388" s="180">
        <v>82.25</v>
      </c>
      <c r="I388" s="181"/>
      <c r="J388" s="182">
        <f>ROUND(I388*H388,2)</f>
        <v>0</v>
      </c>
      <c r="K388" s="178" t="s">
        <v>19</v>
      </c>
      <c r="L388" s="42"/>
      <c r="M388" s="183" t="s">
        <v>19</v>
      </c>
      <c r="N388" s="184" t="s">
        <v>45</v>
      </c>
      <c r="O388" s="67"/>
      <c r="P388" s="185">
        <f>O388*H388</f>
        <v>0</v>
      </c>
      <c r="Q388" s="185">
        <v>6.0999999999999997E-4</v>
      </c>
      <c r="R388" s="185">
        <f>Q388*H388</f>
        <v>5.0172499999999995E-2</v>
      </c>
      <c r="S388" s="185">
        <v>0</v>
      </c>
      <c r="T388" s="186">
        <f>S388*H388</f>
        <v>0</v>
      </c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R388" s="187" t="s">
        <v>130</v>
      </c>
      <c r="AT388" s="187" t="s">
        <v>125</v>
      </c>
      <c r="AU388" s="187" t="s">
        <v>84</v>
      </c>
      <c r="AY388" s="20" t="s">
        <v>123</v>
      </c>
      <c r="BE388" s="188">
        <f>IF(N388="základní",J388,0)</f>
        <v>0</v>
      </c>
      <c r="BF388" s="188">
        <f>IF(N388="snížená",J388,0)</f>
        <v>0</v>
      </c>
      <c r="BG388" s="188">
        <f>IF(N388="zákl. přenesená",J388,0)</f>
        <v>0</v>
      </c>
      <c r="BH388" s="188">
        <f>IF(N388="sníž. přenesená",J388,0)</f>
        <v>0</v>
      </c>
      <c r="BI388" s="188">
        <f>IF(N388="nulová",J388,0)</f>
        <v>0</v>
      </c>
      <c r="BJ388" s="20" t="s">
        <v>82</v>
      </c>
      <c r="BK388" s="188">
        <f>ROUND(I388*H388,2)</f>
        <v>0</v>
      </c>
      <c r="BL388" s="20" t="s">
        <v>130</v>
      </c>
      <c r="BM388" s="187" t="s">
        <v>546</v>
      </c>
    </row>
    <row r="389" spans="1:65" s="13" customFormat="1" ht="11.25">
      <c r="B389" s="194"/>
      <c r="C389" s="195"/>
      <c r="D389" s="196" t="s">
        <v>134</v>
      </c>
      <c r="E389" s="197" t="s">
        <v>19</v>
      </c>
      <c r="F389" s="198" t="s">
        <v>547</v>
      </c>
      <c r="G389" s="195"/>
      <c r="H389" s="199">
        <v>82.25</v>
      </c>
      <c r="I389" s="200"/>
      <c r="J389" s="195"/>
      <c r="K389" s="195"/>
      <c r="L389" s="201"/>
      <c r="M389" s="202"/>
      <c r="N389" s="203"/>
      <c r="O389" s="203"/>
      <c r="P389" s="203"/>
      <c r="Q389" s="203"/>
      <c r="R389" s="203"/>
      <c r="S389" s="203"/>
      <c r="T389" s="204"/>
      <c r="AT389" s="205" t="s">
        <v>134</v>
      </c>
      <c r="AU389" s="205" t="s">
        <v>84</v>
      </c>
      <c r="AV389" s="13" t="s">
        <v>84</v>
      </c>
      <c r="AW389" s="13" t="s">
        <v>35</v>
      </c>
      <c r="AX389" s="13" t="s">
        <v>82</v>
      </c>
      <c r="AY389" s="205" t="s">
        <v>123</v>
      </c>
    </row>
    <row r="390" spans="1:65" s="14" customFormat="1" ht="11.25">
      <c r="B390" s="206"/>
      <c r="C390" s="207"/>
      <c r="D390" s="196" t="s">
        <v>134</v>
      </c>
      <c r="E390" s="208" t="s">
        <v>19</v>
      </c>
      <c r="F390" s="209" t="s">
        <v>136</v>
      </c>
      <c r="G390" s="207"/>
      <c r="H390" s="208" t="s">
        <v>19</v>
      </c>
      <c r="I390" s="210"/>
      <c r="J390" s="207"/>
      <c r="K390" s="207"/>
      <c r="L390" s="211"/>
      <c r="M390" s="212"/>
      <c r="N390" s="213"/>
      <c r="O390" s="213"/>
      <c r="P390" s="213"/>
      <c r="Q390" s="213"/>
      <c r="R390" s="213"/>
      <c r="S390" s="213"/>
      <c r="T390" s="214"/>
      <c r="AT390" s="215" t="s">
        <v>134</v>
      </c>
      <c r="AU390" s="215" t="s">
        <v>84</v>
      </c>
      <c r="AV390" s="14" t="s">
        <v>82</v>
      </c>
      <c r="AW390" s="14" t="s">
        <v>35</v>
      </c>
      <c r="AX390" s="14" t="s">
        <v>74</v>
      </c>
      <c r="AY390" s="215" t="s">
        <v>123</v>
      </c>
    </row>
    <row r="391" spans="1:65" s="2" customFormat="1" ht="24.2" customHeight="1">
      <c r="A391" s="37"/>
      <c r="B391" s="38"/>
      <c r="C391" s="176" t="s">
        <v>548</v>
      </c>
      <c r="D391" s="176" t="s">
        <v>125</v>
      </c>
      <c r="E391" s="177" t="s">
        <v>549</v>
      </c>
      <c r="F391" s="178" t="s">
        <v>550</v>
      </c>
      <c r="G391" s="179" t="s">
        <v>204</v>
      </c>
      <c r="H391" s="180">
        <v>78</v>
      </c>
      <c r="I391" s="181"/>
      <c r="J391" s="182">
        <f>ROUND(I391*H391,2)</f>
        <v>0</v>
      </c>
      <c r="K391" s="178" t="s">
        <v>129</v>
      </c>
      <c r="L391" s="42"/>
      <c r="M391" s="183" t="s">
        <v>19</v>
      </c>
      <c r="N391" s="184" t="s">
        <v>45</v>
      </c>
      <c r="O391" s="67"/>
      <c r="P391" s="185">
        <f>O391*H391</f>
        <v>0</v>
      </c>
      <c r="Q391" s="185">
        <v>0</v>
      </c>
      <c r="R391" s="185">
        <f>Q391*H391</f>
        <v>0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130</v>
      </c>
      <c r="AT391" s="187" t="s">
        <v>125</v>
      </c>
      <c r="AU391" s="187" t="s">
        <v>84</v>
      </c>
      <c r="AY391" s="20" t="s">
        <v>123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82</v>
      </c>
      <c r="BK391" s="188">
        <f>ROUND(I391*H391,2)</f>
        <v>0</v>
      </c>
      <c r="BL391" s="20" t="s">
        <v>130</v>
      </c>
      <c r="BM391" s="187" t="s">
        <v>551</v>
      </c>
    </row>
    <row r="392" spans="1:65" s="2" customFormat="1" ht="11.25">
      <c r="A392" s="37"/>
      <c r="B392" s="38"/>
      <c r="C392" s="39"/>
      <c r="D392" s="189" t="s">
        <v>132</v>
      </c>
      <c r="E392" s="39"/>
      <c r="F392" s="190" t="s">
        <v>552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132</v>
      </c>
      <c r="AU392" s="20" t="s">
        <v>84</v>
      </c>
    </row>
    <row r="393" spans="1:65" s="13" customFormat="1" ht="11.25">
      <c r="B393" s="194"/>
      <c r="C393" s="195"/>
      <c r="D393" s="196" t="s">
        <v>134</v>
      </c>
      <c r="E393" s="197" t="s">
        <v>19</v>
      </c>
      <c r="F393" s="198" t="s">
        <v>553</v>
      </c>
      <c r="G393" s="195"/>
      <c r="H393" s="199">
        <v>78</v>
      </c>
      <c r="I393" s="200"/>
      <c r="J393" s="195"/>
      <c r="K393" s="195"/>
      <c r="L393" s="201"/>
      <c r="M393" s="202"/>
      <c r="N393" s="203"/>
      <c r="O393" s="203"/>
      <c r="P393" s="203"/>
      <c r="Q393" s="203"/>
      <c r="R393" s="203"/>
      <c r="S393" s="203"/>
      <c r="T393" s="204"/>
      <c r="AT393" s="205" t="s">
        <v>134</v>
      </c>
      <c r="AU393" s="205" t="s">
        <v>84</v>
      </c>
      <c r="AV393" s="13" t="s">
        <v>84</v>
      </c>
      <c r="AW393" s="13" t="s">
        <v>35</v>
      </c>
      <c r="AX393" s="13" t="s">
        <v>82</v>
      </c>
      <c r="AY393" s="205" t="s">
        <v>123</v>
      </c>
    </row>
    <row r="394" spans="1:65" s="14" customFormat="1" ht="11.25">
      <c r="B394" s="206"/>
      <c r="C394" s="207"/>
      <c r="D394" s="196" t="s">
        <v>134</v>
      </c>
      <c r="E394" s="208" t="s">
        <v>19</v>
      </c>
      <c r="F394" s="209" t="s">
        <v>136</v>
      </c>
      <c r="G394" s="207"/>
      <c r="H394" s="208" t="s">
        <v>19</v>
      </c>
      <c r="I394" s="210"/>
      <c r="J394" s="207"/>
      <c r="K394" s="207"/>
      <c r="L394" s="211"/>
      <c r="M394" s="212"/>
      <c r="N394" s="213"/>
      <c r="O394" s="213"/>
      <c r="P394" s="213"/>
      <c r="Q394" s="213"/>
      <c r="R394" s="213"/>
      <c r="S394" s="213"/>
      <c r="T394" s="214"/>
      <c r="AT394" s="215" t="s">
        <v>134</v>
      </c>
      <c r="AU394" s="215" t="s">
        <v>84</v>
      </c>
      <c r="AV394" s="14" t="s">
        <v>82</v>
      </c>
      <c r="AW394" s="14" t="s">
        <v>35</v>
      </c>
      <c r="AX394" s="14" t="s">
        <v>74</v>
      </c>
      <c r="AY394" s="215" t="s">
        <v>123</v>
      </c>
    </row>
    <row r="395" spans="1:65" s="2" customFormat="1" ht="24.2" customHeight="1">
      <c r="A395" s="37"/>
      <c r="B395" s="38"/>
      <c r="C395" s="176" t="s">
        <v>554</v>
      </c>
      <c r="D395" s="176" t="s">
        <v>125</v>
      </c>
      <c r="E395" s="177" t="s">
        <v>555</v>
      </c>
      <c r="F395" s="178" t="s">
        <v>556</v>
      </c>
      <c r="G395" s="179" t="s">
        <v>139</v>
      </c>
      <c r="H395" s="180">
        <v>1</v>
      </c>
      <c r="I395" s="181"/>
      <c r="J395" s="182">
        <f>ROUND(I395*H395,2)</f>
        <v>0</v>
      </c>
      <c r="K395" s="178" t="s">
        <v>129</v>
      </c>
      <c r="L395" s="42"/>
      <c r="M395" s="183" t="s">
        <v>19</v>
      </c>
      <c r="N395" s="184" t="s">
        <v>45</v>
      </c>
      <c r="O395" s="67"/>
      <c r="P395" s="185">
        <f>O395*H395</f>
        <v>0</v>
      </c>
      <c r="Q395" s="185">
        <v>8.0000000000000004E-4</v>
      </c>
      <c r="R395" s="185">
        <f>Q395*H395</f>
        <v>8.0000000000000004E-4</v>
      </c>
      <c r="S395" s="185">
        <v>0</v>
      </c>
      <c r="T395" s="186">
        <f>S395*H395</f>
        <v>0</v>
      </c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R395" s="187" t="s">
        <v>130</v>
      </c>
      <c r="AT395" s="187" t="s">
        <v>125</v>
      </c>
      <c r="AU395" s="187" t="s">
        <v>84</v>
      </c>
      <c r="AY395" s="20" t="s">
        <v>123</v>
      </c>
      <c r="BE395" s="188">
        <f>IF(N395="základní",J395,0)</f>
        <v>0</v>
      </c>
      <c r="BF395" s="188">
        <f>IF(N395="snížená",J395,0)</f>
        <v>0</v>
      </c>
      <c r="BG395" s="188">
        <f>IF(N395="zákl. přenesená",J395,0)</f>
        <v>0</v>
      </c>
      <c r="BH395" s="188">
        <f>IF(N395="sníž. přenesená",J395,0)</f>
        <v>0</v>
      </c>
      <c r="BI395" s="188">
        <f>IF(N395="nulová",J395,0)</f>
        <v>0</v>
      </c>
      <c r="BJ395" s="20" t="s">
        <v>82</v>
      </c>
      <c r="BK395" s="188">
        <f>ROUND(I395*H395,2)</f>
        <v>0</v>
      </c>
      <c r="BL395" s="20" t="s">
        <v>130</v>
      </c>
      <c r="BM395" s="187" t="s">
        <v>557</v>
      </c>
    </row>
    <row r="396" spans="1:65" s="2" customFormat="1" ht="11.25">
      <c r="A396" s="37"/>
      <c r="B396" s="38"/>
      <c r="C396" s="39"/>
      <c r="D396" s="189" t="s">
        <v>132</v>
      </c>
      <c r="E396" s="39"/>
      <c r="F396" s="190" t="s">
        <v>558</v>
      </c>
      <c r="G396" s="39"/>
      <c r="H396" s="39"/>
      <c r="I396" s="191"/>
      <c r="J396" s="39"/>
      <c r="K396" s="39"/>
      <c r="L396" s="42"/>
      <c r="M396" s="192"/>
      <c r="N396" s="193"/>
      <c r="O396" s="67"/>
      <c r="P396" s="67"/>
      <c r="Q396" s="67"/>
      <c r="R396" s="67"/>
      <c r="S396" s="67"/>
      <c r="T396" s="68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T396" s="20" t="s">
        <v>132</v>
      </c>
      <c r="AU396" s="20" t="s">
        <v>84</v>
      </c>
    </row>
    <row r="397" spans="1:65" s="2" customFormat="1" ht="16.5" customHeight="1">
      <c r="A397" s="37"/>
      <c r="B397" s="38"/>
      <c r="C397" s="176" t="s">
        <v>559</v>
      </c>
      <c r="D397" s="176" t="s">
        <v>125</v>
      </c>
      <c r="E397" s="177" t="s">
        <v>560</v>
      </c>
      <c r="F397" s="178" t="s">
        <v>561</v>
      </c>
      <c r="G397" s="179" t="s">
        <v>234</v>
      </c>
      <c r="H397" s="180">
        <v>14.04</v>
      </c>
      <c r="I397" s="181"/>
      <c r="J397" s="182">
        <f>ROUND(I397*H397,2)</f>
        <v>0</v>
      </c>
      <c r="K397" s="178" t="s">
        <v>129</v>
      </c>
      <c r="L397" s="42"/>
      <c r="M397" s="183" t="s">
        <v>19</v>
      </c>
      <c r="N397" s="184" t="s">
        <v>45</v>
      </c>
      <c r="O397" s="67"/>
      <c r="P397" s="185">
        <f>O397*H397</f>
        <v>0</v>
      </c>
      <c r="Q397" s="185">
        <v>0</v>
      </c>
      <c r="R397" s="185">
        <f>Q397*H397</f>
        <v>0</v>
      </c>
      <c r="S397" s="185">
        <v>2</v>
      </c>
      <c r="T397" s="186">
        <f>S397*H397</f>
        <v>28.08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87" t="s">
        <v>130</v>
      </c>
      <c r="AT397" s="187" t="s">
        <v>125</v>
      </c>
      <c r="AU397" s="187" t="s">
        <v>84</v>
      </c>
      <c r="AY397" s="20" t="s">
        <v>123</v>
      </c>
      <c r="BE397" s="188">
        <f>IF(N397="základní",J397,0)</f>
        <v>0</v>
      </c>
      <c r="BF397" s="188">
        <f>IF(N397="snížená",J397,0)</f>
        <v>0</v>
      </c>
      <c r="BG397" s="188">
        <f>IF(N397="zákl. přenesená",J397,0)</f>
        <v>0</v>
      </c>
      <c r="BH397" s="188">
        <f>IF(N397="sníž. přenesená",J397,0)</f>
        <v>0</v>
      </c>
      <c r="BI397" s="188">
        <f>IF(N397="nulová",J397,0)</f>
        <v>0</v>
      </c>
      <c r="BJ397" s="20" t="s">
        <v>82</v>
      </c>
      <c r="BK397" s="188">
        <f>ROUND(I397*H397,2)</f>
        <v>0</v>
      </c>
      <c r="BL397" s="20" t="s">
        <v>130</v>
      </c>
      <c r="BM397" s="187" t="s">
        <v>562</v>
      </c>
    </row>
    <row r="398" spans="1:65" s="2" customFormat="1" ht="11.25">
      <c r="A398" s="37"/>
      <c r="B398" s="38"/>
      <c r="C398" s="39"/>
      <c r="D398" s="189" t="s">
        <v>132</v>
      </c>
      <c r="E398" s="39"/>
      <c r="F398" s="190" t="s">
        <v>563</v>
      </c>
      <c r="G398" s="39"/>
      <c r="H398" s="39"/>
      <c r="I398" s="191"/>
      <c r="J398" s="39"/>
      <c r="K398" s="39"/>
      <c r="L398" s="42"/>
      <c r="M398" s="192"/>
      <c r="N398" s="193"/>
      <c r="O398" s="67"/>
      <c r="P398" s="67"/>
      <c r="Q398" s="67"/>
      <c r="R398" s="67"/>
      <c r="S398" s="67"/>
      <c r="T398" s="68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20" t="s">
        <v>132</v>
      </c>
      <c r="AU398" s="20" t="s">
        <v>84</v>
      </c>
    </row>
    <row r="399" spans="1:65" s="13" customFormat="1" ht="11.25">
      <c r="B399" s="194"/>
      <c r="C399" s="195"/>
      <c r="D399" s="196" t="s">
        <v>134</v>
      </c>
      <c r="E399" s="197" t="s">
        <v>19</v>
      </c>
      <c r="F399" s="198" t="s">
        <v>564</v>
      </c>
      <c r="G399" s="195"/>
      <c r="H399" s="199">
        <v>14.04</v>
      </c>
      <c r="I399" s="200"/>
      <c r="J399" s="195"/>
      <c r="K399" s="195"/>
      <c r="L399" s="201"/>
      <c r="M399" s="202"/>
      <c r="N399" s="203"/>
      <c r="O399" s="203"/>
      <c r="P399" s="203"/>
      <c r="Q399" s="203"/>
      <c r="R399" s="203"/>
      <c r="S399" s="203"/>
      <c r="T399" s="204"/>
      <c r="AT399" s="205" t="s">
        <v>134</v>
      </c>
      <c r="AU399" s="205" t="s">
        <v>84</v>
      </c>
      <c r="AV399" s="13" t="s">
        <v>84</v>
      </c>
      <c r="AW399" s="13" t="s">
        <v>35</v>
      </c>
      <c r="AX399" s="13" t="s">
        <v>82</v>
      </c>
      <c r="AY399" s="205" t="s">
        <v>123</v>
      </c>
    </row>
    <row r="400" spans="1:65" s="14" customFormat="1" ht="11.25">
      <c r="B400" s="206"/>
      <c r="C400" s="207"/>
      <c r="D400" s="196" t="s">
        <v>134</v>
      </c>
      <c r="E400" s="208" t="s">
        <v>19</v>
      </c>
      <c r="F400" s="209" t="s">
        <v>136</v>
      </c>
      <c r="G400" s="207"/>
      <c r="H400" s="208" t="s">
        <v>19</v>
      </c>
      <c r="I400" s="210"/>
      <c r="J400" s="207"/>
      <c r="K400" s="207"/>
      <c r="L400" s="211"/>
      <c r="M400" s="212"/>
      <c r="N400" s="213"/>
      <c r="O400" s="213"/>
      <c r="P400" s="213"/>
      <c r="Q400" s="213"/>
      <c r="R400" s="213"/>
      <c r="S400" s="213"/>
      <c r="T400" s="214"/>
      <c r="AT400" s="215" t="s">
        <v>134</v>
      </c>
      <c r="AU400" s="215" t="s">
        <v>84</v>
      </c>
      <c r="AV400" s="14" t="s">
        <v>82</v>
      </c>
      <c r="AW400" s="14" t="s">
        <v>35</v>
      </c>
      <c r="AX400" s="14" t="s">
        <v>74</v>
      </c>
      <c r="AY400" s="215" t="s">
        <v>123</v>
      </c>
    </row>
    <row r="401" spans="1:65" s="2" customFormat="1" ht="24.2" customHeight="1">
      <c r="A401" s="37"/>
      <c r="B401" s="38"/>
      <c r="C401" s="176" t="s">
        <v>553</v>
      </c>
      <c r="D401" s="176" t="s">
        <v>125</v>
      </c>
      <c r="E401" s="177" t="s">
        <v>565</v>
      </c>
      <c r="F401" s="178" t="s">
        <v>566</v>
      </c>
      <c r="G401" s="179" t="s">
        <v>204</v>
      </c>
      <c r="H401" s="180">
        <v>58</v>
      </c>
      <c r="I401" s="181"/>
      <c r="J401" s="182">
        <f>ROUND(I401*H401,2)</f>
        <v>0</v>
      </c>
      <c r="K401" s="178" t="s">
        <v>129</v>
      </c>
      <c r="L401" s="42"/>
      <c r="M401" s="183" t="s">
        <v>19</v>
      </c>
      <c r="N401" s="184" t="s">
        <v>45</v>
      </c>
      <c r="O401" s="67"/>
      <c r="P401" s="185">
        <f>O401*H401</f>
        <v>0</v>
      </c>
      <c r="Q401" s="185">
        <v>0</v>
      </c>
      <c r="R401" s="185">
        <f>Q401*H401</f>
        <v>0</v>
      </c>
      <c r="S401" s="185">
        <v>9.2499999999999995E-3</v>
      </c>
      <c r="T401" s="186">
        <f>S401*H401</f>
        <v>0.53649999999999998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7" t="s">
        <v>130</v>
      </c>
      <c r="AT401" s="187" t="s">
        <v>125</v>
      </c>
      <c r="AU401" s="187" t="s">
        <v>84</v>
      </c>
      <c r="AY401" s="20" t="s">
        <v>123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20" t="s">
        <v>82</v>
      </c>
      <c r="BK401" s="188">
        <f>ROUND(I401*H401,2)</f>
        <v>0</v>
      </c>
      <c r="BL401" s="20" t="s">
        <v>130</v>
      </c>
      <c r="BM401" s="187" t="s">
        <v>567</v>
      </c>
    </row>
    <row r="402" spans="1:65" s="2" customFormat="1" ht="11.25">
      <c r="A402" s="37"/>
      <c r="B402" s="38"/>
      <c r="C402" s="39"/>
      <c r="D402" s="189" t="s">
        <v>132</v>
      </c>
      <c r="E402" s="39"/>
      <c r="F402" s="190" t="s">
        <v>568</v>
      </c>
      <c r="G402" s="39"/>
      <c r="H402" s="39"/>
      <c r="I402" s="191"/>
      <c r="J402" s="39"/>
      <c r="K402" s="39"/>
      <c r="L402" s="42"/>
      <c r="M402" s="192"/>
      <c r="N402" s="193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20" t="s">
        <v>132</v>
      </c>
      <c r="AU402" s="20" t="s">
        <v>84</v>
      </c>
    </row>
    <row r="403" spans="1:65" s="14" customFormat="1" ht="11.25">
      <c r="B403" s="206"/>
      <c r="C403" s="207"/>
      <c r="D403" s="196" t="s">
        <v>134</v>
      </c>
      <c r="E403" s="208" t="s">
        <v>19</v>
      </c>
      <c r="F403" s="209" t="s">
        <v>569</v>
      </c>
      <c r="G403" s="207"/>
      <c r="H403" s="208" t="s">
        <v>19</v>
      </c>
      <c r="I403" s="210"/>
      <c r="J403" s="207"/>
      <c r="K403" s="207"/>
      <c r="L403" s="211"/>
      <c r="M403" s="212"/>
      <c r="N403" s="213"/>
      <c r="O403" s="213"/>
      <c r="P403" s="213"/>
      <c r="Q403" s="213"/>
      <c r="R403" s="213"/>
      <c r="S403" s="213"/>
      <c r="T403" s="214"/>
      <c r="AT403" s="215" t="s">
        <v>134</v>
      </c>
      <c r="AU403" s="215" t="s">
        <v>84</v>
      </c>
      <c r="AV403" s="14" t="s">
        <v>82</v>
      </c>
      <c r="AW403" s="14" t="s">
        <v>35</v>
      </c>
      <c r="AX403" s="14" t="s">
        <v>74</v>
      </c>
      <c r="AY403" s="215" t="s">
        <v>123</v>
      </c>
    </row>
    <row r="404" spans="1:65" s="13" customFormat="1" ht="11.25">
      <c r="B404" s="194"/>
      <c r="C404" s="195"/>
      <c r="D404" s="196" t="s">
        <v>134</v>
      </c>
      <c r="E404" s="197" t="s">
        <v>19</v>
      </c>
      <c r="F404" s="198" t="s">
        <v>402</v>
      </c>
      <c r="G404" s="195"/>
      <c r="H404" s="199">
        <v>58</v>
      </c>
      <c r="I404" s="200"/>
      <c r="J404" s="195"/>
      <c r="K404" s="195"/>
      <c r="L404" s="201"/>
      <c r="M404" s="202"/>
      <c r="N404" s="203"/>
      <c r="O404" s="203"/>
      <c r="P404" s="203"/>
      <c r="Q404" s="203"/>
      <c r="R404" s="203"/>
      <c r="S404" s="203"/>
      <c r="T404" s="204"/>
      <c r="AT404" s="205" t="s">
        <v>134</v>
      </c>
      <c r="AU404" s="205" t="s">
        <v>84</v>
      </c>
      <c r="AV404" s="13" t="s">
        <v>84</v>
      </c>
      <c r="AW404" s="13" t="s">
        <v>35</v>
      </c>
      <c r="AX404" s="13" t="s">
        <v>82</v>
      </c>
      <c r="AY404" s="205" t="s">
        <v>123</v>
      </c>
    </row>
    <row r="405" spans="1:65" s="14" customFormat="1" ht="11.25">
      <c r="B405" s="206"/>
      <c r="C405" s="207"/>
      <c r="D405" s="196" t="s">
        <v>134</v>
      </c>
      <c r="E405" s="208" t="s">
        <v>19</v>
      </c>
      <c r="F405" s="209" t="s">
        <v>136</v>
      </c>
      <c r="G405" s="207"/>
      <c r="H405" s="208" t="s">
        <v>19</v>
      </c>
      <c r="I405" s="210"/>
      <c r="J405" s="207"/>
      <c r="K405" s="207"/>
      <c r="L405" s="211"/>
      <c r="M405" s="212"/>
      <c r="N405" s="213"/>
      <c r="O405" s="213"/>
      <c r="P405" s="213"/>
      <c r="Q405" s="213"/>
      <c r="R405" s="213"/>
      <c r="S405" s="213"/>
      <c r="T405" s="214"/>
      <c r="AT405" s="215" t="s">
        <v>134</v>
      </c>
      <c r="AU405" s="215" t="s">
        <v>84</v>
      </c>
      <c r="AV405" s="14" t="s">
        <v>82</v>
      </c>
      <c r="AW405" s="14" t="s">
        <v>35</v>
      </c>
      <c r="AX405" s="14" t="s">
        <v>74</v>
      </c>
      <c r="AY405" s="215" t="s">
        <v>123</v>
      </c>
    </row>
    <row r="406" spans="1:65" s="2" customFormat="1" ht="24.2" customHeight="1">
      <c r="A406" s="37"/>
      <c r="B406" s="38"/>
      <c r="C406" s="176" t="s">
        <v>570</v>
      </c>
      <c r="D406" s="176" t="s">
        <v>125</v>
      </c>
      <c r="E406" s="177" t="s">
        <v>571</v>
      </c>
      <c r="F406" s="178" t="s">
        <v>572</v>
      </c>
      <c r="G406" s="179" t="s">
        <v>204</v>
      </c>
      <c r="H406" s="180">
        <v>2.4</v>
      </c>
      <c r="I406" s="181"/>
      <c r="J406" s="182">
        <f>ROUND(I406*H406,2)</f>
        <v>0</v>
      </c>
      <c r="K406" s="178" t="s">
        <v>129</v>
      </c>
      <c r="L406" s="42"/>
      <c r="M406" s="183" t="s">
        <v>19</v>
      </c>
      <c r="N406" s="184" t="s">
        <v>45</v>
      </c>
      <c r="O406" s="67"/>
      <c r="P406" s="185">
        <f>O406*H406</f>
        <v>0</v>
      </c>
      <c r="Q406" s="185">
        <v>0</v>
      </c>
      <c r="R406" s="185">
        <f>Q406*H406</f>
        <v>0</v>
      </c>
      <c r="S406" s="185">
        <v>3.48E-3</v>
      </c>
      <c r="T406" s="186">
        <f>S406*H406</f>
        <v>8.352E-3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87" t="s">
        <v>130</v>
      </c>
      <c r="AT406" s="187" t="s">
        <v>125</v>
      </c>
      <c r="AU406" s="187" t="s">
        <v>84</v>
      </c>
      <c r="AY406" s="20" t="s">
        <v>123</v>
      </c>
      <c r="BE406" s="188">
        <f>IF(N406="základní",J406,0)</f>
        <v>0</v>
      </c>
      <c r="BF406" s="188">
        <f>IF(N406="snížená",J406,0)</f>
        <v>0</v>
      </c>
      <c r="BG406" s="188">
        <f>IF(N406="zákl. přenesená",J406,0)</f>
        <v>0</v>
      </c>
      <c r="BH406" s="188">
        <f>IF(N406="sníž. přenesená",J406,0)</f>
        <v>0</v>
      </c>
      <c r="BI406" s="188">
        <f>IF(N406="nulová",J406,0)</f>
        <v>0</v>
      </c>
      <c r="BJ406" s="20" t="s">
        <v>82</v>
      </c>
      <c r="BK406" s="188">
        <f>ROUND(I406*H406,2)</f>
        <v>0</v>
      </c>
      <c r="BL406" s="20" t="s">
        <v>130</v>
      </c>
      <c r="BM406" s="187" t="s">
        <v>573</v>
      </c>
    </row>
    <row r="407" spans="1:65" s="2" customFormat="1" ht="11.25">
      <c r="A407" s="37"/>
      <c r="B407" s="38"/>
      <c r="C407" s="39"/>
      <c r="D407" s="189" t="s">
        <v>132</v>
      </c>
      <c r="E407" s="39"/>
      <c r="F407" s="190" t="s">
        <v>574</v>
      </c>
      <c r="G407" s="39"/>
      <c r="H407" s="39"/>
      <c r="I407" s="191"/>
      <c r="J407" s="39"/>
      <c r="K407" s="39"/>
      <c r="L407" s="42"/>
      <c r="M407" s="192"/>
      <c r="N407" s="193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132</v>
      </c>
      <c r="AU407" s="20" t="s">
        <v>84</v>
      </c>
    </row>
    <row r="408" spans="1:65" s="13" customFormat="1" ht="11.25">
      <c r="B408" s="194"/>
      <c r="C408" s="195"/>
      <c r="D408" s="196" t="s">
        <v>134</v>
      </c>
      <c r="E408" s="197" t="s">
        <v>19</v>
      </c>
      <c r="F408" s="198" t="s">
        <v>575</v>
      </c>
      <c r="G408" s="195"/>
      <c r="H408" s="199">
        <v>2.4</v>
      </c>
      <c r="I408" s="200"/>
      <c r="J408" s="195"/>
      <c r="K408" s="195"/>
      <c r="L408" s="201"/>
      <c r="M408" s="202"/>
      <c r="N408" s="203"/>
      <c r="O408" s="203"/>
      <c r="P408" s="203"/>
      <c r="Q408" s="203"/>
      <c r="R408" s="203"/>
      <c r="S408" s="203"/>
      <c r="T408" s="204"/>
      <c r="AT408" s="205" t="s">
        <v>134</v>
      </c>
      <c r="AU408" s="205" t="s">
        <v>84</v>
      </c>
      <c r="AV408" s="13" t="s">
        <v>84</v>
      </c>
      <c r="AW408" s="13" t="s">
        <v>35</v>
      </c>
      <c r="AX408" s="13" t="s">
        <v>82</v>
      </c>
      <c r="AY408" s="205" t="s">
        <v>123</v>
      </c>
    </row>
    <row r="409" spans="1:65" s="14" customFormat="1" ht="11.25">
      <c r="B409" s="206"/>
      <c r="C409" s="207"/>
      <c r="D409" s="196" t="s">
        <v>134</v>
      </c>
      <c r="E409" s="208" t="s">
        <v>19</v>
      </c>
      <c r="F409" s="209" t="s">
        <v>136</v>
      </c>
      <c r="G409" s="207"/>
      <c r="H409" s="208" t="s">
        <v>19</v>
      </c>
      <c r="I409" s="210"/>
      <c r="J409" s="207"/>
      <c r="K409" s="207"/>
      <c r="L409" s="211"/>
      <c r="M409" s="212"/>
      <c r="N409" s="213"/>
      <c r="O409" s="213"/>
      <c r="P409" s="213"/>
      <c r="Q409" s="213"/>
      <c r="R409" s="213"/>
      <c r="S409" s="213"/>
      <c r="T409" s="214"/>
      <c r="AT409" s="215" t="s">
        <v>134</v>
      </c>
      <c r="AU409" s="215" t="s">
        <v>84</v>
      </c>
      <c r="AV409" s="14" t="s">
        <v>82</v>
      </c>
      <c r="AW409" s="14" t="s">
        <v>35</v>
      </c>
      <c r="AX409" s="14" t="s">
        <v>74</v>
      </c>
      <c r="AY409" s="215" t="s">
        <v>123</v>
      </c>
    </row>
    <row r="410" spans="1:65" s="12" customFormat="1" ht="22.9" customHeight="1">
      <c r="B410" s="160"/>
      <c r="C410" s="161"/>
      <c r="D410" s="162" t="s">
        <v>73</v>
      </c>
      <c r="E410" s="174" t="s">
        <v>576</v>
      </c>
      <c r="F410" s="174" t="s">
        <v>577</v>
      </c>
      <c r="G410" s="161"/>
      <c r="H410" s="161"/>
      <c r="I410" s="164"/>
      <c r="J410" s="175">
        <f>BK410</f>
        <v>0</v>
      </c>
      <c r="K410" s="161"/>
      <c r="L410" s="166"/>
      <c r="M410" s="167"/>
      <c r="N410" s="168"/>
      <c r="O410" s="168"/>
      <c r="P410" s="169">
        <f>SUM(P411:P421)</f>
        <v>0</v>
      </c>
      <c r="Q410" s="168"/>
      <c r="R410" s="169">
        <f>SUM(R411:R421)</f>
        <v>0</v>
      </c>
      <c r="S410" s="168"/>
      <c r="T410" s="170">
        <f>SUM(T411:T421)</f>
        <v>0</v>
      </c>
      <c r="AR410" s="171" t="s">
        <v>82</v>
      </c>
      <c r="AT410" s="172" t="s">
        <v>73</v>
      </c>
      <c r="AU410" s="172" t="s">
        <v>82</v>
      </c>
      <c r="AY410" s="171" t="s">
        <v>123</v>
      </c>
      <c r="BK410" s="173">
        <f>SUM(BK411:BK421)</f>
        <v>0</v>
      </c>
    </row>
    <row r="411" spans="1:65" s="2" customFormat="1" ht="37.9" customHeight="1">
      <c r="A411" s="37"/>
      <c r="B411" s="38"/>
      <c r="C411" s="176" t="s">
        <v>578</v>
      </c>
      <c r="D411" s="176" t="s">
        <v>125</v>
      </c>
      <c r="E411" s="177" t="s">
        <v>579</v>
      </c>
      <c r="F411" s="178" t="s">
        <v>580</v>
      </c>
      <c r="G411" s="179" t="s">
        <v>292</v>
      </c>
      <c r="H411" s="180">
        <v>90.058000000000007</v>
      </c>
      <c r="I411" s="181"/>
      <c r="J411" s="182">
        <f>ROUND(I411*H411,2)</f>
        <v>0</v>
      </c>
      <c r="K411" s="178" t="s">
        <v>129</v>
      </c>
      <c r="L411" s="42"/>
      <c r="M411" s="183" t="s">
        <v>19</v>
      </c>
      <c r="N411" s="184" t="s">
        <v>45</v>
      </c>
      <c r="O411" s="67"/>
      <c r="P411" s="185">
        <f>O411*H411</f>
        <v>0</v>
      </c>
      <c r="Q411" s="185">
        <v>0</v>
      </c>
      <c r="R411" s="185">
        <f>Q411*H411</f>
        <v>0</v>
      </c>
      <c r="S411" s="185">
        <v>0</v>
      </c>
      <c r="T411" s="186">
        <f>S411*H411</f>
        <v>0</v>
      </c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R411" s="187" t="s">
        <v>130</v>
      </c>
      <c r="AT411" s="187" t="s">
        <v>125</v>
      </c>
      <c r="AU411" s="187" t="s">
        <v>84</v>
      </c>
      <c r="AY411" s="20" t="s">
        <v>123</v>
      </c>
      <c r="BE411" s="188">
        <f>IF(N411="základní",J411,0)</f>
        <v>0</v>
      </c>
      <c r="BF411" s="188">
        <f>IF(N411="snížená",J411,0)</f>
        <v>0</v>
      </c>
      <c r="BG411" s="188">
        <f>IF(N411="zákl. přenesená",J411,0)</f>
        <v>0</v>
      </c>
      <c r="BH411" s="188">
        <f>IF(N411="sníž. přenesená",J411,0)</f>
        <v>0</v>
      </c>
      <c r="BI411" s="188">
        <f>IF(N411="nulová",J411,0)</f>
        <v>0</v>
      </c>
      <c r="BJ411" s="20" t="s">
        <v>82</v>
      </c>
      <c r="BK411" s="188">
        <f>ROUND(I411*H411,2)</f>
        <v>0</v>
      </c>
      <c r="BL411" s="20" t="s">
        <v>130</v>
      </c>
      <c r="BM411" s="187" t="s">
        <v>581</v>
      </c>
    </row>
    <row r="412" spans="1:65" s="2" customFormat="1" ht="11.25">
      <c r="A412" s="37"/>
      <c r="B412" s="38"/>
      <c r="C412" s="39"/>
      <c r="D412" s="189" t="s">
        <v>132</v>
      </c>
      <c r="E412" s="39"/>
      <c r="F412" s="190" t="s">
        <v>582</v>
      </c>
      <c r="G412" s="39"/>
      <c r="H412" s="39"/>
      <c r="I412" s="191"/>
      <c r="J412" s="39"/>
      <c r="K412" s="39"/>
      <c r="L412" s="42"/>
      <c r="M412" s="192"/>
      <c r="N412" s="193"/>
      <c r="O412" s="67"/>
      <c r="P412" s="67"/>
      <c r="Q412" s="67"/>
      <c r="R412" s="67"/>
      <c r="S412" s="67"/>
      <c r="T412" s="68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T412" s="20" t="s">
        <v>132</v>
      </c>
      <c r="AU412" s="20" t="s">
        <v>84</v>
      </c>
    </row>
    <row r="413" spans="1:65" s="2" customFormat="1" ht="49.15" customHeight="1">
      <c r="A413" s="37"/>
      <c r="B413" s="38"/>
      <c r="C413" s="176" t="s">
        <v>583</v>
      </c>
      <c r="D413" s="176" t="s">
        <v>125</v>
      </c>
      <c r="E413" s="177" t="s">
        <v>584</v>
      </c>
      <c r="F413" s="178" t="s">
        <v>585</v>
      </c>
      <c r="G413" s="179" t="s">
        <v>292</v>
      </c>
      <c r="H413" s="180">
        <v>810.52200000000005</v>
      </c>
      <c r="I413" s="181"/>
      <c r="J413" s="182">
        <f>ROUND(I413*H413,2)</f>
        <v>0</v>
      </c>
      <c r="K413" s="178" t="s">
        <v>129</v>
      </c>
      <c r="L413" s="42"/>
      <c r="M413" s="183" t="s">
        <v>19</v>
      </c>
      <c r="N413" s="184" t="s">
        <v>45</v>
      </c>
      <c r="O413" s="67"/>
      <c r="P413" s="185">
        <f>O413*H413</f>
        <v>0</v>
      </c>
      <c r="Q413" s="185">
        <v>0</v>
      </c>
      <c r="R413" s="185">
        <f>Q413*H413</f>
        <v>0</v>
      </c>
      <c r="S413" s="185">
        <v>0</v>
      </c>
      <c r="T413" s="186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7" t="s">
        <v>130</v>
      </c>
      <c r="AT413" s="187" t="s">
        <v>125</v>
      </c>
      <c r="AU413" s="187" t="s">
        <v>84</v>
      </c>
      <c r="AY413" s="20" t="s">
        <v>123</v>
      </c>
      <c r="BE413" s="188">
        <f>IF(N413="základní",J413,0)</f>
        <v>0</v>
      </c>
      <c r="BF413" s="188">
        <f>IF(N413="snížená",J413,0)</f>
        <v>0</v>
      </c>
      <c r="BG413" s="188">
        <f>IF(N413="zákl. přenesená",J413,0)</f>
        <v>0</v>
      </c>
      <c r="BH413" s="188">
        <f>IF(N413="sníž. přenesená",J413,0)</f>
        <v>0</v>
      </c>
      <c r="BI413" s="188">
        <f>IF(N413="nulová",J413,0)</f>
        <v>0</v>
      </c>
      <c r="BJ413" s="20" t="s">
        <v>82</v>
      </c>
      <c r="BK413" s="188">
        <f>ROUND(I413*H413,2)</f>
        <v>0</v>
      </c>
      <c r="BL413" s="20" t="s">
        <v>130</v>
      </c>
      <c r="BM413" s="187" t="s">
        <v>586</v>
      </c>
    </row>
    <row r="414" spans="1:65" s="2" customFormat="1" ht="11.25">
      <c r="A414" s="37"/>
      <c r="B414" s="38"/>
      <c r="C414" s="39"/>
      <c r="D414" s="189" t="s">
        <v>132</v>
      </c>
      <c r="E414" s="39"/>
      <c r="F414" s="190" t="s">
        <v>587</v>
      </c>
      <c r="G414" s="39"/>
      <c r="H414" s="39"/>
      <c r="I414" s="191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132</v>
      </c>
      <c r="AU414" s="20" t="s">
        <v>84</v>
      </c>
    </row>
    <row r="415" spans="1:65" s="13" customFormat="1" ht="11.25">
      <c r="B415" s="194"/>
      <c r="C415" s="195"/>
      <c r="D415" s="196" t="s">
        <v>134</v>
      </c>
      <c r="E415" s="195"/>
      <c r="F415" s="198" t="s">
        <v>588</v>
      </c>
      <c r="G415" s="195"/>
      <c r="H415" s="199">
        <v>810.52200000000005</v>
      </c>
      <c r="I415" s="200"/>
      <c r="J415" s="195"/>
      <c r="K415" s="195"/>
      <c r="L415" s="201"/>
      <c r="M415" s="202"/>
      <c r="N415" s="203"/>
      <c r="O415" s="203"/>
      <c r="P415" s="203"/>
      <c r="Q415" s="203"/>
      <c r="R415" s="203"/>
      <c r="S415" s="203"/>
      <c r="T415" s="204"/>
      <c r="AT415" s="205" t="s">
        <v>134</v>
      </c>
      <c r="AU415" s="205" t="s">
        <v>84</v>
      </c>
      <c r="AV415" s="13" t="s">
        <v>84</v>
      </c>
      <c r="AW415" s="13" t="s">
        <v>4</v>
      </c>
      <c r="AX415" s="13" t="s">
        <v>82</v>
      </c>
      <c r="AY415" s="205" t="s">
        <v>123</v>
      </c>
    </row>
    <row r="416" spans="1:65" s="2" customFormat="1" ht="24.2" customHeight="1">
      <c r="A416" s="37"/>
      <c r="B416" s="38"/>
      <c r="C416" s="176" t="s">
        <v>589</v>
      </c>
      <c r="D416" s="176" t="s">
        <v>125</v>
      </c>
      <c r="E416" s="177" t="s">
        <v>590</v>
      </c>
      <c r="F416" s="178" t="s">
        <v>591</v>
      </c>
      <c r="G416" s="179" t="s">
        <v>292</v>
      </c>
      <c r="H416" s="180">
        <v>90.058000000000007</v>
      </c>
      <c r="I416" s="181"/>
      <c r="J416" s="182">
        <f>ROUND(I416*H416,2)</f>
        <v>0</v>
      </c>
      <c r="K416" s="178" t="s">
        <v>129</v>
      </c>
      <c r="L416" s="42"/>
      <c r="M416" s="183" t="s">
        <v>19</v>
      </c>
      <c r="N416" s="184" t="s">
        <v>45</v>
      </c>
      <c r="O416" s="67"/>
      <c r="P416" s="185">
        <f>O416*H416</f>
        <v>0</v>
      </c>
      <c r="Q416" s="185">
        <v>0</v>
      </c>
      <c r="R416" s="185">
        <f>Q416*H416</f>
        <v>0</v>
      </c>
      <c r="S416" s="185">
        <v>0</v>
      </c>
      <c r="T416" s="186">
        <f>S416*H416</f>
        <v>0</v>
      </c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R416" s="187" t="s">
        <v>130</v>
      </c>
      <c r="AT416" s="187" t="s">
        <v>125</v>
      </c>
      <c r="AU416" s="187" t="s">
        <v>84</v>
      </c>
      <c r="AY416" s="20" t="s">
        <v>123</v>
      </c>
      <c r="BE416" s="188">
        <f>IF(N416="základní",J416,0)</f>
        <v>0</v>
      </c>
      <c r="BF416" s="188">
        <f>IF(N416="snížená",J416,0)</f>
        <v>0</v>
      </c>
      <c r="BG416" s="188">
        <f>IF(N416="zákl. přenesená",J416,0)</f>
        <v>0</v>
      </c>
      <c r="BH416" s="188">
        <f>IF(N416="sníž. přenesená",J416,0)</f>
        <v>0</v>
      </c>
      <c r="BI416" s="188">
        <f>IF(N416="nulová",J416,0)</f>
        <v>0</v>
      </c>
      <c r="BJ416" s="20" t="s">
        <v>82</v>
      </c>
      <c r="BK416" s="188">
        <f>ROUND(I416*H416,2)</f>
        <v>0</v>
      </c>
      <c r="BL416" s="20" t="s">
        <v>130</v>
      </c>
      <c r="BM416" s="187" t="s">
        <v>592</v>
      </c>
    </row>
    <row r="417" spans="1:65" s="2" customFormat="1" ht="11.25">
      <c r="A417" s="37"/>
      <c r="B417" s="38"/>
      <c r="C417" s="39"/>
      <c r="D417" s="189" t="s">
        <v>132</v>
      </c>
      <c r="E417" s="39"/>
      <c r="F417" s="190" t="s">
        <v>593</v>
      </c>
      <c r="G417" s="39"/>
      <c r="H417" s="39"/>
      <c r="I417" s="191"/>
      <c r="J417" s="39"/>
      <c r="K417" s="39"/>
      <c r="L417" s="42"/>
      <c r="M417" s="192"/>
      <c r="N417" s="193"/>
      <c r="O417" s="67"/>
      <c r="P417" s="67"/>
      <c r="Q417" s="67"/>
      <c r="R417" s="67"/>
      <c r="S417" s="67"/>
      <c r="T417" s="68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T417" s="20" t="s">
        <v>132</v>
      </c>
      <c r="AU417" s="20" t="s">
        <v>84</v>
      </c>
    </row>
    <row r="418" spans="1:65" s="2" customFormat="1" ht="44.25" customHeight="1">
      <c r="A418" s="37"/>
      <c r="B418" s="38"/>
      <c r="C418" s="176" t="s">
        <v>594</v>
      </c>
      <c r="D418" s="176" t="s">
        <v>125</v>
      </c>
      <c r="E418" s="177" t="s">
        <v>595</v>
      </c>
      <c r="F418" s="178" t="s">
        <v>596</v>
      </c>
      <c r="G418" s="179" t="s">
        <v>292</v>
      </c>
      <c r="H418" s="180">
        <v>66.841999999999999</v>
      </c>
      <c r="I418" s="181"/>
      <c r="J418" s="182">
        <f>ROUND(I418*H418,2)</f>
        <v>0</v>
      </c>
      <c r="K418" s="178" t="s">
        <v>129</v>
      </c>
      <c r="L418" s="42"/>
      <c r="M418" s="183" t="s">
        <v>19</v>
      </c>
      <c r="N418" s="184" t="s">
        <v>45</v>
      </c>
      <c r="O418" s="67"/>
      <c r="P418" s="185">
        <f>O418*H418</f>
        <v>0</v>
      </c>
      <c r="Q418" s="185">
        <v>0</v>
      </c>
      <c r="R418" s="185">
        <f>Q418*H418</f>
        <v>0</v>
      </c>
      <c r="S418" s="185">
        <v>0</v>
      </c>
      <c r="T418" s="186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87" t="s">
        <v>130</v>
      </c>
      <c r="AT418" s="187" t="s">
        <v>125</v>
      </c>
      <c r="AU418" s="187" t="s">
        <v>84</v>
      </c>
      <c r="AY418" s="20" t="s">
        <v>123</v>
      </c>
      <c r="BE418" s="188">
        <f>IF(N418="základní",J418,0)</f>
        <v>0</v>
      </c>
      <c r="BF418" s="188">
        <f>IF(N418="snížená",J418,0)</f>
        <v>0</v>
      </c>
      <c r="BG418" s="188">
        <f>IF(N418="zákl. přenesená",J418,0)</f>
        <v>0</v>
      </c>
      <c r="BH418" s="188">
        <f>IF(N418="sníž. přenesená",J418,0)</f>
        <v>0</v>
      </c>
      <c r="BI418" s="188">
        <f>IF(N418="nulová",J418,0)</f>
        <v>0</v>
      </c>
      <c r="BJ418" s="20" t="s">
        <v>82</v>
      </c>
      <c r="BK418" s="188">
        <f>ROUND(I418*H418,2)</f>
        <v>0</v>
      </c>
      <c r="BL418" s="20" t="s">
        <v>130</v>
      </c>
      <c r="BM418" s="187" t="s">
        <v>597</v>
      </c>
    </row>
    <row r="419" spans="1:65" s="2" customFormat="1" ht="11.25">
      <c r="A419" s="37"/>
      <c r="B419" s="38"/>
      <c r="C419" s="39"/>
      <c r="D419" s="189" t="s">
        <v>132</v>
      </c>
      <c r="E419" s="39"/>
      <c r="F419" s="190" t="s">
        <v>598</v>
      </c>
      <c r="G419" s="39"/>
      <c r="H419" s="39"/>
      <c r="I419" s="191"/>
      <c r="J419" s="39"/>
      <c r="K419" s="39"/>
      <c r="L419" s="42"/>
      <c r="M419" s="192"/>
      <c r="N419" s="193"/>
      <c r="O419" s="67"/>
      <c r="P419" s="67"/>
      <c r="Q419" s="67"/>
      <c r="R419" s="67"/>
      <c r="S419" s="67"/>
      <c r="T419" s="68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20" t="s">
        <v>132</v>
      </c>
      <c r="AU419" s="20" t="s">
        <v>84</v>
      </c>
    </row>
    <row r="420" spans="1:65" s="2" customFormat="1" ht="44.25" customHeight="1">
      <c r="A420" s="37"/>
      <c r="B420" s="38"/>
      <c r="C420" s="176" t="s">
        <v>599</v>
      </c>
      <c r="D420" s="176" t="s">
        <v>125</v>
      </c>
      <c r="E420" s="177" t="s">
        <v>600</v>
      </c>
      <c r="F420" s="178" t="s">
        <v>601</v>
      </c>
      <c r="G420" s="179" t="s">
        <v>292</v>
      </c>
      <c r="H420" s="180">
        <v>23.216000000000001</v>
      </c>
      <c r="I420" s="181"/>
      <c r="J420" s="182">
        <f>ROUND(I420*H420,2)</f>
        <v>0</v>
      </c>
      <c r="K420" s="178" t="s">
        <v>129</v>
      </c>
      <c r="L420" s="42"/>
      <c r="M420" s="183" t="s">
        <v>19</v>
      </c>
      <c r="N420" s="184" t="s">
        <v>45</v>
      </c>
      <c r="O420" s="67"/>
      <c r="P420" s="185">
        <f>O420*H420</f>
        <v>0</v>
      </c>
      <c r="Q420" s="185">
        <v>0</v>
      </c>
      <c r="R420" s="185">
        <f>Q420*H420</f>
        <v>0</v>
      </c>
      <c r="S420" s="185">
        <v>0</v>
      </c>
      <c r="T420" s="186">
        <f>S420*H420</f>
        <v>0</v>
      </c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R420" s="187" t="s">
        <v>130</v>
      </c>
      <c r="AT420" s="187" t="s">
        <v>125</v>
      </c>
      <c r="AU420" s="187" t="s">
        <v>84</v>
      </c>
      <c r="AY420" s="20" t="s">
        <v>123</v>
      </c>
      <c r="BE420" s="188">
        <f>IF(N420="základní",J420,0)</f>
        <v>0</v>
      </c>
      <c r="BF420" s="188">
        <f>IF(N420="snížená",J420,0)</f>
        <v>0</v>
      </c>
      <c r="BG420" s="188">
        <f>IF(N420="zákl. přenesená",J420,0)</f>
        <v>0</v>
      </c>
      <c r="BH420" s="188">
        <f>IF(N420="sníž. přenesená",J420,0)</f>
        <v>0</v>
      </c>
      <c r="BI420" s="188">
        <f>IF(N420="nulová",J420,0)</f>
        <v>0</v>
      </c>
      <c r="BJ420" s="20" t="s">
        <v>82</v>
      </c>
      <c r="BK420" s="188">
        <f>ROUND(I420*H420,2)</f>
        <v>0</v>
      </c>
      <c r="BL420" s="20" t="s">
        <v>130</v>
      </c>
      <c r="BM420" s="187" t="s">
        <v>602</v>
      </c>
    </row>
    <row r="421" spans="1:65" s="2" customFormat="1" ht="11.25">
      <c r="A421" s="37"/>
      <c r="B421" s="38"/>
      <c r="C421" s="39"/>
      <c r="D421" s="189" t="s">
        <v>132</v>
      </c>
      <c r="E421" s="39"/>
      <c r="F421" s="190" t="s">
        <v>603</v>
      </c>
      <c r="G421" s="39"/>
      <c r="H421" s="39"/>
      <c r="I421" s="191"/>
      <c r="J421" s="39"/>
      <c r="K421" s="39"/>
      <c r="L421" s="42"/>
      <c r="M421" s="192"/>
      <c r="N421" s="193"/>
      <c r="O421" s="67"/>
      <c r="P421" s="67"/>
      <c r="Q421" s="67"/>
      <c r="R421" s="67"/>
      <c r="S421" s="67"/>
      <c r="T421" s="68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T421" s="20" t="s">
        <v>132</v>
      </c>
      <c r="AU421" s="20" t="s">
        <v>84</v>
      </c>
    </row>
    <row r="422" spans="1:65" s="12" customFormat="1" ht="22.9" customHeight="1">
      <c r="B422" s="160"/>
      <c r="C422" s="161"/>
      <c r="D422" s="162" t="s">
        <v>73</v>
      </c>
      <c r="E422" s="174" t="s">
        <v>604</v>
      </c>
      <c r="F422" s="174" t="s">
        <v>605</v>
      </c>
      <c r="G422" s="161"/>
      <c r="H422" s="161"/>
      <c r="I422" s="164"/>
      <c r="J422" s="175">
        <f>BK422</f>
        <v>0</v>
      </c>
      <c r="K422" s="161"/>
      <c r="L422" s="166"/>
      <c r="M422" s="167"/>
      <c r="N422" s="168"/>
      <c r="O422" s="168"/>
      <c r="P422" s="169">
        <f>SUM(P423:P424)</f>
        <v>0</v>
      </c>
      <c r="Q422" s="168"/>
      <c r="R422" s="169">
        <f>SUM(R423:R424)</f>
        <v>0</v>
      </c>
      <c r="S422" s="168"/>
      <c r="T422" s="170">
        <f>SUM(T423:T424)</f>
        <v>0</v>
      </c>
      <c r="AR422" s="171" t="s">
        <v>82</v>
      </c>
      <c r="AT422" s="172" t="s">
        <v>73</v>
      </c>
      <c r="AU422" s="172" t="s">
        <v>82</v>
      </c>
      <c r="AY422" s="171" t="s">
        <v>123</v>
      </c>
      <c r="BK422" s="173">
        <f>SUM(BK423:BK424)</f>
        <v>0</v>
      </c>
    </row>
    <row r="423" spans="1:65" s="2" customFormat="1" ht="37.9" customHeight="1">
      <c r="A423" s="37"/>
      <c r="B423" s="38"/>
      <c r="C423" s="176" t="s">
        <v>606</v>
      </c>
      <c r="D423" s="176" t="s">
        <v>125</v>
      </c>
      <c r="E423" s="177" t="s">
        <v>607</v>
      </c>
      <c r="F423" s="178" t="s">
        <v>608</v>
      </c>
      <c r="G423" s="179" t="s">
        <v>292</v>
      </c>
      <c r="H423" s="180">
        <v>144.43199999999999</v>
      </c>
      <c r="I423" s="181"/>
      <c r="J423" s="182">
        <f>ROUND(I423*H423,2)</f>
        <v>0</v>
      </c>
      <c r="K423" s="178" t="s">
        <v>129</v>
      </c>
      <c r="L423" s="42"/>
      <c r="M423" s="183" t="s">
        <v>19</v>
      </c>
      <c r="N423" s="184" t="s">
        <v>45</v>
      </c>
      <c r="O423" s="67"/>
      <c r="P423" s="185">
        <f>O423*H423</f>
        <v>0</v>
      </c>
      <c r="Q423" s="185">
        <v>0</v>
      </c>
      <c r="R423" s="185">
        <f>Q423*H423</f>
        <v>0</v>
      </c>
      <c r="S423" s="185">
        <v>0</v>
      </c>
      <c r="T423" s="186">
        <f>S423*H423</f>
        <v>0</v>
      </c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R423" s="187" t="s">
        <v>130</v>
      </c>
      <c r="AT423" s="187" t="s">
        <v>125</v>
      </c>
      <c r="AU423" s="187" t="s">
        <v>84</v>
      </c>
      <c r="AY423" s="20" t="s">
        <v>123</v>
      </c>
      <c r="BE423" s="188">
        <f>IF(N423="základní",J423,0)</f>
        <v>0</v>
      </c>
      <c r="BF423" s="188">
        <f>IF(N423="snížená",J423,0)</f>
        <v>0</v>
      </c>
      <c r="BG423" s="188">
        <f>IF(N423="zákl. přenesená",J423,0)</f>
        <v>0</v>
      </c>
      <c r="BH423" s="188">
        <f>IF(N423="sníž. přenesená",J423,0)</f>
        <v>0</v>
      </c>
      <c r="BI423" s="188">
        <f>IF(N423="nulová",J423,0)</f>
        <v>0</v>
      </c>
      <c r="BJ423" s="20" t="s">
        <v>82</v>
      </c>
      <c r="BK423" s="188">
        <f>ROUND(I423*H423,2)</f>
        <v>0</v>
      </c>
      <c r="BL423" s="20" t="s">
        <v>130</v>
      </c>
      <c r="BM423" s="187" t="s">
        <v>609</v>
      </c>
    </row>
    <row r="424" spans="1:65" s="2" customFormat="1" ht="11.25">
      <c r="A424" s="37"/>
      <c r="B424" s="38"/>
      <c r="C424" s="39"/>
      <c r="D424" s="189" t="s">
        <v>132</v>
      </c>
      <c r="E424" s="39"/>
      <c r="F424" s="190" t="s">
        <v>610</v>
      </c>
      <c r="G424" s="39"/>
      <c r="H424" s="39"/>
      <c r="I424" s="191"/>
      <c r="J424" s="39"/>
      <c r="K424" s="39"/>
      <c r="L424" s="42"/>
      <c r="M424" s="192"/>
      <c r="N424" s="193"/>
      <c r="O424" s="67"/>
      <c r="P424" s="67"/>
      <c r="Q424" s="67"/>
      <c r="R424" s="67"/>
      <c r="S424" s="67"/>
      <c r="T424" s="68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20" t="s">
        <v>132</v>
      </c>
      <c r="AU424" s="20" t="s">
        <v>84</v>
      </c>
    </row>
    <row r="425" spans="1:65" s="12" customFormat="1" ht="25.9" customHeight="1">
      <c r="B425" s="160"/>
      <c r="C425" s="161"/>
      <c r="D425" s="162" t="s">
        <v>73</v>
      </c>
      <c r="E425" s="163" t="s">
        <v>611</v>
      </c>
      <c r="F425" s="163" t="s">
        <v>612</v>
      </c>
      <c r="G425" s="161"/>
      <c r="H425" s="161"/>
      <c r="I425" s="164"/>
      <c r="J425" s="165">
        <f>BK425</f>
        <v>0</v>
      </c>
      <c r="K425" s="161"/>
      <c r="L425" s="166"/>
      <c r="M425" s="167"/>
      <c r="N425" s="168"/>
      <c r="O425" s="168"/>
      <c r="P425" s="169">
        <f>P426</f>
        <v>0</v>
      </c>
      <c r="Q425" s="168"/>
      <c r="R425" s="169">
        <f>R426</f>
        <v>1.2157080000000001E-2</v>
      </c>
      <c r="S425" s="168"/>
      <c r="T425" s="170">
        <f>T426</f>
        <v>0</v>
      </c>
      <c r="AR425" s="171" t="s">
        <v>84</v>
      </c>
      <c r="AT425" s="172" t="s">
        <v>73</v>
      </c>
      <c r="AU425" s="172" t="s">
        <v>74</v>
      </c>
      <c r="AY425" s="171" t="s">
        <v>123</v>
      </c>
      <c r="BK425" s="173">
        <f>BK426</f>
        <v>0</v>
      </c>
    </row>
    <row r="426" spans="1:65" s="12" customFormat="1" ht="22.9" customHeight="1">
      <c r="B426" s="160"/>
      <c r="C426" s="161"/>
      <c r="D426" s="162" t="s">
        <v>73</v>
      </c>
      <c r="E426" s="174" t="s">
        <v>613</v>
      </c>
      <c r="F426" s="174" t="s">
        <v>614</v>
      </c>
      <c r="G426" s="161"/>
      <c r="H426" s="161"/>
      <c r="I426" s="164"/>
      <c r="J426" s="175">
        <f>BK426</f>
        <v>0</v>
      </c>
      <c r="K426" s="161"/>
      <c r="L426" s="166"/>
      <c r="M426" s="167"/>
      <c r="N426" s="168"/>
      <c r="O426" s="168"/>
      <c r="P426" s="169">
        <f>SUM(P427:P434)</f>
        <v>0</v>
      </c>
      <c r="Q426" s="168"/>
      <c r="R426" s="169">
        <f>SUM(R427:R434)</f>
        <v>1.2157080000000001E-2</v>
      </c>
      <c r="S426" s="168"/>
      <c r="T426" s="170">
        <f>SUM(T427:T434)</f>
        <v>0</v>
      </c>
      <c r="AR426" s="171" t="s">
        <v>84</v>
      </c>
      <c r="AT426" s="172" t="s">
        <v>73</v>
      </c>
      <c r="AU426" s="172" t="s">
        <v>82</v>
      </c>
      <c r="AY426" s="171" t="s">
        <v>123</v>
      </c>
      <c r="BK426" s="173">
        <f>SUM(BK427:BK434)</f>
        <v>0</v>
      </c>
    </row>
    <row r="427" spans="1:65" s="2" customFormat="1" ht="24.2" customHeight="1">
      <c r="A427" s="37"/>
      <c r="B427" s="38"/>
      <c r="C427" s="176" t="s">
        <v>615</v>
      </c>
      <c r="D427" s="176" t="s">
        <v>125</v>
      </c>
      <c r="E427" s="177" t="s">
        <v>616</v>
      </c>
      <c r="F427" s="178" t="s">
        <v>617</v>
      </c>
      <c r="G427" s="179" t="s">
        <v>128</v>
      </c>
      <c r="H427" s="180">
        <v>88.094999999999999</v>
      </c>
      <c r="I427" s="181"/>
      <c r="J427" s="182">
        <f>ROUND(I427*H427,2)</f>
        <v>0</v>
      </c>
      <c r="K427" s="178" t="s">
        <v>129</v>
      </c>
      <c r="L427" s="42"/>
      <c r="M427" s="183" t="s">
        <v>19</v>
      </c>
      <c r="N427" s="184" t="s">
        <v>45</v>
      </c>
      <c r="O427" s="67"/>
      <c r="P427" s="185">
        <f>O427*H427</f>
        <v>0</v>
      </c>
      <c r="Q427" s="185">
        <v>0</v>
      </c>
      <c r="R427" s="185">
        <f>Q427*H427</f>
        <v>0</v>
      </c>
      <c r="S427" s="185">
        <v>0</v>
      </c>
      <c r="T427" s="186">
        <f>S427*H427</f>
        <v>0</v>
      </c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R427" s="187" t="s">
        <v>214</v>
      </c>
      <c r="AT427" s="187" t="s">
        <v>125</v>
      </c>
      <c r="AU427" s="187" t="s">
        <v>84</v>
      </c>
      <c r="AY427" s="20" t="s">
        <v>123</v>
      </c>
      <c r="BE427" s="188">
        <f>IF(N427="základní",J427,0)</f>
        <v>0</v>
      </c>
      <c r="BF427" s="188">
        <f>IF(N427="snížená",J427,0)</f>
        <v>0</v>
      </c>
      <c r="BG427" s="188">
        <f>IF(N427="zákl. přenesená",J427,0)</f>
        <v>0</v>
      </c>
      <c r="BH427" s="188">
        <f>IF(N427="sníž. přenesená",J427,0)</f>
        <v>0</v>
      </c>
      <c r="BI427" s="188">
        <f>IF(N427="nulová",J427,0)</f>
        <v>0</v>
      </c>
      <c r="BJ427" s="20" t="s">
        <v>82</v>
      </c>
      <c r="BK427" s="188">
        <f>ROUND(I427*H427,2)</f>
        <v>0</v>
      </c>
      <c r="BL427" s="20" t="s">
        <v>214</v>
      </c>
      <c r="BM427" s="187" t="s">
        <v>618</v>
      </c>
    </row>
    <row r="428" spans="1:65" s="2" customFormat="1" ht="11.25">
      <c r="A428" s="37"/>
      <c r="B428" s="38"/>
      <c r="C428" s="39"/>
      <c r="D428" s="189" t="s">
        <v>132</v>
      </c>
      <c r="E428" s="39"/>
      <c r="F428" s="190" t="s">
        <v>619</v>
      </c>
      <c r="G428" s="39"/>
      <c r="H428" s="39"/>
      <c r="I428" s="191"/>
      <c r="J428" s="39"/>
      <c r="K428" s="39"/>
      <c r="L428" s="42"/>
      <c r="M428" s="192"/>
      <c r="N428" s="193"/>
      <c r="O428" s="67"/>
      <c r="P428" s="67"/>
      <c r="Q428" s="67"/>
      <c r="R428" s="67"/>
      <c r="S428" s="67"/>
      <c r="T428" s="68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T428" s="20" t="s">
        <v>132</v>
      </c>
      <c r="AU428" s="20" t="s">
        <v>84</v>
      </c>
    </row>
    <row r="429" spans="1:65" s="13" customFormat="1" ht="11.25">
      <c r="B429" s="194"/>
      <c r="C429" s="195"/>
      <c r="D429" s="196" t="s">
        <v>134</v>
      </c>
      <c r="E429" s="197" t="s">
        <v>19</v>
      </c>
      <c r="F429" s="198" t="s">
        <v>620</v>
      </c>
      <c r="G429" s="195"/>
      <c r="H429" s="199">
        <v>88.094999999999999</v>
      </c>
      <c r="I429" s="200"/>
      <c r="J429" s="195"/>
      <c r="K429" s="195"/>
      <c r="L429" s="201"/>
      <c r="M429" s="202"/>
      <c r="N429" s="203"/>
      <c r="O429" s="203"/>
      <c r="P429" s="203"/>
      <c r="Q429" s="203"/>
      <c r="R429" s="203"/>
      <c r="S429" s="203"/>
      <c r="T429" s="204"/>
      <c r="AT429" s="205" t="s">
        <v>134</v>
      </c>
      <c r="AU429" s="205" t="s">
        <v>84</v>
      </c>
      <c r="AV429" s="13" t="s">
        <v>84</v>
      </c>
      <c r="AW429" s="13" t="s">
        <v>35</v>
      </c>
      <c r="AX429" s="13" t="s">
        <v>82</v>
      </c>
      <c r="AY429" s="205" t="s">
        <v>123</v>
      </c>
    </row>
    <row r="430" spans="1:65" s="14" customFormat="1" ht="11.25">
      <c r="B430" s="206"/>
      <c r="C430" s="207"/>
      <c r="D430" s="196" t="s">
        <v>134</v>
      </c>
      <c r="E430" s="208" t="s">
        <v>19</v>
      </c>
      <c r="F430" s="209" t="s">
        <v>136</v>
      </c>
      <c r="G430" s="207"/>
      <c r="H430" s="208" t="s">
        <v>19</v>
      </c>
      <c r="I430" s="210"/>
      <c r="J430" s="207"/>
      <c r="K430" s="207"/>
      <c r="L430" s="211"/>
      <c r="M430" s="212"/>
      <c r="N430" s="213"/>
      <c r="O430" s="213"/>
      <c r="P430" s="213"/>
      <c r="Q430" s="213"/>
      <c r="R430" s="213"/>
      <c r="S430" s="213"/>
      <c r="T430" s="214"/>
      <c r="AT430" s="215" t="s">
        <v>134</v>
      </c>
      <c r="AU430" s="215" t="s">
        <v>84</v>
      </c>
      <c r="AV430" s="14" t="s">
        <v>82</v>
      </c>
      <c r="AW430" s="14" t="s">
        <v>35</v>
      </c>
      <c r="AX430" s="14" t="s">
        <v>74</v>
      </c>
      <c r="AY430" s="215" t="s">
        <v>123</v>
      </c>
    </row>
    <row r="431" spans="1:65" s="2" customFormat="1" ht="24.2" customHeight="1">
      <c r="A431" s="37"/>
      <c r="B431" s="38"/>
      <c r="C431" s="176" t="s">
        <v>621</v>
      </c>
      <c r="D431" s="176" t="s">
        <v>125</v>
      </c>
      <c r="E431" s="177" t="s">
        <v>622</v>
      </c>
      <c r="F431" s="178" t="s">
        <v>623</v>
      </c>
      <c r="G431" s="179" t="s">
        <v>128</v>
      </c>
      <c r="H431" s="180">
        <v>101.309</v>
      </c>
      <c r="I431" s="181"/>
      <c r="J431" s="182">
        <f>ROUND(I431*H431,2)</f>
        <v>0</v>
      </c>
      <c r="K431" s="178" t="s">
        <v>129</v>
      </c>
      <c r="L431" s="42"/>
      <c r="M431" s="183" t="s">
        <v>19</v>
      </c>
      <c r="N431" s="184" t="s">
        <v>45</v>
      </c>
      <c r="O431" s="67"/>
      <c r="P431" s="185">
        <f>O431*H431</f>
        <v>0</v>
      </c>
      <c r="Q431" s="185">
        <v>1.2E-4</v>
      </c>
      <c r="R431" s="185">
        <f>Q431*H431</f>
        <v>1.2157080000000001E-2</v>
      </c>
      <c r="S431" s="185">
        <v>0</v>
      </c>
      <c r="T431" s="186">
        <f>S431*H431</f>
        <v>0</v>
      </c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R431" s="187" t="s">
        <v>214</v>
      </c>
      <c r="AT431" s="187" t="s">
        <v>125</v>
      </c>
      <c r="AU431" s="187" t="s">
        <v>84</v>
      </c>
      <c r="AY431" s="20" t="s">
        <v>123</v>
      </c>
      <c r="BE431" s="188">
        <f>IF(N431="základní",J431,0)</f>
        <v>0</v>
      </c>
      <c r="BF431" s="188">
        <f>IF(N431="snížená",J431,0)</f>
        <v>0</v>
      </c>
      <c r="BG431" s="188">
        <f>IF(N431="zákl. přenesená",J431,0)</f>
        <v>0</v>
      </c>
      <c r="BH431" s="188">
        <f>IF(N431="sníž. přenesená",J431,0)</f>
        <v>0</v>
      </c>
      <c r="BI431" s="188">
        <f>IF(N431="nulová",J431,0)</f>
        <v>0</v>
      </c>
      <c r="BJ431" s="20" t="s">
        <v>82</v>
      </c>
      <c r="BK431" s="188">
        <f>ROUND(I431*H431,2)</f>
        <v>0</v>
      </c>
      <c r="BL431" s="20" t="s">
        <v>214</v>
      </c>
      <c r="BM431" s="187" t="s">
        <v>624</v>
      </c>
    </row>
    <row r="432" spans="1:65" s="2" customFormat="1" ht="11.25">
      <c r="A432" s="37"/>
      <c r="B432" s="38"/>
      <c r="C432" s="39"/>
      <c r="D432" s="189" t="s">
        <v>132</v>
      </c>
      <c r="E432" s="39"/>
      <c r="F432" s="190" t="s">
        <v>625</v>
      </c>
      <c r="G432" s="39"/>
      <c r="H432" s="39"/>
      <c r="I432" s="191"/>
      <c r="J432" s="39"/>
      <c r="K432" s="39"/>
      <c r="L432" s="42"/>
      <c r="M432" s="192"/>
      <c r="N432" s="193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20" t="s">
        <v>132</v>
      </c>
      <c r="AU432" s="20" t="s">
        <v>84</v>
      </c>
    </row>
    <row r="433" spans="1:65" s="13" customFormat="1" ht="11.25">
      <c r="B433" s="194"/>
      <c r="C433" s="195"/>
      <c r="D433" s="196" t="s">
        <v>134</v>
      </c>
      <c r="E433" s="195"/>
      <c r="F433" s="198" t="s">
        <v>626</v>
      </c>
      <c r="G433" s="195"/>
      <c r="H433" s="199">
        <v>101.309</v>
      </c>
      <c r="I433" s="200"/>
      <c r="J433" s="195"/>
      <c r="K433" s="195"/>
      <c r="L433" s="201"/>
      <c r="M433" s="202"/>
      <c r="N433" s="203"/>
      <c r="O433" s="203"/>
      <c r="P433" s="203"/>
      <c r="Q433" s="203"/>
      <c r="R433" s="203"/>
      <c r="S433" s="203"/>
      <c r="T433" s="204"/>
      <c r="AT433" s="205" t="s">
        <v>134</v>
      </c>
      <c r="AU433" s="205" t="s">
        <v>84</v>
      </c>
      <c r="AV433" s="13" t="s">
        <v>84</v>
      </c>
      <c r="AW433" s="13" t="s">
        <v>4</v>
      </c>
      <c r="AX433" s="13" t="s">
        <v>82</v>
      </c>
      <c r="AY433" s="205" t="s">
        <v>123</v>
      </c>
    </row>
    <row r="434" spans="1:65" s="2" customFormat="1" ht="24.2" customHeight="1">
      <c r="A434" s="37"/>
      <c r="B434" s="38"/>
      <c r="C434" s="176" t="s">
        <v>627</v>
      </c>
      <c r="D434" s="176" t="s">
        <v>125</v>
      </c>
      <c r="E434" s="177" t="s">
        <v>628</v>
      </c>
      <c r="F434" s="178" t="s">
        <v>629</v>
      </c>
      <c r="G434" s="179" t="s">
        <v>128</v>
      </c>
      <c r="H434" s="180">
        <v>18.2</v>
      </c>
      <c r="I434" s="181"/>
      <c r="J434" s="182">
        <f>ROUND(I434*H434,2)</f>
        <v>0</v>
      </c>
      <c r="K434" s="178" t="s">
        <v>19</v>
      </c>
      <c r="L434" s="42"/>
      <c r="M434" s="183" t="s">
        <v>19</v>
      </c>
      <c r="N434" s="184" t="s">
        <v>45</v>
      </c>
      <c r="O434" s="67"/>
      <c r="P434" s="185">
        <f>O434*H434</f>
        <v>0</v>
      </c>
      <c r="Q434" s="185">
        <v>0</v>
      </c>
      <c r="R434" s="185">
        <f>Q434*H434</f>
        <v>0</v>
      </c>
      <c r="S434" s="185">
        <v>0</v>
      </c>
      <c r="T434" s="186">
        <f>S434*H434</f>
        <v>0</v>
      </c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R434" s="187" t="s">
        <v>214</v>
      </c>
      <c r="AT434" s="187" t="s">
        <v>125</v>
      </c>
      <c r="AU434" s="187" t="s">
        <v>84</v>
      </c>
      <c r="AY434" s="20" t="s">
        <v>123</v>
      </c>
      <c r="BE434" s="188">
        <f>IF(N434="základní",J434,0)</f>
        <v>0</v>
      </c>
      <c r="BF434" s="188">
        <f>IF(N434="snížená",J434,0)</f>
        <v>0</v>
      </c>
      <c r="BG434" s="188">
        <f>IF(N434="zákl. přenesená",J434,0)</f>
        <v>0</v>
      </c>
      <c r="BH434" s="188">
        <f>IF(N434="sníž. přenesená",J434,0)</f>
        <v>0</v>
      </c>
      <c r="BI434" s="188">
        <f>IF(N434="nulová",J434,0)</f>
        <v>0</v>
      </c>
      <c r="BJ434" s="20" t="s">
        <v>82</v>
      </c>
      <c r="BK434" s="188">
        <f>ROUND(I434*H434,2)</f>
        <v>0</v>
      </c>
      <c r="BL434" s="20" t="s">
        <v>214</v>
      </c>
      <c r="BM434" s="187" t="s">
        <v>630</v>
      </c>
    </row>
    <row r="435" spans="1:65" s="12" customFormat="1" ht="25.9" customHeight="1">
      <c r="B435" s="160"/>
      <c r="C435" s="161"/>
      <c r="D435" s="162" t="s">
        <v>73</v>
      </c>
      <c r="E435" s="163" t="s">
        <v>289</v>
      </c>
      <c r="F435" s="163" t="s">
        <v>631</v>
      </c>
      <c r="G435" s="161"/>
      <c r="H435" s="161"/>
      <c r="I435" s="164"/>
      <c r="J435" s="165">
        <f>BK435</f>
        <v>0</v>
      </c>
      <c r="K435" s="161"/>
      <c r="L435" s="166"/>
      <c r="M435" s="167"/>
      <c r="N435" s="168"/>
      <c r="O435" s="168"/>
      <c r="P435" s="169">
        <f>P436</f>
        <v>0</v>
      </c>
      <c r="Q435" s="168"/>
      <c r="R435" s="169">
        <f>R436</f>
        <v>0</v>
      </c>
      <c r="S435" s="168"/>
      <c r="T435" s="170">
        <f>T436</f>
        <v>0</v>
      </c>
      <c r="AR435" s="171" t="s">
        <v>142</v>
      </c>
      <c r="AT435" s="172" t="s">
        <v>73</v>
      </c>
      <c r="AU435" s="172" t="s">
        <v>74</v>
      </c>
      <c r="AY435" s="171" t="s">
        <v>123</v>
      </c>
      <c r="BK435" s="173">
        <f>BK436</f>
        <v>0</v>
      </c>
    </row>
    <row r="436" spans="1:65" s="12" customFormat="1" ht="22.9" customHeight="1">
      <c r="B436" s="160"/>
      <c r="C436" s="161"/>
      <c r="D436" s="162" t="s">
        <v>73</v>
      </c>
      <c r="E436" s="174" t="s">
        <v>632</v>
      </c>
      <c r="F436" s="174" t="s">
        <v>633</v>
      </c>
      <c r="G436" s="161"/>
      <c r="H436" s="161"/>
      <c r="I436" s="164"/>
      <c r="J436" s="175">
        <f>BK436</f>
        <v>0</v>
      </c>
      <c r="K436" s="161"/>
      <c r="L436" s="166"/>
      <c r="M436" s="167"/>
      <c r="N436" s="168"/>
      <c r="O436" s="168"/>
      <c r="P436" s="169">
        <f>SUM(P437:P439)</f>
        <v>0</v>
      </c>
      <c r="Q436" s="168"/>
      <c r="R436" s="169">
        <f>SUM(R437:R439)</f>
        <v>0</v>
      </c>
      <c r="S436" s="168"/>
      <c r="T436" s="170">
        <f>SUM(T437:T439)</f>
        <v>0</v>
      </c>
      <c r="AR436" s="171" t="s">
        <v>142</v>
      </c>
      <c r="AT436" s="172" t="s">
        <v>73</v>
      </c>
      <c r="AU436" s="172" t="s">
        <v>82</v>
      </c>
      <c r="AY436" s="171" t="s">
        <v>123</v>
      </c>
      <c r="BK436" s="173">
        <f>SUM(BK437:BK439)</f>
        <v>0</v>
      </c>
    </row>
    <row r="437" spans="1:65" s="2" customFormat="1" ht="37.9" customHeight="1">
      <c r="A437" s="37"/>
      <c r="B437" s="38"/>
      <c r="C437" s="176" t="s">
        <v>634</v>
      </c>
      <c r="D437" s="176" t="s">
        <v>125</v>
      </c>
      <c r="E437" s="177" t="s">
        <v>635</v>
      </c>
      <c r="F437" s="178" t="s">
        <v>636</v>
      </c>
      <c r="G437" s="179" t="s">
        <v>637</v>
      </c>
      <c r="H437" s="180">
        <v>1</v>
      </c>
      <c r="I437" s="181"/>
      <c r="J437" s="182">
        <f>ROUND(I437*H437,2)</f>
        <v>0</v>
      </c>
      <c r="K437" s="178" t="s">
        <v>19</v>
      </c>
      <c r="L437" s="42"/>
      <c r="M437" s="183" t="s">
        <v>19</v>
      </c>
      <c r="N437" s="184" t="s">
        <v>45</v>
      </c>
      <c r="O437" s="67"/>
      <c r="P437" s="185">
        <f>O437*H437</f>
        <v>0</v>
      </c>
      <c r="Q437" s="185">
        <v>0</v>
      </c>
      <c r="R437" s="185">
        <f>Q437*H437</f>
        <v>0</v>
      </c>
      <c r="S437" s="185">
        <v>0</v>
      </c>
      <c r="T437" s="186">
        <f>S437*H437</f>
        <v>0</v>
      </c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R437" s="187" t="s">
        <v>490</v>
      </c>
      <c r="AT437" s="187" t="s">
        <v>125</v>
      </c>
      <c r="AU437" s="187" t="s">
        <v>84</v>
      </c>
      <c r="AY437" s="20" t="s">
        <v>123</v>
      </c>
      <c r="BE437" s="188">
        <f>IF(N437="základní",J437,0)</f>
        <v>0</v>
      </c>
      <c r="BF437" s="188">
        <f>IF(N437="snížená",J437,0)</f>
        <v>0</v>
      </c>
      <c r="BG437" s="188">
        <f>IF(N437="zákl. přenesená",J437,0)</f>
        <v>0</v>
      </c>
      <c r="BH437" s="188">
        <f>IF(N437="sníž. přenesená",J437,0)</f>
        <v>0</v>
      </c>
      <c r="BI437" s="188">
        <f>IF(N437="nulová",J437,0)</f>
        <v>0</v>
      </c>
      <c r="BJ437" s="20" t="s">
        <v>82</v>
      </c>
      <c r="BK437" s="188">
        <f>ROUND(I437*H437,2)</f>
        <v>0</v>
      </c>
      <c r="BL437" s="20" t="s">
        <v>490</v>
      </c>
      <c r="BM437" s="187" t="s">
        <v>638</v>
      </c>
    </row>
    <row r="438" spans="1:65" s="13" customFormat="1" ht="11.25">
      <c r="B438" s="194"/>
      <c r="C438" s="195"/>
      <c r="D438" s="196" t="s">
        <v>134</v>
      </c>
      <c r="E438" s="197" t="s">
        <v>19</v>
      </c>
      <c r="F438" s="198" t="s">
        <v>82</v>
      </c>
      <c r="G438" s="195"/>
      <c r="H438" s="199">
        <v>1</v>
      </c>
      <c r="I438" s="200"/>
      <c r="J438" s="195"/>
      <c r="K438" s="195"/>
      <c r="L438" s="201"/>
      <c r="M438" s="202"/>
      <c r="N438" s="203"/>
      <c r="O438" s="203"/>
      <c r="P438" s="203"/>
      <c r="Q438" s="203"/>
      <c r="R438" s="203"/>
      <c r="S438" s="203"/>
      <c r="T438" s="204"/>
      <c r="AT438" s="205" t="s">
        <v>134</v>
      </c>
      <c r="AU438" s="205" t="s">
        <v>84</v>
      </c>
      <c r="AV438" s="13" t="s">
        <v>84</v>
      </c>
      <c r="AW438" s="13" t="s">
        <v>35</v>
      </c>
      <c r="AX438" s="13" t="s">
        <v>82</v>
      </c>
      <c r="AY438" s="205" t="s">
        <v>123</v>
      </c>
    </row>
    <row r="439" spans="1:65" s="14" customFormat="1" ht="11.25">
      <c r="B439" s="206"/>
      <c r="C439" s="207"/>
      <c r="D439" s="196" t="s">
        <v>134</v>
      </c>
      <c r="E439" s="208" t="s">
        <v>19</v>
      </c>
      <c r="F439" s="209" t="s">
        <v>136</v>
      </c>
      <c r="G439" s="207"/>
      <c r="H439" s="208" t="s">
        <v>19</v>
      </c>
      <c r="I439" s="210"/>
      <c r="J439" s="207"/>
      <c r="K439" s="207"/>
      <c r="L439" s="211"/>
      <c r="M439" s="212"/>
      <c r="N439" s="213"/>
      <c r="O439" s="213"/>
      <c r="P439" s="213"/>
      <c r="Q439" s="213"/>
      <c r="R439" s="213"/>
      <c r="S439" s="213"/>
      <c r="T439" s="214"/>
      <c r="AT439" s="215" t="s">
        <v>134</v>
      </c>
      <c r="AU439" s="215" t="s">
        <v>84</v>
      </c>
      <c r="AV439" s="14" t="s">
        <v>82</v>
      </c>
      <c r="AW439" s="14" t="s">
        <v>35</v>
      </c>
      <c r="AX439" s="14" t="s">
        <v>74</v>
      </c>
      <c r="AY439" s="215" t="s">
        <v>123</v>
      </c>
    </row>
    <row r="440" spans="1:65" s="12" customFormat="1" ht="25.9" customHeight="1">
      <c r="B440" s="160"/>
      <c r="C440" s="161"/>
      <c r="D440" s="162" t="s">
        <v>73</v>
      </c>
      <c r="E440" s="163" t="s">
        <v>639</v>
      </c>
      <c r="F440" s="163" t="s">
        <v>640</v>
      </c>
      <c r="G440" s="161"/>
      <c r="H440" s="161"/>
      <c r="I440" s="164"/>
      <c r="J440" s="165">
        <f>BK440</f>
        <v>0</v>
      </c>
      <c r="K440" s="161"/>
      <c r="L440" s="166"/>
      <c r="M440" s="167"/>
      <c r="N440" s="168"/>
      <c r="O440" s="168"/>
      <c r="P440" s="169">
        <f>SUM(P441:P442)</f>
        <v>0</v>
      </c>
      <c r="Q440" s="168"/>
      <c r="R440" s="169">
        <f>SUM(R441:R442)</f>
        <v>0</v>
      </c>
      <c r="S440" s="168"/>
      <c r="T440" s="170">
        <f>SUM(T441:T442)</f>
        <v>0</v>
      </c>
      <c r="AR440" s="171" t="s">
        <v>130</v>
      </c>
      <c r="AT440" s="172" t="s">
        <v>73</v>
      </c>
      <c r="AU440" s="172" t="s">
        <v>74</v>
      </c>
      <c r="AY440" s="171" t="s">
        <v>123</v>
      </c>
      <c r="BK440" s="173">
        <f>SUM(BK441:BK442)</f>
        <v>0</v>
      </c>
    </row>
    <row r="441" spans="1:65" s="2" customFormat="1" ht="24.2" customHeight="1">
      <c r="A441" s="37"/>
      <c r="B441" s="38"/>
      <c r="C441" s="176" t="s">
        <v>641</v>
      </c>
      <c r="D441" s="176" t="s">
        <v>125</v>
      </c>
      <c r="E441" s="177" t="s">
        <v>642</v>
      </c>
      <c r="F441" s="178" t="s">
        <v>643</v>
      </c>
      <c r="G441" s="179" t="s">
        <v>644</v>
      </c>
      <c r="H441" s="180">
        <v>10</v>
      </c>
      <c r="I441" s="181"/>
      <c r="J441" s="182">
        <f>ROUND(I441*H441,2)</f>
        <v>0</v>
      </c>
      <c r="K441" s="178" t="s">
        <v>129</v>
      </c>
      <c r="L441" s="42"/>
      <c r="M441" s="183" t="s">
        <v>19</v>
      </c>
      <c r="N441" s="184" t="s">
        <v>45</v>
      </c>
      <c r="O441" s="67"/>
      <c r="P441" s="185">
        <f>O441*H441</f>
        <v>0</v>
      </c>
      <c r="Q441" s="185">
        <v>0</v>
      </c>
      <c r="R441" s="185">
        <f>Q441*H441</f>
        <v>0</v>
      </c>
      <c r="S441" s="185">
        <v>0</v>
      </c>
      <c r="T441" s="186">
        <f>S441*H441</f>
        <v>0</v>
      </c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R441" s="187" t="s">
        <v>645</v>
      </c>
      <c r="AT441" s="187" t="s">
        <v>125</v>
      </c>
      <c r="AU441" s="187" t="s">
        <v>82</v>
      </c>
      <c r="AY441" s="20" t="s">
        <v>123</v>
      </c>
      <c r="BE441" s="188">
        <f>IF(N441="základní",J441,0)</f>
        <v>0</v>
      </c>
      <c r="BF441" s="188">
        <f>IF(N441="snížená",J441,0)</f>
        <v>0</v>
      </c>
      <c r="BG441" s="188">
        <f>IF(N441="zákl. přenesená",J441,0)</f>
        <v>0</v>
      </c>
      <c r="BH441" s="188">
        <f>IF(N441="sníž. přenesená",J441,0)</f>
        <v>0</v>
      </c>
      <c r="BI441" s="188">
        <f>IF(N441="nulová",J441,0)</f>
        <v>0</v>
      </c>
      <c r="BJ441" s="20" t="s">
        <v>82</v>
      </c>
      <c r="BK441" s="188">
        <f>ROUND(I441*H441,2)</f>
        <v>0</v>
      </c>
      <c r="BL441" s="20" t="s">
        <v>645</v>
      </c>
      <c r="BM441" s="187" t="s">
        <v>646</v>
      </c>
    </row>
    <row r="442" spans="1:65" s="2" customFormat="1" ht="11.25">
      <c r="A442" s="37"/>
      <c r="B442" s="38"/>
      <c r="C442" s="39"/>
      <c r="D442" s="189" t="s">
        <v>132</v>
      </c>
      <c r="E442" s="39"/>
      <c r="F442" s="190" t="s">
        <v>647</v>
      </c>
      <c r="G442" s="39"/>
      <c r="H442" s="39"/>
      <c r="I442" s="191"/>
      <c r="J442" s="39"/>
      <c r="K442" s="39"/>
      <c r="L442" s="42"/>
      <c r="M442" s="249"/>
      <c r="N442" s="250"/>
      <c r="O442" s="251"/>
      <c r="P442" s="251"/>
      <c r="Q442" s="251"/>
      <c r="R442" s="251"/>
      <c r="S442" s="251"/>
      <c r="T442" s="252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T442" s="20" t="s">
        <v>132</v>
      </c>
      <c r="AU442" s="20" t="s">
        <v>82</v>
      </c>
    </row>
    <row r="443" spans="1:65" s="2" customFormat="1" ht="6.95" customHeight="1">
      <c r="A443" s="37"/>
      <c r="B443" s="50"/>
      <c r="C443" s="51"/>
      <c r="D443" s="51"/>
      <c r="E443" s="51"/>
      <c r="F443" s="51"/>
      <c r="G443" s="51"/>
      <c r="H443" s="51"/>
      <c r="I443" s="51"/>
      <c r="J443" s="51"/>
      <c r="K443" s="51"/>
      <c r="L443" s="42"/>
      <c r="M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</row>
  </sheetData>
  <sheetProtection algorithmName="SHA-512" hashValue="Tu10Rsz9VuMhlB2Aoaurv7BXB4BFV0/Ec6istS8CgaooQK9usvgNjg97SepIEA2dCDNbOqFjXTzzdck4MEWq/w==" saltValue="8t+ASArDX7WysuslCgaKK3hHxQQU9fota1ZpYoacJbGguGwCyJ86UMmDXw69RmXpr+/NjLOs8TARR7ZjVEZqVw==" spinCount="100000" sheet="1" objects="1" scenarios="1" formatColumns="0" formatRows="0" autoFilter="0"/>
  <autoFilter ref="C91:K442" xr:uid="{00000000-0009-0000-0000-000001000000}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100-000000000000}"/>
    <hyperlink ref="F100" r:id="rId2" xr:uid="{00000000-0004-0000-0100-000001000000}"/>
    <hyperlink ref="F104" r:id="rId3" xr:uid="{00000000-0004-0000-0100-000002000000}"/>
    <hyperlink ref="F107" r:id="rId4" xr:uid="{00000000-0004-0000-0100-000003000000}"/>
    <hyperlink ref="F112" r:id="rId5" xr:uid="{00000000-0004-0000-0100-000004000000}"/>
    <hyperlink ref="F115" r:id="rId6" xr:uid="{00000000-0004-0000-0100-000005000000}"/>
    <hyperlink ref="F118" r:id="rId7" xr:uid="{00000000-0004-0000-0100-000006000000}"/>
    <hyperlink ref="F121" r:id="rId8" xr:uid="{00000000-0004-0000-0100-000007000000}"/>
    <hyperlink ref="F125" r:id="rId9" xr:uid="{00000000-0004-0000-0100-000008000000}"/>
    <hyperlink ref="F129" r:id="rId10" xr:uid="{00000000-0004-0000-0100-000009000000}"/>
    <hyperlink ref="F133" r:id="rId11" xr:uid="{00000000-0004-0000-0100-00000A000000}"/>
    <hyperlink ref="F137" r:id="rId12" xr:uid="{00000000-0004-0000-0100-00000B000000}"/>
    <hyperlink ref="F141" r:id="rId13" xr:uid="{00000000-0004-0000-0100-00000C000000}"/>
    <hyperlink ref="F145" r:id="rId14" xr:uid="{00000000-0004-0000-0100-00000D000000}"/>
    <hyperlink ref="F149" r:id="rId15" xr:uid="{00000000-0004-0000-0100-00000E000000}"/>
    <hyperlink ref="F153" r:id="rId16" xr:uid="{00000000-0004-0000-0100-00000F000000}"/>
    <hyperlink ref="F157" r:id="rId17" xr:uid="{00000000-0004-0000-0100-000010000000}"/>
    <hyperlink ref="F161" r:id="rId18" xr:uid="{00000000-0004-0000-0100-000011000000}"/>
    <hyperlink ref="F170" r:id="rId19" xr:uid="{00000000-0004-0000-0100-000012000000}"/>
    <hyperlink ref="F173" r:id="rId20" xr:uid="{00000000-0004-0000-0100-000013000000}"/>
    <hyperlink ref="F177" r:id="rId21" xr:uid="{00000000-0004-0000-0100-000014000000}"/>
    <hyperlink ref="F180" r:id="rId22" xr:uid="{00000000-0004-0000-0100-000015000000}"/>
    <hyperlink ref="F185" r:id="rId23" xr:uid="{00000000-0004-0000-0100-000016000000}"/>
    <hyperlink ref="F190" r:id="rId24" xr:uid="{00000000-0004-0000-0100-000017000000}"/>
    <hyperlink ref="F201" r:id="rId25" xr:uid="{00000000-0004-0000-0100-000018000000}"/>
    <hyperlink ref="F212" r:id="rId26" xr:uid="{00000000-0004-0000-0100-000019000000}"/>
    <hyperlink ref="F220" r:id="rId27" xr:uid="{00000000-0004-0000-0100-00001A000000}"/>
    <hyperlink ref="F223" r:id="rId28" xr:uid="{00000000-0004-0000-0100-00001B000000}"/>
    <hyperlink ref="F228" r:id="rId29" xr:uid="{00000000-0004-0000-0100-00001C000000}"/>
    <hyperlink ref="F232" r:id="rId30" xr:uid="{00000000-0004-0000-0100-00001D000000}"/>
    <hyperlink ref="F237" r:id="rId31" xr:uid="{00000000-0004-0000-0100-00001E000000}"/>
    <hyperlink ref="F241" r:id="rId32" xr:uid="{00000000-0004-0000-0100-00001F000000}"/>
    <hyperlink ref="F245" r:id="rId33" xr:uid="{00000000-0004-0000-0100-000020000000}"/>
    <hyperlink ref="F256" r:id="rId34" xr:uid="{00000000-0004-0000-0100-000021000000}"/>
    <hyperlink ref="F261" r:id="rId35" xr:uid="{00000000-0004-0000-0100-000022000000}"/>
    <hyperlink ref="F265" r:id="rId36" xr:uid="{00000000-0004-0000-0100-000023000000}"/>
    <hyperlink ref="F270" r:id="rId37" xr:uid="{00000000-0004-0000-0100-000024000000}"/>
    <hyperlink ref="F274" r:id="rId38" xr:uid="{00000000-0004-0000-0100-000025000000}"/>
    <hyperlink ref="F278" r:id="rId39" xr:uid="{00000000-0004-0000-0100-000026000000}"/>
    <hyperlink ref="F290" r:id="rId40" xr:uid="{00000000-0004-0000-0100-000027000000}"/>
    <hyperlink ref="F296" r:id="rId41" xr:uid="{00000000-0004-0000-0100-000028000000}"/>
    <hyperlink ref="F305" r:id="rId42" xr:uid="{00000000-0004-0000-0100-000029000000}"/>
    <hyperlink ref="F314" r:id="rId43" xr:uid="{00000000-0004-0000-0100-00002A000000}"/>
    <hyperlink ref="F323" r:id="rId44" xr:uid="{00000000-0004-0000-0100-00002B000000}"/>
    <hyperlink ref="F332" r:id="rId45" xr:uid="{00000000-0004-0000-0100-00002C000000}"/>
    <hyperlink ref="F339" r:id="rId46" xr:uid="{00000000-0004-0000-0100-00002D000000}"/>
    <hyperlink ref="F349" r:id="rId47" xr:uid="{00000000-0004-0000-0100-00002E000000}"/>
    <hyperlink ref="F357" r:id="rId48" xr:uid="{00000000-0004-0000-0100-00002F000000}"/>
    <hyperlink ref="F361" r:id="rId49" xr:uid="{00000000-0004-0000-0100-000030000000}"/>
    <hyperlink ref="F367" r:id="rId50" xr:uid="{00000000-0004-0000-0100-000031000000}"/>
    <hyperlink ref="F377" r:id="rId51" xr:uid="{00000000-0004-0000-0100-000032000000}"/>
    <hyperlink ref="F383" r:id="rId52" xr:uid="{00000000-0004-0000-0100-000033000000}"/>
    <hyperlink ref="F392" r:id="rId53" xr:uid="{00000000-0004-0000-0100-000034000000}"/>
    <hyperlink ref="F396" r:id="rId54" xr:uid="{00000000-0004-0000-0100-000035000000}"/>
    <hyperlink ref="F398" r:id="rId55" xr:uid="{00000000-0004-0000-0100-000036000000}"/>
    <hyperlink ref="F402" r:id="rId56" xr:uid="{00000000-0004-0000-0100-000037000000}"/>
    <hyperlink ref="F407" r:id="rId57" xr:uid="{00000000-0004-0000-0100-000038000000}"/>
    <hyperlink ref="F412" r:id="rId58" xr:uid="{00000000-0004-0000-0100-000039000000}"/>
    <hyperlink ref="F414" r:id="rId59" xr:uid="{00000000-0004-0000-0100-00003A000000}"/>
    <hyperlink ref="F417" r:id="rId60" xr:uid="{00000000-0004-0000-0100-00003B000000}"/>
    <hyperlink ref="F419" r:id="rId61" xr:uid="{00000000-0004-0000-0100-00003C000000}"/>
    <hyperlink ref="F421" r:id="rId62" xr:uid="{00000000-0004-0000-0100-00003D000000}"/>
    <hyperlink ref="F424" r:id="rId63" xr:uid="{00000000-0004-0000-0100-00003E000000}"/>
    <hyperlink ref="F428" r:id="rId64" xr:uid="{00000000-0004-0000-0100-00003F000000}"/>
    <hyperlink ref="F432" r:id="rId65" xr:uid="{00000000-0004-0000-0100-000040000000}"/>
    <hyperlink ref="F442" r:id="rId66" xr:uid="{00000000-0004-0000-0100-00004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87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84</v>
      </c>
    </row>
    <row r="4" spans="1:46" s="1" customFormat="1" ht="24.95" customHeight="1">
      <c r="B4" s="23"/>
      <c r="D4" s="106" t="s">
        <v>88</v>
      </c>
      <c r="L4" s="23"/>
      <c r="M4" s="107" t="s">
        <v>10</v>
      </c>
      <c r="AT4" s="20" t="s">
        <v>4</v>
      </c>
    </row>
    <row r="5" spans="1:46" s="1" customFormat="1" ht="6.95" customHeight="1">
      <c r="B5" s="23"/>
      <c r="L5" s="23"/>
    </row>
    <row r="6" spans="1:46" s="1" customFormat="1" ht="12" customHeight="1">
      <c r="B6" s="23"/>
      <c r="D6" s="108" t="s">
        <v>16</v>
      </c>
      <c r="L6" s="23"/>
    </row>
    <row r="7" spans="1:46" s="1" customFormat="1" ht="16.5" customHeight="1">
      <c r="B7" s="23"/>
      <c r="E7" s="384" t="str">
        <f>'Rekapitulace stavby'!K6</f>
        <v>Trutnov - Chodník k nemocnici ul. Pod Chmelnicí</v>
      </c>
      <c r="F7" s="385"/>
      <c r="G7" s="385"/>
      <c r="H7" s="385"/>
      <c r="L7" s="23"/>
    </row>
    <row r="8" spans="1:46" s="2" customFormat="1" ht="12" customHeight="1">
      <c r="A8" s="37"/>
      <c r="B8" s="42"/>
      <c r="C8" s="37"/>
      <c r="D8" s="108" t="s">
        <v>89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>
      <c r="A9" s="37"/>
      <c r="B9" s="42"/>
      <c r="C9" s="37"/>
      <c r="D9" s="37"/>
      <c r="E9" s="386" t="s">
        <v>648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16. 12. 2024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19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>
      <c r="A15" s="37"/>
      <c r="B15" s="42"/>
      <c r="C15" s="37"/>
      <c r="D15" s="37"/>
      <c r="E15" s="110" t="s">
        <v>27</v>
      </c>
      <c r="F15" s="37"/>
      <c r="G15" s="37"/>
      <c r="H15" s="37"/>
      <c r="I15" s="108" t="s">
        <v>28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>
      <c r="A17" s="37"/>
      <c r="B17" s="42"/>
      <c r="C17" s="37"/>
      <c r="D17" s="108" t="s">
        <v>29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28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>
      <c r="A20" s="37"/>
      <c r="B20" s="42"/>
      <c r="C20" s="37"/>
      <c r="D20" s="108" t="s">
        <v>31</v>
      </c>
      <c r="E20" s="37"/>
      <c r="F20" s="37"/>
      <c r="G20" s="37"/>
      <c r="H20" s="37"/>
      <c r="I20" s="108" t="s">
        <v>26</v>
      </c>
      <c r="J20" s="110" t="s">
        <v>32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>
      <c r="A21" s="37"/>
      <c r="B21" s="42"/>
      <c r="C21" s="37"/>
      <c r="D21" s="37"/>
      <c r="E21" s="110" t="s">
        <v>33</v>
      </c>
      <c r="F21" s="37"/>
      <c r="G21" s="37"/>
      <c r="H21" s="37"/>
      <c r="I21" s="108" t="s">
        <v>28</v>
      </c>
      <c r="J21" s="110" t="s">
        <v>34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26</v>
      </c>
      <c r="J23" s="110" t="s">
        <v>19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>
      <c r="A24" s="37"/>
      <c r="B24" s="42"/>
      <c r="C24" s="37"/>
      <c r="D24" s="37"/>
      <c r="E24" s="110" t="s">
        <v>37</v>
      </c>
      <c r="F24" s="37"/>
      <c r="G24" s="37"/>
      <c r="H24" s="37"/>
      <c r="I24" s="108" t="s">
        <v>28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>
      <c r="A26" s="37"/>
      <c r="B26" s="42"/>
      <c r="C26" s="37"/>
      <c r="D26" s="108" t="s">
        <v>38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>
      <c r="A27" s="112"/>
      <c r="B27" s="113"/>
      <c r="C27" s="112"/>
      <c r="D27" s="112"/>
      <c r="E27" s="390" t="s">
        <v>19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>
      <c r="A30" s="37"/>
      <c r="B30" s="42"/>
      <c r="C30" s="37"/>
      <c r="D30" s="116" t="s">
        <v>40</v>
      </c>
      <c r="E30" s="37"/>
      <c r="F30" s="37"/>
      <c r="G30" s="37"/>
      <c r="H30" s="37"/>
      <c r="I30" s="37"/>
      <c r="J30" s="117">
        <f>ROUND(J80,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37"/>
      <c r="F32" s="118" t="s">
        <v>42</v>
      </c>
      <c r="G32" s="37"/>
      <c r="H32" s="37"/>
      <c r="I32" s="118" t="s">
        <v>41</v>
      </c>
      <c r="J32" s="118" t="s">
        <v>43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>
      <c r="A33" s="37"/>
      <c r="B33" s="42"/>
      <c r="C33" s="37"/>
      <c r="D33" s="119" t="s">
        <v>44</v>
      </c>
      <c r="E33" s="108" t="s">
        <v>45</v>
      </c>
      <c r="F33" s="120">
        <f>ROUND((SUM(BE80:BE93)),  2)</f>
        <v>0</v>
      </c>
      <c r="G33" s="37"/>
      <c r="H33" s="37"/>
      <c r="I33" s="121">
        <v>0.21</v>
      </c>
      <c r="J33" s="120">
        <f>ROUND(((SUM(BE80:BE93))*I33),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>
      <c r="A34" s="37"/>
      <c r="B34" s="42"/>
      <c r="C34" s="37"/>
      <c r="D34" s="37"/>
      <c r="E34" s="108" t="s">
        <v>46</v>
      </c>
      <c r="F34" s="120">
        <f>ROUND((SUM(BF80:BF93)),  2)</f>
        <v>0</v>
      </c>
      <c r="G34" s="37"/>
      <c r="H34" s="37"/>
      <c r="I34" s="121">
        <v>0.12</v>
      </c>
      <c r="J34" s="120">
        <f>ROUND(((SUM(BF80:BF93))*I34),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8" t="s">
        <v>47</v>
      </c>
      <c r="F35" s="120">
        <f>ROUND((SUM(BG80:BG93)),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>
      <c r="A36" s="37"/>
      <c r="B36" s="42"/>
      <c r="C36" s="37"/>
      <c r="D36" s="37"/>
      <c r="E36" s="108" t="s">
        <v>48</v>
      </c>
      <c r="F36" s="120">
        <f>ROUND((SUM(BH80:BH93)),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>
      <c r="A37" s="37"/>
      <c r="B37" s="42"/>
      <c r="C37" s="37"/>
      <c r="D37" s="37"/>
      <c r="E37" s="108" t="s">
        <v>49</v>
      </c>
      <c r="F37" s="120">
        <f>ROUND((SUM(BI80:BI93)),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>
      <c r="A39" s="37"/>
      <c r="B39" s="42"/>
      <c r="C39" s="122"/>
      <c r="D39" s="123" t="s">
        <v>50</v>
      </c>
      <c r="E39" s="124"/>
      <c r="F39" s="124"/>
      <c r="G39" s="125" t="s">
        <v>51</v>
      </c>
      <c r="H39" s="126" t="s">
        <v>52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>
      <c r="A45" s="37"/>
      <c r="B45" s="38"/>
      <c r="C45" s="26" t="s">
        <v>91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>
      <c r="A48" s="37"/>
      <c r="B48" s="38"/>
      <c r="C48" s="39"/>
      <c r="D48" s="39"/>
      <c r="E48" s="391" t="str">
        <f>E7</f>
        <v>Trutnov - Chodník k nemocnici ul. Pod Chmelnicí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>
      <c r="A49" s="37"/>
      <c r="B49" s="38"/>
      <c r="C49" s="32" t="s">
        <v>89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>
      <c r="A50" s="37"/>
      <c r="B50" s="38"/>
      <c r="C50" s="39"/>
      <c r="D50" s="39"/>
      <c r="E50" s="363" t="str">
        <f>E9</f>
        <v xml:space="preserve">VRN - Vedlejší rozpočtové náklady 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>
      <c r="A52" s="37"/>
      <c r="B52" s="38"/>
      <c r="C52" s="32" t="s">
        <v>21</v>
      </c>
      <c r="D52" s="39"/>
      <c r="E52" s="39"/>
      <c r="F52" s="30" t="str">
        <f>F12</f>
        <v>Trutnov</v>
      </c>
      <c r="G52" s="39"/>
      <c r="H52" s="39"/>
      <c r="I52" s="32" t="s">
        <v>23</v>
      </c>
      <c r="J52" s="62" t="str">
        <f>IF(J12="","",J12)</f>
        <v>16. 12. 2024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25.7" customHeight="1">
      <c r="A54" s="37"/>
      <c r="B54" s="38"/>
      <c r="C54" s="32" t="s">
        <v>25</v>
      </c>
      <c r="D54" s="39"/>
      <c r="E54" s="39"/>
      <c r="F54" s="30" t="str">
        <f>E15</f>
        <v>Město Trutnov, Slovanské náměstí 165, 546 16</v>
      </c>
      <c r="G54" s="39"/>
      <c r="H54" s="39"/>
      <c r="I54" s="32" t="s">
        <v>31</v>
      </c>
      <c r="J54" s="35" t="str">
        <f>E21</f>
        <v>Hronovský – dopravní projekce s.r.o.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>
      <c r="A55" s="37"/>
      <c r="B55" s="38"/>
      <c r="C55" s="32" t="s">
        <v>29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>Kamil Hronovský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>
      <c r="A57" s="37"/>
      <c r="B57" s="38"/>
      <c r="C57" s="133" t="s">
        <v>92</v>
      </c>
      <c r="D57" s="134"/>
      <c r="E57" s="134"/>
      <c r="F57" s="134"/>
      <c r="G57" s="134"/>
      <c r="H57" s="134"/>
      <c r="I57" s="134"/>
      <c r="J57" s="135" t="s">
        <v>93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>
      <c r="A59" s="37"/>
      <c r="B59" s="38"/>
      <c r="C59" s="136" t="s">
        <v>72</v>
      </c>
      <c r="D59" s="39"/>
      <c r="E59" s="39"/>
      <c r="F59" s="39"/>
      <c r="G59" s="39"/>
      <c r="H59" s="39"/>
      <c r="I59" s="39"/>
      <c r="J59" s="80">
        <f>J80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94</v>
      </c>
    </row>
    <row r="60" spans="1:47" s="9" customFormat="1" ht="24.95" customHeight="1">
      <c r="B60" s="137"/>
      <c r="C60" s="138"/>
      <c r="D60" s="139" t="s">
        <v>649</v>
      </c>
      <c r="E60" s="140"/>
      <c r="F60" s="140"/>
      <c r="G60" s="140"/>
      <c r="H60" s="140"/>
      <c r="I60" s="140"/>
      <c r="J60" s="141">
        <f>J81</f>
        <v>0</v>
      </c>
      <c r="K60" s="138"/>
      <c r="L60" s="142"/>
    </row>
    <row r="61" spans="1:47" s="2" customFormat="1" ht="21.75" customHeight="1">
      <c r="A61" s="37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109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spans="1:47" s="2" customFormat="1" ht="6.95" customHeight="1">
      <c r="A62" s="37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109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</row>
    <row r="66" spans="1:63" s="2" customFormat="1" ht="6.95" customHeight="1">
      <c r="A66" s="37"/>
      <c r="B66" s="52"/>
      <c r="C66" s="53"/>
      <c r="D66" s="53"/>
      <c r="E66" s="53"/>
      <c r="F66" s="53"/>
      <c r="G66" s="53"/>
      <c r="H66" s="53"/>
      <c r="I66" s="53"/>
      <c r="J66" s="53"/>
      <c r="K66" s="53"/>
      <c r="L66" s="109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63" s="2" customFormat="1" ht="24.95" customHeight="1">
      <c r="A67" s="37"/>
      <c r="B67" s="38"/>
      <c r="C67" s="26" t="s">
        <v>108</v>
      </c>
      <c r="D67" s="39"/>
      <c r="E67" s="39"/>
      <c r="F67" s="39"/>
      <c r="G67" s="39"/>
      <c r="H67" s="39"/>
      <c r="I67" s="39"/>
      <c r="J67" s="39"/>
      <c r="K67" s="39"/>
      <c r="L67" s="109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68" spans="1:63" s="2" customFormat="1" ht="6.95" customHeight="1">
      <c r="A68" s="37"/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63" s="2" customFormat="1" ht="12" customHeight="1">
      <c r="A69" s="37"/>
      <c r="B69" s="38"/>
      <c r="C69" s="32" t="s">
        <v>16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63" s="2" customFormat="1" ht="16.5" customHeight="1">
      <c r="A70" s="37"/>
      <c r="B70" s="38"/>
      <c r="C70" s="39"/>
      <c r="D70" s="39"/>
      <c r="E70" s="391" t="str">
        <f>E7</f>
        <v>Trutnov - Chodník k nemocnici ul. Pod Chmelnicí</v>
      </c>
      <c r="F70" s="392"/>
      <c r="G70" s="392"/>
      <c r="H70" s="392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63" s="2" customFormat="1" ht="12" customHeight="1">
      <c r="A71" s="37"/>
      <c r="B71" s="38"/>
      <c r="C71" s="32" t="s">
        <v>89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63" s="2" customFormat="1" ht="16.5" customHeight="1">
      <c r="A72" s="37"/>
      <c r="B72" s="38"/>
      <c r="C72" s="39"/>
      <c r="D72" s="39"/>
      <c r="E72" s="363" t="str">
        <f>E9</f>
        <v xml:space="preserve">VRN - Vedlejší rozpočtové náklady </v>
      </c>
      <c r="F72" s="393"/>
      <c r="G72" s="393"/>
      <c r="H72" s="393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63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63" s="2" customFormat="1" ht="12" customHeight="1">
      <c r="A74" s="37"/>
      <c r="B74" s="38"/>
      <c r="C74" s="32" t="s">
        <v>21</v>
      </c>
      <c r="D74" s="39"/>
      <c r="E74" s="39"/>
      <c r="F74" s="30" t="str">
        <f>F12</f>
        <v>Trutnov</v>
      </c>
      <c r="G74" s="39"/>
      <c r="H74" s="39"/>
      <c r="I74" s="32" t="s">
        <v>23</v>
      </c>
      <c r="J74" s="62" t="str">
        <f>IF(J12="","",J12)</f>
        <v>16. 12. 2024</v>
      </c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63" s="2" customFormat="1" ht="6.95" customHeight="1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63" s="2" customFormat="1" ht="25.7" customHeight="1">
      <c r="A76" s="37"/>
      <c r="B76" s="38"/>
      <c r="C76" s="32" t="s">
        <v>25</v>
      </c>
      <c r="D76" s="39"/>
      <c r="E76" s="39"/>
      <c r="F76" s="30" t="str">
        <f>E15</f>
        <v>Město Trutnov, Slovanské náměstí 165, 546 16</v>
      </c>
      <c r="G76" s="39"/>
      <c r="H76" s="39"/>
      <c r="I76" s="32" t="s">
        <v>31</v>
      </c>
      <c r="J76" s="35" t="str">
        <f>E21</f>
        <v>Hronovský – dopravní projekce s.r.o.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63" s="2" customFormat="1" ht="15.2" customHeight="1">
      <c r="A77" s="37"/>
      <c r="B77" s="38"/>
      <c r="C77" s="32" t="s">
        <v>29</v>
      </c>
      <c r="D77" s="39"/>
      <c r="E77" s="39"/>
      <c r="F77" s="30" t="str">
        <f>IF(E18="","",E18)</f>
        <v>Vyplň údaj</v>
      </c>
      <c r="G77" s="39"/>
      <c r="H77" s="39"/>
      <c r="I77" s="32" t="s">
        <v>36</v>
      </c>
      <c r="J77" s="35" t="str">
        <f>E24</f>
        <v>Kamil Hronovský</v>
      </c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63" s="2" customFormat="1" ht="10.3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63" s="11" customFormat="1" ht="29.25" customHeight="1">
      <c r="A79" s="149"/>
      <c r="B79" s="150"/>
      <c r="C79" s="151" t="s">
        <v>109</v>
      </c>
      <c r="D79" s="152" t="s">
        <v>59</v>
      </c>
      <c r="E79" s="152" t="s">
        <v>55</v>
      </c>
      <c r="F79" s="152" t="s">
        <v>56</v>
      </c>
      <c r="G79" s="152" t="s">
        <v>110</v>
      </c>
      <c r="H79" s="152" t="s">
        <v>111</v>
      </c>
      <c r="I79" s="152" t="s">
        <v>112</v>
      </c>
      <c r="J79" s="152" t="s">
        <v>93</v>
      </c>
      <c r="K79" s="153" t="s">
        <v>113</v>
      </c>
      <c r="L79" s="154"/>
      <c r="M79" s="71" t="s">
        <v>19</v>
      </c>
      <c r="N79" s="72" t="s">
        <v>44</v>
      </c>
      <c r="O79" s="72" t="s">
        <v>114</v>
      </c>
      <c r="P79" s="72" t="s">
        <v>115</v>
      </c>
      <c r="Q79" s="72" t="s">
        <v>116</v>
      </c>
      <c r="R79" s="72" t="s">
        <v>117</v>
      </c>
      <c r="S79" s="72" t="s">
        <v>118</v>
      </c>
      <c r="T79" s="73" t="s">
        <v>119</v>
      </c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</row>
    <row r="80" spans="1:63" s="2" customFormat="1" ht="22.9" customHeight="1">
      <c r="A80" s="37"/>
      <c r="B80" s="38"/>
      <c r="C80" s="78" t="s">
        <v>120</v>
      </c>
      <c r="D80" s="39"/>
      <c r="E80" s="39"/>
      <c r="F80" s="39"/>
      <c r="G80" s="39"/>
      <c r="H80" s="39"/>
      <c r="I80" s="39"/>
      <c r="J80" s="155">
        <f>BK80</f>
        <v>0</v>
      </c>
      <c r="K80" s="39"/>
      <c r="L80" s="42"/>
      <c r="M80" s="74"/>
      <c r="N80" s="156"/>
      <c r="O80" s="75"/>
      <c r="P80" s="157">
        <f>P81</f>
        <v>0</v>
      </c>
      <c r="Q80" s="75"/>
      <c r="R80" s="157">
        <f>R81</f>
        <v>0</v>
      </c>
      <c r="S80" s="75"/>
      <c r="T80" s="158">
        <f>T81</f>
        <v>0</v>
      </c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T80" s="20" t="s">
        <v>73</v>
      </c>
      <c r="AU80" s="20" t="s">
        <v>94</v>
      </c>
      <c r="BK80" s="159">
        <f>BK81</f>
        <v>0</v>
      </c>
    </row>
    <row r="81" spans="1:65" s="12" customFormat="1" ht="25.9" customHeight="1">
      <c r="B81" s="160"/>
      <c r="C81" s="161"/>
      <c r="D81" s="162" t="s">
        <v>73</v>
      </c>
      <c r="E81" s="163" t="s">
        <v>85</v>
      </c>
      <c r="F81" s="163" t="s">
        <v>650</v>
      </c>
      <c r="G81" s="161"/>
      <c r="H81" s="161"/>
      <c r="I81" s="164"/>
      <c r="J81" s="165">
        <f>BK81</f>
        <v>0</v>
      </c>
      <c r="K81" s="161"/>
      <c r="L81" s="166"/>
      <c r="M81" s="167"/>
      <c r="N81" s="168"/>
      <c r="O81" s="168"/>
      <c r="P81" s="169">
        <f>SUM(P82:P93)</f>
        <v>0</v>
      </c>
      <c r="Q81" s="168"/>
      <c r="R81" s="169">
        <f>SUM(R82:R93)</f>
        <v>0</v>
      </c>
      <c r="S81" s="168"/>
      <c r="T81" s="170">
        <f>SUM(T82:T93)</f>
        <v>0</v>
      </c>
      <c r="AR81" s="171" t="s">
        <v>153</v>
      </c>
      <c r="AT81" s="172" t="s">
        <v>73</v>
      </c>
      <c r="AU81" s="172" t="s">
        <v>74</v>
      </c>
      <c r="AY81" s="171" t="s">
        <v>123</v>
      </c>
      <c r="BK81" s="173">
        <f>SUM(BK82:BK93)</f>
        <v>0</v>
      </c>
    </row>
    <row r="82" spans="1:65" s="2" customFormat="1" ht="16.5" customHeight="1">
      <c r="A82" s="37"/>
      <c r="B82" s="38"/>
      <c r="C82" s="176" t="s">
        <v>82</v>
      </c>
      <c r="D82" s="176" t="s">
        <v>125</v>
      </c>
      <c r="E82" s="177" t="s">
        <v>651</v>
      </c>
      <c r="F82" s="178" t="s">
        <v>652</v>
      </c>
      <c r="G82" s="179" t="s">
        <v>372</v>
      </c>
      <c r="H82" s="180">
        <v>1</v>
      </c>
      <c r="I82" s="181"/>
      <c r="J82" s="182">
        <f t="shared" ref="J82:J91" si="0">ROUND(I82*H82,2)</f>
        <v>0</v>
      </c>
      <c r="K82" s="178" t="s">
        <v>19</v>
      </c>
      <c r="L82" s="42"/>
      <c r="M82" s="183" t="s">
        <v>19</v>
      </c>
      <c r="N82" s="184" t="s">
        <v>45</v>
      </c>
      <c r="O82" s="67"/>
      <c r="P82" s="185">
        <f t="shared" ref="P82:P91" si="1">O82*H82</f>
        <v>0</v>
      </c>
      <c r="Q82" s="185">
        <v>0</v>
      </c>
      <c r="R82" s="185">
        <f t="shared" ref="R82:R91" si="2">Q82*H82</f>
        <v>0</v>
      </c>
      <c r="S82" s="185">
        <v>0</v>
      </c>
      <c r="T82" s="186">
        <f t="shared" ref="T82:T91" si="3">S82*H82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R82" s="187" t="s">
        <v>130</v>
      </c>
      <c r="AT82" s="187" t="s">
        <v>125</v>
      </c>
      <c r="AU82" s="187" t="s">
        <v>82</v>
      </c>
      <c r="AY82" s="20" t="s">
        <v>123</v>
      </c>
      <c r="BE82" s="188">
        <f t="shared" ref="BE82:BE91" si="4">IF(N82="základní",J82,0)</f>
        <v>0</v>
      </c>
      <c r="BF82" s="188">
        <f t="shared" ref="BF82:BF91" si="5">IF(N82="snížená",J82,0)</f>
        <v>0</v>
      </c>
      <c r="BG82" s="188">
        <f t="shared" ref="BG82:BG91" si="6">IF(N82="zákl. přenesená",J82,0)</f>
        <v>0</v>
      </c>
      <c r="BH82" s="188">
        <f t="shared" ref="BH82:BH91" si="7">IF(N82="sníž. přenesená",J82,0)</f>
        <v>0</v>
      </c>
      <c r="BI82" s="188">
        <f t="shared" ref="BI82:BI91" si="8">IF(N82="nulová",J82,0)</f>
        <v>0</v>
      </c>
      <c r="BJ82" s="20" t="s">
        <v>82</v>
      </c>
      <c r="BK82" s="188">
        <f t="shared" ref="BK82:BK91" si="9">ROUND(I82*H82,2)</f>
        <v>0</v>
      </c>
      <c r="BL82" s="20" t="s">
        <v>130</v>
      </c>
      <c r="BM82" s="187" t="s">
        <v>653</v>
      </c>
    </row>
    <row r="83" spans="1:65" s="2" customFormat="1" ht="37.9" customHeight="1">
      <c r="A83" s="37"/>
      <c r="B83" s="38"/>
      <c r="C83" s="176" t="s">
        <v>84</v>
      </c>
      <c r="D83" s="176" t="s">
        <v>125</v>
      </c>
      <c r="E83" s="177" t="s">
        <v>654</v>
      </c>
      <c r="F83" s="178" t="s">
        <v>655</v>
      </c>
      <c r="G83" s="179" t="s">
        <v>372</v>
      </c>
      <c r="H83" s="180">
        <v>1</v>
      </c>
      <c r="I83" s="181"/>
      <c r="J83" s="182">
        <f t="shared" si="0"/>
        <v>0</v>
      </c>
      <c r="K83" s="178" t="s">
        <v>19</v>
      </c>
      <c r="L83" s="42"/>
      <c r="M83" s="183" t="s">
        <v>19</v>
      </c>
      <c r="N83" s="184" t="s">
        <v>45</v>
      </c>
      <c r="O83" s="67"/>
      <c r="P83" s="185">
        <f t="shared" si="1"/>
        <v>0</v>
      </c>
      <c r="Q83" s="185">
        <v>0</v>
      </c>
      <c r="R83" s="185">
        <f t="shared" si="2"/>
        <v>0</v>
      </c>
      <c r="S83" s="185">
        <v>0</v>
      </c>
      <c r="T83" s="186">
        <f t="shared" si="3"/>
        <v>0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R83" s="187" t="s">
        <v>130</v>
      </c>
      <c r="AT83" s="187" t="s">
        <v>125</v>
      </c>
      <c r="AU83" s="187" t="s">
        <v>82</v>
      </c>
      <c r="AY83" s="20" t="s">
        <v>123</v>
      </c>
      <c r="BE83" s="188">
        <f t="shared" si="4"/>
        <v>0</v>
      </c>
      <c r="BF83" s="188">
        <f t="shared" si="5"/>
        <v>0</v>
      </c>
      <c r="BG83" s="188">
        <f t="shared" si="6"/>
        <v>0</v>
      </c>
      <c r="BH83" s="188">
        <f t="shared" si="7"/>
        <v>0</v>
      </c>
      <c r="BI83" s="188">
        <f t="shared" si="8"/>
        <v>0</v>
      </c>
      <c r="BJ83" s="20" t="s">
        <v>82</v>
      </c>
      <c r="BK83" s="188">
        <f t="shared" si="9"/>
        <v>0</v>
      </c>
      <c r="BL83" s="20" t="s">
        <v>130</v>
      </c>
      <c r="BM83" s="187" t="s">
        <v>656</v>
      </c>
    </row>
    <row r="84" spans="1:65" s="2" customFormat="1" ht="24.2" customHeight="1">
      <c r="A84" s="37"/>
      <c r="B84" s="38"/>
      <c r="C84" s="176" t="s">
        <v>130</v>
      </c>
      <c r="D84" s="176" t="s">
        <v>125</v>
      </c>
      <c r="E84" s="177" t="s">
        <v>657</v>
      </c>
      <c r="F84" s="178" t="s">
        <v>658</v>
      </c>
      <c r="G84" s="179" t="s">
        <v>372</v>
      </c>
      <c r="H84" s="180">
        <v>1</v>
      </c>
      <c r="I84" s="181"/>
      <c r="J84" s="182">
        <f t="shared" si="0"/>
        <v>0</v>
      </c>
      <c r="K84" s="178" t="s">
        <v>19</v>
      </c>
      <c r="L84" s="42"/>
      <c r="M84" s="183" t="s">
        <v>19</v>
      </c>
      <c r="N84" s="184" t="s">
        <v>45</v>
      </c>
      <c r="O84" s="67"/>
      <c r="P84" s="185">
        <f t="shared" si="1"/>
        <v>0</v>
      </c>
      <c r="Q84" s="185">
        <v>0</v>
      </c>
      <c r="R84" s="185">
        <f t="shared" si="2"/>
        <v>0</v>
      </c>
      <c r="S84" s="185">
        <v>0</v>
      </c>
      <c r="T84" s="186">
        <f t="shared" si="3"/>
        <v>0</v>
      </c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R84" s="187" t="s">
        <v>130</v>
      </c>
      <c r="AT84" s="187" t="s">
        <v>125</v>
      </c>
      <c r="AU84" s="187" t="s">
        <v>82</v>
      </c>
      <c r="AY84" s="20" t="s">
        <v>123</v>
      </c>
      <c r="BE84" s="188">
        <f t="shared" si="4"/>
        <v>0</v>
      </c>
      <c r="BF84" s="188">
        <f t="shared" si="5"/>
        <v>0</v>
      </c>
      <c r="BG84" s="188">
        <f t="shared" si="6"/>
        <v>0</v>
      </c>
      <c r="BH84" s="188">
        <f t="shared" si="7"/>
        <v>0</v>
      </c>
      <c r="BI84" s="188">
        <f t="shared" si="8"/>
        <v>0</v>
      </c>
      <c r="BJ84" s="20" t="s">
        <v>82</v>
      </c>
      <c r="BK84" s="188">
        <f t="shared" si="9"/>
        <v>0</v>
      </c>
      <c r="BL84" s="20" t="s">
        <v>130</v>
      </c>
      <c r="BM84" s="187" t="s">
        <v>659</v>
      </c>
    </row>
    <row r="85" spans="1:65" s="2" customFormat="1" ht="16.5" customHeight="1">
      <c r="A85" s="37"/>
      <c r="B85" s="38"/>
      <c r="C85" s="176" t="s">
        <v>153</v>
      </c>
      <c r="D85" s="176" t="s">
        <v>125</v>
      </c>
      <c r="E85" s="177" t="s">
        <v>660</v>
      </c>
      <c r="F85" s="178" t="s">
        <v>661</v>
      </c>
      <c r="G85" s="179" t="s">
        <v>372</v>
      </c>
      <c r="H85" s="180">
        <v>1</v>
      </c>
      <c r="I85" s="181"/>
      <c r="J85" s="182">
        <f t="shared" si="0"/>
        <v>0</v>
      </c>
      <c r="K85" s="178" t="s">
        <v>19</v>
      </c>
      <c r="L85" s="42"/>
      <c r="M85" s="183" t="s">
        <v>19</v>
      </c>
      <c r="N85" s="184" t="s">
        <v>45</v>
      </c>
      <c r="O85" s="67"/>
      <c r="P85" s="185">
        <f t="shared" si="1"/>
        <v>0</v>
      </c>
      <c r="Q85" s="185">
        <v>0</v>
      </c>
      <c r="R85" s="185">
        <f t="shared" si="2"/>
        <v>0</v>
      </c>
      <c r="S85" s="185">
        <v>0</v>
      </c>
      <c r="T85" s="186">
        <f t="shared" si="3"/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130</v>
      </c>
      <c r="AT85" s="187" t="s">
        <v>125</v>
      </c>
      <c r="AU85" s="187" t="s">
        <v>82</v>
      </c>
      <c r="AY85" s="20" t="s">
        <v>123</v>
      </c>
      <c r="BE85" s="188">
        <f t="shared" si="4"/>
        <v>0</v>
      </c>
      <c r="BF85" s="188">
        <f t="shared" si="5"/>
        <v>0</v>
      </c>
      <c r="BG85" s="188">
        <f t="shared" si="6"/>
        <v>0</v>
      </c>
      <c r="BH85" s="188">
        <f t="shared" si="7"/>
        <v>0</v>
      </c>
      <c r="BI85" s="188">
        <f t="shared" si="8"/>
        <v>0</v>
      </c>
      <c r="BJ85" s="20" t="s">
        <v>82</v>
      </c>
      <c r="BK85" s="188">
        <f t="shared" si="9"/>
        <v>0</v>
      </c>
      <c r="BL85" s="20" t="s">
        <v>130</v>
      </c>
      <c r="BM85" s="187" t="s">
        <v>662</v>
      </c>
    </row>
    <row r="86" spans="1:65" s="2" customFormat="1" ht="24.2" customHeight="1">
      <c r="A86" s="37"/>
      <c r="B86" s="38"/>
      <c r="C86" s="176" t="s">
        <v>157</v>
      </c>
      <c r="D86" s="176" t="s">
        <v>125</v>
      </c>
      <c r="E86" s="177" t="s">
        <v>663</v>
      </c>
      <c r="F86" s="178" t="s">
        <v>664</v>
      </c>
      <c r="G86" s="179" t="s">
        <v>372</v>
      </c>
      <c r="H86" s="180">
        <v>1</v>
      </c>
      <c r="I86" s="181"/>
      <c r="J86" s="182">
        <f t="shared" si="0"/>
        <v>0</v>
      </c>
      <c r="K86" s="178" t="s">
        <v>19</v>
      </c>
      <c r="L86" s="42"/>
      <c r="M86" s="183" t="s">
        <v>19</v>
      </c>
      <c r="N86" s="184" t="s">
        <v>45</v>
      </c>
      <c r="O86" s="67"/>
      <c r="P86" s="185">
        <f t="shared" si="1"/>
        <v>0</v>
      </c>
      <c r="Q86" s="185">
        <v>0</v>
      </c>
      <c r="R86" s="185">
        <f t="shared" si="2"/>
        <v>0</v>
      </c>
      <c r="S86" s="185">
        <v>0</v>
      </c>
      <c r="T86" s="186">
        <f t="shared" si="3"/>
        <v>0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7" t="s">
        <v>130</v>
      </c>
      <c r="AT86" s="187" t="s">
        <v>125</v>
      </c>
      <c r="AU86" s="187" t="s">
        <v>82</v>
      </c>
      <c r="AY86" s="20" t="s">
        <v>123</v>
      </c>
      <c r="BE86" s="188">
        <f t="shared" si="4"/>
        <v>0</v>
      </c>
      <c r="BF86" s="188">
        <f t="shared" si="5"/>
        <v>0</v>
      </c>
      <c r="BG86" s="188">
        <f t="shared" si="6"/>
        <v>0</v>
      </c>
      <c r="BH86" s="188">
        <f t="shared" si="7"/>
        <v>0</v>
      </c>
      <c r="BI86" s="188">
        <f t="shared" si="8"/>
        <v>0</v>
      </c>
      <c r="BJ86" s="20" t="s">
        <v>82</v>
      </c>
      <c r="BK86" s="188">
        <f t="shared" si="9"/>
        <v>0</v>
      </c>
      <c r="BL86" s="20" t="s">
        <v>130</v>
      </c>
      <c r="BM86" s="187" t="s">
        <v>665</v>
      </c>
    </row>
    <row r="87" spans="1:65" s="2" customFormat="1" ht="16.5" customHeight="1">
      <c r="A87" s="37"/>
      <c r="B87" s="38"/>
      <c r="C87" s="176" t="s">
        <v>163</v>
      </c>
      <c r="D87" s="176" t="s">
        <v>125</v>
      </c>
      <c r="E87" s="177" t="s">
        <v>666</v>
      </c>
      <c r="F87" s="178" t="s">
        <v>667</v>
      </c>
      <c r="G87" s="179" t="s">
        <v>372</v>
      </c>
      <c r="H87" s="180">
        <v>1</v>
      </c>
      <c r="I87" s="181"/>
      <c r="J87" s="182">
        <f t="shared" si="0"/>
        <v>0</v>
      </c>
      <c r="K87" s="178" t="s">
        <v>19</v>
      </c>
      <c r="L87" s="42"/>
      <c r="M87" s="183" t="s">
        <v>19</v>
      </c>
      <c r="N87" s="184" t="s">
        <v>45</v>
      </c>
      <c r="O87" s="67"/>
      <c r="P87" s="185">
        <f t="shared" si="1"/>
        <v>0</v>
      </c>
      <c r="Q87" s="185">
        <v>0</v>
      </c>
      <c r="R87" s="185">
        <f t="shared" si="2"/>
        <v>0</v>
      </c>
      <c r="S87" s="185">
        <v>0</v>
      </c>
      <c r="T87" s="186">
        <f t="shared" si="3"/>
        <v>0</v>
      </c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R87" s="187" t="s">
        <v>130</v>
      </c>
      <c r="AT87" s="187" t="s">
        <v>125</v>
      </c>
      <c r="AU87" s="187" t="s">
        <v>82</v>
      </c>
      <c r="AY87" s="20" t="s">
        <v>123</v>
      </c>
      <c r="BE87" s="188">
        <f t="shared" si="4"/>
        <v>0</v>
      </c>
      <c r="BF87" s="188">
        <f t="shared" si="5"/>
        <v>0</v>
      </c>
      <c r="BG87" s="188">
        <f t="shared" si="6"/>
        <v>0</v>
      </c>
      <c r="BH87" s="188">
        <f t="shared" si="7"/>
        <v>0</v>
      </c>
      <c r="BI87" s="188">
        <f t="shared" si="8"/>
        <v>0</v>
      </c>
      <c r="BJ87" s="20" t="s">
        <v>82</v>
      </c>
      <c r="BK87" s="188">
        <f t="shared" si="9"/>
        <v>0</v>
      </c>
      <c r="BL87" s="20" t="s">
        <v>130</v>
      </c>
      <c r="BM87" s="187" t="s">
        <v>668</v>
      </c>
    </row>
    <row r="88" spans="1:65" s="2" customFormat="1" ht="24.2" customHeight="1">
      <c r="A88" s="37"/>
      <c r="B88" s="38"/>
      <c r="C88" s="176" t="s">
        <v>168</v>
      </c>
      <c r="D88" s="176" t="s">
        <v>125</v>
      </c>
      <c r="E88" s="177" t="s">
        <v>669</v>
      </c>
      <c r="F88" s="178" t="s">
        <v>670</v>
      </c>
      <c r="G88" s="179" t="s">
        <v>139</v>
      </c>
      <c r="H88" s="180">
        <v>2</v>
      </c>
      <c r="I88" s="181"/>
      <c r="J88" s="182">
        <f t="shared" si="0"/>
        <v>0</v>
      </c>
      <c r="K88" s="178" t="s">
        <v>19</v>
      </c>
      <c r="L88" s="42"/>
      <c r="M88" s="183" t="s">
        <v>19</v>
      </c>
      <c r="N88" s="184" t="s">
        <v>45</v>
      </c>
      <c r="O88" s="67"/>
      <c r="P88" s="185">
        <f t="shared" si="1"/>
        <v>0</v>
      </c>
      <c r="Q88" s="185">
        <v>0</v>
      </c>
      <c r="R88" s="185">
        <f t="shared" si="2"/>
        <v>0</v>
      </c>
      <c r="S88" s="185">
        <v>0</v>
      </c>
      <c r="T88" s="186">
        <f t="shared" si="3"/>
        <v>0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R88" s="187" t="s">
        <v>130</v>
      </c>
      <c r="AT88" s="187" t="s">
        <v>125</v>
      </c>
      <c r="AU88" s="187" t="s">
        <v>82</v>
      </c>
      <c r="AY88" s="20" t="s">
        <v>123</v>
      </c>
      <c r="BE88" s="188">
        <f t="shared" si="4"/>
        <v>0</v>
      </c>
      <c r="BF88" s="188">
        <f t="shared" si="5"/>
        <v>0</v>
      </c>
      <c r="BG88" s="188">
        <f t="shared" si="6"/>
        <v>0</v>
      </c>
      <c r="BH88" s="188">
        <f t="shared" si="7"/>
        <v>0</v>
      </c>
      <c r="BI88" s="188">
        <f t="shared" si="8"/>
        <v>0</v>
      </c>
      <c r="BJ88" s="20" t="s">
        <v>82</v>
      </c>
      <c r="BK88" s="188">
        <f t="shared" si="9"/>
        <v>0</v>
      </c>
      <c r="BL88" s="20" t="s">
        <v>130</v>
      </c>
      <c r="BM88" s="187" t="s">
        <v>671</v>
      </c>
    </row>
    <row r="89" spans="1:65" s="2" customFormat="1" ht="24.2" customHeight="1">
      <c r="A89" s="37"/>
      <c r="B89" s="38"/>
      <c r="C89" s="176" t="s">
        <v>173</v>
      </c>
      <c r="D89" s="176" t="s">
        <v>125</v>
      </c>
      <c r="E89" s="177" t="s">
        <v>672</v>
      </c>
      <c r="F89" s="178" t="s">
        <v>673</v>
      </c>
      <c r="G89" s="179" t="s">
        <v>372</v>
      </c>
      <c r="H89" s="180">
        <v>1</v>
      </c>
      <c r="I89" s="181"/>
      <c r="J89" s="182">
        <f t="shared" si="0"/>
        <v>0</v>
      </c>
      <c r="K89" s="178" t="s">
        <v>19</v>
      </c>
      <c r="L89" s="42"/>
      <c r="M89" s="183" t="s">
        <v>19</v>
      </c>
      <c r="N89" s="184" t="s">
        <v>45</v>
      </c>
      <c r="O89" s="67"/>
      <c r="P89" s="185">
        <f t="shared" si="1"/>
        <v>0</v>
      </c>
      <c r="Q89" s="185">
        <v>0</v>
      </c>
      <c r="R89" s="185">
        <f t="shared" si="2"/>
        <v>0</v>
      </c>
      <c r="S89" s="185">
        <v>0</v>
      </c>
      <c r="T89" s="186">
        <f t="shared" si="3"/>
        <v>0</v>
      </c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R89" s="187" t="s">
        <v>130</v>
      </c>
      <c r="AT89" s="187" t="s">
        <v>125</v>
      </c>
      <c r="AU89" s="187" t="s">
        <v>82</v>
      </c>
      <c r="AY89" s="20" t="s">
        <v>123</v>
      </c>
      <c r="BE89" s="188">
        <f t="shared" si="4"/>
        <v>0</v>
      </c>
      <c r="BF89" s="188">
        <f t="shared" si="5"/>
        <v>0</v>
      </c>
      <c r="BG89" s="188">
        <f t="shared" si="6"/>
        <v>0</v>
      </c>
      <c r="BH89" s="188">
        <f t="shared" si="7"/>
        <v>0</v>
      </c>
      <c r="BI89" s="188">
        <f t="shared" si="8"/>
        <v>0</v>
      </c>
      <c r="BJ89" s="20" t="s">
        <v>82</v>
      </c>
      <c r="BK89" s="188">
        <f t="shared" si="9"/>
        <v>0</v>
      </c>
      <c r="BL89" s="20" t="s">
        <v>130</v>
      </c>
      <c r="BM89" s="187" t="s">
        <v>674</v>
      </c>
    </row>
    <row r="90" spans="1:65" s="2" customFormat="1" ht="16.5" customHeight="1">
      <c r="A90" s="37"/>
      <c r="B90" s="38"/>
      <c r="C90" s="176" t="s">
        <v>179</v>
      </c>
      <c r="D90" s="176" t="s">
        <v>125</v>
      </c>
      <c r="E90" s="177" t="s">
        <v>675</v>
      </c>
      <c r="F90" s="178" t="s">
        <v>676</v>
      </c>
      <c r="G90" s="179" t="s">
        <v>372</v>
      </c>
      <c r="H90" s="180">
        <v>1</v>
      </c>
      <c r="I90" s="181"/>
      <c r="J90" s="182">
        <f t="shared" si="0"/>
        <v>0</v>
      </c>
      <c r="K90" s="178" t="s">
        <v>19</v>
      </c>
      <c r="L90" s="42"/>
      <c r="M90" s="183" t="s">
        <v>19</v>
      </c>
      <c r="N90" s="184" t="s">
        <v>45</v>
      </c>
      <c r="O90" s="67"/>
      <c r="P90" s="185">
        <f t="shared" si="1"/>
        <v>0</v>
      </c>
      <c r="Q90" s="185">
        <v>0</v>
      </c>
      <c r="R90" s="185">
        <f t="shared" si="2"/>
        <v>0</v>
      </c>
      <c r="S90" s="185">
        <v>0</v>
      </c>
      <c r="T90" s="186">
        <f t="shared" si="3"/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130</v>
      </c>
      <c r="AT90" s="187" t="s">
        <v>125</v>
      </c>
      <c r="AU90" s="187" t="s">
        <v>82</v>
      </c>
      <c r="AY90" s="20" t="s">
        <v>123</v>
      </c>
      <c r="BE90" s="188">
        <f t="shared" si="4"/>
        <v>0</v>
      </c>
      <c r="BF90" s="188">
        <f t="shared" si="5"/>
        <v>0</v>
      </c>
      <c r="BG90" s="188">
        <f t="shared" si="6"/>
        <v>0</v>
      </c>
      <c r="BH90" s="188">
        <f t="shared" si="7"/>
        <v>0</v>
      </c>
      <c r="BI90" s="188">
        <f t="shared" si="8"/>
        <v>0</v>
      </c>
      <c r="BJ90" s="20" t="s">
        <v>82</v>
      </c>
      <c r="BK90" s="188">
        <f t="shared" si="9"/>
        <v>0</v>
      </c>
      <c r="BL90" s="20" t="s">
        <v>130</v>
      </c>
      <c r="BM90" s="187" t="s">
        <v>677</v>
      </c>
    </row>
    <row r="91" spans="1:65" s="2" customFormat="1" ht="16.5" customHeight="1">
      <c r="A91" s="37"/>
      <c r="B91" s="38"/>
      <c r="C91" s="176" t="s">
        <v>185</v>
      </c>
      <c r="D91" s="176" t="s">
        <v>125</v>
      </c>
      <c r="E91" s="177" t="s">
        <v>678</v>
      </c>
      <c r="F91" s="178" t="s">
        <v>679</v>
      </c>
      <c r="G91" s="179" t="s">
        <v>372</v>
      </c>
      <c r="H91" s="180">
        <v>1</v>
      </c>
      <c r="I91" s="181"/>
      <c r="J91" s="182">
        <f t="shared" si="0"/>
        <v>0</v>
      </c>
      <c r="K91" s="178" t="s">
        <v>19</v>
      </c>
      <c r="L91" s="42"/>
      <c r="M91" s="183" t="s">
        <v>19</v>
      </c>
      <c r="N91" s="184" t="s">
        <v>45</v>
      </c>
      <c r="O91" s="67"/>
      <c r="P91" s="185">
        <f t="shared" si="1"/>
        <v>0</v>
      </c>
      <c r="Q91" s="185">
        <v>0</v>
      </c>
      <c r="R91" s="185">
        <f t="shared" si="2"/>
        <v>0</v>
      </c>
      <c r="S91" s="185">
        <v>0</v>
      </c>
      <c r="T91" s="186">
        <f t="shared" si="3"/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187" t="s">
        <v>130</v>
      </c>
      <c r="AT91" s="187" t="s">
        <v>125</v>
      </c>
      <c r="AU91" s="187" t="s">
        <v>82</v>
      </c>
      <c r="AY91" s="20" t="s">
        <v>123</v>
      </c>
      <c r="BE91" s="188">
        <f t="shared" si="4"/>
        <v>0</v>
      </c>
      <c r="BF91" s="188">
        <f t="shared" si="5"/>
        <v>0</v>
      </c>
      <c r="BG91" s="188">
        <f t="shared" si="6"/>
        <v>0</v>
      </c>
      <c r="BH91" s="188">
        <f t="shared" si="7"/>
        <v>0</v>
      </c>
      <c r="BI91" s="188">
        <f t="shared" si="8"/>
        <v>0</v>
      </c>
      <c r="BJ91" s="20" t="s">
        <v>82</v>
      </c>
      <c r="BK91" s="188">
        <f t="shared" si="9"/>
        <v>0</v>
      </c>
      <c r="BL91" s="20" t="s">
        <v>130</v>
      </c>
      <c r="BM91" s="187" t="s">
        <v>680</v>
      </c>
    </row>
    <row r="92" spans="1:65" s="2" customFormat="1" ht="39">
      <c r="A92" s="37"/>
      <c r="B92" s="38"/>
      <c r="C92" s="39"/>
      <c r="D92" s="196" t="s">
        <v>294</v>
      </c>
      <c r="E92" s="39"/>
      <c r="F92" s="248" t="s">
        <v>681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294</v>
      </c>
      <c r="AU92" s="20" t="s">
        <v>82</v>
      </c>
    </row>
    <row r="93" spans="1:65" s="2" customFormat="1" ht="16.5" customHeight="1">
      <c r="A93" s="37"/>
      <c r="B93" s="38"/>
      <c r="C93" s="176" t="s">
        <v>8</v>
      </c>
      <c r="D93" s="176" t="s">
        <v>125</v>
      </c>
      <c r="E93" s="177" t="s">
        <v>682</v>
      </c>
      <c r="F93" s="178" t="s">
        <v>683</v>
      </c>
      <c r="G93" s="179" t="s">
        <v>372</v>
      </c>
      <c r="H93" s="180">
        <v>1</v>
      </c>
      <c r="I93" s="181"/>
      <c r="J93" s="182">
        <f>ROUND(I93*H93,2)</f>
        <v>0</v>
      </c>
      <c r="K93" s="178" t="s">
        <v>19</v>
      </c>
      <c r="L93" s="42"/>
      <c r="M93" s="253" t="s">
        <v>19</v>
      </c>
      <c r="N93" s="254" t="s">
        <v>45</v>
      </c>
      <c r="O93" s="251"/>
      <c r="P93" s="255">
        <f>O93*H93</f>
        <v>0</v>
      </c>
      <c r="Q93" s="255">
        <v>0</v>
      </c>
      <c r="R93" s="255">
        <f>Q93*H93</f>
        <v>0</v>
      </c>
      <c r="S93" s="255">
        <v>0</v>
      </c>
      <c r="T93" s="256">
        <f>S93*H93</f>
        <v>0</v>
      </c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R93" s="187" t="s">
        <v>130</v>
      </c>
      <c r="AT93" s="187" t="s">
        <v>125</v>
      </c>
      <c r="AU93" s="187" t="s">
        <v>82</v>
      </c>
      <c r="AY93" s="20" t="s">
        <v>123</v>
      </c>
      <c r="BE93" s="188">
        <f>IF(N93="základní",J93,0)</f>
        <v>0</v>
      </c>
      <c r="BF93" s="188">
        <f>IF(N93="snížená",J93,0)</f>
        <v>0</v>
      </c>
      <c r="BG93" s="188">
        <f>IF(N93="zákl. přenesená",J93,0)</f>
        <v>0</v>
      </c>
      <c r="BH93" s="188">
        <f>IF(N93="sníž. přenesená",J93,0)</f>
        <v>0</v>
      </c>
      <c r="BI93" s="188">
        <f>IF(N93="nulová",J93,0)</f>
        <v>0</v>
      </c>
      <c r="BJ93" s="20" t="s">
        <v>82</v>
      </c>
      <c r="BK93" s="188">
        <f>ROUND(I93*H93,2)</f>
        <v>0</v>
      </c>
      <c r="BL93" s="20" t="s">
        <v>130</v>
      </c>
      <c r="BM93" s="187" t="s">
        <v>684</v>
      </c>
    </row>
    <row r="94" spans="1:65" s="2" customFormat="1" ht="6.95" customHeight="1">
      <c r="A94" s="37"/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42"/>
      <c r="M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</sheetData>
  <sheetProtection algorithmName="SHA-512" hashValue="5eB0z5ehbkAAaDG34juws8I0qUEKDXoyZilP5/HAc81pnQocl+71B6JZ38KcrAOP8P1sYA+HXHumxYu4ZLwRfQ==" saltValue="97UyYnV7ZWpGNMilt2huqzzPkoKsSsDE8DUZWxNNmASgvXXxPEngvrIyG9v8pAyADhgV6p4SiSkQoz+94vDybg==" spinCount="100000" sheet="1" objects="1" scenarios="1" formatColumns="0" formatRows="0" autoFilter="0"/>
  <autoFilter ref="C79:K93" xr:uid="{00000000-0009-0000-0000-000002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/>
    <row r="2" spans="2:11" s="1" customFormat="1" ht="7.5" customHeight="1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>
      <c r="B3" s="261"/>
      <c r="C3" s="396" t="s">
        <v>685</v>
      </c>
      <c r="D3" s="396"/>
      <c r="E3" s="396"/>
      <c r="F3" s="396"/>
      <c r="G3" s="396"/>
      <c r="H3" s="396"/>
      <c r="I3" s="396"/>
      <c r="J3" s="396"/>
      <c r="K3" s="262"/>
    </row>
    <row r="4" spans="2:11" s="1" customFormat="1" ht="25.5" customHeight="1">
      <c r="B4" s="263"/>
      <c r="C4" s="395" t="s">
        <v>686</v>
      </c>
      <c r="D4" s="395"/>
      <c r="E4" s="395"/>
      <c r="F4" s="395"/>
      <c r="G4" s="395"/>
      <c r="H4" s="395"/>
      <c r="I4" s="395"/>
      <c r="J4" s="395"/>
      <c r="K4" s="264"/>
    </row>
    <row r="5" spans="2:11" s="1" customFormat="1" ht="5.25" customHeight="1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>
      <c r="B6" s="263"/>
      <c r="C6" s="394" t="s">
        <v>687</v>
      </c>
      <c r="D6" s="394"/>
      <c r="E6" s="394"/>
      <c r="F6" s="394"/>
      <c r="G6" s="394"/>
      <c r="H6" s="394"/>
      <c r="I6" s="394"/>
      <c r="J6" s="394"/>
      <c r="K6" s="264"/>
    </row>
    <row r="7" spans="2:11" s="1" customFormat="1" ht="15" customHeight="1">
      <c r="B7" s="267"/>
      <c r="C7" s="394" t="s">
        <v>688</v>
      </c>
      <c r="D7" s="394"/>
      <c r="E7" s="394"/>
      <c r="F7" s="394"/>
      <c r="G7" s="394"/>
      <c r="H7" s="394"/>
      <c r="I7" s="394"/>
      <c r="J7" s="394"/>
      <c r="K7" s="264"/>
    </row>
    <row r="8" spans="2:11" s="1" customFormat="1" ht="12.75" customHeight="1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>
      <c r="B9" s="267"/>
      <c r="C9" s="394" t="s">
        <v>689</v>
      </c>
      <c r="D9" s="394"/>
      <c r="E9" s="394"/>
      <c r="F9" s="394"/>
      <c r="G9" s="394"/>
      <c r="H9" s="394"/>
      <c r="I9" s="394"/>
      <c r="J9" s="394"/>
      <c r="K9" s="264"/>
    </row>
    <row r="10" spans="2:11" s="1" customFormat="1" ht="15" customHeight="1">
      <c r="B10" s="267"/>
      <c r="C10" s="266"/>
      <c r="D10" s="394" t="s">
        <v>690</v>
      </c>
      <c r="E10" s="394"/>
      <c r="F10" s="394"/>
      <c r="G10" s="394"/>
      <c r="H10" s="394"/>
      <c r="I10" s="394"/>
      <c r="J10" s="394"/>
      <c r="K10" s="264"/>
    </row>
    <row r="11" spans="2:11" s="1" customFormat="1" ht="15" customHeight="1">
      <c r="B11" s="267"/>
      <c r="C11" s="268"/>
      <c r="D11" s="394" t="s">
        <v>691</v>
      </c>
      <c r="E11" s="394"/>
      <c r="F11" s="394"/>
      <c r="G11" s="394"/>
      <c r="H11" s="394"/>
      <c r="I11" s="394"/>
      <c r="J11" s="394"/>
      <c r="K11" s="264"/>
    </row>
    <row r="12" spans="2:11" s="1" customFormat="1" ht="15" customHeight="1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>
      <c r="B13" s="267"/>
      <c r="C13" s="268"/>
      <c r="D13" s="269" t="s">
        <v>692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>
      <c r="B15" s="267"/>
      <c r="C15" s="268"/>
      <c r="D15" s="394" t="s">
        <v>693</v>
      </c>
      <c r="E15" s="394"/>
      <c r="F15" s="394"/>
      <c r="G15" s="394"/>
      <c r="H15" s="394"/>
      <c r="I15" s="394"/>
      <c r="J15" s="394"/>
      <c r="K15" s="264"/>
    </row>
    <row r="16" spans="2:11" s="1" customFormat="1" ht="15" customHeight="1">
      <c r="B16" s="267"/>
      <c r="C16" s="268"/>
      <c r="D16" s="394" t="s">
        <v>694</v>
      </c>
      <c r="E16" s="394"/>
      <c r="F16" s="394"/>
      <c r="G16" s="394"/>
      <c r="H16" s="394"/>
      <c r="I16" s="394"/>
      <c r="J16" s="394"/>
      <c r="K16" s="264"/>
    </row>
    <row r="17" spans="2:11" s="1" customFormat="1" ht="15" customHeight="1">
      <c r="B17" s="267"/>
      <c r="C17" s="268"/>
      <c r="D17" s="394" t="s">
        <v>695</v>
      </c>
      <c r="E17" s="394"/>
      <c r="F17" s="394"/>
      <c r="G17" s="394"/>
      <c r="H17" s="394"/>
      <c r="I17" s="394"/>
      <c r="J17" s="394"/>
      <c r="K17" s="264"/>
    </row>
    <row r="18" spans="2:11" s="1" customFormat="1" ht="15" customHeight="1">
      <c r="B18" s="267"/>
      <c r="C18" s="268"/>
      <c r="D18" s="268"/>
      <c r="E18" s="270" t="s">
        <v>81</v>
      </c>
      <c r="F18" s="394" t="s">
        <v>696</v>
      </c>
      <c r="G18" s="394"/>
      <c r="H18" s="394"/>
      <c r="I18" s="394"/>
      <c r="J18" s="394"/>
      <c r="K18" s="264"/>
    </row>
    <row r="19" spans="2:11" s="1" customFormat="1" ht="15" customHeight="1">
      <c r="B19" s="267"/>
      <c r="C19" s="268"/>
      <c r="D19" s="268"/>
      <c r="E19" s="270" t="s">
        <v>697</v>
      </c>
      <c r="F19" s="394" t="s">
        <v>698</v>
      </c>
      <c r="G19" s="394"/>
      <c r="H19" s="394"/>
      <c r="I19" s="394"/>
      <c r="J19" s="394"/>
      <c r="K19" s="264"/>
    </row>
    <row r="20" spans="2:11" s="1" customFormat="1" ht="15" customHeight="1">
      <c r="B20" s="267"/>
      <c r="C20" s="268"/>
      <c r="D20" s="268"/>
      <c r="E20" s="270" t="s">
        <v>699</v>
      </c>
      <c r="F20" s="394" t="s">
        <v>700</v>
      </c>
      <c r="G20" s="394"/>
      <c r="H20" s="394"/>
      <c r="I20" s="394"/>
      <c r="J20" s="394"/>
      <c r="K20" s="264"/>
    </row>
    <row r="21" spans="2:11" s="1" customFormat="1" ht="15" customHeight="1">
      <c r="B21" s="267"/>
      <c r="C21" s="268"/>
      <c r="D21" s="268"/>
      <c r="E21" s="270" t="s">
        <v>701</v>
      </c>
      <c r="F21" s="394" t="s">
        <v>702</v>
      </c>
      <c r="G21" s="394"/>
      <c r="H21" s="394"/>
      <c r="I21" s="394"/>
      <c r="J21" s="394"/>
      <c r="K21" s="264"/>
    </row>
    <row r="22" spans="2:11" s="1" customFormat="1" ht="15" customHeight="1">
      <c r="B22" s="267"/>
      <c r="C22" s="268"/>
      <c r="D22" s="268"/>
      <c r="E22" s="270" t="s">
        <v>703</v>
      </c>
      <c r="F22" s="394" t="s">
        <v>704</v>
      </c>
      <c r="G22" s="394"/>
      <c r="H22" s="394"/>
      <c r="I22" s="394"/>
      <c r="J22" s="394"/>
      <c r="K22" s="264"/>
    </row>
    <row r="23" spans="2:11" s="1" customFormat="1" ht="15" customHeight="1">
      <c r="B23" s="267"/>
      <c r="C23" s="268"/>
      <c r="D23" s="268"/>
      <c r="E23" s="270" t="s">
        <v>705</v>
      </c>
      <c r="F23" s="394" t="s">
        <v>706</v>
      </c>
      <c r="G23" s="394"/>
      <c r="H23" s="394"/>
      <c r="I23" s="394"/>
      <c r="J23" s="394"/>
      <c r="K23" s="264"/>
    </row>
    <row r="24" spans="2:11" s="1" customFormat="1" ht="12.75" customHeight="1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>
      <c r="B25" s="267"/>
      <c r="C25" s="394" t="s">
        <v>707</v>
      </c>
      <c r="D25" s="394"/>
      <c r="E25" s="394"/>
      <c r="F25" s="394"/>
      <c r="G25" s="394"/>
      <c r="H25" s="394"/>
      <c r="I25" s="394"/>
      <c r="J25" s="394"/>
      <c r="K25" s="264"/>
    </row>
    <row r="26" spans="2:11" s="1" customFormat="1" ht="15" customHeight="1">
      <c r="B26" s="267"/>
      <c r="C26" s="394" t="s">
        <v>708</v>
      </c>
      <c r="D26" s="394"/>
      <c r="E26" s="394"/>
      <c r="F26" s="394"/>
      <c r="G26" s="394"/>
      <c r="H26" s="394"/>
      <c r="I26" s="394"/>
      <c r="J26" s="394"/>
      <c r="K26" s="264"/>
    </row>
    <row r="27" spans="2:11" s="1" customFormat="1" ht="15" customHeight="1">
      <c r="B27" s="267"/>
      <c r="C27" s="266"/>
      <c r="D27" s="394" t="s">
        <v>709</v>
      </c>
      <c r="E27" s="394"/>
      <c r="F27" s="394"/>
      <c r="G27" s="394"/>
      <c r="H27" s="394"/>
      <c r="I27" s="394"/>
      <c r="J27" s="394"/>
      <c r="K27" s="264"/>
    </row>
    <row r="28" spans="2:11" s="1" customFormat="1" ht="15" customHeight="1">
      <c r="B28" s="267"/>
      <c r="C28" s="268"/>
      <c r="D28" s="394" t="s">
        <v>710</v>
      </c>
      <c r="E28" s="394"/>
      <c r="F28" s="394"/>
      <c r="G28" s="394"/>
      <c r="H28" s="394"/>
      <c r="I28" s="394"/>
      <c r="J28" s="394"/>
      <c r="K28" s="264"/>
    </row>
    <row r="29" spans="2:11" s="1" customFormat="1" ht="12.75" customHeight="1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>
      <c r="B30" s="267"/>
      <c r="C30" s="268"/>
      <c r="D30" s="394" t="s">
        <v>711</v>
      </c>
      <c r="E30" s="394"/>
      <c r="F30" s="394"/>
      <c r="G30" s="394"/>
      <c r="H30" s="394"/>
      <c r="I30" s="394"/>
      <c r="J30" s="394"/>
      <c r="K30" s="264"/>
    </row>
    <row r="31" spans="2:11" s="1" customFormat="1" ht="15" customHeight="1">
      <c r="B31" s="267"/>
      <c r="C31" s="268"/>
      <c r="D31" s="394" t="s">
        <v>712</v>
      </c>
      <c r="E31" s="394"/>
      <c r="F31" s="394"/>
      <c r="G31" s="394"/>
      <c r="H31" s="394"/>
      <c r="I31" s="394"/>
      <c r="J31" s="394"/>
      <c r="K31" s="264"/>
    </row>
    <row r="32" spans="2:11" s="1" customFormat="1" ht="12.75" customHeight="1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>
      <c r="B33" s="267"/>
      <c r="C33" s="268"/>
      <c r="D33" s="394" t="s">
        <v>713</v>
      </c>
      <c r="E33" s="394"/>
      <c r="F33" s="394"/>
      <c r="G33" s="394"/>
      <c r="H33" s="394"/>
      <c r="I33" s="394"/>
      <c r="J33" s="394"/>
      <c r="K33" s="264"/>
    </row>
    <row r="34" spans="2:11" s="1" customFormat="1" ht="15" customHeight="1">
      <c r="B34" s="267"/>
      <c r="C34" s="268"/>
      <c r="D34" s="394" t="s">
        <v>714</v>
      </c>
      <c r="E34" s="394"/>
      <c r="F34" s="394"/>
      <c r="G34" s="394"/>
      <c r="H34" s="394"/>
      <c r="I34" s="394"/>
      <c r="J34" s="394"/>
      <c r="K34" s="264"/>
    </row>
    <row r="35" spans="2:11" s="1" customFormat="1" ht="15" customHeight="1">
      <c r="B35" s="267"/>
      <c r="C35" s="268"/>
      <c r="D35" s="394" t="s">
        <v>715</v>
      </c>
      <c r="E35" s="394"/>
      <c r="F35" s="394"/>
      <c r="G35" s="394"/>
      <c r="H35" s="394"/>
      <c r="I35" s="394"/>
      <c r="J35" s="394"/>
      <c r="K35" s="264"/>
    </row>
    <row r="36" spans="2:11" s="1" customFormat="1" ht="15" customHeight="1">
      <c r="B36" s="267"/>
      <c r="C36" s="268"/>
      <c r="D36" s="266"/>
      <c r="E36" s="269" t="s">
        <v>109</v>
      </c>
      <c r="F36" s="266"/>
      <c r="G36" s="394" t="s">
        <v>716</v>
      </c>
      <c r="H36" s="394"/>
      <c r="I36" s="394"/>
      <c r="J36" s="394"/>
      <c r="K36" s="264"/>
    </row>
    <row r="37" spans="2:11" s="1" customFormat="1" ht="30.75" customHeight="1">
      <c r="B37" s="267"/>
      <c r="C37" s="268"/>
      <c r="D37" s="266"/>
      <c r="E37" s="269" t="s">
        <v>717</v>
      </c>
      <c r="F37" s="266"/>
      <c r="G37" s="394" t="s">
        <v>718</v>
      </c>
      <c r="H37" s="394"/>
      <c r="I37" s="394"/>
      <c r="J37" s="394"/>
      <c r="K37" s="264"/>
    </row>
    <row r="38" spans="2:11" s="1" customFormat="1" ht="15" customHeight="1">
      <c r="B38" s="267"/>
      <c r="C38" s="268"/>
      <c r="D38" s="266"/>
      <c r="E38" s="269" t="s">
        <v>55</v>
      </c>
      <c r="F38" s="266"/>
      <c r="G38" s="394" t="s">
        <v>719</v>
      </c>
      <c r="H38" s="394"/>
      <c r="I38" s="394"/>
      <c r="J38" s="394"/>
      <c r="K38" s="264"/>
    </row>
    <row r="39" spans="2:11" s="1" customFormat="1" ht="15" customHeight="1">
      <c r="B39" s="267"/>
      <c r="C39" s="268"/>
      <c r="D39" s="266"/>
      <c r="E39" s="269" t="s">
        <v>56</v>
      </c>
      <c r="F39" s="266"/>
      <c r="G39" s="394" t="s">
        <v>720</v>
      </c>
      <c r="H39" s="394"/>
      <c r="I39" s="394"/>
      <c r="J39" s="394"/>
      <c r="K39" s="264"/>
    </row>
    <row r="40" spans="2:11" s="1" customFormat="1" ht="15" customHeight="1">
      <c r="B40" s="267"/>
      <c r="C40" s="268"/>
      <c r="D40" s="266"/>
      <c r="E40" s="269" t="s">
        <v>110</v>
      </c>
      <c r="F40" s="266"/>
      <c r="G40" s="394" t="s">
        <v>721</v>
      </c>
      <c r="H40" s="394"/>
      <c r="I40" s="394"/>
      <c r="J40" s="394"/>
      <c r="K40" s="264"/>
    </row>
    <row r="41" spans="2:11" s="1" customFormat="1" ht="15" customHeight="1">
      <c r="B41" s="267"/>
      <c r="C41" s="268"/>
      <c r="D41" s="266"/>
      <c r="E41" s="269" t="s">
        <v>111</v>
      </c>
      <c r="F41" s="266"/>
      <c r="G41" s="394" t="s">
        <v>722</v>
      </c>
      <c r="H41" s="394"/>
      <c r="I41" s="394"/>
      <c r="J41" s="394"/>
      <c r="K41" s="264"/>
    </row>
    <row r="42" spans="2:11" s="1" customFormat="1" ht="15" customHeight="1">
      <c r="B42" s="267"/>
      <c r="C42" s="268"/>
      <c r="D42" s="266"/>
      <c r="E42" s="269" t="s">
        <v>723</v>
      </c>
      <c r="F42" s="266"/>
      <c r="G42" s="394" t="s">
        <v>724</v>
      </c>
      <c r="H42" s="394"/>
      <c r="I42" s="394"/>
      <c r="J42" s="394"/>
      <c r="K42" s="264"/>
    </row>
    <row r="43" spans="2:11" s="1" customFormat="1" ht="15" customHeight="1">
      <c r="B43" s="267"/>
      <c r="C43" s="268"/>
      <c r="D43" s="266"/>
      <c r="E43" s="269"/>
      <c r="F43" s="266"/>
      <c r="G43" s="394" t="s">
        <v>725</v>
      </c>
      <c r="H43" s="394"/>
      <c r="I43" s="394"/>
      <c r="J43" s="394"/>
      <c r="K43" s="264"/>
    </row>
    <row r="44" spans="2:11" s="1" customFormat="1" ht="15" customHeight="1">
      <c r="B44" s="267"/>
      <c r="C44" s="268"/>
      <c r="D44" s="266"/>
      <c r="E44" s="269" t="s">
        <v>726</v>
      </c>
      <c r="F44" s="266"/>
      <c r="G44" s="394" t="s">
        <v>727</v>
      </c>
      <c r="H44" s="394"/>
      <c r="I44" s="394"/>
      <c r="J44" s="394"/>
      <c r="K44" s="264"/>
    </row>
    <row r="45" spans="2:11" s="1" customFormat="1" ht="15" customHeight="1">
      <c r="B45" s="267"/>
      <c r="C45" s="268"/>
      <c r="D45" s="266"/>
      <c r="E45" s="269" t="s">
        <v>113</v>
      </c>
      <c r="F45" s="266"/>
      <c r="G45" s="394" t="s">
        <v>728</v>
      </c>
      <c r="H45" s="394"/>
      <c r="I45" s="394"/>
      <c r="J45" s="394"/>
      <c r="K45" s="264"/>
    </row>
    <row r="46" spans="2:11" s="1" customFormat="1" ht="12.75" customHeight="1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>
      <c r="B47" s="267"/>
      <c r="C47" s="268"/>
      <c r="D47" s="394" t="s">
        <v>729</v>
      </c>
      <c r="E47" s="394"/>
      <c r="F47" s="394"/>
      <c r="G47" s="394"/>
      <c r="H47" s="394"/>
      <c r="I47" s="394"/>
      <c r="J47" s="394"/>
      <c r="K47" s="264"/>
    </row>
    <row r="48" spans="2:11" s="1" customFormat="1" ht="15" customHeight="1">
      <c r="B48" s="267"/>
      <c r="C48" s="268"/>
      <c r="D48" s="268"/>
      <c r="E48" s="394" t="s">
        <v>730</v>
      </c>
      <c r="F48" s="394"/>
      <c r="G48" s="394"/>
      <c r="H48" s="394"/>
      <c r="I48" s="394"/>
      <c r="J48" s="394"/>
      <c r="K48" s="264"/>
    </row>
    <row r="49" spans="2:11" s="1" customFormat="1" ht="15" customHeight="1">
      <c r="B49" s="267"/>
      <c r="C49" s="268"/>
      <c r="D49" s="268"/>
      <c r="E49" s="394" t="s">
        <v>731</v>
      </c>
      <c r="F49" s="394"/>
      <c r="G49" s="394"/>
      <c r="H49" s="394"/>
      <c r="I49" s="394"/>
      <c r="J49" s="394"/>
      <c r="K49" s="264"/>
    </row>
    <row r="50" spans="2:11" s="1" customFormat="1" ht="15" customHeight="1">
      <c r="B50" s="267"/>
      <c r="C50" s="268"/>
      <c r="D50" s="268"/>
      <c r="E50" s="394" t="s">
        <v>732</v>
      </c>
      <c r="F50" s="394"/>
      <c r="G50" s="394"/>
      <c r="H50" s="394"/>
      <c r="I50" s="394"/>
      <c r="J50" s="394"/>
      <c r="K50" s="264"/>
    </row>
    <row r="51" spans="2:11" s="1" customFormat="1" ht="15" customHeight="1">
      <c r="B51" s="267"/>
      <c r="C51" s="268"/>
      <c r="D51" s="394" t="s">
        <v>733</v>
      </c>
      <c r="E51" s="394"/>
      <c r="F51" s="394"/>
      <c r="G51" s="394"/>
      <c r="H51" s="394"/>
      <c r="I51" s="394"/>
      <c r="J51" s="394"/>
      <c r="K51" s="264"/>
    </row>
    <row r="52" spans="2:11" s="1" customFormat="1" ht="25.5" customHeight="1">
      <c r="B52" s="263"/>
      <c r="C52" s="395" t="s">
        <v>734</v>
      </c>
      <c r="D52" s="395"/>
      <c r="E52" s="395"/>
      <c r="F52" s="395"/>
      <c r="G52" s="395"/>
      <c r="H52" s="395"/>
      <c r="I52" s="395"/>
      <c r="J52" s="395"/>
      <c r="K52" s="264"/>
    </row>
    <row r="53" spans="2:11" s="1" customFormat="1" ht="5.25" customHeight="1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>
      <c r="B54" s="263"/>
      <c r="C54" s="394" t="s">
        <v>735</v>
      </c>
      <c r="D54" s="394"/>
      <c r="E54" s="394"/>
      <c r="F54" s="394"/>
      <c r="G54" s="394"/>
      <c r="H54" s="394"/>
      <c r="I54" s="394"/>
      <c r="J54" s="394"/>
      <c r="K54" s="264"/>
    </row>
    <row r="55" spans="2:11" s="1" customFormat="1" ht="15" customHeight="1">
      <c r="B55" s="263"/>
      <c r="C55" s="394" t="s">
        <v>736</v>
      </c>
      <c r="D55" s="394"/>
      <c r="E55" s="394"/>
      <c r="F55" s="394"/>
      <c r="G55" s="394"/>
      <c r="H55" s="394"/>
      <c r="I55" s="394"/>
      <c r="J55" s="394"/>
      <c r="K55" s="264"/>
    </row>
    <row r="56" spans="2:11" s="1" customFormat="1" ht="12.75" customHeight="1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>
      <c r="B57" s="263"/>
      <c r="C57" s="394" t="s">
        <v>737</v>
      </c>
      <c r="D57" s="394"/>
      <c r="E57" s="394"/>
      <c r="F57" s="394"/>
      <c r="G57" s="394"/>
      <c r="H57" s="394"/>
      <c r="I57" s="394"/>
      <c r="J57" s="394"/>
      <c r="K57" s="264"/>
    </row>
    <row r="58" spans="2:11" s="1" customFormat="1" ht="15" customHeight="1">
      <c r="B58" s="263"/>
      <c r="C58" s="268"/>
      <c r="D58" s="394" t="s">
        <v>738</v>
      </c>
      <c r="E58" s="394"/>
      <c r="F58" s="394"/>
      <c r="G58" s="394"/>
      <c r="H58" s="394"/>
      <c r="I58" s="394"/>
      <c r="J58" s="394"/>
      <c r="K58" s="264"/>
    </row>
    <row r="59" spans="2:11" s="1" customFormat="1" ht="15" customHeight="1">
      <c r="B59" s="263"/>
      <c r="C59" s="268"/>
      <c r="D59" s="394" t="s">
        <v>739</v>
      </c>
      <c r="E59" s="394"/>
      <c r="F59" s="394"/>
      <c r="G59" s="394"/>
      <c r="H59" s="394"/>
      <c r="I59" s="394"/>
      <c r="J59" s="394"/>
      <c r="K59" s="264"/>
    </row>
    <row r="60" spans="2:11" s="1" customFormat="1" ht="15" customHeight="1">
      <c r="B60" s="263"/>
      <c r="C60" s="268"/>
      <c r="D60" s="394" t="s">
        <v>740</v>
      </c>
      <c r="E60" s="394"/>
      <c r="F60" s="394"/>
      <c r="G60" s="394"/>
      <c r="H60" s="394"/>
      <c r="I60" s="394"/>
      <c r="J60" s="394"/>
      <c r="K60" s="264"/>
    </row>
    <row r="61" spans="2:11" s="1" customFormat="1" ht="15" customHeight="1">
      <c r="B61" s="263"/>
      <c r="C61" s="268"/>
      <c r="D61" s="394" t="s">
        <v>741</v>
      </c>
      <c r="E61" s="394"/>
      <c r="F61" s="394"/>
      <c r="G61" s="394"/>
      <c r="H61" s="394"/>
      <c r="I61" s="394"/>
      <c r="J61" s="394"/>
      <c r="K61" s="264"/>
    </row>
    <row r="62" spans="2:11" s="1" customFormat="1" ht="15" customHeight="1">
      <c r="B62" s="263"/>
      <c r="C62" s="268"/>
      <c r="D62" s="397" t="s">
        <v>742</v>
      </c>
      <c r="E62" s="397"/>
      <c r="F62" s="397"/>
      <c r="G62" s="397"/>
      <c r="H62" s="397"/>
      <c r="I62" s="397"/>
      <c r="J62" s="397"/>
      <c r="K62" s="264"/>
    </row>
    <row r="63" spans="2:11" s="1" customFormat="1" ht="15" customHeight="1">
      <c r="B63" s="263"/>
      <c r="C63" s="268"/>
      <c r="D63" s="394" t="s">
        <v>743</v>
      </c>
      <c r="E63" s="394"/>
      <c r="F63" s="394"/>
      <c r="G63" s="394"/>
      <c r="H63" s="394"/>
      <c r="I63" s="394"/>
      <c r="J63" s="394"/>
      <c r="K63" s="264"/>
    </row>
    <row r="64" spans="2:11" s="1" customFormat="1" ht="12.75" customHeight="1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>
      <c r="B65" s="263"/>
      <c r="C65" s="268"/>
      <c r="D65" s="394" t="s">
        <v>744</v>
      </c>
      <c r="E65" s="394"/>
      <c r="F65" s="394"/>
      <c r="G65" s="394"/>
      <c r="H65" s="394"/>
      <c r="I65" s="394"/>
      <c r="J65" s="394"/>
      <c r="K65" s="264"/>
    </row>
    <row r="66" spans="2:11" s="1" customFormat="1" ht="15" customHeight="1">
      <c r="B66" s="263"/>
      <c r="C66" s="268"/>
      <c r="D66" s="397" t="s">
        <v>745</v>
      </c>
      <c r="E66" s="397"/>
      <c r="F66" s="397"/>
      <c r="G66" s="397"/>
      <c r="H66" s="397"/>
      <c r="I66" s="397"/>
      <c r="J66" s="397"/>
      <c r="K66" s="264"/>
    </row>
    <row r="67" spans="2:11" s="1" customFormat="1" ht="15" customHeight="1">
      <c r="B67" s="263"/>
      <c r="C67" s="268"/>
      <c r="D67" s="394" t="s">
        <v>746</v>
      </c>
      <c r="E67" s="394"/>
      <c r="F67" s="394"/>
      <c r="G67" s="394"/>
      <c r="H67" s="394"/>
      <c r="I67" s="394"/>
      <c r="J67" s="394"/>
      <c r="K67" s="264"/>
    </row>
    <row r="68" spans="2:11" s="1" customFormat="1" ht="15" customHeight="1">
      <c r="B68" s="263"/>
      <c r="C68" s="268"/>
      <c r="D68" s="394" t="s">
        <v>747</v>
      </c>
      <c r="E68" s="394"/>
      <c r="F68" s="394"/>
      <c r="G68" s="394"/>
      <c r="H68" s="394"/>
      <c r="I68" s="394"/>
      <c r="J68" s="394"/>
      <c r="K68" s="264"/>
    </row>
    <row r="69" spans="2:11" s="1" customFormat="1" ht="15" customHeight="1">
      <c r="B69" s="263"/>
      <c r="C69" s="268"/>
      <c r="D69" s="394" t="s">
        <v>748</v>
      </c>
      <c r="E69" s="394"/>
      <c r="F69" s="394"/>
      <c r="G69" s="394"/>
      <c r="H69" s="394"/>
      <c r="I69" s="394"/>
      <c r="J69" s="394"/>
      <c r="K69" s="264"/>
    </row>
    <row r="70" spans="2:11" s="1" customFormat="1" ht="15" customHeight="1">
      <c r="B70" s="263"/>
      <c r="C70" s="268"/>
      <c r="D70" s="394" t="s">
        <v>749</v>
      </c>
      <c r="E70" s="394"/>
      <c r="F70" s="394"/>
      <c r="G70" s="394"/>
      <c r="H70" s="394"/>
      <c r="I70" s="394"/>
      <c r="J70" s="394"/>
      <c r="K70" s="264"/>
    </row>
    <row r="71" spans="2:11" s="1" customFormat="1" ht="12.75" customHeight="1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>
      <c r="B75" s="280"/>
      <c r="C75" s="398" t="s">
        <v>750</v>
      </c>
      <c r="D75" s="398"/>
      <c r="E75" s="398"/>
      <c r="F75" s="398"/>
      <c r="G75" s="398"/>
      <c r="H75" s="398"/>
      <c r="I75" s="398"/>
      <c r="J75" s="398"/>
      <c r="K75" s="281"/>
    </row>
    <row r="76" spans="2:11" s="1" customFormat="1" ht="17.25" customHeight="1">
      <c r="B76" s="280"/>
      <c r="C76" s="282" t="s">
        <v>751</v>
      </c>
      <c r="D76" s="282"/>
      <c r="E76" s="282"/>
      <c r="F76" s="282" t="s">
        <v>752</v>
      </c>
      <c r="G76" s="283"/>
      <c r="H76" s="282" t="s">
        <v>56</v>
      </c>
      <c r="I76" s="282" t="s">
        <v>59</v>
      </c>
      <c r="J76" s="282" t="s">
        <v>753</v>
      </c>
      <c r="K76" s="281"/>
    </row>
    <row r="77" spans="2:11" s="1" customFormat="1" ht="17.25" customHeight="1">
      <c r="B77" s="280"/>
      <c r="C77" s="284" t="s">
        <v>754</v>
      </c>
      <c r="D77" s="284"/>
      <c r="E77" s="284"/>
      <c r="F77" s="285" t="s">
        <v>755</v>
      </c>
      <c r="G77" s="286"/>
      <c r="H77" s="284"/>
      <c r="I77" s="284"/>
      <c r="J77" s="284" t="s">
        <v>756</v>
      </c>
      <c r="K77" s="281"/>
    </row>
    <row r="78" spans="2:11" s="1" customFormat="1" ht="5.25" customHeight="1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>
      <c r="B79" s="280"/>
      <c r="C79" s="269" t="s">
        <v>55</v>
      </c>
      <c r="D79" s="289"/>
      <c r="E79" s="289"/>
      <c r="F79" s="290" t="s">
        <v>757</v>
      </c>
      <c r="G79" s="291"/>
      <c r="H79" s="269" t="s">
        <v>758</v>
      </c>
      <c r="I79" s="269" t="s">
        <v>759</v>
      </c>
      <c r="J79" s="269">
        <v>20</v>
      </c>
      <c r="K79" s="281"/>
    </row>
    <row r="80" spans="2:11" s="1" customFormat="1" ht="15" customHeight="1">
      <c r="B80" s="280"/>
      <c r="C80" s="269" t="s">
        <v>760</v>
      </c>
      <c r="D80" s="269"/>
      <c r="E80" s="269"/>
      <c r="F80" s="290" t="s">
        <v>757</v>
      </c>
      <c r="G80" s="291"/>
      <c r="H80" s="269" t="s">
        <v>761</v>
      </c>
      <c r="I80" s="269" t="s">
        <v>759</v>
      </c>
      <c r="J80" s="269">
        <v>120</v>
      </c>
      <c r="K80" s="281"/>
    </row>
    <row r="81" spans="2:11" s="1" customFormat="1" ht="15" customHeight="1">
      <c r="B81" s="292"/>
      <c r="C81" s="269" t="s">
        <v>762</v>
      </c>
      <c r="D81" s="269"/>
      <c r="E81" s="269"/>
      <c r="F81" s="290" t="s">
        <v>763</v>
      </c>
      <c r="G81" s="291"/>
      <c r="H81" s="269" t="s">
        <v>764</v>
      </c>
      <c r="I81" s="269" t="s">
        <v>759</v>
      </c>
      <c r="J81" s="269">
        <v>50</v>
      </c>
      <c r="K81" s="281"/>
    </row>
    <row r="82" spans="2:11" s="1" customFormat="1" ht="15" customHeight="1">
      <c r="B82" s="292"/>
      <c r="C82" s="269" t="s">
        <v>765</v>
      </c>
      <c r="D82" s="269"/>
      <c r="E82" s="269"/>
      <c r="F82" s="290" t="s">
        <v>757</v>
      </c>
      <c r="G82" s="291"/>
      <c r="H82" s="269" t="s">
        <v>766</v>
      </c>
      <c r="I82" s="269" t="s">
        <v>767</v>
      </c>
      <c r="J82" s="269"/>
      <c r="K82" s="281"/>
    </row>
    <row r="83" spans="2:11" s="1" customFormat="1" ht="15" customHeight="1">
      <c r="B83" s="292"/>
      <c r="C83" s="293" t="s">
        <v>768</v>
      </c>
      <c r="D83" s="293"/>
      <c r="E83" s="293"/>
      <c r="F83" s="294" t="s">
        <v>763</v>
      </c>
      <c r="G83" s="293"/>
      <c r="H83" s="293" t="s">
        <v>769</v>
      </c>
      <c r="I83" s="293" t="s">
        <v>759</v>
      </c>
      <c r="J83" s="293">
        <v>15</v>
      </c>
      <c r="K83" s="281"/>
    </row>
    <row r="84" spans="2:11" s="1" customFormat="1" ht="15" customHeight="1">
      <c r="B84" s="292"/>
      <c r="C84" s="293" t="s">
        <v>770</v>
      </c>
      <c r="D84" s="293"/>
      <c r="E84" s="293"/>
      <c r="F84" s="294" t="s">
        <v>763</v>
      </c>
      <c r="G84" s="293"/>
      <c r="H84" s="293" t="s">
        <v>771</v>
      </c>
      <c r="I84" s="293" t="s">
        <v>759</v>
      </c>
      <c r="J84" s="293">
        <v>15</v>
      </c>
      <c r="K84" s="281"/>
    </row>
    <row r="85" spans="2:11" s="1" customFormat="1" ht="15" customHeight="1">
      <c r="B85" s="292"/>
      <c r="C85" s="293" t="s">
        <v>772</v>
      </c>
      <c r="D85" s="293"/>
      <c r="E85" s="293"/>
      <c r="F85" s="294" t="s">
        <v>763</v>
      </c>
      <c r="G85" s="293"/>
      <c r="H85" s="293" t="s">
        <v>773</v>
      </c>
      <c r="I85" s="293" t="s">
        <v>759</v>
      </c>
      <c r="J85" s="293">
        <v>20</v>
      </c>
      <c r="K85" s="281"/>
    </row>
    <row r="86" spans="2:11" s="1" customFormat="1" ht="15" customHeight="1">
      <c r="B86" s="292"/>
      <c r="C86" s="293" t="s">
        <v>774</v>
      </c>
      <c r="D86" s="293"/>
      <c r="E86" s="293"/>
      <c r="F86" s="294" t="s">
        <v>763</v>
      </c>
      <c r="G86" s="293"/>
      <c r="H86" s="293" t="s">
        <v>775</v>
      </c>
      <c r="I86" s="293" t="s">
        <v>759</v>
      </c>
      <c r="J86" s="293">
        <v>20</v>
      </c>
      <c r="K86" s="281"/>
    </row>
    <row r="87" spans="2:11" s="1" customFormat="1" ht="15" customHeight="1">
      <c r="B87" s="292"/>
      <c r="C87" s="269" t="s">
        <v>776</v>
      </c>
      <c r="D87" s="269"/>
      <c r="E87" s="269"/>
      <c r="F87" s="290" t="s">
        <v>763</v>
      </c>
      <c r="G87" s="291"/>
      <c r="H87" s="269" t="s">
        <v>777</v>
      </c>
      <c r="I87" s="269" t="s">
        <v>759</v>
      </c>
      <c r="J87" s="269">
        <v>50</v>
      </c>
      <c r="K87" s="281"/>
    </row>
    <row r="88" spans="2:11" s="1" customFormat="1" ht="15" customHeight="1">
      <c r="B88" s="292"/>
      <c r="C88" s="269" t="s">
        <v>778</v>
      </c>
      <c r="D88" s="269"/>
      <c r="E88" s="269"/>
      <c r="F88" s="290" t="s">
        <v>763</v>
      </c>
      <c r="G88" s="291"/>
      <c r="H88" s="269" t="s">
        <v>779</v>
      </c>
      <c r="I88" s="269" t="s">
        <v>759</v>
      </c>
      <c r="J88" s="269">
        <v>20</v>
      </c>
      <c r="K88" s="281"/>
    </row>
    <row r="89" spans="2:11" s="1" customFormat="1" ht="15" customHeight="1">
      <c r="B89" s="292"/>
      <c r="C89" s="269" t="s">
        <v>780</v>
      </c>
      <c r="D89" s="269"/>
      <c r="E89" s="269"/>
      <c r="F89" s="290" t="s">
        <v>763</v>
      </c>
      <c r="G89" s="291"/>
      <c r="H89" s="269" t="s">
        <v>781</v>
      </c>
      <c r="I89" s="269" t="s">
        <v>759</v>
      </c>
      <c r="J89" s="269">
        <v>20</v>
      </c>
      <c r="K89" s="281"/>
    </row>
    <row r="90" spans="2:11" s="1" customFormat="1" ht="15" customHeight="1">
      <c r="B90" s="292"/>
      <c r="C90" s="269" t="s">
        <v>782</v>
      </c>
      <c r="D90" s="269"/>
      <c r="E90" s="269"/>
      <c r="F90" s="290" t="s">
        <v>763</v>
      </c>
      <c r="G90" s="291"/>
      <c r="H90" s="269" t="s">
        <v>783</v>
      </c>
      <c r="I90" s="269" t="s">
        <v>759</v>
      </c>
      <c r="J90" s="269">
        <v>50</v>
      </c>
      <c r="K90" s="281"/>
    </row>
    <row r="91" spans="2:11" s="1" customFormat="1" ht="15" customHeight="1">
      <c r="B91" s="292"/>
      <c r="C91" s="269" t="s">
        <v>784</v>
      </c>
      <c r="D91" s="269"/>
      <c r="E91" s="269"/>
      <c r="F91" s="290" t="s">
        <v>763</v>
      </c>
      <c r="G91" s="291"/>
      <c r="H91" s="269" t="s">
        <v>784</v>
      </c>
      <c r="I91" s="269" t="s">
        <v>759</v>
      </c>
      <c r="J91" s="269">
        <v>50</v>
      </c>
      <c r="K91" s="281"/>
    </row>
    <row r="92" spans="2:11" s="1" customFormat="1" ht="15" customHeight="1">
      <c r="B92" s="292"/>
      <c r="C92" s="269" t="s">
        <v>785</v>
      </c>
      <c r="D92" s="269"/>
      <c r="E92" s="269"/>
      <c r="F92" s="290" t="s">
        <v>763</v>
      </c>
      <c r="G92" s="291"/>
      <c r="H92" s="269" t="s">
        <v>786</v>
      </c>
      <c r="I92" s="269" t="s">
        <v>759</v>
      </c>
      <c r="J92" s="269">
        <v>255</v>
      </c>
      <c r="K92" s="281"/>
    </row>
    <row r="93" spans="2:11" s="1" customFormat="1" ht="15" customHeight="1">
      <c r="B93" s="292"/>
      <c r="C93" s="269" t="s">
        <v>787</v>
      </c>
      <c r="D93" s="269"/>
      <c r="E93" s="269"/>
      <c r="F93" s="290" t="s">
        <v>757</v>
      </c>
      <c r="G93" s="291"/>
      <c r="H93" s="269" t="s">
        <v>788</v>
      </c>
      <c r="I93" s="269" t="s">
        <v>789</v>
      </c>
      <c r="J93" s="269"/>
      <c r="K93" s="281"/>
    </row>
    <row r="94" spans="2:11" s="1" customFormat="1" ht="15" customHeight="1">
      <c r="B94" s="292"/>
      <c r="C94" s="269" t="s">
        <v>790</v>
      </c>
      <c r="D94" s="269"/>
      <c r="E94" s="269"/>
      <c r="F94" s="290" t="s">
        <v>757</v>
      </c>
      <c r="G94" s="291"/>
      <c r="H94" s="269" t="s">
        <v>791</v>
      </c>
      <c r="I94" s="269" t="s">
        <v>792</v>
      </c>
      <c r="J94" s="269"/>
      <c r="K94" s="281"/>
    </row>
    <row r="95" spans="2:11" s="1" customFormat="1" ht="15" customHeight="1">
      <c r="B95" s="292"/>
      <c r="C95" s="269" t="s">
        <v>793</v>
      </c>
      <c r="D95" s="269"/>
      <c r="E95" s="269"/>
      <c r="F95" s="290" t="s">
        <v>757</v>
      </c>
      <c r="G95" s="291"/>
      <c r="H95" s="269" t="s">
        <v>793</v>
      </c>
      <c r="I95" s="269" t="s">
        <v>792</v>
      </c>
      <c r="J95" s="269"/>
      <c r="K95" s="281"/>
    </row>
    <row r="96" spans="2:11" s="1" customFormat="1" ht="15" customHeight="1">
      <c r="B96" s="292"/>
      <c r="C96" s="269" t="s">
        <v>40</v>
      </c>
      <c r="D96" s="269"/>
      <c r="E96" s="269"/>
      <c r="F96" s="290" t="s">
        <v>757</v>
      </c>
      <c r="G96" s="291"/>
      <c r="H96" s="269" t="s">
        <v>794</v>
      </c>
      <c r="I96" s="269" t="s">
        <v>792</v>
      </c>
      <c r="J96" s="269"/>
      <c r="K96" s="281"/>
    </row>
    <row r="97" spans="2:11" s="1" customFormat="1" ht="15" customHeight="1">
      <c r="B97" s="292"/>
      <c r="C97" s="269" t="s">
        <v>50</v>
      </c>
      <c r="D97" s="269"/>
      <c r="E97" s="269"/>
      <c r="F97" s="290" t="s">
        <v>757</v>
      </c>
      <c r="G97" s="291"/>
      <c r="H97" s="269" t="s">
        <v>795</v>
      </c>
      <c r="I97" s="269" t="s">
        <v>792</v>
      </c>
      <c r="J97" s="269"/>
      <c r="K97" s="281"/>
    </row>
    <row r="98" spans="2:11" s="1" customFormat="1" ht="15" customHeight="1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>
      <c r="B102" s="280"/>
      <c r="C102" s="398" t="s">
        <v>796</v>
      </c>
      <c r="D102" s="398"/>
      <c r="E102" s="398"/>
      <c r="F102" s="398"/>
      <c r="G102" s="398"/>
      <c r="H102" s="398"/>
      <c r="I102" s="398"/>
      <c r="J102" s="398"/>
      <c r="K102" s="281"/>
    </row>
    <row r="103" spans="2:11" s="1" customFormat="1" ht="17.25" customHeight="1">
      <c r="B103" s="280"/>
      <c r="C103" s="282" t="s">
        <v>751</v>
      </c>
      <c r="D103" s="282"/>
      <c r="E103" s="282"/>
      <c r="F103" s="282" t="s">
        <v>752</v>
      </c>
      <c r="G103" s="283"/>
      <c r="H103" s="282" t="s">
        <v>56</v>
      </c>
      <c r="I103" s="282" t="s">
        <v>59</v>
      </c>
      <c r="J103" s="282" t="s">
        <v>753</v>
      </c>
      <c r="K103" s="281"/>
    </row>
    <row r="104" spans="2:11" s="1" customFormat="1" ht="17.25" customHeight="1">
      <c r="B104" s="280"/>
      <c r="C104" s="284" t="s">
        <v>754</v>
      </c>
      <c r="D104" s="284"/>
      <c r="E104" s="284"/>
      <c r="F104" s="285" t="s">
        <v>755</v>
      </c>
      <c r="G104" s="286"/>
      <c r="H104" s="284"/>
      <c r="I104" s="284"/>
      <c r="J104" s="284" t="s">
        <v>756</v>
      </c>
      <c r="K104" s="281"/>
    </row>
    <row r="105" spans="2:11" s="1" customFormat="1" ht="5.25" customHeight="1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>
      <c r="B106" s="280"/>
      <c r="C106" s="269" t="s">
        <v>55</v>
      </c>
      <c r="D106" s="289"/>
      <c r="E106" s="289"/>
      <c r="F106" s="290" t="s">
        <v>757</v>
      </c>
      <c r="G106" s="269"/>
      <c r="H106" s="269" t="s">
        <v>797</v>
      </c>
      <c r="I106" s="269" t="s">
        <v>759</v>
      </c>
      <c r="J106" s="269">
        <v>20</v>
      </c>
      <c r="K106" s="281"/>
    </row>
    <row r="107" spans="2:11" s="1" customFormat="1" ht="15" customHeight="1">
      <c r="B107" s="280"/>
      <c r="C107" s="269" t="s">
        <v>760</v>
      </c>
      <c r="D107" s="269"/>
      <c r="E107" s="269"/>
      <c r="F107" s="290" t="s">
        <v>757</v>
      </c>
      <c r="G107" s="269"/>
      <c r="H107" s="269" t="s">
        <v>797</v>
      </c>
      <c r="I107" s="269" t="s">
        <v>759</v>
      </c>
      <c r="J107" s="269">
        <v>120</v>
      </c>
      <c r="K107" s="281"/>
    </row>
    <row r="108" spans="2:11" s="1" customFormat="1" ht="15" customHeight="1">
      <c r="B108" s="292"/>
      <c r="C108" s="269" t="s">
        <v>762</v>
      </c>
      <c r="D108" s="269"/>
      <c r="E108" s="269"/>
      <c r="F108" s="290" t="s">
        <v>763</v>
      </c>
      <c r="G108" s="269"/>
      <c r="H108" s="269" t="s">
        <v>797</v>
      </c>
      <c r="I108" s="269" t="s">
        <v>759</v>
      </c>
      <c r="J108" s="269">
        <v>50</v>
      </c>
      <c r="K108" s="281"/>
    </row>
    <row r="109" spans="2:11" s="1" customFormat="1" ht="15" customHeight="1">
      <c r="B109" s="292"/>
      <c r="C109" s="269" t="s">
        <v>765</v>
      </c>
      <c r="D109" s="269"/>
      <c r="E109" s="269"/>
      <c r="F109" s="290" t="s">
        <v>757</v>
      </c>
      <c r="G109" s="269"/>
      <c r="H109" s="269" t="s">
        <v>797</v>
      </c>
      <c r="I109" s="269" t="s">
        <v>767</v>
      </c>
      <c r="J109" s="269"/>
      <c r="K109" s="281"/>
    </row>
    <row r="110" spans="2:11" s="1" customFormat="1" ht="15" customHeight="1">
      <c r="B110" s="292"/>
      <c r="C110" s="269" t="s">
        <v>776</v>
      </c>
      <c r="D110" s="269"/>
      <c r="E110" s="269"/>
      <c r="F110" s="290" t="s">
        <v>763</v>
      </c>
      <c r="G110" s="269"/>
      <c r="H110" s="269" t="s">
        <v>797</v>
      </c>
      <c r="I110" s="269" t="s">
        <v>759</v>
      </c>
      <c r="J110" s="269">
        <v>50</v>
      </c>
      <c r="K110" s="281"/>
    </row>
    <row r="111" spans="2:11" s="1" customFormat="1" ht="15" customHeight="1">
      <c r="B111" s="292"/>
      <c r="C111" s="269" t="s">
        <v>784</v>
      </c>
      <c r="D111" s="269"/>
      <c r="E111" s="269"/>
      <c r="F111" s="290" t="s">
        <v>763</v>
      </c>
      <c r="G111" s="269"/>
      <c r="H111" s="269" t="s">
        <v>797</v>
      </c>
      <c r="I111" s="269" t="s">
        <v>759</v>
      </c>
      <c r="J111" s="269">
        <v>50</v>
      </c>
      <c r="K111" s="281"/>
    </row>
    <row r="112" spans="2:11" s="1" customFormat="1" ht="15" customHeight="1">
      <c r="B112" s="292"/>
      <c r="C112" s="269" t="s">
        <v>782</v>
      </c>
      <c r="D112" s="269"/>
      <c r="E112" s="269"/>
      <c r="F112" s="290" t="s">
        <v>763</v>
      </c>
      <c r="G112" s="269"/>
      <c r="H112" s="269" t="s">
        <v>797</v>
      </c>
      <c r="I112" s="269" t="s">
        <v>759</v>
      </c>
      <c r="J112" s="269">
        <v>50</v>
      </c>
      <c r="K112" s="281"/>
    </row>
    <row r="113" spans="2:11" s="1" customFormat="1" ht="15" customHeight="1">
      <c r="B113" s="292"/>
      <c r="C113" s="269" t="s">
        <v>55</v>
      </c>
      <c r="D113" s="269"/>
      <c r="E113" s="269"/>
      <c r="F113" s="290" t="s">
        <v>757</v>
      </c>
      <c r="G113" s="269"/>
      <c r="H113" s="269" t="s">
        <v>798</v>
      </c>
      <c r="I113" s="269" t="s">
        <v>759</v>
      </c>
      <c r="J113" s="269">
        <v>20</v>
      </c>
      <c r="K113" s="281"/>
    </row>
    <row r="114" spans="2:11" s="1" customFormat="1" ht="15" customHeight="1">
      <c r="B114" s="292"/>
      <c r="C114" s="269" t="s">
        <v>799</v>
      </c>
      <c r="D114" s="269"/>
      <c r="E114" s="269"/>
      <c r="F114" s="290" t="s">
        <v>757</v>
      </c>
      <c r="G114" s="269"/>
      <c r="H114" s="269" t="s">
        <v>800</v>
      </c>
      <c r="I114" s="269" t="s">
        <v>759</v>
      </c>
      <c r="J114" s="269">
        <v>120</v>
      </c>
      <c r="K114" s="281"/>
    </row>
    <row r="115" spans="2:11" s="1" customFormat="1" ht="15" customHeight="1">
      <c r="B115" s="292"/>
      <c r="C115" s="269" t="s">
        <v>40</v>
      </c>
      <c r="D115" s="269"/>
      <c r="E115" s="269"/>
      <c r="F115" s="290" t="s">
        <v>757</v>
      </c>
      <c r="G115" s="269"/>
      <c r="H115" s="269" t="s">
        <v>801</v>
      </c>
      <c r="I115" s="269" t="s">
        <v>792</v>
      </c>
      <c r="J115" s="269"/>
      <c r="K115" s="281"/>
    </row>
    <row r="116" spans="2:11" s="1" customFormat="1" ht="15" customHeight="1">
      <c r="B116" s="292"/>
      <c r="C116" s="269" t="s">
        <v>50</v>
      </c>
      <c r="D116" s="269"/>
      <c r="E116" s="269"/>
      <c r="F116" s="290" t="s">
        <v>757</v>
      </c>
      <c r="G116" s="269"/>
      <c r="H116" s="269" t="s">
        <v>802</v>
      </c>
      <c r="I116" s="269" t="s">
        <v>792</v>
      </c>
      <c r="J116" s="269"/>
      <c r="K116" s="281"/>
    </row>
    <row r="117" spans="2:11" s="1" customFormat="1" ht="15" customHeight="1">
      <c r="B117" s="292"/>
      <c r="C117" s="269" t="s">
        <v>59</v>
      </c>
      <c r="D117" s="269"/>
      <c r="E117" s="269"/>
      <c r="F117" s="290" t="s">
        <v>757</v>
      </c>
      <c r="G117" s="269"/>
      <c r="H117" s="269" t="s">
        <v>803</v>
      </c>
      <c r="I117" s="269" t="s">
        <v>804</v>
      </c>
      <c r="J117" s="269"/>
      <c r="K117" s="281"/>
    </row>
    <row r="118" spans="2:11" s="1" customFormat="1" ht="15" customHeight="1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>
      <c r="B122" s="308"/>
      <c r="C122" s="396" t="s">
        <v>805</v>
      </c>
      <c r="D122" s="396"/>
      <c r="E122" s="396"/>
      <c r="F122" s="396"/>
      <c r="G122" s="396"/>
      <c r="H122" s="396"/>
      <c r="I122" s="396"/>
      <c r="J122" s="396"/>
      <c r="K122" s="309"/>
    </row>
    <row r="123" spans="2:11" s="1" customFormat="1" ht="17.25" customHeight="1">
      <c r="B123" s="310"/>
      <c r="C123" s="282" t="s">
        <v>751</v>
      </c>
      <c r="D123" s="282"/>
      <c r="E123" s="282"/>
      <c r="F123" s="282" t="s">
        <v>752</v>
      </c>
      <c r="G123" s="283"/>
      <c r="H123" s="282" t="s">
        <v>56</v>
      </c>
      <c r="I123" s="282" t="s">
        <v>59</v>
      </c>
      <c r="J123" s="282" t="s">
        <v>753</v>
      </c>
      <c r="K123" s="311"/>
    </row>
    <row r="124" spans="2:11" s="1" customFormat="1" ht="17.25" customHeight="1">
      <c r="B124" s="310"/>
      <c r="C124" s="284" t="s">
        <v>754</v>
      </c>
      <c r="D124" s="284"/>
      <c r="E124" s="284"/>
      <c r="F124" s="285" t="s">
        <v>755</v>
      </c>
      <c r="G124" s="286"/>
      <c r="H124" s="284"/>
      <c r="I124" s="284"/>
      <c r="J124" s="284" t="s">
        <v>756</v>
      </c>
      <c r="K124" s="311"/>
    </row>
    <row r="125" spans="2:11" s="1" customFormat="1" ht="5.25" customHeight="1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>
      <c r="B126" s="312"/>
      <c r="C126" s="269" t="s">
        <v>760</v>
      </c>
      <c r="D126" s="289"/>
      <c r="E126" s="289"/>
      <c r="F126" s="290" t="s">
        <v>757</v>
      </c>
      <c r="G126" s="269"/>
      <c r="H126" s="269" t="s">
        <v>797</v>
      </c>
      <c r="I126" s="269" t="s">
        <v>759</v>
      </c>
      <c r="J126" s="269">
        <v>120</v>
      </c>
      <c r="K126" s="315"/>
    </row>
    <row r="127" spans="2:11" s="1" customFormat="1" ht="15" customHeight="1">
      <c r="B127" s="312"/>
      <c r="C127" s="269" t="s">
        <v>806</v>
      </c>
      <c r="D127" s="269"/>
      <c r="E127" s="269"/>
      <c r="F127" s="290" t="s">
        <v>757</v>
      </c>
      <c r="G127" s="269"/>
      <c r="H127" s="269" t="s">
        <v>807</v>
      </c>
      <c r="I127" s="269" t="s">
        <v>759</v>
      </c>
      <c r="J127" s="269" t="s">
        <v>808</v>
      </c>
      <c r="K127" s="315"/>
    </row>
    <row r="128" spans="2:11" s="1" customFormat="1" ht="15" customHeight="1">
      <c r="B128" s="312"/>
      <c r="C128" s="269" t="s">
        <v>705</v>
      </c>
      <c r="D128" s="269"/>
      <c r="E128" s="269"/>
      <c r="F128" s="290" t="s">
        <v>757</v>
      </c>
      <c r="G128" s="269"/>
      <c r="H128" s="269" t="s">
        <v>809</v>
      </c>
      <c r="I128" s="269" t="s">
        <v>759</v>
      </c>
      <c r="J128" s="269" t="s">
        <v>808</v>
      </c>
      <c r="K128" s="315"/>
    </row>
    <row r="129" spans="2:11" s="1" customFormat="1" ht="15" customHeight="1">
      <c r="B129" s="312"/>
      <c r="C129" s="269" t="s">
        <v>768</v>
      </c>
      <c r="D129" s="269"/>
      <c r="E129" s="269"/>
      <c r="F129" s="290" t="s">
        <v>763</v>
      </c>
      <c r="G129" s="269"/>
      <c r="H129" s="269" t="s">
        <v>769</v>
      </c>
      <c r="I129" s="269" t="s">
        <v>759</v>
      </c>
      <c r="J129" s="269">
        <v>15</v>
      </c>
      <c r="K129" s="315"/>
    </row>
    <row r="130" spans="2:11" s="1" customFormat="1" ht="15" customHeight="1">
      <c r="B130" s="312"/>
      <c r="C130" s="293" t="s">
        <v>770</v>
      </c>
      <c r="D130" s="293"/>
      <c r="E130" s="293"/>
      <c r="F130" s="294" t="s">
        <v>763</v>
      </c>
      <c r="G130" s="293"/>
      <c r="H130" s="293" t="s">
        <v>771</v>
      </c>
      <c r="I130" s="293" t="s">
        <v>759</v>
      </c>
      <c r="J130" s="293">
        <v>15</v>
      </c>
      <c r="K130" s="315"/>
    </row>
    <row r="131" spans="2:11" s="1" customFormat="1" ht="15" customHeight="1">
      <c r="B131" s="312"/>
      <c r="C131" s="293" t="s">
        <v>772</v>
      </c>
      <c r="D131" s="293"/>
      <c r="E131" s="293"/>
      <c r="F131" s="294" t="s">
        <v>763</v>
      </c>
      <c r="G131" s="293"/>
      <c r="H131" s="293" t="s">
        <v>773</v>
      </c>
      <c r="I131" s="293" t="s">
        <v>759</v>
      </c>
      <c r="J131" s="293">
        <v>20</v>
      </c>
      <c r="K131" s="315"/>
    </row>
    <row r="132" spans="2:11" s="1" customFormat="1" ht="15" customHeight="1">
      <c r="B132" s="312"/>
      <c r="C132" s="293" t="s">
        <v>774</v>
      </c>
      <c r="D132" s="293"/>
      <c r="E132" s="293"/>
      <c r="F132" s="294" t="s">
        <v>763</v>
      </c>
      <c r="G132" s="293"/>
      <c r="H132" s="293" t="s">
        <v>775</v>
      </c>
      <c r="I132" s="293" t="s">
        <v>759</v>
      </c>
      <c r="J132" s="293">
        <v>20</v>
      </c>
      <c r="K132" s="315"/>
    </row>
    <row r="133" spans="2:11" s="1" customFormat="1" ht="15" customHeight="1">
      <c r="B133" s="312"/>
      <c r="C133" s="269" t="s">
        <v>762</v>
      </c>
      <c r="D133" s="269"/>
      <c r="E133" s="269"/>
      <c r="F133" s="290" t="s">
        <v>763</v>
      </c>
      <c r="G133" s="269"/>
      <c r="H133" s="269" t="s">
        <v>797</v>
      </c>
      <c r="I133" s="269" t="s">
        <v>759</v>
      </c>
      <c r="J133" s="269">
        <v>50</v>
      </c>
      <c r="K133" s="315"/>
    </row>
    <row r="134" spans="2:11" s="1" customFormat="1" ht="15" customHeight="1">
      <c r="B134" s="312"/>
      <c r="C134" s="269" t="s">
        <v>776</v>
      </c>
      <c r="D134" s="269"/>
      <c r="E134" s="269"/>
      <c r="F134" s="290" t="s">
        <v>763</v>
      </c>
      <c r="G134" s="269"/>
      <c r="H134" s="269" t="s">
        <v>797</v>
      </c>
      <c r="I134" s="269" t="s">
        <v>759</v>
      </c>
      <c r="J134" s="269">
        <v>50</v>
      </c>
      <c r="K134" s="315"/>
    </row>
    <row r="135" spans="2:11" s="1" customFormat="1" ht="15" customHeight="1">
      <c r="B135" s="312"/>
      <c r="C135" s="269" t="s">
        <v>782</v>
      </c>
      <c r="D135" s="269"/>
      <c r="E135" s="269"/>
      <c r="F135" s="290" t="s">
        <v>763</v>
      </c>
      <c r="G135" s="269"/>
      <c r="H135" s="269" t="s">
        <v>797</v>
      </c>
      <c r="I135" s="269" t="s">
        <v>759</v>
      </c>
      <c r="J135" s="269">
        <v>50</v>
      </c>
      <c r="K135" s="315"/>
    </row>
    <row r="136" spans="2:11" s="1" customFormat="1" ht="15" customHeight="1">
      <c r="B136" s="312"/>
      <c r="C136" s="269" t="s">
        <v>784</v>
      </c>
      <c r="D136" s="269"/>
      <c r="E136" s="269"/>
      <c r="F136" s="290" t="s">
        <v>763</v>
      </c>
      <c r="G136" s="269"/>
      <c r="H136" s="269" t="s">
        <v>797</v>
      </c>
      <c r="I136" s="269" t="s">
        <v>759</v>
      </c>
      <c r="J136" s="269">
        <v>50</v>
      </c>
      <c r="K136" s="315"/>
    </row>
    <row r="137" spans="2:11" s="1" customFormat="1" ht="15" customHeight="1">
      <c r="B137" s="312"/>
      <c r="C137" s="269" t="s">
        <v>785</v>
      </c>
      <c r="D137" s="269"/>
      <c r="E137" s="269"/>
      <c r="F137" s="290" t="s">
        <v>763</v>
      </c>
      <c r="G137" s="269"/>
      <c r="H137" s="269" t="s">
        <v>810</v>
      </c>
      <c r="I137" s="269" t="s">
        <v>759</v>
      </c>
      <c r="J137" s="269">
        <v>255</v>
      </c>
      <c r="K137" s="315"/>
    </row>
    <row r="138" spans="2:11" s="1" customFormat="1" ht="15" customHeight="1">
      <c r="B138" s="312"/>
      <c r="C138" s="269" t="s">
        <v>787</v>
      </c>
      <c r="D138" s="269"/>
      <c r="E138" s="269"/>
      <c r="F138" s="290" t="s">
        <v>757</v>
      </c>
      <c r="G138" s="269"/>
      <c r="H138" s="269" t="s">
        <v>811</v>
      </c>
      <c r="I138" s="269" t="s">
        <v>789</v>
      </c>
      <c r="J138" s="269"/>
      <c r="K138" s="315"/>
    </row>
    <row r="139" spans="2:11" s="1" customFormat="1" ht="15" customHeight="1">
      <c r="B139" s="312"/>
      <c r="C139" s="269" t="s">
        <v>790</v>
      </c>
      <c r="D139" s="269"/>
      <c r="E139" s="269"/>
      <c r="F139" s="290" t="s">
        <v>757</v>
      </c>
      <c r="G139" s="269"/>
      <c r="H139" s="269" t="s">
        <v>812</v>
      </c>
      <c r="I139" s="269" t="s">
        <v>792</v>
      </c>
      <c r="J139" s="269"/>
      <c r="K139" s="315"/>
    </row>
    <row r="140" spans="2:11" s="1" customFormat="1" ht="15" customHeight="1">
      <c r="B140" s="312"/>
      <c r="C140" s="269" t="s">
        <v>793</v>
      </c>
      <c r="D140" s="269"/>
      <c r="E140" s="269"/>
      <c r="F140" s="290" t="s">
        <v>757</v>
      </c>
      <c r="G140" s="269"/>
      <c r="H140" s="269" t="s">
        <v>793</v>
      </c>
      <c r="I140" s="269" t="s">
        <v>792</v>
      </c>
      <c r="J140" s="269"/>
      <c r="K140" s="315"/>
    </row>
    <row r="141" spans="2:11" s="1" customFormat="1" ht="15" customHeight="1">
      <c r="B141" s="312"/>
      <c r="C141" s="269" t="s">
        <v>40</v>
      </c>
      <c r="D141" s="269"/>
      <c r="E141" s="269"/>
      <c r="F141" s="290" t="s">
        <v>757</v>
      </c>
      <c r="G141" s="269"/>
      <c r="H141" s="269" t="s">
        <v>813</v>
      </c>
      <c r="I141" s="269" t="s">
        <v>792</v>
      </c>
      <c r="J141" s="269"/>
      <c r="K141" s="315"/>
    </row>
    <row r="142" spans="2:11" s="1" customFormat="1" ht="15" customHeight="1">
      <c r="B142" s="312"/>
      <c r="C142" s="269" t="s">
        <v>814</v>
      </c>
      <c r="D142" s="269"/>
      <c r="E142" s="269"/>
      <c r="F142" s="290" t="s">
        <v>757</v>
      </c>
      <c r="G142" s="269"/>
      <c r="H142" s="269" t="s">
        <v>815</v>
      </c>
      <c r="I142" s="269" t="s">
        <v>792</v>
      </c>
      <c r="J142" s="269"/>
      <c r="K142" s="315"/>
    </row>
    <row r="143" spans="2:11" s="1" customFormat="1" ht="15" customHeight="1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>
      <c r="B147" s="280"/>
      <c r="C147" s="398" t="s">
        <v>816</v>
      </c>
      <c r="D147" s="398"/>
      <c r="E147" s="398"/>
      <c r="F147" s="398"/>
      <c r="G147" s="398"/>
      <c r="H147" s="398"/>
      <c r="I147" s="398"/>
      <c r="J147" s="398"/>
      <c r="K147" s="281"/>
    </row>
    <row r="148" spans="2:11" s="1" customFormat="1" ht="17.25" customHeight="1">
      <c r="B148" s="280"/>
      <c r="C148" s="282" t="s">
        <v>751</v>
      </c>
      <c r="D148" s="282"/>
      <c r="E148" s="282"/>
      <c r="F148" s="282" t="s">
        <v>752</v>
      </c>
      <c r="G148" s="283"/>
      <c r="H148" s="282" t="s">
        <v>56</v>
      </c>
      <c r="I148" s="282" t="s">
        <v>59</v>
      </c>
      <c r="J148" s="282" t="s">
        <v>753</v>
      </c>
      <c r="K148" s="281"/>
    </row>
    <row r="149" spans="2:11" s="1" customFormat="1" ht="17.25" customHeight="1">
      <c r="B149" s="280"/>
      <c r="C149" s="284" t="s">
        <v>754</v>
      </c>
      <c r="D149" s="284"/>
      <c r="E149" s="284"/>
      <c r="F149" s="285" t="s">
        <v>755</v>
      </c>
      <c r="G149" s="286"/>
      <c r="H149" s="284"/>
      <c r="I149" s="284"/>
      <c r="J149" s="284" t="s">
        <v>756</v>
      </c>
      <c r="K149" s="281"/>
    </row>
    <row r="150" spans="2:11" s="1" customFormat="1" ht="5.25" customHeight="1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>
      <c r="B151" s="292"/>
      <c r="C151" s="319" t="s">
        <v>760</v>
      </c>
      <c r="D151" s="269"/>
      <c r="E151" s="269"/>
      <c r="F151" s="320" t="s">
        <v>757</v>
      </c>
      <c r="G151" s="269"/>
      <c r="H151" s="319" t="s">
        <v>797</v>
      </c>
      <c r="I151" s="319" t="s">
        <v>759</v>
      </c>
      <c r="J151" s="319">
        <v>120</v>
      </c>
      <c r="K151" s="315"/>
    </row>
    <row r="152" spans="2:11" s="1" customFormat="1" ht="15" customHeight="1">
      <c r="B152" s="292"/>
      <c r="C152" s="319" t="s">
        <v>806</v>
      </c>
      <c r="D152" s="269"/>
      <c r="E152" s="269"/>
      <c r="F152" s="320" t="s">
        <v>757</v>
      </c>
      <c r="G152" s="269"/>
      <c r="H152" s="319" t="s">
        <v>817</v>
      </c>
      <c r="I152" s="319" t="s">
        <v>759</v>
      </c>
      <c r="J152" s="319" t="s">
        <v>808</v>
      </c>
      <c r="K152" s="315"/>
    </row>
    <row r="153" spans="2:11" s="1" customFormat="1" ht="15" customHeight="1">
      <c r="B153" s="292"/>
      <c r="C153" s="319" t="s">
        <v>705</v>
      </c>
      <c r="D153" s="269"/>
      <c r="E153" s="269"/>
      <c r="F153" s="320" t="s">
        <v>757</v>
      </c>
      <c r="G153" s="269"/>
      <c r="H153" s="319" t="s">
        <v>818</v>
      </c>
      <c r="I153" s="319" t="s">
        <v>759</v>
      </c>
      <c r="J153" s="319" t="s">
        <v>808</v>
      </c>
      <c r="K153" s="315"/>
    </row>
    <row r="154" spans="2:11" s="1" customFormat="1" ht="15" customHeight="1">
      <c r="B154" s="292"/>
      <c r="C154" s="319" t="s">
        <v>762</v>
      </c>
      <c r="D154" s="269"/>
      <c r="E154" s="269"/>
      <c r="F154" s="320" t="s">
        <v>763</v>
      </c>
      <c r="G154" s="269"/>
      <c r="H154" s="319" t="s">
        <v>797</v>
      </c>
      <c r="I154" s="319" t="s">
        <v>759</v>
      </c>
      <c r="J154" s="319">
        <v>50</v>
      </c>
      <c r="K154" s="315"/>
    </row>
    <row r="155" spans="2:11" s="1" customFormat="1" ht="15" customHeight="1">
      <c r="B155" s="292"/>
      <c r="C155" s="319" t="s">
        <v>765</v>
      </c>
      <c r="D155" s="269"/>
      <c r="E155" s="269"/>
      <c r="F155" s="320" t="s">
        <v>757</v>
      </c>
      <c r="G155" s="269"/>
      <c r="H155" s="319" t="s">
        <v>797</v>
      </c>
      <c r="I155" s="319" t="s">
        <v>767</v>
      </c>
      <c r="J155" s="319"/>
      <c r="K155" s="315"/>
    </row>
    <row r="156" spans="2:11" s="1" customFormat="1" ht="15" customHeight="1">
      <c r="B156" s="292"/>
      <c r="C156" s="319" t="s">
        <v>776</v>
      </c>
      <c r="D156" s="269"/>
      <c r="E156" s="269"/>
      <c r="F156" s="320" t="s">
        <v>763</v>
      </c>
      <c r="G156" s="269"/>
      <c r="H156" s="319" t="s">
        <v>797</v>
      </c>
      <c r="I156" s="319" t="s">
        <v>759</v>
      </c>
      <c r="J156" s="319">
        <v>50</v>
      </c>
      <c r="K156" s="315"/>
    </row>
    <row r="157" spans="2:11" s="1" customFormat="1" ht="15" customHeight="1">
      <c r="B157" s="292"/>
      <c r="C157" s="319" t="s">
        <v>784</v>
      </c>
      <c r="D157" s="269"/>
      <c r="E157" s="269"/>
      <c r="F157" s="320" t="s">
        <v>763</v>
      </c>
      <c r="G157" s="269"/>
      <c r="H157" s="319" t="s">
        <v>797</v>
      </c>
      <c r="I157" s="319" t="s">
        <v>759</v>
      </c>
      <c r="J157" s="319">
        <v>50</v>
      </c>
      <c r="K157" s="315"/>
    </row>
    <row r="158" spans="2:11" s="1" customFormat="1" ht="15" customHeight="1">
      <c r="B158" s="292"/>
      <c r="C158" s="319" t="s">
        <v>782</v>
      </c>
      <c r="D158" s="269"/>
      <c r="E158" s="269"/>
      <c r="F158" s="320" t="s">
        <v>763</v>
      </c>
      <c r="G158" s="269"/>
      <c r="H158" s="319" t="s">
        <v>797</v>
      </c>
      <c r="I158" s="319" t="s">
        <v>759</v>
      </c>
      <c r="J158" s="319">
        <v>50</v>
      </c>
      <c r="K158" s="315"/>
    </row>
    <row r="159" spans="2:11" s="1" customFormat="1" ht="15" customHeight="1">
      <c r="B159" s="292"/>
      <c r="C159" s="319" t="s">
        <v>92</v>
      </c>
      <c r="D159" s="269"/>
      <c r="E159" s="269"/>
      <c r="F159" s="320" t="s">
        <v>757</v>
      </c>
      <c r="G159" s="269"/>
      <c r="H159" s="319" t="s">
        <v>819</v>
      </c>
      <c r="I159" s="319" t="s">
        <v>759</v>
      </c>
      <c r="J159" s="319" t="s">
        <v>820</v>
      </c>
      <c r="K159" s="315"/>
    </row>
    <row r="160" spans="2:11" s="1" customFormat="1" ht="15" customHeight="1">
      <c r="B160" s="292"/>
      <c r="C160" s="319" t="s">
        <v>821</v>
      </c>
      <c r="D160" s="269"/>
      <c r="E160" s="269"/>
      <c r="F160" s="320" t="s">
        <v>757</v>
      </c>
      <c r="G160" s="269"/>
      <c r="H160" s="319" t="s">
        <v>822</v>
      </c>
      <c r="I160" s="319" t="s">
        <v>792</v>
      </c>
      <c r="J160" s="319"/>
      <c r="K160" s="315"/>
    </row>
    <row r="161" spans="2:11" s="1" customFormat="1" ht="15" customHeight="1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>
      <c r="B165" s="261"/>
      <c r="C165" s="396" t="s">
        <v>823</v>
      </c>
      <c r="D165" s="396"/>
      <c r="E165" s="396"/>
      <c r="F165" s="396"/>
      <c r="G165" s="396"/>
      <c r="H165" s="396"/>
      <c r="I165" s="396"/>
      <c r="J165" s="396"/>
      <c r="K165" s="262"/>
    </row>
    <row r="166" spans="2:11" s="1" customFormat="1" ht="17.25" customHeight="1">
      <c r="B166" s="261"/>
      <c r="C166" s="282" t="s">
        <v>751</v>
      </c>
      <c r="D166" s="282"/>
      <c r="E166" s="282"/>
      <c r="F166" s="282" t="s">
        <v>752</v>
      </c>
      <c r="G166" s="324"/>
      <c r="H166" s="325" t="s">
        <v>56</v>
      </c>
      <c r="I166" s="325" t="s">
        <v>59</v>
      </c>
      <c r="J166" s="282" t="s">
        <v>753</v>
      </c>
      <c r="K166" s="262"/>
    </row>
    <row r="167" spans="2:11" s="1" customFormat="1" ht="17.25" customHeight="1">
      <c r="B167" s="263"/>
      <c r="C167" s="284" t="s">
        <v>754</v>
      </c>
      <c r="D167" s="284"/>
      <c r="E167" s="284"/>
      <c r="F167" s="285" t="s">
        <v>755</v>
      </c>
      <c r="G167" s="326"/>
      <c r="H167" s="327"/>
      <c r="I167" s="327"/>
      <c r="J167" s="284" t="s">
        <v>756</v>
      </c>
      <c r="K167" s="264"/>
    </row>
    <row r="168" spans="2:11" s="1" customFormat="1" ht="5.25" customHeight="1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>
      <c r="B169" s="292"/>
      <c r="C169" s="269" t="s">
        <v>760</v>
      </c>
      <c r="D169" s="269"/>
      <c r="E169" s="269"/>
      <c r="F169" s="290" t="s">
        <v>757</v>
      </c>
      <c r="G169" s="269"/>
      <c r="H169" s="269" t="s">
        <v>797</v>
      </c>
      <c r="I169" s="269" t="s">
        <v>759</v>
      </c>
      <c r="J169" s="269">
        <v>120</v>
      </c>
      <c r="K169" s="315"/>
    </row>
    <row r="170" spans="2:11" s="1" customFormat="1" ht="15" customHeight="1">
      <c r="B170" s="292"/>
      <c r="C170" s="269" t="s">
        <v>806</v>
      </c>
      <c r="D170" s="269"/>
      <c r="E170" s="269"/>
      <c r="F170" s="290" t="s">
        <v>757</v>
      </c>
      <c r="G170" s="269"/>
      <c r="H170" s="269" t="s">
        <v>807</v>
      </c>
      <c r="I170" s="269" t="s">
        <v>759</v>
      </c>
      <c r="J170" s="269" t="s">
        <v>808</v>
      </c>
      <c r="K170" s="315"/>
    </row>
    <row r="171" spans="2:11" s="1" customFormat="1" ht="15" customHeight="1">
      <c r="B171" s="292"/>
      <c r="C171" s="269" t="s">
        <v>705</v>
      </c>
      <c r="D171" s="269"/>
      <c r="E171" s="269"/>
      <c r="F171" s="290" t="s">
        <v>757</v>
      </c>
      <c r="G171" s="269"/>
      <c r="H171" s="269" t="s">
        <v>824</v>
      </c>
      <c r="I171" s="269" t="s">
        <v>759</v>
      </c>
      <c r="J171" s="269" t="s">
        <v>808</v>
      </c>
      <c r="K171" s="315"/>
    </row>
    <row r="172" spans="2:11" s="1" customFormat="1" ht="15" customHeight="1">
      <c r="B172" s="292"/>
      <c r="C172" s="269" t="s">
        <v>762</v>
      </c>
      <c r="D172" s="269"/>
      <c r="E172" s="269"/>
      <c r="F172" s="290" t="s">
        <v>763</v>
      </c>
      <c r="G172" s="269"/>
      <c r="H172" s="269" t="s">
        <v>824</v>
      </c>
      <c r="I172" s="269" t="s">
        <v>759</v>
      </c>
      <c r="J172" s="269">
        <v>50</v>
      </c>
      <c r="K172" s="315"/>
    </row>
    <row r="173" spans="2:11" s="1" customFormat="1" ht="15" customHeight="1">
      <c r="B173" s="292"/>
      <c r="C173" s="269" t="s">
        <v>765</v>
      </c>
      <c r="D173" s="269"/>
      <c r="E173" s="269"/>
      <c r="F173" s="290" t="s">
        <v>757</v>
      </c>
      <c r="G173" s="269"/>
      <c r="H173" s="269" t="s">
        <v>824</v>
      </c>
      <c r="I173" s="269" t="s">
        <v>767</v>
      </c>
      <c r="J173" s="269"/>
      <c r="K173" s="315"/>
    </row>
    <row r="174" spans="2:11" s="1" customFormat="1" ht="15" customHeight="1">
      <c r="B174" s="292"/>
      <c r="C174" s="269" t="s">
        <v>776</v>
      </c>
      <c r="D174" s="269"/>
      <c r="E174" s="269"/>
      <c r="F174" s="290" t="s">
        <v>763</v>
      </c>
      <c r="G174" s="269"/>
      <c r="H174" s="269" t="s">
        <v>824</v>
      </c>
      <c r="I174" s="269" t="s">
        <v>759</v>
      </c>
      <c r="J174" s="269">
        <v>50</v>
      </c>
      <c r="K174" s="315"/>
    </row>
    <row r="175" spans="2:11" s="1" customFormat="1" ht="15" customHeight="1">
      <c r="B175" s="292"/>
      <c r="C175" s="269" t="s">
        <v>784</v>
      </c>
      <c r="D175" s="269"/>
      <c r="E175" s="269"/>
      <c r="F175" s="290" t="s">
        <v>763</v>
      </c>
      <c r="G175" s="269"/>
      <c r="H175" s="269" t="s">
        <v>824</v>
      </c>
      <c r="I175" s="269" t="s">
        <v>759</v>
      </c>
      <c r="J175" s="269">
        <v>50</v>
      </c>
      <c r="K175" s="315"/>
    </row>
    <row r="176" spans="2:11" s="1" customFormat="1" ht="15" customHeight="1">
      <c r="B176" s="292"/>
      <c r="C176" s="269" t="s">
        <v>782</v>
      </c>
      <c r="D176" s="269"/>
      <c r="E176" s="269"/>
      <c r="F176" s="290" t="s">
        <v>763</v>
      </c>
      <c r="G176" s="269"/>
      <c r="H176" s="269" t="s">
        <v>824</v>
      </c>
      <c r="I176" s="269" t="s">
        <v>759</v>
      </c>
      <c r="J176" s="269">
        <v>50</v>
      </c>
      <c r="K176" s="315"/>
    </row>
    <row r="177" spans="2:11" s="1" customFormat="1" ht="15" customHeight="1">
      <c r="B177" s="292"/>
      <c r="C177" s="269" t="s">
        <v>109</v>
      </c>
      <c r="D177" s="269"/>
      <c r="E177" s="269"/>
      <c r="F177" s="290" t="s">
        <v>757</v>
      </c>
      <c r="G177" s="269"/>
      <c r="H177" s="269" t="s">
        <v>825</v>
      </c>
      <c r="I177" s="269" t="s">
        <v>826</v>
      </c>
      <c r="J177" s="269"/>
      <c r="K177" s="315"/>
    </row>
    <row r="178" spans="2:11" s="1" customFormat="1" ht="15" customHeight="1">
      <c r="B178" s="292"/>
      <c r="C178" s="269" t="s">
        <v>59</v>
      </c>
      <c r="D178" s="269"/>
      <c r="E178" s="269"/>
      <c r="F178" s="290" t="s">
        <v>757</v>
      </c>
      <c r="G178" s="269"/>
      <c r="H178" s="269" t="s">
        <v>827</v>
      </c>
      <c r="I178" s="269" t="s">
        <v>828</v>
      </c>
      <c r="J178" s="269">
        <v>1</v>
      </c>
      <c r="K178" s="315"/>
    </row>
    <row r="179" spans="2:11" s="1" customFormat="1" ht="15" customHeight="1">
      <c r="B179" s="292"/>
      <c r="C179" s="269" t="s">
        <v>55</v>
      </c>
      <c r="D179" s="269"/>
      <c r="E179" s="269"/>
      <c r="F179" s="290" t="s">
        <v>757</v>
      </c>
      <c r="G179" s="269"/>
      <c r="H179" s="269" t="s">
        <v>829</v>
      </c>
      <c r="I179" s="269" t="s">
        <v>759</v>
      </c>
      <c r="J179" s="269">
        <v>20</v>
      </c>
      <c r="K179" s="315"/>
    </row>
    <row r="180" spans="2:11" s="1" customFormat="1" ht="15" customHeight="1">
      <c r="B180" s="292"/>
      <c r="C180" s="269" t="s">
        <v>56</v>
      </c>
      <c r="D180" s="269"/>
      <c r="E180" s="269"/>
      <c r="F180" s="290" t="s">
        <v>757</v>
      </c>
      <c r="G180" s="269"/>
      <c r="H180" s="269" t="s">
        <v>830</v>
      </c>
      <c r="I180" s="269" t="s">
        <v>759</v>
      </c>
      <c r="J180" s="269">
        <v>255</v>
      </c>
      <c r="K180" s="315"/>
    </row>
    <row r="181" spans="2:11" s="1" customFormat="1" ht="15" customHeight="1">
      <c r="B181" s="292"/>
      <c r="C181" s="269" t="s">
        <v>110</v>
      </c>
      <c r="D181" s="269"/>
      <c r="E181" s="269"/>
      <c r="F181" s="290" t="s">
        <v>757</v>
      </c>
      <c r="G181" s="269"/>
      <c r="H181" s="269" t="s">
        <v>721</v>
      </c>
      <c r="I181" s="269" t="s">
        <v>759</v>
      </c>
      <c r="J181" s="269">
        <v>10</v>
      </c>
      <c r="K181" s="315"/>
    </row>
    <row r="182" spans="2:11" s="1" customFormat="1" ht="15" customHeight="1">
      <c r="B182" s="292"/>
      <c r="C182" s="269" t="s">
        <v>111</v>
      </c>
      <c r="D182" s="269"/>
      <c r="E182" s="269"/>
      <c r="F182" s="290" t="s">
        <v>757</v>
      </c>
      <c r="G182" s="269"/>
      <c r="H182" s="269" t="s">
        <v>831</v>
      </c>
      <c r="I182" s="269" t="s">
        <v>792</v>
      </c>
      <c r="J182" s="269"/>
      <c r="K182" s="315"/>
    </row>
    <row r="183" spans="2:11" s="1" customFormat="1" ht="15" customHeight="1">
      <c r="B183" s="292"/>
      <c r="C183" s="269" t="s">
        <v>832</v>
      </c>
      <c r="D183" s="269"/>
      <c r="E183" s="269"/>
      <c r="F183" s="290" t="s">
        <v>757</v>
      </c>
      <c r="G183" s="269"/>
      <c r="H183" s="269" t="s">
        <v>833</v>
      </c>
      <c r="I183" s="269" t="s">
        <v>792</v>
      </c>
      <c r="J183" s="269"/>
      <c r="K183" s="315"/>
    </row>
    <row r="184" spans="2:11" s="1" customFormat="1" ht="15" customHeight="1">
      <c r="B184" s="292"/>
      <c r="C184" s="269" t="s">
        <v>821</v>
      </c>
      <c r="D184" s="269"/>
      <c r="E184" s="269"/>
      <c r="F184" s="290" t="s">
        <v>757</v>
      </c>
      <c r="G184" s="269"/>
      <c r="H184" s="269" t="s">
        <v>834</v>
      </c>
      <c r="I184" s="269" t="s">
        <v>792</v>
      </c>
      <c r="J184" s="269"/>
      <c r="K184" s="315"/>
    </row>
    <row r="185" spans="2:11" s="1" customFormat="1" ht="15" customHeight="1">
      <c r="B185" s="292"/>
      <c r="C185" s="269" t="s">
        <v>113</v>
      </c>
      <c r="D185" s="269"/>
      <c r="E185" s="269"/>
      <c r="F185" s="290" t="s">
        <v>763</v>
      </c>
      <c r="G185" s="269"/>
      <c r="H185" s="269" t="s">
        <v>835</v>
      </c>
      <c r="I185" s="269" t="s">
        <v>759</v>
      </c>
      <c r="J185" s="269">
        <v>50</v>
      </c>
      <c r="K185" s="315"/>
    </row>
    <row r="186" spans="2:11" s="1" customFormat="1" ht="15" customHeight="1">
      <c r="B186" s="292"/>
      <c r="C186" s="269" t="s">
        <v>836</v>
      </c>
      <c r="D186" s="269"/>
      <c r="E186" s="269"/>
      <c r="F186" s="290" t="s">
        <v>763</v>
      </c>
      <c r="G186" s="269"/>
      <c r="H186" s="269" t="s">
        <v>837</v>
      </c>
      <c r="I186" s="269" t="s">
        <v>838</v>
      </c>
      <c r="J186" s="269"/>
      <c r="K186" s="315"/>
    </row>
    <row r="187" spans="2:11" s="1" customFormat="1" ht="15" customHeight="1">
      <c r="B187" s="292"/>
      <c r="C187" s="269" t="s">
        <v>839</v>
      </c>
      <c r="D187" s="269"/>
      <c r="E187" s="269"/>
      <c r="F187" s="290" t="s">
        <v>763</v>
      </c>
      <c r="G187" s="269"/>
      <c r="H187" s="269" t="s">
        <v>840</v>
      </c>
      <c r="I187" s="269" t="s">
        <v>838</v>
      </c>
      <c r="J187" s="269"/>
      <c r="K187" s="315"/>
    </row>
    <row r="188" spans="2:11" s="1" customFormat="1" ht="15" customHeight="1">
      <c r="B188" s="292"/>
      <c r="C188" s="269" t="s">
        <v>841</v>
      </c>
      <c r="D188" s="269"/>
      <c r="E188" s="269"/>
      <c r="F188" s="290" t="s">
        <v>763</v>
      </c>
      <c r="G188" s="269"/>
      <c r="H188" s="269" t="s">
        <v>842</v>
      </c>
      <c r="I188" s="269" t="s">
        <v>838</v>
      </c>
      <c r="J188" s="269"/>
      <c r="K188" s="315"/>
    </row>
    <row r="189" spans="2:11" s="1" customFormat="1" ht="15" customHeight="1">
      <c r="B189" s="292"/>
      <c r="C189" s="328" t="s">
        <v>843</v>
      </c>
      <c r="D189" s="269"/>
      <c r="E189" s="269"/>
      <c r="F189" s="290" t="s">
        <v>763</v>
      </c>
      <c r="G189" s="269"/>
      <c r="H189" s="269" t="s">
        <v>844</v>
      </c>
      <c r="I189" s="269" t="s">
        <v>845</v>
      </c>
      <c r="J189" s="329" t="s">
        <v>846</v>
      </c>
      <c r="K189" s="315"/>
    </row>
    <row r="190" spans="2:11" s="18" customFormat="1" ht="15" customHeight="1">
      <c r="B190" s="330"/>
      <c r="C190" s="331" t="s">
        <v>847</v>
      </c>
      <c r="D190" s="332"/>
      <c r="E190" s="332"/>
      <c r="F190" s="333" t="s">
        <v>763</v>
      </c>
      <c r="G190" s="332"/>
      <c r="H190" s="332" t="s">
        <v>848</v>
      </c>
      <c r="I190" s="332" t="s">
        <v>845</v>
      </c>
      <c r="J190" s="334" t="s">
        <v>846</v>
      </c>
      <c r="K190" s="335"/>
    </row>
    <row r="191" spans="2:11" s="1" customFormat="1" ht="15" customHeight="1">
      <c r="B191" s="292"/>
      <c r="C191" s="328" t="s">
        <v>44</v>
      </c>
      <c r="D191" s="269"/>
      <c r="E191" s="269"/>
      <c r="F191" s="290" t="s">
        <v>757</v>
      </c>
      <c r="G191" s="269"/>
      <c r="H191" s="266" t="s">
        <v>849</v>
      </c>
      <c r="I191" s="269" t="s">
        <v>850</v>
      </c>
      <c r="J191" s="269"/>
      <c r="K191" s="315"/>
    </row>
    <row r="192" spans="2:11" s="1" customFormat="1" ht="15" customHeight="1">
      <c r="B192" s="292"/>
      <c r="C192" s="328" t="s">
        <v>851</v>
      </c>
      <c r="D192" s="269"/>
      <c r="E192" s="269"/>
      <c r="F192" s="290" t="s">
        <v>757</v>
      </c>
      <c r="G192" s="269"/>
      <c r="H192" s="269" t="s">
        <v>852</v>
      </c>
      <c r="I192" s="269" t="s">
        <v>792</v>
      </c>
      <c r="J192" s="269"/>
      <c r="K192" s="315"/>
    </row>
    <row r="193" spans="2:11" s="1" customFormat="1" ht="15" customHeight="1">
      <c r="B193" s="292"/>
      <c r="C193" s="328" t="s">
        <v>853</v>
      </c>
      <c r="D193" s="269"/>
      <c r="E193" s="269"/>
      <c r="F193" s="290" t="s">
        <v>757</v>
      </c>
      <c r="G193" s="269"/>
      <c r="H193" s="269" t="s">
        <v>854</v>
      </c>
      <c r="I193" s="269" t="s">
        <v>792</v>
      </c>
      <c r="J193" s="269"/>
      <c r="K193" s="315"/>
    </row>
    <row r="194" spans="2:11" s="1" customFormat="1" ht="15" customHeight="1">
      <c r="B194" s="292"/>
      <c r="C194" s="328" t="s">
        <v>855</v>
      </c>
      <c r="D194" s="269"/>
      <c r="E194" s="269"/>
      <c r="F194" s="290" t="s">
        <v>763</v>
      </c>
      <c r="G194" s="269"/>
      <c r="H194" s="269" t="s">
        <v>856</v>
      </c>
      <c r="I194" s="269" t="s">
        <v>792</v>
      </c>
      <c r="J194" s="269"/>
      <c r="K194" s="315"/>
    </row>
    <row r="195" spans="2:11" s="1" customFormat="1" ht="15" customHeight="1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pans="2:11" s="1" customFormat="1" ht="18.75" customHeight="1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pans="2:11" s="1" customFormat="1" ht="18.75" customHeight="1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pans="2:11" s="1" customFormat="1" ht="13.5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pans="2:11" s="1" customFormat="1" ht="21">
      <c r="B200" s="261"/>
      <c r="C200" s="396" t="s">
        <v>857</v>
      </c>
      <c r="D200" s="396"/>
      <c r="E200" s="396"/>
      <c r="F200" s="396"/>
      <c r="G200" s="396"/>
      <c r="H200" s="396"/>
      <c r="I200" s="396"/>
      <c r="J200" s="396"/>
      <c r="K200" s="262"/>
    </row>
    <row r="201" spans="2:11" s="1" customFormat="1" ht="25.5" customHeight="1">
      <c r="B201" s="261"/>
      <c r="C201" s="337" t="s">
        <v>858</v>
      </c>
      <c r="D201" s="337"/>
      <c r="E201" s="337"/>
      <c r="F201" s="337" t="s">
        <v>859</v>
      </c>
      <c r="G201" s="338"/>
      <c r="H201" s="399" t="s">
        <v>860</v>
      </c>
      <c r="I201" s="399"/>
      <c r="J201" s="399"/>
      <c r="K201" s="262"/>
    </row>
    <row r="202" spans="2:11" s="1" customFormat="1" ht="5.25" customHeight="1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pans="2:11" s="1" customFormat="1" ht="15" customHeight="1">
      <c r="B203" s="292"/>
      <c r="C203" s="269" t="s">
        <v>850</v>
      </c>
      <c r="D203" s="269"/>
      <c r="E203" s="269"/>
      <c r="F203" s="290" t="s">
        <v>45</v>
      </c>
      <c r="G203" s="269"/>
      <c r="H203" s="400" t="s">
        <v>861</v>
      </c>
      <c r="I203" s="400"/>
      <c r="J203" s="400"/>
      <c r="K203" s="315"/>
    </row>
    <row r="204" spans="2:11" s="1" customFormat="1" ht="15" customHeight="1">
      <c r="B204" s="292"/>
      <c r="C204" s="269"/>
      <c r="D204" s="269"/>
      <c r="E204" s="269"/>
      <c r="F204" s="290" t="s">
        <v>46</v>
      </c>
      <c r="G204" s="269"/>
      <c r="H204" s="400" t="s">
        <v>862</v>
      </c>
      <c r="I204" s="400"/>
      <c r="J204" s="400"/>
      <c r="K204" s="315"/>
    </row>
    <row r="205" spans="2:11" s="1" customFormat="1" ht="15" customHeight="1">
      <c r="B205" s="292"/>
      <c r="C205" s="269"/>
      <c r="D205" s="269"/>
      <c r="E205" s="269"/>
      <c r="F205" s="290" t="s">
        <v>49</v>
      </c>
      <c r="G205" s="269"/>
      <c r="H205" s="400" t="s">
        <v>863</v>
      </c>
      <c r="I205" s="400"/>
      <c r="J205" s="400"/>
      <c r="K205" s="315"/>
    </row>
    <row r="206" spans="2:11" s="1" customFormat="1" ht="15" customHeight="1">
      <c r="B206" s="292"/>
      <c r="C206" s="269"/>
      <c r="D206" s="269"/>
      <c r="E206" s="269"/>
      <c r="F206" s="290" t="s">
        <v>47</v>
      </c>
      <c r="G206" s="269"/>
      <c r="H206" s="400" t="s">
        <v>864</v>
      </c>
      <c r="I206" s="400"/>
      <c r="J206" s="400"/>
      <c r="K206" s="315"/>
    </row>
    <row r="207" spans="2:11" s="1" customFormat="1" ht="15" customHeight="1">
      <c r="B207" s="292"/>
      <c r="C207" s="269"/>
      <c r="D207" s="269"/>
      <c r="E207" s="269"/>
      <c r="F207" s="290" t="s">
        <v>48</v>
      </c>
      <c r="G207" s="269"/>
      <c r="H207" s="400" t="s">
        <v>865</v>
      </c>
      <c r="I207" s="400"/>
      <c r="J207" s="400"/>
      <c r="K207" s="315"/>
    </row>
    <row r="208" spans="2:11" s="1" customFormat="1" ht="15" customHeight="1">
      <c r="B208" s="292"/>
      <c r="C208" s="269"/>
      <c r="D208" s="269"/>
      <c r="E208" s="269"/>
      <c r="F208" s="290"/>
      <c r="G208" s="269"/>
      <c r="H208" s="269"/>
      <c r="I208" s="269"/>
      <c r="J208" s="269"/>
      <c r="K208" s="315"/>
    </row>
    <row r="209" spans="2:11" s="1" customFormat="1" ht="15" customHeight="1">
      <c r="B209" s="292"/>
      <c r="C209" s="269" t="s">
        <v>804</v>
      </c>
      <c r="D209" s="269"/>
      <c r="E209" s="269"/>
      <c r="F209" s="290" t="s">
        <v>81</v>
      </c>
      <c r="G209" s="269"/>
      <c r="H209" s="400" t="s">
        <v>866</v>
      </c>
      <c r="I209" s="400"/>
      <c r="J209" s="400"/>
      <c r="K209" s="315"/>
    </row>
    <row r="210" spans="2:11" s="1" customFormat="1" ht="15" customHeight="1">
      <c r="B210" s="292"/>
      <c r="C210" s="269"/>
      <c r="D210" s="269"/>
      <c r="E210" s="269"/>
      <c r="F210" s="290" t="s">
        <v>699</v>
      </c>
      <c r="G210" s="269"/>
      <c r="H210" s="400" t="s">
        <v>700</v>
      </c>
      <c r="I210" s="400"/>
      <c r="J210" s="400"/>
      <c r="K210" s="315"/>
    </row>
    <row r="211" spans="2:11" s="1" customFormat="1" ht="15" customHeight="1">
      <c r="B211" s="292"/>
      <c r="C211" s="269"/>
      <c r="D211" s="269"/>
      <c r="E211" s="269"/>
      <c r="F211" s="290" t="s">
        <v>697</v>
      </c>
      <c r="G211" s="269"/>
      <c r="H211" s="400" t="s">
        <v>867</v>
      </c>
      <c r="I211" s="400"/>
      <c r="J211" s="400"/>
      <c r="K211" s="315"/>
    </row>
    <row r="212" spans="2:11" s="1" customFormat="1" ht="15" customHeight="1">
      <c r="B212" s="339"/>
      <c r="C212" s="269"/>
      <c r="D212" s="269"/>
      <c r="E212" s="269"/>
      <c r="F212" s="290" t="s">
        <v>701</v>
      </c>
      <c r="G212" s="328"/>
      <c r="H212" s="401" t="s">
        <v>702</v>
      </c>
      <c r="I212" s="401"/>
      <c r="J212" s="401"/>
      <c r="K212" s="340"/>
    </row>
    <row r="213" spans="2:11" s="1" customFormat="1" ht="15" customHeight="1">
      <c r="B213" s="339"/>
      <c r="C213" s="269"/>
      <c r="D213" s="269"/>
      <c r="E213" s="269"/>
      <c r="F213" s="290" t="s">
        <v>703</v>
      </c>
      <c r="G213" s="328"/>
      <c r="H213" s="401" t="s">
        <v>868</v>
      </c>
      <c r="I213" s="401"/>
      <c r="J213" s="401"/>
      <c r="K213" s="340"/>
    </row>
    <row r="214" spans="2:11" s="1" customFormat="1" ht="15" customHeight="1">
      <c r="B214" s="339"/>
      <c r="C214" s="269"/>
      <c r="D214" s="269"/>
      <c r="E214" s="269"/>
      <c r="F214" s="290"/>
      <c r="G214" s="328"/>
      <c r="H214" s="319"/>
      <c r="I214" s="319"/>
      <c r="J214" s="319"/>
      <c r="K214" s="340"/>
    </row>
    <row r="215" spans="2:11" s="1" customFormat="1" ht="15" customHeight="1">
      <c r="B215" s="339"/>
      <c r="C215" s="269" t="s">
        <v>828</v>
      </c>
      <c r="D215" s="269"/>
      <c r="E215" s="269"/>
      <c r="F215" s="290">
        <v>1</v>
      </c>
      <c r="G215" s="328"/>
      <c r="H215" s="401" t="s">
        <v>869</v>
      </c>
      <c r="I215" s="401"/>
      <c r="J215" s="401"/>
      <c r="K215" s="340"/>
    </row>
    <row r="216" spans="2:11" s="1" customFormat="1" ht="15" customHeight="1">
      <c r="B216" s="339"/>
      <c r="C216" s="269"/>
      <c r="D216" s="269"/>
      <c r="E216" s="269"/>
      <c r="F216" s="290">
        <v>2</v>
      </c>
      <c r="G216" s="328"/>
      <c r="H216" s="401" t="s">
        <v>870</v>
      </c>
      <c r="I216" s="401"/>
      <c r="J216" s="401"/>
      <c r="K216" s="340"/>
    </row>
    <row r="217" spans="2:11" s="1" customFormat="1" ht="15" customHeight="1">
      <c r="B217" s="339"/>
      <c r="C217" s="269"/>
      <c r="D217" s="269"/>
      <c r="E217" s="269"/>
      <c r="F217" s="290">
        <v>3</v>
      </c>
      <c r="G217" s="328"/>
      <c r="H217" s="401" t="s">
        <v>871</v>
      </c>
      <c r="I217" s="401"/>
      <c r="J217" s="401"/>
      <c r="K217" s="340"/>
    </row>
    <row r="218" spans="2:11" s="1" customFormat="1" ht="15" customHeight="1">
      <c r="B218" s="339"/>
      <c r="C218" s="269"/>
      <c r="D218" s="269"/>
      <c r="E218" s="269"/>
      <c r="F218" s="290">
        <v>4</v>
      </c>
      <c r="G218" s="328"/>
      <c r="H218" s="401" t="s">
        <v>872</v>
      </c>
      <c r="I218" s="401"/>
      <c r="J218" s="401"/>
      <c r="K218" s="340"/>
    </row>
    <row r="219" spans="2:11" s="1" customFormat="1" ht="12.75" customHeight="1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SO 101 - Chodník</vt:lpstr>
      <vt:lpstr>VRN - Vedlejší rozpočtové...</vt:lpstr>
      <vt:lpstr>Pokyny pro vyplnění</vt:lpstr>
      <vt:lpstr>'Rekapitulace stavby'!Názvy_tisku</vt:lpstr>
      <vt:lpstr>'SO 101 - Chodník'!Názvy_tisku</vt:lpstr>
      <vt:lpstr>'VRN - Vedlejší rozpočtové...'!Názvy_tisku</vt:lpstr>
      <vt:lpstr>'Pokyny pro vyplnění'!Oblast_tisku</vt:lpstr>
      <vt:lpstr>'Rekapitulace stavby'!Oblast_tisku</vt:lpstr>
      <vt:lpstr>'SO 101 - Chodník'!Oblast_tisku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Synková Petra, Mgr.</dc:creator>
  <cp:lastModifiedBy>Synková Petra, Mgr.</cp:lastModifiedBy>
  <dcterms:created xsi:type="dcterms:W3CDTF">2025-09-22T05:25:06Z</dcterms:created>
  <dcterms:modified xsi:type="dcterms:W3CDTF">2025-09-22T12:52:23Z</dcterms:modified>
</cp:coreProperties>
</file>