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Zakázky\2025\MěÚ\P25V00000148_Optimalizace MHD\"/>
    </mc:Choice>
  </mc:AlternateContent>
  <xr:revisionPtr revIDLastSave="0" documentId="13_ncr:1_{5378FECE-A748-4314-BCB6-41D026FE2C80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2018" sheetId="2" r:id="rId1"/>
    <sheet name="2019" sheetId="3" r:id="rId2"/>
    <sheet name="2020" sheetId="5" r:id="rId3"/>
    <sheet name="2021" sheetId="4" r:id="rId4"/>
    <sheet name="2022" sheetId="6" r:id="rId5"/>
    <sheet name="2023" sheetId="7" r:id="rId6"/>
    <sheet name="2024" sheetId="8" r:id="rId7"/>
    <sheet name="2025" sheetId="9" r:id="rId8"/>
    <sheet name="souhr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6" l="1"/>
  <c r="O4" i="3" l="1"/>
  <c r="O8" i="5" l="1"/>
  <c r="O7" i="5"/>
  <c r="O6" i="5"/>
  <c r="O5" i="5"/>
  <c r="O4" i="5"/>
  <c r="O9" i="6"/>
  <c r="O11" i="6"/>
  <c r="O10" i="6"/>
  <c r="O8" i="6"/>
  <c r="O7" i="6"/>
  <c r="O6" i="6"/>
  <c r="O5" i="6"/>
  <c r="O4" i="6"/>
  <c r="O12" i="9" l="1"/>
  <c r="J11" i="11" s="1"/>
  <c r="K11" i="11" s="1"/>
  <c r="O11" i="9"/>
  <c r="J10" i="11" s="1"/>
  <c r="K10" i="11" s="1"/>
  <c r="O10" i="9"/>
  <c r="J9" i="11" s="1"/>
  <c r="K9" i="11" s="1"/>
  <c r="O9" i="9"/>
  <c r="J8" i="11" s="1"/>
  <c r="K8" i="11" s="1"/>
  <c r="O8" i="9"/>
  <c r="J7" i="11" s="1"/>
  <c r="K7" i="11" s="1"/>
  <c r="O7" i="9"/>
  <c r="J6" i="11" s="1"/>
  <c r="K6" i="11" s="1"/>
  <c r="O6" i="9"/>
  <c r="J5" i="11" s="1"/>
  <c r="K5" i="11" s="1"/>
  <c r="O5" i="9"/>
  <c r="J4" i="11" s="1"/>
  <c r="K4" i="11" s="1"/>
  <c r="O4" i="9"/>
  <c r="J3" i="11" s="1"/>
  <c r="K3" i="11" s="1"/>
  <c r="O11" i="8"/>
  <c r="O10" i="8"/>
  <c r="O9" i="8"/>
  <c r="O8" i="8"/>
  <c r="O7" i="8"/>
  <c r="O6" i="8"/>
  <c r="O5" i="8"/>
  <c r="O4" i="8"/>
  <c r="O11" i="7"/>
  <c r="O10" i="7"/>
  <c r="O9" i="7"/>
  <c r="O8" i="7"/>
  <c r="O7" i="7"/>
  <c r="O6" i="7"/>
  <c r="O5" i="7"/>
  <c r="O4" i="7"/>
  <c r="O12" i="8"/>
  <c r="O12" i="7"/>
  <c r="O12" i="6"/>
  <c r="O13" i="6" s="1"/>
  <c r="O11" i="4"/>
  <c r="O10" i="4"/>
  <c r="O9" i="4"/>
  <c r="O8" i="4"/>
  <c r="O7" i="4"/>
  <c r="O6" i="4"/>
  <c r="O5" i="4"/>
  <c r="O4" i="4"/>
  <c r="O12" i="5"/>
  <c r="O11" i="5"/>
  <c r="O10" i="5"/>
  <c r="O9" i="5"/>
  <c r="O11" i="3"/>
  <c r="O10" i="3"/>
  <c r="O9" i="3"/>
  <c r="O8" i="3"/>
  <c r="O7" i="3"/>
  <c r="O6" i="3"/>
  <c r="O5" i="3"/>
  <c r="O12" i="3"/>
  <c r="O3" i="2"/>
  <c r="O13" i="9" l="1"/>
  <c r="J12" i="11" s="1"/>
  <c r="K12" i="11" s="1"/>
  <c r="O13" i="8"/>
  <c r="O13" i="7"/>
  <c r="O13" i="5"/>
  <c r="N12" i="2"/>
  <c r="O11" i="2"/>
  <c r="O10" i="2"/>
  <c r="O9" i="2"/>
  <c r="O8" i="2"/>
  <c r="O7" i="2"/>
  <c r="O6" i="2"/>
  <c r="O5" i="2"/>
  <c r="O4" i="2"/>
  <c r="N13" i="2" l="1"/>
  <c r="M12" i="2"/>
  <c r="K12" i="2"/>
  <c r="J12" i="2"/>
  <c r="I12" i="2"/>
  <c r="H12" i="2"/>
  <c r="F12" i="2"/>
  <c r="E12" i="2"/>
  <c r="D12" i="2"/>
  <c r="C12" i="2"/>
  <c r="L13" i="9" l="1"/>
  <c r="L14" i="9" s="1"/>
  <c r="N13" i="3"/>
  <c r="K13" i="9"/>
  <c r="K14" i="9" s="1"/>
  <c r="J13" i="9"/>
  <c r="J14" i="9" s="1"/>
  <c r="I13" i="9"/>
  <c r="I14" i="9" s="1"/>
  <c r="H13" i="9"/>
  <c r="H14" i="9" s="1"/>
  <c r="G13" i="9"/>
  <c r="G14" i="9" s="1"/>
  <c r="F13" i="9"/>
  <c r="F14" i="9" s="1"/>
  <c r="E13" i="9"/>
  <c r="E14" i="9" s="1"/>
  <c r="D13" i="9"/>
  <c r="D14" i="9" s="1"/>
  <c r="C13" i="9"/>
  <c r="C14" i="9" s="1"/>
  <c r="N13" i="8"/>
  <c r="N14" i="8" s="1"/>
  <c r="M13" i="8"/>
  <c r="M14" i="8" s="1"/>
  <c r="L13" i="8"/>
  <c r="L14" i="8" s="1"/>
  <c r="K13" i="8"/>
  <c r="K14" i="8" s="1"/>
  <c r="J13" i="8"/>
  <c r="J14" i="8" s="1"/>
  <c r="I13" i="8"/>
  <c r="I14" i="8" s="1"/>
  <c r="H13" i="8"/>
  <c r="H14" i="8" s="1"/>
  <c r="G13" i="8"/>
  <c r="G14" i="8" s="1"/>
  <c r="F13" i="8"/>
  <c r="F14" i="8" s="1"/>
  <c r="E13" i="8"/>
  <c r="E14" i="8" s="1"/>
  <c r="D13" i="8"/>
  <c r="D14" i="8" s="1"/>
  <c r="C13" i="8"/>
  <c r="C14" i="8" s="1"/>
  <c r="N13" i="7"/>
  <c r="N14" i="7" s="1"/>
  <c r="M13" i="7"/>
  <c r="M14" i="7" s="1"/>
  <c r="L13" i="7"/>
  <c r="L14" i="7" s="1"/>
  <c r="K13" i="7"/>
  <c r="K14" i="7" s="1"/>
  <c r="J13" i="7"/>
  <c r="J14" i="7" s="1"/>
  <c r="I13" i="7"/>
  <c r="I14" i="7" s="1"/>
  <c r="H13" i="7"/>
  <c r="H14" i="7" s="1"/>
  <c r="G13" i="7"/>
  <c r="G14" i="7" s="1"/>
  <c r="F13" i="7"/>
  <c r="F14" i="7" s="1"/>
  <c r="E13" i="7"/>
  <c r="E14" i="7" s="1"/>
  <c r="D13" i="7"/>
  <c r="D14" i="7" s="1"/>
  <c r="C13" i="7"/>
  <c r="C14" i="7" s="1"/>
  <c r="O14" i="9" l="1"/>
  <c r="J13" i="11" s="1"/>
  <c r="K13" i="11" s="1"/>
  <c r="N14" i="3"/>
  <c r="N13" i="6"/>
  <c r="N14" i="6" s="1"/>
  <c r="M13" i="6"/>
  <c r="M14" i="6" s="1"/>
  <c r="L13" i="6"/>
  <c r="L14" i="6" s="1"/>
  <c r="K13" i="6"/>
  <c r="K14" i="6" s="1"/>
  <c r="J13" i="6"/>
  <c r="J14" i="6" s="1"/>
  <c r="I13" i="6"/>
  <c r="I14" i="6" s="1"/>
  <c r="H13" i="6"/>
  <c r="H14" i="6" s="1"/>
  <c r="G13" i="6"/>
  <c r="G14" i="6" s="1"/>
  <c r="F13" i="6"/>
  <c r="F14" i="6" s="1"/>
  <c r="E13" i="6"/>
  <c r="E14" i="6" s="1"/>
  <c r="D13" i="6"/>
  <c r="D14" i="6" s="1"/>
  <c r="C13" i="6"/>
  <c r="N13" i="4"/>
  <c r="N14" i="4" s="1"/>
  <c r="M13" i="4"/>
  <c r="M14" i="4" s="1"/>
  <c r="L13" i="4"/>
  <c r="L14" i="4" s="1"/>
  <c r="K13" i="4"/>
  <c r="K14" i="4" s="1"/>
  <c r="J13" i="4"/>
  <c r="J14" i="4" s="1"/>
  <c r="I13" i="4"/>
  <c r="I14" i="4" s="1"/>
  <c r="G13" i="4"/>
  <c r="G14" i="4" s="1"/>
  <c r="F13" i="4"/>
  <c r="F14" i="4" s="1"/>
  <c r="E13" i="4"/>
  <c r="E14" i="4" s="1"/>
  <c r="D13" i="4"/>
  <c r="D14" i="4" s="1"/>
  <c r="C13" i="4"/>
  <c r="C14" i="4" s="1"/>
  <c r="N13" i="5"/>
  <c r="N14" i="5" s="1"/>
  <c r="M13" i="5"/>
  <c r="M14" i="5" s="1"/>
  <c r="L13" i="5"/>
  <c r="L14" i="5" s="1"/>
  <c r="K13" i="5"/>
  <c r="K14" i="5" s="1"/>
  <c r="J13" i="5"/>
  <c r="J14" i="5" s="1"/>
  <c r="I13" i="5"/>
  <c r="I14" i="5" s="1"/>
  <c r="H13" i="5"/>
  <c r="H14" i="5" s="1"/>
  <c r="G13" i="5"/>
  <c r="G14" i="5" s="1"/>
  <c r="F13" i="5"/>
  <c r="F14" i="5" s="1"/>
  <c r="E13" i="5"/>
  <c r="E14" i="5" s="1"/>
  <c r="C13" i="5"/>
  <c r="C14" i="5" s="1"/>
  <c r="C14" i="6" l="1"/>
  <c r="M13" i="3"/>
  <c r="L13" i="3"/>
  <c r="L14" i="3" s="1"/>
  <c r="K13" i="3"/>
  <c r="K14" i="3" s="1"/>
  <c r="J13" i="3"/>
  <c r="J14" i="3" s="1"/>
  <c r="I13" i="3"/>
  <c r="I14" i="3" s="1"/>
  <c r="H13" i="3"/>
  <c r="H14" i="3" s="1"/>
  <c r="G13" i="3"/>
  <c r="G14" i="3" s="1"/>
  <c r="F13" i="3"/>
  <c r="F14" i="3" s="1"/>
  <c r="E13" i="3"/>
  <c r="E14" i="3" s="1"/>
  <c r="D13" i="5"/>
  <c r="H12" i="4"/>
  <c r="D13" i="3"/>
  <c r="D14" i="3" s="1"/>
  <c r="C13" i="3"/>
  <c r="O15" i="8" l="1"/>
  <c r="H13" i="4"/>
  <c r="H14" i="4" s="1"/>
  <c r="O12" i="4"/>
  <c r="O13" i="4" s="1"/>
  <c r="M14" i="3"/>
  <c r="O13" i="3"/>
  <c r="D14" i="5"/>
  <c r="C14" i="3"/>
  <c r="F13" i="2"/>
  <c r="J13" i="2"/>
  <c r="M13" i="2"/>
  <c r="G14" i="2"/>
  <c r="G15" i="2"/>
  <c r="G16" i="2"/>
  <c r="K13" i="2"/>
  <c r="I13" i="2"/>
  <c r="H13" i="2"/>
  <c r="E13" i="2"/>
  <c r="D13" i="2"/>
  <c r="O15" i="9" l="1"/>
  <c r="J14" i="11" s="1"/>
  <c r="K14" i="11" s="1"/>
  <c r="O16" i="9"/>
  <c r="J15" i="11" s="1"/>
  <c r="K15" i="11" s="1"/>
  <c r="O17" i="9"/>
  <c r="J16" i="11" s="1"/>
  <c r="K16" i="11" s="1"/>
  <c r="O17" i="8"/>
  <c r="O16" i="8"/>
  <c r="O17" i="7"/>
  <c r="O16" i="7"/>
  <c r="O15" i="7"/>
  <c r="O16" i="6"/>
  <c r="O17" i="6"/>
  <c r="O15" i="4"/>
  <c r="O16" i="4"/>
  <c r="O17" i="4"/>
  <c r="O17" i="5"/>
  <c r="O16" i="5"/>
  <c r="O15" i="5"/>
  <c r="O14" i="3"/>
  <c r="O17" i="3" l="1"/>
  <c r="O16" i="3"/>
  <c r="O15" i="3"/>
  <c r="C13" i="2"/>
  <c r="O15" i="2" l="1"/>
  <c r="G12" i="2"/>
  <c r="O14" i="2"/>
  <c r="L12" i="2"/>
  <c r="O16" i="2" l="1"/>
  <c r="O12" i="2"/>
  <c r="G13" i="2"/>
  <c r="L13" i="2"/>
  <c r="O13" i="2" l="1"/>
</calcChain>
</file>

<file path=xl/sharedStrings.xml><?xml version="1.0" encoding="utf-8"?>
<sst xmlns="http://schemas.openxmlformats.org/spreadsheetml/2006/main" count="259" uniqueCount="34">
  <si>
    <t>celkový počet přepravovaných osob</t>
  </si>
  <si>
    <t>měsíční žákovské</t>
  </si>
  <si>
    <t>měsíční důchodci</t>
  </si>
  <si>
    <t>měsíční občanské</t>
  </si>
  <si>
    <t>čtvrtletní žákovské</t>
  </si>
  <si>
    <t>čtvrtletní důchodci</t>
  </si>
  <si>
    <t>čtvrtletní občanská</t>
  </si>
  <si>
    <t>elektronická peněženka</t>
  </si>
  <si>
    <t>v hotovosti u řidiče</t>
  </si>
  <si>
    <t>LEDEN</t>
  </si>
  <si>
    <t>celková tržba</t>
  </si>
  <si>
    <t>bez DPH</t>
  </si>
  <si>
    <t>s DPH</t>
  </si>
  <si>
    <t>celkový počet ujetých km spojů</t>
  </si>
  <si>
    <t>celkový počet neproduktivních km</t>
  </si>
  <si>
    <t>tržby z časových jízdenek vč. DPH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</si>
  <si>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</si>
  <si>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</si>
  <si>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</si>
  <si>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</si>
  <si>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</si>
  <si>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</si>
  <si>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</si>
  <si>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</si>
  <si>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</si>
  <si>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</si>
  <si>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</si>
  <si>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tržby jednotlivé jízdné vč. DPH</t>
  </si>
  <si>
    <t xml:space="preserve">celkem </t>
  </si>
  <si>
    <t>CELKEM ZA ROK</t>
  </si>
  <si>
    <t>doplňková tržba u řidiče vč. DPH + nevyčtené strojky</t>
  </si>
  <si>
    <t>doplňková tržba u řidiče vč. DPH a nevyčtené strojky</t>
  </si>
  <si>
    <t>doplňková tržba u řidiče vč. DPH + nevyčtené sstrojky</t>
  </si>
  <si>
    <t>2018-2025 (chybí listopad a prosinec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</si>
</sst>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Alignment="1">
      <alignment horizontal="left"/>
    </xf>
    <xf numFmtId="3" fontId="0" fillId="0" borderId="0" xfId="0" applyNumberFormat="1" applyBorder="1"/>
    <xf numFmtId="0" fontId="0" fillId="0" borderId="1" xfId="0" applyBorder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Border="1" applyAlignment="1">
      <alignment horizontal="center"/>
    </xf>
    <xf numFmtId="17" fontId="1" fillId="0" borderId="0" xfId="0" applyNumberFormat="1" applyFont="1"/>
    <xf numFmtId="0" fontId="1" fillId="0" borderId="0" xfId="0" applyFont="1" applyBorder="1"/>
    <xf numFmtId="0" fontId="0" fillId="0" borderId="2" xfId="0" applyBorder="1" applyAlignment="1">
      <alignment horizontal="left"/>
    </xf>
    <xf numFmtId="4" fontId="0" fillId="0" borderId="5" xfId="0" applyNumberFormat="1" applyBorder="1"/>
    <xf numFmtId="4" fontId="0" fillId="0" borderId="6" xfId="0" applyNumberFormat="1" applyBorder="1"/>
    <xf numFmtId="4" fontId="0" fillId="0" borderId="4" xfId="0" applyNumberFormat="1" applyBorder="1"/>
    <xf numFmtId="4" fontId="0" fillId="0" borderId="3" xfId="0" applyNumberFormat="1" applyBorder="1"/>
    <xf numFmtId="4" fontId="0" fillId="0" borderId="2" xfId="0" applyNumberFormat="1" applyBorder="1"/>
    <xf numFmtId="4" fontId="0" fillId="0" borderId="6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/>
    <xf numFmtId="4" fontId="0" fillId="0" borderId="5" xfId="0" applyNumberFormat="1" applyBorder="1" applyAlignment="1"/>
    <xf numFmtId="4" fontId="0" fillId="2" borderId="6" xfId="0" applyNumberFormat="1" applyFill="1" applyBorder="1" applyAlignment="1"/>
    <xf numFmtId="4" fontId="0" fillId="0" borderId="6" xfId="0" applyNumberFormat="1" applyFill="1" applyBorder="1"/>
    <xf numFmtId="4" fontId="1" fillId="0" borderId="1" xfId="0" applyNumberFormat="1" applyFont="1" applyBorder="1" applyAlignment="1">
      <alignment horizontal="right"/>
    </xf>
    <xf numFmtId="4" fontId="0" fillId="0" borderId="0" xfId="0" applyNumberFormat="1"/>
    <xf numFmtId="0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1"/>
  <sheetViews>
    <sheetView workbookViewId="0">
      <selection activeCell="I32" sqref="I32"/>
    </sheetView>
  </sheetViews>
  <sheetFormatPr defaultRowHeight="15" x14ac:dyDescent="0.25"/>
  <cols>
    <col min="1" max="1" width="48" bestFit="1" customWidth="1"/>
    <col min="2" max="2" width="22.5703125" bestFit="1" customWidth="1"/>
    <col min="3" max="3" width="12.28515625" customWidth="1"/>
    <col min="4" max="4" width="12.28515625" style="9" customWidth="1"/>
    <col min="5" max="5" width="12.28515625" customWidth="1"/>
    <col min="6" max="6" width="12.28515625" style="11" customWidth="1"/>
    <col min="7" max="8" width="12.28515625" customWidth="1"/>
    <col min="9" max="9" width="12.28515625" style="11" customWidth="1"/>
    <col min="10" max="10" width="12.28515625" style="13" customWidth="1"/>
    <col min="11" max="15" width="12.28515625" customWidth="1"/>
  </cols>
  <sheetData>
    <row r="2" spans="1:15" x14ac:dyDescent="0.25">
      <c r="A2" s="6">
        <v>2018</v>
      </c>
      <c r="B2" s="2"/>
      <c r="C2" s="2" t="s">
        <v>9</v>
      </c>
      <c r="D2" s="2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2" t="s">
        <v>23</v>
      </c>
      <c r="L2" s="2" t="s">
        <v>24</v>
      </c>
      <c r="M2" s="2" t="s">
        <v>25</v>
      </c>
      <c r="N2" s="2" t="s">
        <v>26</v>
      </c>
      <c r="O2" s="16" t="s">
        <v>29</v>
      </c>
    </row>
    <row r="3" spans="1:15" x14ac:dyDescent="0.25">
      <c r="A3" s="43" t="s">
        <v>15</v>
      </c>
      <c r="B3" s="18" t="s">
        <v>1</v>
      </c>
      <c r="C3" s="28">
        <v>49400</v>
      </c>
      <c r="D3" s="29">
        <v>44600</v>
      </c>
      <c r="E3" s="28">
        <v>41300</v>
      </c>
      <c r="F3" s="29">
        <v>43900</v>
      </c>
      <c r="G3" s="30">
        <v>40400</v>
      </c>
      <c r="H3" s="31">
        <v>32400</v>
      </c>
      <c r="I3" s="32">
        <v>7400</v>
      </c>
      <c r="J3" s="29">
        <v>13100</v>
      </c>
      <c r="K3" s="28">
        <v>37300</v>
      </c>
      <c r="L3" s="29">
        <v>36700</v>
      </c>
      <c r="M3" s="28">
        <v>35500</v>
      </c>
      <c r="N3" s="29">
        <v>31000</v>
      </c>
      <c r="O3" s="30">
        <f t="shared" ref="O3:O11" si="0">N3+M3+L3+K3+J3+I3+H3+G3+F3+E3+D3+C3</f>
        <v>413000</v>
      </c>
    </row>
    <row r="4" spans="1:15" x14ac:dyDescent="0.25">
      <c r="A4" s="43"/>
      <c r="B4" s="18" t="s">
        <v>2</v>
      </c>
      <c r="C4" s="28">
        <v>46700</v>
      </c>
      <c r="D4" s="29">
        <v>36800</v>
      </c>
      <c r="E4" s="28">
        <v>31100</v>
      </c>
      <c r="F4" s="29">
        <v>35500</v>
      </c>
      <c r="G4" s="28">
        <v>34200</v>
      </c>
      <c r="H4" s="29">
        <v>31400</v>
      </c>
      <c r="I4" s="28">
        <v>30200</v>
      </c>
      <c r="J4" s="29">
        <v>32100</v>
      </c>
      <c r="K4" s="28">
        <v>31200</v>
      </c>
      <c r="L4" s="29">
        <v>35200</v>
      </c>
      <c r="M4" s="28">
        <v>35000</v>
      </c>
      <c r="N4" s="29">
        <v>29700</v>
      </c>
      <c r="O4" s="30">
        <f t="shared" si="0"/>
        <v>409100</v>
      </c>
    </row>
    <row r="5" spans="1:15" x14ac:dyDescent="0.25">
      <c r="A5" s="43"/>
      <c r="B5" s="18" t="s">
        <v>3</v>
      </c>
      <c r="C5" s="28">
        <v>130500</v>
      </c>
      <c r="D5" s="29">
        <v>112000</v>
      </c>
      <c r="E5" s="28">
        <v>112500</v>
      </c>
      <c r="F5" s="29">
        <v>105750</v>
      </c>
      <c r="G5" s="28">
        <v>99500</v>
      </c>
      <c r="H5" s="29">
        <v>86250</v>
      </c>
      <c r="I5" s="28">
        <v>72000</v>
      </c>
      <c r="J5" s="29">
        <v>82750</v>
      </c>
      <c r="K5" s="28">
        <v>85000</v>
      </c>
      <c r="L5" s="29">
        <v>99500</v>
      </c>
      <c r="M5" s="28">
        <v>95750</v>
      </c>
      <c r="N5" s="29">
        <v>82750</v>
      </c>
      <c r="O5" s="30">
        <f t="shared" si="0"/>
        <v>1164250</v>
      </c>
    </row>
    <row r="6" spans="1:15" x14ac:dyDescent="0.25">
      <c r="A6" s="43"/>
      <c r="B6" s="18" t="s">
        <v>4</v>
      </c>
      <c r="C6" s="28">
        <v>26880</v>
      </c>
      <c r="D6" s="29">
        <v>0</v>
      </c>
      <c r="E6" s="28">
        <v>9520</v>
      </c>
      <c r="F6" s="29">
        <v>16520</v>
      </c>
      <c r="G6" s="28">
        <v>0</v>
      </c>
      <c r="H6" s="29">
        <v>840</v>
      </c>
      <c r="I6" s="28">
        <v>2800</v>
      </c>
      <c r="J6" s="29">
        <v>0</v>
      </c>
      <c r="K6" s="28">
        <v>22680</v>
      </c>
      <c r="L6" s="29">
        <v>22400</v>
      </c>
      <c r="M6" s="28">
        <v>0</v>
      </c>
      <c r="N6" s="29">
        <v>6160</v>
      </c>
      <c r="O6" s="30">
        <f t="shared" si="0"/>
        <v>107800</v>
      </c>
    </row>
    <row r="7" spans="1:15" x14ac:dyDescent="0.25">
      <c r="A7" s="43"/>
      <c r="B7" s="18" t="s">
        <v>5</v>
      </c>
      <c r="C7" s="28">
        <v>13440</v>
      </c>
      <c r="D7" s="29">
        <v>560</v>
      </c>
      <c r="E7" s="28">
        <v>19600</v>
      </c>
      <c r="F7" s="29">
        <v>11760</v>
      </c>
      <c r="G7" s="28">
        <v>560</v>
      </c>
      <c r="H7" s="29">
        <v>17080</v>
      </c>
      <c r="I7" s="28">
        <v>10920</v>
      </c>
      <c r="J7" s="29">
        <v>280</v>
      </c>
      <c r="K7" s="28">
        <v>14840</v>
      </c>
      <c r="L7" s="29">
        <v>14840</v>
      </c>
      <c r="M7" s="28">
        <v>280</v>
      </c>
      <c r="N7" s="29">
        <v>12320</v>
      </c>
      <c r="O7" s="30">
        <f t="shared" si="0"/>
        <v>116480</v>
      </c>
    </row>
    <row r="8" spans="1:15" x14ac:dyDescent="0.25">
      <c r="A8" s="43"/>
      <c r="B8" s="18" t="s">
        <v>6</v>
      </c>
      <c r="C8" s="28">
        <v>91000</v>
      </c>
      <c r="D8" s="29">
        <v>5200</v>
      </c>
      <c r="E8" s="28">
        <v>53300</v>
      </c>
      <c r="F8" s="29">
        <v>66950</v>
      </c>
      <c r="G8" s="28">
        <v>1300</v>
      </c>
      <c r="H8" s="29">
        <v>44200</v>
      </c>
      <c r="I8" s="28">
        <v>48100</v>
      </c>
      <c r="J8" s="29">
        <v>650</v>
      </c>
      <c r="K8" s="28">
        <v>67600</v>
      </c>
      <c r="L8" s="29">
        <v>79300</v>
      </c>
      <c r="M8" s="28">
        <v>1300</v>
      </c>
      <c r="N8" s="29">
        <v>52650</v>
      </c>
      <c r="O8" s="30">
        <f t="shared" si="0"/>
        <v>511550</v>
      </c>
    </row>
    <row r="9" spans="1:15" x14ac:dyDescent="0.25">
      <c r="A9" s="42" t="s">
        <v>27</v>
      </c>
      <c r="B9" s="18" t="s">
        <v>7</v>
      </c>
      <c r="C9" s="28">
        <v>98791</v>
      </c>
      <c r="D9" s="29">
        <v>89585</v>
      </c>
      <c r="E9" s="28">
        <v>91539</v>
      </c>
      <c r="F9" s="29">
        <v>75924</v>
      </c>
      <c r="G9" s="28">
        <v>74184</v>
      </c>
      <c r="H9" s="29">
        <v>71068</v>
      </c>
      <c r="I9" s="28">
        <v>60314</v>
      </c>
      <c r="J9" s="29">
        <v>66422</v>
      </c>
      <c r="K9" s="28">
        <v>74168</v>
      </c>
      <c r="L9" s="29">
        <v>87936</v>
      </c>
      <c r="M9" s="28">
        <v>82542</v>
      </c>
      <c r="N9" s="29">
        <v>63718</v>
      </c>
      <c r="O9" s="30">
        <f t="shared" si="0"/>
        <v>936191</v>
      </c>
    </row>
    <row r="10" spans="1:15" x14ac:dyDescent="0.25">
      <c r="A10" s="42"/>
      <c r="B10" s="18" t="s">
        <v>8</v>
      </c>
      <c r="C10" s="28">
        <v>499758</v>
      </c>
      <c r="D10" s="29">
        <v>439926</v>
      </c>
      <c r="E10" s="28">
        <v>489636</v>
      </c>
      <c r="F10" s="29">
        <v>447372</v>
      </c>
      <c r="G10" s="28">
        <v>447972</v>
      </c>
      <c r="H10" s="29">
        <v>436656</v>
      </c>
      <c r="I10" s="28">
        <v>389712</v>
      </c>
      <c r="J10" s="29">
        <v>425454</v>
      </c>
      <c r="K10" s="28">
        <v>444840</v>
      </c>
      <c r="L10" s="29">
        <v>476280</v>
      </c>
      <c r="M10" s="28">
        <v>462612</v>
      </c>
      <c r="N10" s="29">
        <v>418302</v>
      </c>
      <c r="O10" s="30">
        <f t="shared" si="0"/>
        <v>5378520</v>
      </c>
    </row>
    <row r="11" spans="1:15" x14ac:dyDescent="0.25">
      <c r="A11" s="8" t="s">
        <v>30</v>
      </c>
      <c r="B11" s="18"/>
      <c r="C11" s="28">
        <v>0</v>
      </c>
      <c r="D11" s="29">
        <v>0</v>
      </c>
      <c r="E11" s="28">
        <v>0</v>
      </c>
      <c r="F11" s="29">
        <v>0</v>
      </c>
      <c r="G11" s="28">
        <v>720</v>
      </c>
      <c r="H11" s="29">
        <v>0</v>
      </c>
      <c r="I11" s="28">
        <v>0</v>
      </c>
      <c r="J11" s="29">
        <v>0</v>
      </c>
      <c r="K11" s="28">
        <v>0</v>
      </c>
      <c r="L11" s="29">
        <v>288</v>
      </c>
      <c r="M11" s="28">
        <v>0</v>
      </c>
      <c r="N11" s="29">
        <v>23112</v>
      </c>
      <c r="O11" s="30">
        <f t="shared" si="0"/>
        <v>24120</v>
      </c>
    </row>
    <row r="12" spans="1:15" x14ac:dyDescent="0.25">
      <c r="A12" s="42" t="s">
        <v>10</v>
      </c>
      <c r="B12" s="18" t="s">
        <v>12</v>
      </c>
      <c r="C12" s="28">
        <f t="shared" ref="C12:N12" si="1">SUM(C3:C11)</f>
        <v>956469</v>
      </c>
      <c r="D12" s="29">
        <f t="shared" si="1"/>
        <v>728671</v>
      </c>
      <c r="E12" s="28">
        <f t="shared" si="1"/>
        <v>848495</v>
      </c>
      <c r="F12" s="29">
        <f t="shared" si="1"/>
        <v>803676</v>
      </c>
      <c r="G12" s="28">
        <f t="shared" si="1"/>
        <v>698836</v>
      </c>
      <c r="H12" s="29">
        <f t="shared" si="1"/>
        <v>719894</v>
      </c>
      <c r="I12" s="28">
        <f t="shared" si="1"/>
        <v>621446</v>
      </c>
      <c r="J12" s="29">
        <f t="shared" si="1"/>
        <v>620756</v>
      </c>
      <c r="K12" s="28">
        <f t="shared" si="1"/>
        <v>777628</v>
      </c>
      <c r="L12" s="29">
        <f t="shared" si="1"/>
        <v>852444</v>
      </c>
      <c r="M12" s="28">
        <f t="shared" si="1"/>
        <v>712984</v>
      </c>
      <c r="N12" s="29">
        <f t="shared" si="1"/>
        <v>719712</v>
      </c>
      <c r="O12" s="30">
        <f>N12+M12+L12+K12+J12+I12+H12+G12+F12+E12+D12++C12</f>
        <v>9061011</v>
      </c>
    </row>
    <row r="13" spans="1:15" x14ac:dyDescent="0.25">
      <c r="A13" s="42"/>
      <c r="B13" s="18" t="s">
        <v>11</v>
      </c>
      <c r="C13" s="28">
        <f t="shared" ref="C13:N13" si="2">C12/1.15</f>
        <v>831712.17391304357</v>
      </c>
      <c r="D13" s="29">
        <f t="shared" si="2"/>
        <v>633626.95652173914</v>
      </c>
      <c r="E13" s="28">
        <f t="shared" si="2"/>
        <v>737821.73913043481</v>
      </c>
      <c r="F13" s="29">
        <f t="shared" si="2"/>
        <v>698848.69565217395</v>
      </c>
      <c r="G13" s="28">
        <f t="shared" si="2"/>
        <v>607683.47826086963</v>
      </c>
      <c r="H13" s="29">
        <f t="shared" si="2"/>
        <v>625994.78260869568</v>
      </c>
      <c r="I13" s="28">
        <f t="shared" si="2"/>
        <v>540387.82608695654</v>
      </c>
      <c r="J13" s="29">
        <f t="shared" si="2"/>
        <v>539787.82608695654</v>
      </c>
      <c r="K13" s="28">
        <f t="shared" si="2"/>
        <v>676198.2608695653</v>
      </c>
      <c r="L13" s="29">
        <f t="shared" si="2"/>
        <v>741255.65217391308</v>
      </c>
      <c r="M13" s="28">
        <f t="shared" si="2"/>
        <v>619986.08695652173</v>
      </c>
      <c r="N13" s="29">
        <f t="shared" si="2"/>
        <v>625836.52173913049</v>
      </c>
      <c r="O13" s="30">
        <f>N13+M13+L13+K13+J13+I13+H13+G13+F13+E13+D13+C13</f>
        <v>7879140.0000000009</v>
      </c>
    </row>
    <row r="14" spans="1:15" x14ac:dyDescent="0.25">
      <c r="A14" s="1" t="s">
        <v>0</v>
      </c>
      <c r="B14" s="18"/>
      <c r="C14" s="28">
        <v>189995</v>
      </c>
      <c r="D14" s="33">
        <v>126744</v>
      </c>
      <c r="E14" s="34">
        <v>154120</v>
      </c>
      <c r="F14" s="33">
        <v>154510</v>
      </c>
      <c r="G14" s="34">
        <f>L14</f>
        <v>160592</v>
      </c>
      <c r="H14" s="33">
        <v>127577</v>
      </c>
      <c r="I14" s="34">
        <v>101166</v>
      </c>
      <c r="J14" s="33">
        <v>92878</v>
      </c>
      <c r="K14" s="28">
        <v>148246</v>
      </c>
      <c r="L14" s="33">
        <v>160592</v>
      </c>
      <c r="M14" s="34">
        <v>116404</v>
      </c>
      <c r="N14" s="29">
        <v>123728</v>
      </c>
      <c r="O14" s="30">
        <f>SUM(A14:N14)</f>
        <v>1656552</v>
      </c>
    </row>
    <row r="15" spans="1:15" x14ac:dyDescent="0.25">
      <c r="A15" s="1" t="s">
        <v>13</v>
      </c>
      <c r="B15" s="18"/>
      <c r="C15" s="28">
        <v>37649</v>
      </c>
      <c r="D15" s="33">
        <v>34209</v>
      </c>
      <c r="E15" s="34">
        <v>36916</v>
      </c>
      <c r="F15" s="33">
        <v>35318</v>
      </c>
      <c r="G15" s="34">
        <f>L15</f>
        <v>39596</v>
      </c>
      <c r="H15" s="35">
        <v>36284</v>
      </c>
      <c r="I15" s="34">
        <v>32513</v>
      </c>
      <c r="J15" s="33">
        <v>34765</v>
      </c>
      <c r="K15" s="28">
        <v>35350</v>
      </c>
      <c r="L15" s="33">
        <v>39596</v>
      </c>
      <c r="M15" s="34">
        <v>38157</v>
      </c>
      <c r="N15" s="29">
        <v>33965</v>
      </c>
      <c r="O15" s="30">
        <f>SUM(C15:N15)</f>
        <v>434318</v>
      </c>
    </row>
    <row r="16" spans="1:15" x14ac:dyDescent="0.25">
      <c r="A16" s="1" t="s">
        <v>14</v>
      </c>
      <c r="B16" s="18"/>
      <c r="C16" s="28">
        <v>4066</v>
      </c>
      <c r="D16" s="33">
        <v>3901</v>
      </c>
      <c r="E16" s="34">
        <v>3864</v>
      </c>
      <c r="F16" s="33">
        <v>3504</v>
      </c>
      <c r="G16" s="34">
        <f>L16</f>
        <v>5548</v>
      </c>
      <c r="H16" s="33">
        <v>3923</v>
      </c>
      <c r="I16" s="34">
        <v>3115</v>
      </c>
      <c r="J16" s="33">
        <v>3561</v>
      </c>
      <c r="K16" s="28">
        <v>5275</v>
      </c>
      <c r="L16" s="33">
        <v>5548</v>
      </c>
      <c r="M16" s="34">
        <v>5471</v>
      </c>
      <c r="N16" s="29">
        <v>5251</v>
      </c>
      <c r="O16" s="30">
        <f>SUM(A16:N16)</f>
        <v>53027</v>
      </c>
    </row>
    <row r="17" spans="4:11" x14ac:dyDescent="0.25">
      <c r="K17" s="4"/>
    </row>
    <row r="18" spans="4:11" x14ac:dyDescent="0.25">
      <c r="E18" s="2"/>
      <c r="F18" s="12"/>
      <c r="H18" s="2"/>
      <c r="I18" s="12"/>
      <c r="J18" s="14"/>
      <c r="K18" s="4"/>
    </row>
    <row r="19" spans="4:11" x14ac:dyDescent="0.25">
      <c r="D19" s="4"/>
    </row>
    <row r="20" spans="4:11" x14ac:dyDescent="0.25">
      <c r="D20" s="4"/>
    </row>
    <row r="21" spans="4:11" x14ac:dyDescent="0.25">
      <c r="D21" s="4"/>
    </row>
    <row r="22" spans="4:11" x14ac:dyDescent="0.25">
      <c r="D22" s="4"/>
    </row>
    <row r="23" spans="4:11" x14ac:dyDescent="0.25">
      <c r="D23" s="4"/>
    </row>
    <row r="24" spans="4:11" x14ac:dyDescent="0.25">
      <c r="D24" s="4"/>
    </row>
    <row r="25" spans="4:11" x14ac:dyDescent="0.25">
      <c r="D25" s="4"/>
    </row>
    <row r="26" spans="4:11" x14ac:dyDescent="0.25">
      <c r="D26" s="4"/>
    </row>
    <row r="27" spans="4:11" x14ac:dyDescent="0.25">
      <c r="D27" s="4"/>
    </row>
    <row r="28" spans="4:11" x14ac:dyDescent="0.25">
      <c r="D28" s="4"/>
    </row>
    <row r="29" spans="4:11" x14ac:dyDescent="0.25">
      <c r="D29" s="5"/>
    </row>
    <row r="30" spans="4:11" x14ac:dyDescent="0.25">
      <c r="D30" s="5"/>
    </row>
    <row r="31" spans="4:11" x14ac:dyDescent="0.25">
      <c r="D31" s="5"/>
    </row>
    <row r="34" spans="4:11" x14ac:dyDescent="0.25">
      <c r="H34" s="2"/>
      <c r="I34" s="12"/>
      <c r="J34" s="14"/>
      <c r="K34" s="5"/>
    </row>
    <row r="35" spans="4:11" x14ac:dyDescent="0.25">
      <c r="D35" s="4"/>
    </row>
    <row r="36" spans="4:11" x14ac:dyDescent="0.25">
      <c r="D36" s="4"/>
    </row>
    <row r="37" spans="4:11" x14ac:dyDescent="0.25">
      <c r="D37" s="4"/>
    </row>
    <row r="38" spans="4:11" x14ac:dyDescent="0.25">
      <c r="D38" s="4"/>
    </row>
    <row r="39" spans="4:11" x14ac:dyDescent="0.25">
      <c r="D39" s="4"/>
    </row>
    <row r="40" spans="4:11" x14ac:dyDescent="0.25">
      <c r="D40" s="4"/>
    </row>
    <row r="41" spans="4:11" x14ac:dyDescent="0.25">
      <c r="D41" s="4"/>
    </row>
    <row r="42" spans="4:11" x14ac:dyDescent="0.25">
      <c r="D42" s="4"/>
    </row>
    <row r="43" spans="4:11" x14ac:dyDescent="0.25">
      <c r="D43" s="4"/>
    </row>
    <row r="44" spans="4:11" x14ac:dyDescent="0.25">
      <c r="D44" s="4"/>
    </row>
    <row r="45" spans="4:11" x14ac:dyDescent="0.25">
      <c r="D45" s="5"/>
    </row>
    <row r="46" spans="4:11" x14ac:dyDescent="0.25">
      <c r="D46" s="5"/>
    </row>
    <row r="48" spans="4:11" x14ac:dyDescent="0.25">
      <c r="D48" s="10"/>
      <c r="E48" s="2"/>
      <c r="F48" s="12"/>
      <c r="H48" s="2"/>
      <c r="I48" s="12"/>
      <c r="J48" s="1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</sheetData>
  <mergeCells count="3">
    <mergeCell ref="A12:A13"/>
    <mergeCell ref="A3:A8"/>
    <mergeCell ref="A9:A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67"/>
  <sheetViews>
    <sheetView workbookViewId="0">
      <selection activeCell="H34" sqref="H34"/>
    </sheetView>
  </sheetViews>
  <sheetFormatPr defaultRowHeight="15" x14ac:dyDescent="0.25"/>
  <cols>
    <col min="1" max="1" width="48" customWidth="1"/>
    <col min="2" max="2" width="22.5703125" customWidth="1"/>
    <col min="3" max="3" width="12.28515625" customWidth="1"/>
    <col min="4" max="5" width="12.28515625" style="13" customWidth="1"/>
    <col min="6" max="7" width="12.28515625" customWidth="1"/>
    <col min="8" max="9" width="12.28515625" style="13" customWidth="1"/>
    <col min="10" max="15" width="12.28515625" customWidth="1"/>
  </cols>
  <sheetData>
    <row r="3" spans="1:15" x14ac:dyDescent="0.25">
      <c r="A3" s="6">
        <v>2019</v>
      </c>
      <c r="B3" s="2"/>
      <c r="C3" s="2" t="s">
        <v>9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26</v>
      </c>
      <c r="O3" s="16" t="s">
        <v>29</v>
      </c>
    </row>
    <row r="4" spans="1:15" x14ac:dyDescent="0.25">
      <c r="A4" s="43" t="s">
        <v>15</v>
      </c>
      <c r="B4" s="19" t="s">
        <v>1</v>
      </c>
      <c r="C4" s="29">
        <v>36300</v>
      </c>
      <c r="D4" s="28">
        <v>23600</v>
      </c>
      <c r="E4" s="29">
        <v>19900</v>
      </c>
      <c r="F4" s="28">
        <v>16900</v>
      </c>
      <c r="G4" s="29">
        <v>21900</v>
      </c>
      <c r="H4" s="28">
        <v>13900</v>
      </c>
      <c r="I4" s="29">
        <v>6300</v>
      </c>
      <c r="J4" s="28">
        <v>10900</v>
      </c>
      <c r="K4" s="29">
        <v>18000</v>
      </c>
      <c r="L4" s="28">
        <v>13700</v>
      </c>
      <c r="M4" s="29">
        <v>13300</v>
      </c>
      <c r="N4" s="28">
        <v>5819</v>
      </c>
      <c r="O4" s="29">
        <f>N4+N4</f>
        <v>11638</v>
      </c>
    </row>
    <row r="5" spans="1:15" x14ac:dyDescent="0.25">
      <c r="A5" s="43"/>
      <c r="B5" s="19" t="s">
        <v>2</v>
      </c>
      <c r="C5" s="29">
        <v>36300</v>
      </c>
      <c r="D5" s="28">
        <v>28700</v>
      </c>
      <c r="E5" s="29">
        <v>18900</v>
      </c>
      <c r="F5" s="28">
        <v>20100</v>
      </c>
      <c r="G5" s="29">
        <v>19100</v>
      </c>
      <c r="H5" s="28">
        <v>17300</v>
      </c>
      <c r="I5" s="29">
        <v>15200</v>
      </c>
      <c r="J5" s="28">
        <v>13600</v>
      </c>
      <c r="K5" s="29">
        <v>17300</v>
      </c>
      <c r="L5" s="28">
        <v>17100</v>
      </c>
      <c r="M5" s="29">
        <v>14700</v>
      </c>
      <c r="N5" s="28">
        <v>8110</v>
      </c>
      <c r="O5" s="29">
        <f>N5+M5+L5+K5+J5+I5+H5+G5++F5+E5+D5++C5</f>
        <v>226410</v>
      </c>
    </row>
    <row r="6" spans="1:15" x14ac:dyDescent="0.25">
      <c r="A6" s="43"/>
      <c r="B6" s="19" t="s">
        <v>3</v>
      </c>
      <c r="C6" s="29">
        <v>124000</v>
      </c>
      <c r="D6" s="28">
        <v>94000</v>
      </c>
      <c r="E6" s="29">
        <v>61750</v>
      </c>
      <c r="F6" s="28">
        <v>64500</v>
      </c>
      <c r="G6" s="29">
        <v>66750</v>
      </c>
      <c r="H6" s="28">
        <v>56500</v>
      </c>
      <c r="I6" s="29">
        <v>45500</v>
      </c>
      <c r="J6" s="28">
        <v>55000</v>
      </c>
      <c r="K6" s="29">
        <v>61000</v>
      </c>
      <c r="L6" s="28">
        <v>60000</v>
      </c>
      <c r="M6" s="29">
        <v>61750</v>
      </c>
      <c r="N6" s="28">
        <v>24492</v>
      </c>
      <c r="O6" s="29">
        <f>C6+D6+E6+F6+G6+H6+I6+J6+K6+L6+M6+N6</f>
        <v>775242</v>
      </c>
    </row>
    <row r="7" spans="1:15" x14ac:dyDescent="0.25">
      <c r="A7" s="43"/>
      <c r="B7" s="19" t="s">
        <v>4</v>
      </c>
      <c r="C7" s="29">
        <v>36960</v>
      </c>
      <c r="D7" s="28">
        <v>23800</v>
      </c>
      <c r="E7" s="29">
        <v>24080</v>
      </c>
      <c r="F7" s="28">
        <v>31360</v>
      </c>
      <c r="G7" s="29">
        <v>5320</v>
      </c>
      <c r="H7" s="28">
        <v>1680</v>
      </c>
      <c r="I7" s="29">
        <v>1120</v>
      </c>
      <c r="J7" s="28">
        <v>10920</v>
      </c>
      <c r="K7" s="29">
        <v>49000</v>
      </c>
      <c r="L7" s="28">
        <v>15680</v>
      </c>
      <c r="M7" s="29">
        <v>11200</v>
      </c>
      <c r="N7" s="28">
        <v>6757</v>
      </c>
      <c r="O7" s="29">
        <f>C7+D7+E7+F7+G7+H7+I7+J7+K7+L7+M7+N7</f>
        <v>217877</v>
      </c>
    </row>
    <row r="8" spans="1:15" x14ac:dyDescent="0.25">
      <c r="A8" s="43"/>
      <c r="B8" s="19" t="s">
        <v>5</v>
      </c>
      <c r="C8" s="29">
        <v>21840</v>
      </c>
      <c r="D8" s="28">
        <v>16240</v>
      </c>
      <c r="E8" s="29">
        <v>30240</v>
      </c>
      <c r="F8" s="28">
        <v>13720</v>
      </c>
      <c r="G8" s="29">
        <v>10360</v>
      </c>
      <c r="H8" s="28">
        <v>28840</v>
      </c>
      <c r="I8" s="29">
        <v>17640</v>
      </c>
      <c r="J8" s="28">
        <v>8960</v>
      </c>
      <c r="K8" s="29">
        <v>34720</v>
      </c>
      <c r="L8" s="28">
        <v>22120</v>
      </c>
      <c r="M8" s="29">
        <v>11200</v>
      </c>
      <c r="N8" s="28">
        <v>3354</v>
      </c>
      <c r="O8" s="29">
        <f>C8+D8+E8+F8+G8+H8+I8+J8+K8+L8+M8+N8</f>
        <v>219234</v>
      </c>
    </row>
    <row r="9" spans="1:15" x14ac:dyDescent="0.25">
      <c r="A9" s="43"/>
      <c r="B9" s="19" t="s">
        <v>6</v>
      </c>
      <c r="C9" s="29">
        <v>110500</v>
      </c>
      <c r="D9" s="28">
        <v>44200</v>
      </c>
      <c r="E9" s="29">
        <v>94250</v>
      </c>
      <c r="F9" s="28">
        <v>62400</v>
      </c>
      <c r="G9" s="29">
        <v>29900</v>
      </c>
      <c r="H9" s="28">
        <v>61100</v>
      </c>
      <c r="I9" s="29">
        <v>59150</v>
      </c>
      <c r="J9" s="28">
        <v>37050</v>
      </c>
      <c r="K9" s="29">
        <v>94900</v>
      </c>
      <c r="L9" s="28">
        <v>81900</v>
      </c>
      <c r="M9" s="29">
        <v>37700</v>
      </c>
      <c r="N9" s="28">
        <v>6479</v>
      </c>
      <c r="O9" s="29">
        <f>C9+D9+E9+F9+G9+H9+I1+J9+K9+L9+M9+N9</f>
        <v>660379</v>
      </c>
    </row>
    <row r="10" spans="1:15" s="3" customFormat="1" x14ac:dyDescent="0.25">
      <c r="A10" s="42" t="s">
        <v>27</v>
      </c>
      <c r="B10" s="19" t="s">
        <v>7</v>
      </c>
      <c r="C10" s="29">
        <v>86283</v>
      </c>
      <c r="D10" s="28">
        <v>24629</v>
      </c>
      <c r="E10" s="29">
        <v>63806</v>
      </c>
      <c r="F10" s="28">
        <v>62843</v>
      </c>
      <c r="G10" s="29">
        <v>70463</v>
      </c>
      <c r="H10" s="28">
        <v>46760</v>
      </c>
      <c r="I10" s="29">
        <v>57384</v>
      </c>
      <c r="J10" s="28">
        <v>62924</v>
      </c>
      <c r="K10" s="29">
        <v>464856</v>
      </c>
      <c r="L10" s="28">
        <v>63036</v>
      </c>
      <c r="M10" s="29">
        <v>88947</v>
      </c>
      <c r="N10" s="28">
        <v>85970</v>
      </c>
      <c r="O10" s="29">
        <f>N10+M10+L10+K10+J10+I10+H10+G10+F10+E10+D10+C10</f>
        <v>1177901</v>
      </c>
    </row>
    <row r="11" spans="1:15" x14ac:dyDescent="0.25">
      <c r="A11" s="42"/>
      <c r="B11" s="19" t="s">
        <v>8</v>
      </c>
      <c r="C11" s="29">
        <v>499068</v>
      </c>
      <c r="D11" s="28">
        <v>382767</v>
      </c>
      <c r="E11" s="29">
        <v>498200</v>
      </c>
      <c r="F11" s="28">
        <v>466152</v>
      </c>
      <c r="G11" s="29">
        <v>465774</v>
      </c>
      <c r="H11" s="28">
        <v>437460</v>
      </c>
      <c r="I11" s="29">
        <v>424140</v>
      </c>
      <c r="J11" s="28">
        <v>444804</v>
      </c>
      <c r="K11" s="29">
        <v>78665</v>
      </c>
      <c r="L11" s="28">
        <v>485346</v>
      </c>
      <c r="M11" s="29">
        <v>465900</v>
      </c>
      <c r="N11" s="28">
        <v>451824</v>
      </c>
      <c r="O11" s="29">
        <f>N11+M11+L11+K11+J11+I11+H11+G11+F11+E11+D11+C11</f>
        <v>5100100</v>
      </c>
    </row>
    <row r="12" spans="1:15" x14ac:dyDescent="0.25">
      <c r="A12" s="20" t="s">
        <v>30</v>
      </c>
      <c r="B12" s="19"/>
      <c r="C12" s="29">
        <v>0</v>
      </c>
      <c r="D12" s="28">
        <v>3449</v>
      </c>
      <c r="E12" s="29">
        <v>0</v>
      </c>
      <c r="F12" s="28">
        <v>0</v>
      </c>
      <c r="G12" s="29">
        <v>0</v>
      </c>
      <c r="H12" s="28"/>
      <c r="I12" s="29">
        <v>12337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f>SUM(A12:N12)</f>
        <v>15786</v>
      </c>
    </row>
    <row r="13" spans="1:15" x14ac:dyDescent="0.25">
      <c r="A13" s="42" t="s">
        <v>10</v>
      </c>
      <c r="B13" s="19" t="s">
        <v>12</v>
      </c>
      <c r="C13" s="29">
        <f t="shared" ref="C13:N13" si="0">SUM(C4:C12)</f>
        <v>951251</v>
      </c>
      <c r="D13" s="28">
        <f t="shared" si="0"/>
        <v>641385</v>
      </c>
      <c r="E13" s="29">
        <f t="shared" si="0"/>
        <v>811126</v>
      </c>
      <c r="F13" s="28">
        <f t="shared" si="0"/>
        <v>737975</v>
      </c>
      <c r="G13" s="29">
        <f t="shared" si="0"/>
        <v>689567</v>
      </c>
      <c r="H13" s="28">
        <f t="shared" si="0"/>
        <v>663540</v>
      </c>
      <c r="I13" s="29">
        <f t="shared" si="0"/>
        <v>638771</v>
      </c>
      <c r="J13" s="28">
        <f t="shared" si="0"/>
        <v>644158</v>
      </c>
      <c r="K13" s="29">
        <f t="shared" si="0"/>
        <v>818441</v>
      </c>
      <c r="L13" s="28">
        <f t="shared" si="0"/>
        <v>758882</v>
      </c>
      <c r="M13" s="29">
        <f t="shared" si="0"/>
        <v>704697</v>
      </c>
      <c r="N13" s="28">
        <f t="shared" si="0"/>
        <v>592805</v>
      </c>
      <c r="O13" s="29">
        <f>N13+M13+L13+K13+J13+I13+H13+G13+F13+E13+D13+C13</f>
        <v>8652598</v>
      </c>
    </row>
    <row r="14" spans="1:15" x14ac:dyDescent="0.25">
      <c r="A14" s="42"/>
      <c r="B14" s="19" t="s">
        <v>11</v>
      </c>
      <c r="C14" s="29">
        <f>C13/1.15</f>
        <v>827174.78260869568</v>
      </c>
      <c r="D14" s="28">
        <f t="shared" ref="D14:N14" si="1">D13/1.1</f>
        <v>583077.27272727271</v>
      </c>
      <c r="E14" s="29">
        <f t="shared" si="1"/>
        <v>737387.27272727271</v>
      </c>
      <c r="F14" s="28">
        <f t="shared" si="1"/>
        <v>670886.36363636353</v>
      </c>
      <c r="G14" s="29">
        <f t="shared" si="1"/>
        <v>626879.09090909082</v>
      </c>
      <c r="H14" s="28">
        <f t="shared" si="1"/>
        <v>603218.18181818177</v>
      </c>
      <c r="I14" s="29">
        <f t="shared" si="1"/>
        <v>580700.90909090906</v>
      </c>
      <c r="J14" s="28">
        <f t="shared" si="1"/>
        <v>585598.18181818177</v>
      </c>
      <c r="K14" s="29">
        <f t="shared" si="1"/>
        <v>744037.27272727271</v>
      </c>
      <c r="L14" s="28">
        <f t="shared" si="1"/>
        <v>689892.72727272718</v>
      </c>
      <c r="M14" s="29">
        <f t="shared" si="1"/>
        <v>640633.63636363635</v>
      </c>
      <c r="N14" s="28">
        <f t="shared" si="1"/>
        <v>538913.63636363635</v>
      </c>
      <c r="O14" s="29">
        <f>N14+M14+L14+K14+J14+I14+H14+G14+F14+E14+D14+C14</f>
        <v>7828399.3280632393</v>
      </c>
    </row>
    <row r="15" spans="1:15" x14ac:dyDescent="0.25">
      <c r="A15" s="17" t="s">
        <v>0</v>
      </c>
      <c r="B15" s="19"/>
      <c r="C15" s="29">
        <v>188155</v>
      </c>
      <c r="D15" s="36"/>
      <c r="E15" s="35">
        <v>145009</v>
      </c>
      <c r="F15" s="36">
        <v>128435</v>
      </c>
      <c r="G15" s="33"/>
      <c r="H15" s="36">
        <v>110051</v>
      </c>
      <c r="I15" s="35">
        <v>93599</v>
      </c>
      <c r="J15" s="36">
        <v>95730</v>
      </c>
      <c r="K15" s="35">
        <v>158821</v>
      </c>
      <c r="L15" s="36">
        <v>126301</v>
      </c>
      <c r="M15" s="35">
        <v>106824</v>
      </c>
      <c r="N15" s="36">
        <v>72769</v>
      </c>
      <c r="O15" s="29">
        <f>SUM(A15:N15)</f>
        <v>1225694</v>
      </c>
    </row>
    <row r="16" spans="1:15" x14ac:dyDescent="0.25">
      <c r="A16" s="17" t="s">
        <v>13</v>
      </c>
      <c r="B16" s="19"/>
      <c r="C16" s="35">
        <v>38665</v>
      </c>
      <c r="D16" s="36"/>
      <c r="E16" s="37">
        <v>37934</v>
      </c>
      <c r="F16" s="36">
        <v>36440</v>
      </c>
      <c r="G16" s="33"/>
      <c r="H16" s="36">
        <v>36488</v>
      </c>
      <c r="I16" s="35">
        <v>35319</v>
      </c>
      <c r="J16" s="36">
        <v>35247</v>
      </c>
      <c r="K16" s="35">
        <v>37608</v>
      </c>
      <c r="L16" s="36">
        <v>39135</v>
      </c>
      <c r="M16" s="35">
        <v>37568</v>
      </c>
      <c r="N16" s="36">
        <v>35066</v>
      </c>
      <c r="O16" s="29">
        <f>SUM(A16:N16)</f>
        <v>369470</v>
      </c>
    </row>
    <row r="17" spans="1:15" x14ac:dyDescent="0.25">
      <c r="A17" s="17" t="s">
        <v>14</v>
      </c>
      <c r="B17" s="19"/>
      <c r="C17" s="35">
        <v>5712</v>
      </c>
      <c r="D17" s="36"/>
      <c r="E17" s="35">
        <v>3337</v>
      </c>
      <c r="F17" s="36">
        <v>3208</v>
      </c>
      <c r="G17" s="33"/>
      <c r="H17" s="36">
        <v>3437</v>
      </c>
      <c r="I17" s="35">
        <v>2282</v>
      </c>
      <c r="J17" s="36">
        <v>2719</v>
      </c>
      <c r="K17" s="35">
        <v>3656</v>
      </c>
      <c r="L17" s="36">
        <v>3615</v>
      </c>
      <c r="M17" s="35">
        <v>3430</v>
      </c>
      <c r="N17" s="36">
        <v>3604</v>
      </c>
      <c r="O17" s="29">
        <f>SUM(A17:N17)</f>
        <v>35000</v>
      </c>
    </row>
    <row r="18" spans="1:15" x14ac:dyDescent="0.25">
      <c r="K18" s="4"/>
    </row>
    <row r="19" spans="1:15" x14ac:dyDescent="0.25">
      <c r="F19" s="2"/>
      <c r="H19" s="14"/>
      <c r="I19" s="14"/>
      <c r="J19" s="2"/>
    </row>
    <row r="20" spans="1:15" x14ac:dyDescent="0.25">
      <c r="D20" s="4"/>
      <c r="E20" s="4"/>
      <c r="H20" s="4"/>
      <c r="I20" s="4"/>
    </row>
    <row r="21" spans="1:15" x14ac:dyDescent="0.25">
      <c r="D21" s="4"/>
      <c r="E21" s="4"/>
      <c r="H21" s="4"/>
      <c r="I21" s="4"/>
    </row>
    <row r="22" spans="1:15" x14ac:dyDescent="0.25">
      <c r="D22" s="4"/>
      <c r="E22" s="4"/>
      <c r="H22" s="4"/>
      <c r="I22" s="4"/>
    </row>
    <row r="23" spans="1:15" x14ac:dyDescent="0.25">
      <c r="D23" s="4"/>
      <c r="E23" s="4"/>
      <c r="H23" s="4"/>
      <c r="I23" s="4"/>
    </row>
    <row r="24" spans="1:15" x14ac:dyDescent="0.25">
      <c r="D24" s="4"/>
      <c r="E24" s="4"/>
      <c r="H24" s="4"/>
      <c r="I24" s="4"/>
    </row>
    <row r="25" spans="1:15" x14ac:dyDescent="0.25">
      <c r="D25" s="4"/>
      <c r="E25" s="4"/>
      <c r="H25" s="4"/>
      <c r="I25" s="4"/>
    </row>
    <row r="26" spans="1:15" x14ac:dyDescent="0.25">
      <c r="D26" s="4"/>
      <c r="E26" s="4"/>
      <c r="H26" s="4"/>
      <c r="I26" s="4"/>
    </row>
    <row r="27" spans="1:15" x14ac:dyDescent="0.25">
      <c r="D27" s="4"/>
      <c r="E27" s="4"/>
      <c r="H27" s="4"/>
      <c r="I27" s="4"/>
    </row>
    <row r="28" spans="1:15" s="3" customFormat="1" x14ac:dyDescent="0.25">
      <c r="D28" s="4"/>
      <c r="E28" s="4"/>
      <c r="H28" s="4"/>
      <c r="I28" s="4"/>
    </row>
    <row r="29" spans="1:15" x14ac:dyDescent="0.25">
      <c r="D29" s="4"/>
      <c r="E29" s="4"/>
      <c r="H29" s="4"/>
      <c r="I29" s="4"/>
    </row>
    <row r="30" spans="1:15" x14ac:dyDescent="0.25">
      <c r="D30" s="4"/>
      <c r="E30" s="4"/>
      <c r="H30" s="4"/>
      <c r="I30" s="4"/>
    </row>
    <row r="31" spans="1:15" x14ac:dyDescent="0.25">
      <c r="D31" s="5"/>
      <c r="E31" s="5"/>
      <c r="H31" s="5"/>
      <c r="I31" s="5"/>
    </row>
    <row r="32" spans="1:15" x14ac:dyDescent="0.25">
      <c r="D32" s="5"/>
      <c r="E32" s="5"/>
      <c r="H32" s="5"/>
      <c r="I32" s="5"/>
    </row>
    <row r="33" spans="1:11" x14ac:dyDescent="0.25">
      <c r="D33" s="5"/>
      <c r="E33" s="5"/>
      <c r="H33" s="5"/>
      <c r="I33" s="5"/>
    </row>
    <row r="34" spans="1:11" s="3" customFormat="1" x14ac:dyDescent="0.25">
      <c r="A34" s="4"/>
      <c r="B34" s="5"/>
      <c r="C34" s="5"/>
      <c r="D34" s="5"/>
      <c r="E34" s="5"/>
      <c r="G34" s="5"/>
      <c r="H34" s="5"/>
      <c r="I34" s="5"/>
      <c r="K34" s="5"/>
    </row>
    <row r="36" spans="1:11" x14ac:dyDescent="0.25">
      <c r="H36" s="14"/>
      <c r="I36" s="14"/>
      <c r="J36" s="2"/>
    </row>
    <row r="37" spans="1:11" x14ac:dyDescent="0.25">
      <c r="D37" s="4"/>
      <c r="E37" s="4"/>
      <c r="H37" s="4"/>
      <c r="I37" s="4"/>
    </row>
    <row r="38" spans="1:11" x14ac:dyDescent="0.25">
      <c r="D38" s="4"/>
      <c r="E38" s="4"/>
      <c r="H38" s="4"/>
      <c r="I38" s="4"/>
    </row>
    <row r="39" spans="1:11" x14ac:dyDescent="0.25">
      <c r="D39" s="4"/>
      <c r="E39" s="4"/>
      <c r="H39" s="4"/>
      <c r="I39" s="4"/>
    </row>
    <row r="40" spans="1:11" x14ac:dyDescent="0.25">
      <c r="D40" s="4"/>
      <c r="E40" s="4"/>
      <c r="H40" s="4"/>
      <c r="I40" s="4"/>
    </row>
    <row r="41" spans="1:11" x14ac:dyDescent="0.25">
      <c r="D41" s="4"/>
      <c r="E41" s="4"/>
      <c r="H41" s="4"/>
      <c r="I41" s="4"/>
    </row>
    <row r="42" spans="1:11" x14ac:dyDescent="0.25">
      <c r="D42" s="4"/>
      <c r="E42" s="4"/>
      <c r="H42" s="4"/>
      <c r="I42" s="4"/>
    </row>
    <row r="43" spans="1:11" x14ac:dyDescent="0.25">
      <c r="D43" s="4"/>
      <c r="E43" s="4"/>
      <c r="H43" s="4"/>
      <c r="I43" s="4"/>
    </row>
    <row r="44" spans="1:11" x14ac:dyDescent="0.25">
      <c r="D44" s="4"/>
      <c r="E44" s="4"/>
      <c r="H44" s="4"/>
      <c r="I44" s="4"/>
    </row>
    <row r="45" spans="1:11" s="3" customFormat="1" x14ac:dyDescent="0.25">
      <c r="D45" s="4"/>
      <c r="E45" s="4"/>
      <c r="H45" s="4"/>
      <c r="I45" s="4"/>
    </row>
    <row r="46" spans="1:11" x14ac:dyDescent="0.25">
      <c r="D46" s="4"/>
      <c r="E46" s="4"/>
      <c r="H46" s="4"/>
      <c r="I46" s="4"/>
    </row>
    <row r="47" spans="1:11" x14ac:dyDescent="0.25">
      <c r="D47" s="4"/>
      <c r="E47" s="4"/>
      <c r="H47" s="4"/>
      <c r="I47" s="4"/>
    </row>
    <row r="48" spans="1:11" x14ac:dyDescent="0.25">
      <c r="D48" s="5"/>
      <c r="E48" s="5"/>
      <c r="H48" s="5"/>
      <c r="I48" s="5"/>
    </row>
    <row r="49" spans="1:11" x14ac:dyDescent="0.25">
      <c r="D49" s="5"/>
      <c r="E49" s="5"/>
      <c r="H49" s="5"/>
      <c r="I49" s="5"/>
    </row>
    <row r="50" spans="1:11" x14ac:dyDescent="0.25">
      <c r="D50" s="5"/>
      <c r="E50" s="5"/>
      <c r="H50" s="5"/>
      <c r="I50" s="5"/>
    </row>
    <row r="51" spans="1:11" s="3" customFormat="1" x14ac:dyDescent="0.25">
      <c r="A51" s="4"/>
      <c r="B51" s="5"/>
      <c r="C51" s="5"/>
      <c r="D51" s="5"/>
      <c r="E51" s="5"/>
      <c r="G51" s="5"/>
      <c r="H51" s="5"/>
      <c r="I51" s="5"/>
      <c r="K51" s="5"/>
    </row>
    <row r="53" spans="1:11" x14ac:dyDescent="0.25">
      <c r="D53" s="14"/>
      <c r="E53" s="14"/>
      <c r="F53" s="2"/>
      <c r="H53" s="14"/>
      <c r="I53" s="14"/>
      <c r="J53" s="2"/>
    </row>
    <row r="54" spans="1:11" x14ac:dyDescent="0.25">
      <c r="D54" s="4"/>
      <c r="E54" s="4"/>
      <c r="H54" s="4"/>
      <c r="I54" s="4"/>
    </row>
    <row r="55" spans="1:11" x14ac:dyDescent="0.25">
      <c r="D55" s="4"/>
      <c r="E55" s="4"/>
      <c r="H55" s="4"/>
      <c r="I55" s="4"/>
    </row>
    <row r="56" spans="1:11" x14ac:dyDescent="0.25">
      <c r="D56" s="4"/>
      <c r="E56" s="4"/>
      <c r="H56" s="4"/>
      <c r="I56" s="4"/>
    </row>
    <row r="57" spans="1:11" x14ac:dyDescent="0.25">
      <c r="D57" s="4"/>
      <c r="E57" s="4"/>
      <c r="H57" s="4"/>
      <c r="I57" s="4"/>
    </row>
    <row r="58" spans="1:11" x14ac:dyDescent="0.25">
      <c r="D58" s="4"/>
      <c r="E58" s="4"/>
      <c r="H58" s="4"/>
      <c r="I58" s="4"/>
    </row>
    <row r="59" spans="1:11" x14ac:dyDescent="0.25">
      <c r="D59" s="4"/>
      <c r="E59" s="4"/>
      <c r="H59" s="4"/>
      <c r="I59" s="4"/>
    </row>
    <row r="60" spans="1:11" x14ac:dyDescent="0.25">
      <c r="D60" s="4"/>
      <c r="E60" s="4"/>
      <c r="H60" s="4"/>
      <c r="I60" s="4"/>
    </row>
    <row r="61" spans="1:11" x14ac:dyDescent="0.25">
      <c r="D61" s="4"/>
      <c r="E61" s="4"/>
      <c r="H61" s="4"/>
      <c r="I61" s="4"/>
    </row>
    <row r="62" spans="1:11" s="3" customFormat="1" x14ac:dyDescent="0.25">
      <c r="D62" s="4"/>
      <c r="E62" s="4"/>
      <c r="H62" s="4"/>
      <c r="I62" s="4"/>
    </row>
    <row r="63" spans="1:11" x14ac:dyDescent="0.25">
      <c r="D63" s="4"/>
      <c r="E63" s="4"/>
      <c r="H63" s="4"/>
      <c r="I63" s="4"/>
    </row>
    <row r="64" spans="1:11" x14ac:dyDescent="0.25">
      <c r="D64" s="4"/>
      <c r="E64" s="4"/>
      <c r="H64" s="4"/>
      <c r="I64" s="4"/>
    </row>
    <row r="65" spans="4:9" x14ac:dyDescent="0.25">
      <c r="D65" s="5"/>
      <c r="E65" s="5"/>
      <c r="H65" s="5"/>
      <c r="I65" s="5"/>
    </row>
    <row r="66" spans="4:9" x14ac:dyDescent="0.25">
      <c r="D66" s="5"/>
      <c r="E66" s="5"/>
      <c r="H66" s="5"/>
      <c r="I66" s="5"/>
    </row>
    <row r="67" spans="4:9" x14ac:dyDescent="0.25">
      <c r="D67" s="5"/>
      <c r="E67" s="5"/>
      <c r="H67" s="5"/>
      <c r="I67" s="5"/>
    </row>
  </sheetData>
  <mergeCells count="3">
    <mergeCell ref="A10:A11"/>
    <mergeCell ref="A13:A14"/>
    <mergeCell ref="A4:A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68"/>
  <sheetViews>
    <sheetView workbookViewId="0">
      <selection activeCell="C1" sqref="C1:O1048576"/>
    </sheetView>
  </sheetViews>
  <sheetFormatPr defaultRowHeight="15" x14ac:dyDescent="0.25"/>
  <cols>
    <col min="1" max="1" width="48" style="3" bestFit="1" customWidth="1"/>
    <col min="2" max="2" width="22.5703125" style="3" bestFit="1" customWidth="1"/>
    <col min="3" max="3" width="12.28515625" style="3" customWidth="1"/>
    <col min="4" max="5" width="12.28515625" style="13" customWidth="1"/>
    <col min="6" max="7" width="12.28515625" style="3" customWidth="1"/>
    <col min="8" max="10" width="12.28515625" style="13" customWidth="1"/>
    <col min="11" max="15" width="12.28515625" style="3" customWidth="1"/>
    <col min="16" max="16384" width="9.140625" style="3"/>
  </cols>
  <sheetData>
    <row r="3" spans="1:15" x14ac:dyDescent="0.25">
      <c r="A3" s="6">
        <v>2020</v>
      </c>
      <c r="B3" s="2"/>
      <c r="C3" s="2" t="s">
        <v>9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26</v>
      </c>
      <c r="O3" s="16" t="s">
        <v>29</v>
      </c>
    </row>
    <row r="4" spans="1:15" x14ac:dyDescent="0.25">
      <c r="A4" s="43" t="s">
        <v>15</v>
      </c>
      <c r="B4" s="19" t="s">
        <v>1</v>
      </c>
      <c r="C4" s="29">
        <v>17081</v>
      </c>
      <c r="D4" s="29">
        <v>12000</v>
      </c>
      <c r="E4" s="29">
        <v>6000</v>
      </c>
      <c r="F4" s="29">
        <v>1500</v>
      </c>
      <c r="G4" s="29">
        <v>5500</v>
      </c>
      <c r="H4" s="29">
        <v>3200</v>
      </c>
      <c r="I4" s="29">
        <v>3200</v>
      </c>
      <c r="J4" s="29">
        <v>9200</v>
      </c>
      <c r="K4" s="29">
        <v>15100</v>
      </c>
      <c r="L4" s="29">
        <v>9200</v>
      </c>
      <c r="M4" s="29">
        <v>6600</v>
      </c>
      <c r="N4" s="29">
        <v>5400</v>
      </c>
      <c r="O4" s="29">
        <f>N4+M4+L4+J4+I4+H4+G4+F4+E4+D4+C4+K4</f>
        <v>93981</v>
      </c>
    </row>
    <row r="5" spans="1:15" x14ac:dyDescent="0.25">
      <c r="A5" s="43"/>
      <c r="B5" s="19" t="s">
        <v>2</v>
      </c>
      <c r="C5" s="29">
        <v>23290</v>
      </c>
      <c r="D5" s="29">
        <v>13800</v>
      </c>
      <c r="E5" s="29">
        <v>11100</v>
      </c>
      <c r="F5" s="29">
        <v>7700</v>
      </c>
      <c r="G5" s="29">
        <v>10800</v>
      </c>
      <c r="H5" s="29">
        <v>11900</v>
      </c>
      <c r="I5" s="29">
        <v>10700</v>
      </c>
      <c r="J5" s="29">
        <v>10700</v>
      </c>
      <c r="K5" s="29">
        <v>10600</v>
      </c>
      <c r="L5" s="29">
        <v>9600</v>
      </c>
      <c r="M5" s="29">
        <v>8900</v>
      </c>
      <c r="N5" s="29">
        <v>8300</v>
      </c>
      <c r="O5" s="29">
        <f>N5+M5+L5+K5+J5+I5+H5+G5+F5+E5+D5+C5</f>
        <v>137390</v>
      </c>
    </row>
    <row r="6" spans="1:15" x14ac:dyDescent="0.25">
      <c r="A6" s="43"/>
      <c r="B6" s="19" t="s">
        <v>3</v>
      </c>
      <c r="C6" s="29">
        <v>85508</v>
      </c>
      <c r="D6" s="29">
        <v>56500</v>
      </c>
      <c r="E6" s="29">
        <v>42500</v>
      </c>
      <c r="F6" s="29">
        <v>32250</v>
      </c>
      <c r="G6" s="29">
        <v>45000</v>
      </c>
      <c r="H6" s="29">
        <v>39000</v>
      </c>
      <c r="I6" s="29">
        <v>35000</v>
      </c>
      <c r="J6" s="29">
        <v>43000</v>
      </c>
      <c r="K6" s="29">
        <v>47750</v>
      </c>
      <c r="L6" s="29">
        <v>38250</v>
      </c>
      <c r="M6" s="29">
        <v>43500</v>
      </c>
      <c r="N6" s="29">
        <v>32250</v>
      </c>
      <c r="O6" s="29">
        <f>N6+M6+L6+K6+J6+I6+H6+G6+F6+E6+D6+C6</f>
        <v>540508</v>
      </c>
    </row>
    <row r="7" spans="1:15" x14ac:dyDescent="0.25">
      <c r="A7" s="43"/>
      <c r="B7" s="19" t="s">
        <v>4</v>
      </c>
      <c r="C7" s="29">
        <v>57643</v>
      </c>
      <c r="D7" s="29">
        <v>12880</v>
      </c>
      <c r="E7" s="29">
        <v>19040</v>
      </c>
      <c r="F7" s="29">
        <v>2240</v>
      </c>
      <c r="G7" s="29">
        <v>1680</v>
      </c>
      <c r="H7" s="29">
        <v>4760</v>
      </c>
      <c r="I7" s="29">
        <v>560</v>
      </c>
      <c r="J7" s="29">
        <v>20720</v>
      </c>
      <c r="K7" s="29">
        <v>40320</v>
      </c>
      <c r="L7" s="29">
        <v>4760</v>
      </c>
      <c r="M7" s="29">
        <v>7840</v>
      </c>
      <c r="N7" s="29">
        <v>10640</v>
      </c>
      <c r="O7" s="29">
        <f>N7+M7+L7+J7+I7+H7+G7+F7+E7+D7++C7+K7</f>
        <v>183083</v>
      </c>
    </row>
    <row r="8" spans="1:15" x14ac:dyDescent="0.25">
      <c r="A8" s="43"/>
      <c r="B8" s="19" t="s">
        <v>5</v>
      </c>
      <c r="C8" s="29">
        <v>55726</v>
      </c>
      <c r="D8" s="29">
        <v>9800</v>
      </c>
      <c r="E8" s="29">
        <v>16240</v>
      </c>
      <c r="F8" s="29">
        <v>17920</v>
      </c>
      <c r="G8" s="29">
        <v>11200</v>
      </c>
      <c r="H8" s="29">
        <v>21560</v>
      </c>
      <c r="I8" s="29">
        <v>18760</v>
      </c>
      <c r="J8" s="29">
        <v>11200</v>
      </c>
      <c r="K8" s="29">
        <v>22400</v>
      </c>
      <c r="L8" s="29">
        <v>15960</v>
      </c>
      <c r="M8" s="29">
        <v>13720</v>
      </c>
      <c r="N8" s="29">
        <v>20440</v>
      </c>
      <c r="O8" s="29">
        <f>N8+M8+L8+J8+I8+H8+G8+F8+E8+D8+C8+K8</f>
        <v>234926</v>
      </c>
    </row>
    <row r="9" spans="1:15" x14ac:dyDescent="0.25">
      <c r="A9" s="43"/>
      <c r="B9" s="19" t="s">
        <v>6</v>
      </c>
      <c r="C9" s="29">
        <v>185921</v>
      </c>
      <c r="D9" s="29">
        <v>32500</v>
      </c>
      <c r="E9" s="29">
        <v>53950</v>
      </c>
      <c r="F9" s="29">
        <v>50050</v>
      </c>
      <c r="G9" s="29">
        <v>30550</v>
      </c>
      <c r="H9" s="29">
        <v>53950</v>
      </c>
      <c r="I9" s="29">
        <v>50700</v>
      </c>
      <c r="J9" s="29">
        <v>50700</v>
      </c>
      <c r="K9" s="29">
        <v>63050</v>
      </c>
      <c r="L9" s="29">
        <v>59150</v>
      </c>
      <c r="M9" s="29">
        <v>39000</v>
      </c>
      <c r="N9" s="29">
        <v>59800</v>
      </c>
      <c r="O9" s="29">
        <f>N9+M9+L9+K9+J9+I9+H9+G9+F9+E9+D9+C9</f>
        <v>729321</v>
      </c>
    </row>
    <row r="10" spans="1:15" x14ac:dyDescent="0.25">
      <c r="A10" s="42" t="s">
        <v>27</v>
      </c>
      <c r="B10" s="19" t="s">
        <v>7</v>
      </c>
      <c r="C10" s="29">
        <v>103323</v>
      </c>
      <c r="D10" s="29">
        <v>92775</v>
      </c>
      <c r="E10" s="29">
        <v>54669</v>
      </c>
      <c r="F10" s="29">
        <v>23623</v>
      </c>
      <c r="G10" s="29">
        <v>59003</v>
      </c>
      <c r="H10" s="29">
        <v>77420</v>
      </c>
      <c r="I10" s="29">
        <v>70731</v>
      </c>
      <c r="J10" s="29">
        <v>71966</v>
      </c>
      <c r="K10" s="29">
        <v>84554</v>
      </c>
      <c r="L10" s="29">
        <v>67770</v>
      </c>
      <c r="M10" s="29">
        <v>68042</v>
      </c>
      <c r="N10" s="29">
        <v>83238</v>
      </c>
      <c r="O10" s="29">
        <f>N10+M10+L10+K10+J10+I10+H10+G10+F10+E10+D10+C10</f>
        <v>857114</v>
      </c>
    </row>
    <row r="11" spans="1:15" x14ac:dyDescent="0.25">
      <c r="A11" s="42"/>
      <c r="B11" s="19" t="s">
        <v>8</v>
      </c>
      <c r="C11" s="29">
        <v>467206</v>
      </c>
      <c r="D11" s="29">
        <v>415377</v>
      </c>
      <c r="E11" s="29">
        <v>209410</v>
      </c>
      <c r="F11" s="29">
        <v>41904</v>
      </c>
      <c r="G11" s="29">
        <v>271284</v>
      </c>
      <c r="H11" s="29">
        <v>345480</v>
      </c>
      <c r="I11" s="29">
        <v>342762</v>
      </c>
      <c r="J11" s="29">
        <v>348136</v>
      </c>
      <c r="K11" s="29">
        <v>366774</v>
      </c>
      <c r="L11" s="29">
        <v>290034</v>
      </c>
      <c r="M11" s="29">
        <v>247068</v>
      </c>
      <c r="N11" s="29">
        <v>301422</v>
      </c>
      <c r="O11" s="29">
        <f>N11+M11+L11+K11+J11+I11+H11+G11+E11+F11+D11+C11</f>
        <v>3646857</v>
      </c>
    </row>
    <row r="12" spans="1:15" x14ac:dyDescent="0.25">
      <c r="A12" s="20" t="s">
        <v>30</v>
      </c>
      <c r="B12" s="27"/>
      <c r="C12" s="29">
        <v>300</v>
      </c>
      <c r="D12" s="29">
        <v>0</v>
      </c>
      <c r="E12" s="29">
        <v>0</v>
      </c>
      <c r="F12" s="29">
        <v>531</v>
      </c>
      <c r="G12" s="29">
        <v>12</v>
      </c>
      <c r="H12" s="29">
        <v>12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12</v>
      </c>
      <c r="O12" s="29">
        <f>N12+M12+L12+K12+J12+I12++H12+G12+F12+E12+D12+C12</f>
        <v>867</v>
      </c>
    </row>
    <row r="13" spans="1:15" x14ac:dyDescent="0.25">
      <c r="A13" s="42" t="s">
        <v>10</v>
      </c>
      <c r="B13" s="19" t="s">
        <v>12</v>
      </c>
      <c r="C13" s="29">
        <f t="shared" ref="C13:O13" si="0">SUM(C4:C12)</f>
        <v>995998</v>
      </c>
      <c r="D13" s="29">
        <f t="shared" si="0"/>
        <v>645632</v>
      </c>
      <c r="E13" s="29">
        <f t="shared" si="0"/>
        <v>412909</v>
      </c>
      <c r="F13" s="29">
        <f t="shared" si="0"/>
        <v>177718</v>
      </c>
      <c r="G13" s="29">
        <f t="shared" si="0"/>
        <v>435029</v>
      </c>
      <c r="H13" s="29">
        <f t="shared" si="0"/>
        <v>557282</v>
      </c>
      <c r="I13" s="29">
        <f t="shared" si="0"/>
        <v>532413</v>
      </c>
      <c r="J13" s="29">
        <f t="shared" si="0"/>
        <v>565622</v>
      </c>
      <c r="K13" s="29">
        <f t="shared" si="0"/>
        <v>650548</v>
      </c>
      <c r="L13" s="29">
        <f t="shared" si="0"/>
        <v>494724</v>
      </c>
      <c r="M13" s="29">
        <f t="shared" si="0"/>
        <v>434670</v>
      </c>
      <c r="N13" s="29">
        <f t="shared" si="0"/>
        <v>521502</v>
      </c>
      <c r="O13" s="29">
        <f t="shared" si="0"/>
        <v>6424047</v>
      </c>
    </row>
    <row r="14" spans="1:15" x14ac:dyDescent="0.25">
      <c r="A14" s="42"/>
      <c r="B14" s="19" t="s">
        <v>11</v>
      </c>
      <c r="C14" s="29">
        <f t="shared" ref="C14:N14" si="1">C13/1.1</f>
        <v>905452.72727272718</v>
      </c>
      <c r="D14" s="29">
        <f t="shared" si="1"/>
        <v>586938.18181818177</v>
      </c>
      <c r="E14" s="29">
        <f t="shared" si="1"/>
        <v>375371.81818181818</v>
      </c>
      <c r="F14" s="29">
        <f t="shared" si="1"/>
        <v>161561.81818181818</v>
      </c>
      <c r="G14" s="29">
        <f t="shared" si="1"/>
        <v>395480.90909090906</v>
      </c>
      <c r="H14" s="29">
        <f t="shared" si="1"/>
        <v>506619.99999999994</v>
      </c>
      <c r="I14" s="29">
        <f t="shared" si="1"/>
        <v>484011.81818181812</v>
      </c>
      <c r="J14" s="29">
        <f t="shared" si="1"/>
        <v>514201.81818181812</v>
      </c>
      <c r="K14" s="29">
        <f t="shared" si="1"/>
        <v>591407.27272727271</v>
      </c>
      <c r="L14" s="29">
        <f t="shared" si="1"/>
        <v>449749.09090909088</v>
      </c>
      <c r="M14" s="29">
        <f t="shared" si="1"/>
        <v>395154.54545454541</v>
      </c>
      <c r="N14" s="29">
        <f t="shared" si="1"/>
        <v>474092.72727272724</v>
      </c>
      <c r="O14" s="29">
        <v>5840042.7272727275</v>
      </c>
    </row>
    <row r="15" spans="1:15" x14ac:dyDescent="0.25">
      <c r="A15" s="17" t="s">
        <v>0</v>
      </c>
      <c r="B15" s="19"/>
      <c r="C15" s="35">
        <v>210021</v>
      </c>
      <c r="D15" s="35">
        <v>98935</v>
      </c>
      <c r="E15" s="35">
        <v>79338</v>
      </c>
      <c r="F15" s="35">
        <v>43459</v>
      </c>
      <c r="G15" s="35">
        <v>66588</v>
      </c>
      <c r="H15" s="35">
        <v>87244</v>
      </c>
      <c r="I15" s="35">
        <v>79390</v>
      </c>
      <c r="J15" s="35">
        <v>92886</v>
      </c>
      <c r="K15" s="29">
        <v>122281</v>
      </c>
      <c r="L15" s="35">
        <v>80974</v>
      </c>
      <c r="M15" s="35">
        <v>71257</v>
      </c>
      <c r="N15" s="35">
        <v>85399</v>
      </c>
      <c r="O15" s="29">
        <f>SUM(A15:N15)</f>
        <v>1117772</v>
      </c>
    </row>
    <row r="16" spans="1:15" x14ac:dyDescent="0.25">
      <c r="A16" s="17" t="s">
        <v>13</v>
      </c>
      <c r="B16" s="19"/>
      <c r="C16" s="35">
        <v>38715</v>
      </c>
      <c r="D16" s="35">
        <v>36058</v>
      </c>
      <c r="E16" s="35">
        <v>36836</v>
      </c>
      <c r="F16" s="35">
        <v>32780</v>
      </c>
      <c r="G16" s="35">
        <v>32781</v>
      </c>
      <c r="H16" s="35">
        <v>35210</v>
      </c>
      <c r="I16" s="35">
        <v>35430</v>
      </c>
      <c r="J16" s="35">
        <v>35211</v>
      </c>
      <c r="K16" s="29">
        <v>37860</v>
      </c>
      <c r="L16" s="35">
        <v>38468</v>
      </c>
      <c r="M16" s="35">
        <v>34408</v>
      </c>
      <c r="N16" s="35">
        <v>36234</v>
      </c>
      <c r="O16" s="29">
        <f>SUM(A16:N16)</f>
        <v>429991</v>
      </c>
    </row>
    <row r="17" spans="1:15" x14ac:dyDescent="0.25">
      <c r="A17" s="17" t="s">
        <v>14</v>
      </c>
      <c r="B17" s="19"/>
      <c r="C17" s="35">
        <v>3572</v>
      </c>
      <c r="D17" s="35">
        <v>3347</v>
      </c>
      <c r="E17" s="35">
        <v>3454</v>
      </c>
      <c r="F17" s="35">
        <v>3159</v>
      </c>
      <c r="G17" s="35">
        <v>2848</v>
      </c>
      <c r="H17" s="35">
        <v>3088</v>
      </c>
      <c r="I17" s="35">
        <v>3086</v>
      </c>
      <c r="J17" s="35">
        <v>2873</v>
      </c>
      <c r="K17" s="29">
        <v>4295</v>
      </c>
      <c r="L17" s="35">
        <v>3065</v>
      </c>
      <c r="M17" s="35">
        <v>2671</v>
      </c>
      <c r="N17" s="35">
        <v>2650</v>
      </c>
      <c r="O17" s="29">
        <f>SUM(A17:N17)</f>
        <v>38108</v>
      </c>
    </row>
    <row r="18" spans="1:15" x14ac:dyDescent="0.25">
      <c r="A18" s="4"/>
      <c r="B18" s="7"/>
      <c r="C18" s="7"/>
      <c r="D18" s="7"/>
      <c r="E18" s="7"/>
      <c r="G18" s="5"/>
      <c r="H18" s="5"/>
      <c r="I18" s="5"/>
      <c r="J18" s="5"/>
      <c r="K18" s="4"/>
    </row>
    <row r="19" spans="1:15" x14ac:dyDescent="0.25">
      <c r="K19" s="4"/>
    </row>
    <row r="20" spans="1:15" x14ac:dyDescent="0.25">
      <c r="F20" s="2"/>
      <c r="H20" s="14"/>
      <c r="I20" s="14"/>
      <c r="J20" s="14"/>
    </row>
    <row r="21" spans="1:15" x14ac:dyDescent="0.25">
      <c r="D21" s="4"/>
      <c r="E21" s="4"/>
      <c r="H21" s="4"/>
      <c r="I21" s="4"/>
      <c r="J21" s="4"/>
    </row>
    <row r="22" spans="1:15" x14ac:dyDescent="0.25">
      <c r="D22" s="4"/>
      <c r="E22" s="4"/>
      <c r="H22" s="4"/>
      <c r="I22" s="4"/>
      <c r="J22" s="4"/>
    </row>
    <row r="23" spans="1:15" x14ac:dyDescent="0.25">
      <c r="D23" s="4"/>
      <c r="E23" s="4"/>
      <c r="H23" s="4"/>
      <c r="I23" s="4"/>
      <c r="J23" s="4"/>
    </row>
    <row r="24" spans="1:15" x14ac:dyDescent="0.25">
      <c r="D24" s="4"/>
      <c r="E24" s="4"/>
      <c r="H24" s="4"/>
      <c r="I24" s="4"/>
      <c r="J24" s="4"/>
    </row>
    <row r="25" spans="1:15" x14ac:dyDescent="0.25">
      <c r="D25" s="4"/>
      <c r="E25" s="4"/>
      <c r="H25" s="4"/>
      <c r="I25" s="4"/>
      <c r="J25" s="4"/>
    </row>
    <row r="26" spans="1:15" x14ac:dyDescent="0.25">
      <c r="D26" s="4"/>
      <c r="E26" s="4"/>
      <c r="H26" s="4"/>
      <c r="I26" s="4"/>
      <c r="J26" s="4"/>
    </row>
    <row r="27" spans="1:15" x14ac:dyDescent="0.25">
      <c r="D27" s="4"/>
      <c r="E27" s="4"/>
      <c r="H27" s="4"/>
      <c r="I27" s="4"/>
      <c r="J27" s="4"/>
    </row>
    <row r="28" spans="1:15" x14ac:dyDescent="0.25">
      <c r="D28" s="4"/>
      <c r="E28" s="4"/>
      <c r="H28" s="4"/>
      <c r="I28" s="4"/>
      <c r="J28" s="4"/>
    </row>
    <row r="29" spans="1:15" x14ac:dyDescent="0.25">
      <c r="D29" s="4"/>
      <c r="E29" s="4"/>
      <c r="H29" s="4"/>
      <c r="I29" s="4"/>
      <c r="J29" s="4"/>
    </row>
    <row r="30" spans="1:15" x14ac:dyDescent="0.25">
      <c r="D30" s="4"/>
      <c r="E30" s="4"/>
      <c r="H30" s="4"/>
      <c r="I30" s="4"/>
      <c r="J30" s="4"/>
    </row>
    <row r="31" spans="1:15" x14ac:dyDescent="0.25">
      <c r="D31" s="4"/>
      <c r="E31" s="4"/>
      <c r="H31" s="4"/>
      <c r="I31" s="4"/>
      <c r="J31" s="4"/>
    </row>
    <row r="32" spans="1:15" x14ac:dyDescent="0.25">
      <c r="D32" s="5"/>
      <c r="E32" s="5"/>
      <c r="H32" s="5"/>
      <c r="I32" s="5"/>
      <c r="J32" s="5"/>
    </row>
    <row r="33" spans="1:11" x14ac:dyDescent="0.25">
      <c r="D33" s="5"/>
      <c r="E33" s="5"/>
      <c r="H33" s="5"/>
      <c r="I33" s="5"/>
      <c r="J33" s="5"/>
    </row>
    <row r="34" spans="1:11" x14ac:dyDescent="0.25">
      <c r="D34" s="5"/>
      <c r="E34" s="5"/>
      <c r="H34" s="5"/>
      <c r="I34" s="5"/>
      <c r="J34" s="5"/>
    </row>
    <row r="35" spans="1:11" x14ac:dyDescent="0.25">
      <c r="A35" s="4"/>
      <c r="B35" s="5"/>
      <c r="C35" s="5"/>
      <c r="D35" s="5"/>
      <c r="E35" s="5"/>
      <c r="G35" s="5"/>
      <c r="H35" s="5"/>
      <c r="I35" s="5"/>
      <c r="J35" s="5"/>
      <c r="K35" s="5"/>
    </row>
    <row r="37" spans="1:11" x14ac:dyDescent="0.25">
      <c r="H37" s="14"/>
      <c r="I37" s="14"/>
      <c r="J37" s="14"/>
    </row>
    <row r="38" spans="1:11" x14ac:dyDescent="0.25">
      <c r="D38" s="4"/>
      <c r="E38" s="4"/>
      <c r="H38" s="4"/>
      <c r="I38" s="4"/>
      <c r="J38" s="4"/>
    </row>
    <row r="39" spans="1:11" x14ac:dyDescent="0.25">
      <c r="D39" s="4"/>
      <c r="E39" s="4"/>
      <c r="H39" s="4"/>
      <c r="I39" s="4"/>
      <c r="J39" s="4"/>
    </row>
    <row r="40" spans="1:11" x14ac:dyDescent="0.25">
      <c r="D40" s="4"/>
      <c r="E40" s="4"/>
      <c r="H40" s="4"/>
      <c r="I40" s="4"/>
      <c r="J40" s="4"/>
    </row>
    <row r="41" spans="1:11" x14ac:dyDescent="0.25">
      <c r="D41" s="4"/>
      <c r="E41" s="4"/>
      <c r="H41" s="4"/>
      <c r="I41" s="4"/>
      <c r="J41" s="4"/>
    </row>
    <row r="42" spans="1:11" x14ac:dyDescent="0.25">
      <c r="D42" s="4"/>
      <c r="E42" s="4"/>
      <c r="H42" s="4"/>
      <c r="I42" s="4"/>
      <c r="J42" s="4"/>
    </row>
    <row r="43" spans="1:11" x14ac:dyDescent="0.25">
      <c r="D43" s="4"/>
      <c r="E43" s="4"/>
      <c r="H43" s="4"/>
      <c r="I43" s="4"/>
      <c r="J43" s="4"/>
    </row>
    <row r="44" spans="1:11" x14ac:dyDescent="0.25">
      <c r="D44" s="4"/>
      <c r="E44" s="4"/>
      <c r="H44" s="4"/>
      <c r="I44" s="4"/>
      <c r="J44" s="4"/>
    </row>
    <row r="45" spans="1:11" x14ac:dyDescent="0.25">
      <c r="D45" s="4"/>
      <c r="E45" s="4"/>
      <c r="H45" s="4"/>
      <c r="I45" s="4"/>
      <c r="J45" s="4"/>
    </row>
    <row r="46" spans="1:11" x14ac:dyDescent="0.25">
      <c r="D46" s="4"/>
      <c r="E46" s="4"/>
      <c r="H46" s="4"/>
      <c r="I46" s="4"/>
      <c r="J46" s="4"/>
    </row>
    <row r="47" spans="1:11" x14ac:dyDescent="0.25">
      <c r="D47" s="4"/>
      <c r="E47" s="4"/>
      <c r="H47" s="4"/>
      <c r="I47" s="4"/>
      <c r="J47" s="4"/>
    </row>
    <row r="48" spans="1:11" x14ac:dyDescent="0.25">
      <c r="D48" s="4"/>
      <c r="E48" s="4"/>
      <c r="H48" s="4"/>
      <c r="I48" s="4"/>
      <c r="J48" s="4"/>
    </row>
    <row r="49" spans="1:11" x14ac:dyDescent="0.25">
      <c r="D49" s="5"/>
      <c r="E49" s="5"/>
      <c r="H49" s="5"/>
      <c r="I49" s="5"/>
      <c r="J49" s="5"/>
    </row>
    <row r="50" spans="1:11" x14ac:dyDescent="0.25">
      <c r="D50" s="5"/>
      <c r="E50" s="5"/>
      <c r="H50" s="5"/>
      <c r="I50" s="5"/>
      <c r="J50" s="5"/>
    </row>
    <row r="51" spans="1:11" x14ac:dyDescent="0.25">
      <c r="D51" s="5"/>
      <c r="E51" s="5"/>
      <c r="H51" s="5"/>
      <c r="I51" s="5"/>
      <c r="J51" s="5"/>
    </row>
    <row r="52" spans="1:11" x14ac:dyDescent="0.25">
      <c r="A52" s="4"/>
      <c r="B52" s="5"/>
      <c r="C52" s="5"/>
      <c r="D52" s="5"/>
      <c r="E52" s="5"/>
      <c r="G52" s="5"/>
      <c r="H52" s="5"/>
      <c r="I52" s="5"/>
      <c r="J52" s="5"/>
      <c r="K52" s="5"/>
    </row>
    <row r="54" spans="1:11" x14ac:dyDescent="0.25">
      <c r="D54" s="14"/>
      <c r="E54" s="14"/>
      <c r="F54" s="2"/>
      <c r="H54" s="14"/>
      <c r="I54" s="14"/>
      <c r="J54" s="14"/>
    </row>
    <row r="55" spans="1:11" x14ac:dyDescent="0.25">
      <c r="D55" s="4"/>
      <c r="E55" s="4"/>
      <c r="H55" s="4"/>
      <c r="I55" s="4"/>
      <c r="J55" s="4"/>
    </row>
    <row r="56" spans="1:11" x14ac:dyDescent="0.25">
      <c r="D56" s="4"/>
      <c r="E56" s="4"/>
      <c r="H56" s="4"/>
      <c r="I56" s="4"/>
      <c r="J56" s="4"/>
    </row>
    <row r="57" spans="1:11" x14ac:dyDescent="0.25">
      <c r="D57" s="4"/>
      <c r="E57" s="4"/>
      <c r="H57" s="4"/>
      <c r="I57" s="4"/>
      <c r="J57" s="4"/>
    </row>
    <row r="58" spans="1:11" x14ac:dyDescent="0.25">
      <c r="D58" s="4"/>
      <c r="E58" s="4"/>
      <c r="H58" s="4"/>
      <c r="I58" s="4"/>
      <c r="J58" s="4"/>
    </row>
    <row r="59" spans="1:11" x14ac:dyDescent="0.25">
      <c r="D59" s="4"/>
      <c r="E59" s="4"/>
      <c r="H59" s="4"/>
      <c r="I59" s="4"/>
      <c r="J59" s="4"/>
    </row>
    <row r="60" spans="1:11" x14ac:dyDescent="0.25">
      <c r="D60" s="4"/>
      <c r="E60" s="4"/>
      <c r="H60" s="4"/>
      <c r="I60" s="4"/>
      <c r="J60" s="4"/>
    </row>
    <row r="61" spans="1:11" x14ac:dyDescent="0.25">
      <c r="D61" s="4"/>
      <c r="E61" s="4"/>
      <c r="H61" s="4"/>
      <c r="I61" s="4"/>
      <c r="J61" s="4"/>
    </row>
    <row r="62" spans="1:11" x14ac:dyDescent="0.25">
      <c r="D62" s="4"/>
      <c r="E62" s="4"/>
      <c r="H62" s="4"/>
      <c r="I62" s="4"/>
      <c r="J62" s="4"/>
    </row>
    <row r="63" spans="1:11" x14ac:dyDescent="0.25">
      <c r="D63" s="4"/>
      <c r="E63" s="4"/>
      <c r="H63" s="4"/>
      <c r="I63" s="4"/>
      <c r="J63" s="4"/>
    </row>
    <row r="64" spans="1:11" x14ac:dyDescent="0.25">
      <c r="D64" s="4"/>
      <c r="E64" s="4"/>
      <c r="H64" s="4"/>
      <c r="I64" s="4"/>
      <c r="J64" s="4"/>
    </row>
    <row r="65" spans="4:10" x14ac:dyDescent="0.25">
      <c r="D65" s="4"/>
      <c r="E65" s="4"/>
      <c r="H65" s="4"/>
      <c r="I65" s="4"/>
      <c r="J65" s="4"/>
    </row>
    <row r="66" spans="4:10" x14ac:dyDescent="0.25">
      <c r="D66" s="5"/>
      <c r="E66" s="5"/>
      <c r="H66" s="5"/>
      <c r="I66" s="5"/>
      <c r="J66" s="5"/>
    </row>
    <row r="67" spans="4:10" x14ac:dyDescent="0.25">
      <c r="D67" s="5"/>
      <c r="E67" s="5"/>
      <c r="H67" s="5"/>
      <c r="I67" s="5"/>
      <c r="J67" s="5"/>
    </row>
    <row r="68" spans="4:10" x14ac:dyDescent="0.25">
      <c r="D68" s="5"/>
      <c r="E68" s="5"/>
      <c r="H68" s="5"/>
      <c r="I68" s="5"/>
      <c r="J68" s="5"/>
    </row>
  </sheetData>
  <mergeCells count="3">
    <mergeCell ref="A10:A11"/>
    <mergeCell ref="A13:A14"/>
    <mergeCell ref="A4:A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O68"/>
  <sheetViews>
    <sheetView workbookViewId="0">
      <selection activeCell="M20" sqref="M20"/>
    </sheetView>
  </sheetViews>
  <sheetFormatPr defaultRowHeight="15" x14ac:dyDescent="0.25"/>
  <cols>
    <col min="1" max="1" width="48" style="3" bestFit="1" customWidth="1"/>
    <col min="2" max="2" width="22.5703125" style="3" customWidth="1"/>
    <col min="3" max="3" width="12.28515625" style="3" customWidth="1"/>
    <col min="4" max="5" width="12.28515625" style="13" customWidth="1"/>
    <col min="6" max="7" width="12.28515625" style="3" customWidth="1"/>
    <col min="8" max="9" width="12.28515625" style="15" customWidth="1"/>
    <col min="10" max="15" width="12.28515625" style="3" customWidth="1"/>
    <col min="16" max="16384" width="9.140625" style="3"/>
  </cols>
  <sheetData>
    <row r="3" spans="1:15" x14ac:dyDescent="0.25">
      <c r="A3" s="6">
        <v>2021</v>
      </c>
      <c r="B3" s="2"/>
      <c r="C3" s="2" t="s">
        <v>9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5" t="s">
        <v>26</v>
      </c>
      <c r="O3" s="16" t="s">
        <v>29</v>
      </c>
    </row>
    <row r="4" spans="1:15" x14ac:dyDescent="0.25">
      <c r="A4" s="43" t="s">
        <v>15</v>
      </c>
      <c r="B4" s="19" t="s">
        <v>1</v>
      </c>
      <c r="C4" s="29">
        <v>3800</v>
      </c>
      <c r="D4" s="29">
        <v>2600</v>
      </c>
      <c r="E4" s="29">
        <v>2400</v>
      </c>
      <c r="F4" s="29">
        <v>4000</v>
      </c>
      <c r="G4" s="29">
        <v>14100</v>
      </c>
      <c r="H4" s="29">
        <v>6900</v>
      </c>
      <c r="I4" s="29">
        <v>2500</v>
      </c>
      <c r="J4" s="29">
        <v>8400</v>
      </c>
      <c r="K4" s="29">
        <v>10300</v>
      </c>
      <c r="L4" s="29">
        <v>10400</v>
      </c>
      <c r="M4" s="29">
        <v>10900</v>
      </c>
      <c r="N4" s="29">
        <v>7300</v>
      </c>
      <c r="O4" s="29">
        <f>N4+M4+L4+K4+J4+I4+H4+G4+F4+E4+D4+C4</f>
        <v>83600</v>
      </c>
    </row>
    <row r="5" spans="1:15" x14ac:dyDescent="0.25">
      <c r="A5" s="43"/>
      <c r="B5" s="19" t="s">
        <v>2</v>
      </c>
      <c r="C5" s="29">
        <v>6900</v>
      </c>
      <c r="D5" s="29">
        <v>7700</v>
      </c>
      <c r="E5" s="29">
        <v>6300</v>
      </c>
      <c r="F5" s="29">
        <v>6800</v>
      </c>
      <c r="G5" s="29">
        <v>8100</v>
      </c>
      <c r="H5" s="29">
        <v>7000</v>
      </c>
      <c r="I5" s="29">
        <v>7000</v>
      </c>
      <c r="J5" s="29">
        <v>7500</v>
      </c>
      <c r="K5" s="29">
        <v>7400</v>
      </c>
      <c r="L5" s="29">
        <v>7700</v>
      </c>
      <c r="M5" s="29">
        <v>8700</v>
      </c>
      <c r="N5" s="29">
        <v>7300</v>
      </c>
      <c r="O5" s="29">
        <f>N5+M5+L5+K5+J5+I5+H5+G5+F5+E5+D5+C5</f>
        <v>88400</v>
      </c>
    </row>
    <row r="6" spans="1:15" x14ac:dyDescent="0.25">
      <c r="A6" s="43"/>
      <c r="B6" s="19" t="s">
        <v>3</v>
      </c>
      <c r="C6" s="29">
        <v>37750</v>
      </c>
      <c r="D6" s="29">
        <v>37750</v>
      </c>
      <c r="E6" s="29">
        <v>32500</v>
      </c>
      <c r="F6" s="29">
        <v>34500</v>
      </c>
      <c r="G6" s="29">
        <v>32500</v>
      </c>
      <c r="H6" s="29">
        <v>33000</v>
      </c>
      <c r="I6" s="29">
        <v>24500</v>
      </c>
      <c r="J6" s="29">
        <v>34750</v>
      </c>
      <c r="K6" s="29">
        <v>36000</v>
      </c>
      <c r="L6" s="29">
        <v>35500</v>
      </c>
      <c r="M6" s="29">
        <v>42750</v>
      </c>
      <c r="N6" s="29">
        <v>42470</v>
      </c>
      <c r="O6" s="29">
        <f>N6+M6+L6+K6+J6+I6+H6+G6+F6+E6+D6+C6</f>
        <v>423970</v>
      </c>
    </row>
    <row r="7" spans="1:15" x14ac:dyDescent="0.25">
      <c r="A7" s="43"/>
      <c r="B7" s="19" t="s">
        <v>4</v>
      </c>
      <c r="C7" s="29">
        <v>3080</v>
      </c>
      <c r="D7" s="29">
        <v>3080</v>
      </c>
      <c r="E7" s="29">
        <v>5320</v>
      </c>
      <c r="F7" s="29">
        <v>7280</v>
      </c>
      <c r="G7" s="29">
        <v>6160</v>
      </c>
      <c r="H7" s="29">
        <v>3920</v>
      </c>
      <c r="I7" s="29">
        <v>1400</v>
      </c>
      <c r="J7" s="29">
        <v>14000</v>
      </c>
      <c r="K7" s="29">
        <v>34440</v>
      </c>
      <c r="L7" s="29">
        <v>8120</v>
      </c>
      <c r="M7" s="29">
        <v>10920</v>
      </c>
      <c r="N7" s="29">
        <v>21280</v>
      </c>
      <c r="O7" s="29">
        <f>N7+M7+L7+K7++J7+I7+H7+G7+F7+E7+D7+C7</f>
        <v>119000</v>
      </c>
    </row>
    <row r="8" spans="1:15" x14ac:dyDescent="0.25">
      <c r="A8" s="43"/>
      <c r="B8" s="19" t="s">
        <v>5</v>
      </c>
      <c r="C8" s="29">
        <v>16240</v>
      </c>
      <c r="D8" s="29">
        <v>9520</v>
      </c>
      <c r="E8" s="29">
        <v>17640</v>
      </c>
      <c r="F8" s="29">
        <v>15400</v>
      </c>
      <c r="G8" s="29">
        <v>11200</v>
      </c>
      <c r="H8" s="29">
        <v>18480</v>
      </c>
      <c r="I8" s="29">
        <v>12320</v>
      </c>
      <c r="J8" s="29">
        <v>11760</v>
      </c>
      <c r="K8" s="29">
        <v>18480</v>
      </c>
      <c r="L8" s="29">
        <v>14280</v>
      </c>
      <c r="M8" s="29">
        <v>13160</v>
      </c>
      <c r="N8" s="29">
        <v>15960</v>
      </c>
      <c r="O8" s="29">
        <f>N8+M8+L8+K8+J8+I8+H8+G8+F8+E8+D8+C8</f>
        <v>174440</v>
      </c>
    </row>
    <row r="9" spans="1:15" x14ac:dyDescent="0.25">
      <c r="A9" s="43"/>
      <c r="B9" s="19" t="s">
        <v>6</v>
      </c>
      <c r="C9" s="29">
        <v>65000</v>
      </c>
      <c r="D9" s="29">
        <v>37050</v>
      </c>
      <c r="E9" s="29">
        <v>52650</v>
      </c>
      <c r="F9" s="29">
        <v>57200</v>
      </c>
      <c r="G9" s="29">
        <v>33800</v>
      </c>
      <c r="H9" s="29">
        <v>38350</v>
      </c>
      <c r="I9" s="29">
        <v>53300</v>
      </c>
      <c r="J9" s="29">
        <v>41600</v>
      </c>
      <c r="K9" s="29">
        <v>56550</v>
      </c>
      <c r="L9" s="29">
        <v>63700</v>
      </c>
      <c r="M9" s="29">
        <v>45500</v>
      </c>
      <c r="N9" s="29">
        <v>46800</v>
      </c>
      <c r="O9" s="29">
        <f>N9+M9+L9+K9+J9+I9+H9+G9+F9+E9+D9+C9</f>
        <v>591500</v>
      </c>
    </row>
    <row r="10" spans="1:15" x14ac:dyDescent="0.25">
      <c r="A10" s="42" t="s">
        <v>27</v>
      </c>
      <c r="B10" s="19" t="s">
        <v>7</v>
      </c>
      <c r="C10" s="29">
        <v>78353</v>
      </c>
      <c r="D10" s="29">
        <v>84539</v>
      </c>
      <c r="E10" s="29">
        <v>87854</v>
      </c>
      <c r="F10" s="29">
        <v>86796</v>
      </c>
      <c r="G10" s="29">
        <v>102243</v>
      </c>
      <c r="H10" s="29">
        <v>101747</v>
      </c>
      <c r="I10" s="29">
        <v>74562</v>
      </c>
      <c r="J10" s="29">
        <v>85628</v>
      </c>
      <c r="K10" s="29">
        <v>346050</v>
      </c>
      <c r="L10" s="29">
        <v>332094</v>
      </c>
      <c r="M10" s="29">
        <v>327000</v>
      </c>
      <c r="N10" s="29">
        <v>328568</v>
      </c>
      <c r="O10" s="29">
        <f>N10+M10+L10+K10+J10+I10+H10+G10+F10+E10+D10+C10</f>
        <v>2035434</v>
      </c>
    </row>
    <row r="11" spans="1:15" x14ac:dyDescent="0.25">
      <c r="A11" s="42"/>
      <c r="B11" s="19" t="s">
        <v>8</v>
      </c>
      <c r="C11" s="29">
        <v>259596</v>
      </c>
      <c r="D11" s="29">
        <v>257430</v>
      </c>
      <c r="E11" s="29">
        <v>266286</v>
      </c>
      <c r="F11" s="29">
        <v>286220</v>
      </c>
      <c r="G11" s="29">
        <v>348414</v>
      </c>
      <c r="H11" s="29">
        <v>356848</v>
      </c>
      <c r="I11" s="29">
        <v>311400</v>
      </c>
      <c r="J11" s="29">
        <v>316698</v>
      </c>
      <c r="K11" s="29">
        <v>99300</v>
      </c>
      <c r="L11" s="29">
        <v>102962</v>
      </c>
      <c r="M11" s="29">
        <v>108859</v>
      </c>
      <c r="N11" s="29">
        <v>108862</v>
      </c>
      <c r="O11" s="29">
        <f>N11+M11+L11+K11+J11+I11+H11+G11+F11++E11+D11+C11</f>
        <v>2822875</v>
      </c>
    </row>
    <row r="12" spans="1:15" x14ac:dyDescent="0.25">
      <c r="A12" s="20" t="s">
        <v>31</v>
      </c>
      <c r="B12" s="19"/>
      <c r="C12" s="29">
        <v>0</v>
      </c>
      <c r="D12" s="29">
        <v>0</v>
      </c>
      <c r="E12" s="29">
        <v>0</v>
      </c>
      <c r="F12" s="29">
        <v>12</v>
      </c>
      <c r="G12" s="29">
        <v>0</v>
      </c>
      <c r="H12" s="29">
        <f>D12</f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108</v>
      </c>
      <c r="O12" s="29">
        <f>SUM(A12:N12)</f>
        <v>120</v>
      </c>
    </row>
    <row r="13" spans="1:15" x14ac:dyDescent="0.25">
      <c r="A13" s="42" t="s">
        <v>10</v>
      </c>
      <c r="B13" s="19" t="s">
        <v>12</v>
      </c>
      <c r="C13" s="29">
        <f t="shared" ref="C13:O13" si="0">SUM(C4:C12)</f>
        <v>470719</v>
      </c>
      <c r="D13" s="29">
        <f t="shared" si="0"/>
        <v>439669</v>
      </c>
      <c r="E13" s="29">
        <f t="shared" si="0"/>
        <v>470950</v>
      </c>
      <c r="F13" s="29">
        <f t="shared" si="0"/>
        <v>498208</v>
      </c>
      <c r="G13" s="29">
        <f t="shared" si="0"/>
        <v>556517</v>
      </c>
      <c r="H13" s="29">
        <f t="shared" si="0"/>
        <v>566245</v>
      </c>
      <c r="I13" s="29">
        <f t="shared" si="0"/>
        <v>486982</v>
      </c>
      <c r="J13" s="29">
        <f t="shared" si="0"/>
        <v>520336</v>
      </c>
      <c r="K13" s="29">
        <f t="shared" si="0"/>
        <v>608520</v>
      </c>
      <c r="L13" s="29">
        <f t="shared" si="0"/>
        <v>574756</v>
      </c>
      <c r="M13" s="29">
        <f t="shared" si="0"/>
        <v>567789</v>
      </c>
      <c r="N13" s="29">
        <f t="shared" si="0"/>
        <v>578648</v>
      </c>
      <c r="O13" s="29">
        <f t="shared" si="0"/>
        <v>6339339</v>
      </c>
    </row>
    <row r="14" spans="1:15" x14ac:dyDescent="0.25">
      <c r="A14" s="42"/>
      <c r="B14" s="19" t="s">
        <v>11</v>
      </c>
      <c r="C14" s="29">
        <f t="shared" ref="C14:N14" si="1">C13/1.1</f>
        <v>427926.36363636359</v>
      </c>
      <c r="D14" s="29">
        <f t="shared" si="1"/>
        <v>399699.09090909088</v>
      </c>
      <c r="E14" s="29">
        <f t="shared" si="1"/>
        <v>428136.36363636359</v>
      </c>
      <c r="F14" s="29">
        <f t="shared" si="1"/>
        <v>452916.36363636359</v>
      </c>
      <c r="G14" s="29">
        <f t="shared" si="1"/>
        <v>505924.54545454541</v>
      </c>
      <c r="H14" s="29">
        <f t="shared" si="1"/>
        <v>514768.18181818177</v>
      </c>
      <c r="I14" s="29">
        <f t="shared" si="1"/>
        <v>442710.90909090906</v>
      </c>
      <c r="J14" s="29">
        <f t="shared" si="1"/>
        <v>473032.72727272724</v>
      </c>
      <c r="K14" s="29">
        <f t="shared" si="1"/>
        <v>553200</v>
      </c>
      <c r="L14" s="29">
        <f t="shared" si="1"/>
        <v>522505.45454545453</v>
      </c>
      <c r="M14" s="29">
        <f t="shared" si="1"/>
        <v>516171.81818181812</v>
      </c>
      <c r="N14" s="29">
        <f t="shared" si="1"/>
        <v>526043.63636363635</v>
      </c>
      <c r="O14" s="29">
        <v>5763035.4545454551</v>
      </c>
    </row>
    <row r="15" spans="1:15" x14ac:dyDescent="0.25">
      <c r="A15" s="17" t="s">
        <v>0</v>
      </c>
      <c r="B15" s="19"/>
      <c r="C15" s="35">
        <v>74474</v>
      </c>
      <c r="D15" s="35">
        <v>46022</v>
      </c>
      <c r="E15" s="35">
        <v>72657</v>
      </c>
      <c r="F15" s="35">
        <v>77570</v>
      </c>
      <c r="G15" s="35">
        <v>83640</v>
      </c>
      <c r="H15" s="35">
        <v>83966</v>
      </c>
      <c r="I15" s="35">
        <v>66616</v>
      </c>
      <c r="J15" s="35">
        <v>81361</v>
      </c>
      <c r="K15" s="35">
        <v>108048</v>
      </c>
      <c r="L15" s="35">
        <v>91065</v>
      </c>
      <c r="M15" s="35">
        <v>90259</v>
      </c>
      <c r="N15" s="35">
        <v>94674</v>
      </c>
      <c r="O15" s="29">
        <f>SUM(A15:N15)</f>
        <v>970352</v>
      </c>
    </row>
    <row r="16" spans="1:15" x14ac:dyDescent="0.25">
      <c r="A16" s="17" t="s">
        <v>13</v>
      </c>
      <c r="B16" s="19"/>
      <c r="C16" s="35">
        <v>37665</v>
      </c>
      <c r="D16" s="35">
        <v>36080</v>
      </c>
      <c r="E16" s="35">
        <v>40767</v>
      </c>
      <c r="F16" s="35">
        <v>37240</v>
      </c>
      <c r="G16" s="35">
        <v>38812</v>
      </c>
      <c r="H16" s="35">
        <v>39224</v>
      </c>
      <c r="I16" s="35">
        <v>34162</v>
      </c>
      <c r="J16" s="35">
        <v>35698</v>
      </c>
      <c r="K16" s="35">
        <v>38202</v>
      </c>
      <c r="L16" s="35">
        <v>37820</v>
      </c>
      <c r="M16" s="35">
        <v>38232</v>
      </c>
      <c r="N16" s="35">
        <v>38329</v>
      </c>
      <c r="O16" s="29">
        <f>SUM(A16:N16)</f>
        <v>452231</v>
      </c>
    </row>
    <row r="17" spans="1:15" x14ac:dyDescent="0.25">
      <c r="A17" s="17" t="s">
        <v>14</v>
      </c>
      <c r="B17" s="19"/>
      <c r="C17" s="35">
        <v>3135</v>
      </c>
      <c r="D17" s="35">
        <v>2735</v>
      </c>
      <c r="E17" s="35">
        <v>3333</v>
      </c>
      <c r="F17" s="35">
        <v>3157</v>
      </c>
      <c r="G17" s="35">
        <v>2425</v>
      </c>
      <c r="H17" s="35">
        <v>2764</v>
      </c>
      <c r="I17" s="35">
        <v>2520</v>
      </c>
      <c r="J17" s="35">
        <v>2803</v>
      </c>
      <c r="K17" s="35">
        <v>3083</v>
      </c>
      <c r="L17" s="35">
        <v>2953</v>
      </c>
      <c r="M17" s="35">
        <v>2765</v>
      </c>
      <c r="N17" s="35">
        <v>3076</v>
      </c>
      <c r="O17" s="29">
        <f>SUM(A17:N17)</f>
        <v>34749</v>
      </c>
    </row>
    <row r="18" spans="1:15" x14ac:dyDescent="0.25">
      <c r="A18" s="4"/>
      <c r="B18" s="7"/>
      <c r="C18" s="7"/>
      <c r="D18" s="7"/>
      <c r="E18" s="7"/>
      <c r="G18" s="5"/>
      <c r="H18" s="5"/>
      <c r="I18" s="5"/>
      <c r="J18" s="24"/>
      <c r="K18" s="4"/>
    </row>
    <row r="19" spans="1:15" x14ac:dyDescent="0.25">
      <c r="K19" s="4"/>
    </row>
    <row r="20" spans="1:15" x14ac:dyDescent="0.25">
      <c r="F20" s="2"/>
      <c r="H20" s="16"/>
      <c r="I20" s="16"/>
      <c r="J20" s="2"/>
    </row>
    <row r="21" spans="1:15" x14ac:dyDescent="0.25">
      <c r="D21" s="4"/>
      <c r="E21" s="4"/>
      <c r="H21" s="4"/>
      <c r="I21" s="4"/>
    </row>
    <row r="22" spans="1:15" x14ac:dyDescent="0.25">
      <c r="D22" s="4"/>
      <c r="E22" s="4"/>
      <c r="H22" s="4"/>
      <c r="I22" s="4"/>
    </row>
    <row r="23" spans="1:15" x14ac:dyDescent="0.25">
      <c r="D23" s="4"/>
      <c r="E23" s="4"/>
      <c r="H23" s="4"/>
      <c r="I23" s="4"/>
    </row>
    <row r="24" spans="1:15" x14ac:dyDescent="0.25">
      <c r="D24" s="4"/>
      <c r="E24" s="4"/>
      <c r="H24" s="4"/>
      <c r="I24" s="4"/>
    </row>
    <row r="25" spans="1:15" x14ac:dyDescent="0.25">
      <c r="D25" s="4"/>
      <c r="E25" s="4"/>
      <c r="H25" s="4"/>
      <c r="I25" s="4"/>
    </row>
    <row r="26" spans="1:15" x14ac:dyDescent="0.25">
      <c r="D26" s="4"/>
      <c r="E26" s="4"/>
      <c r="H26" s="4"/>
      <c r="I26" s="4"/>
    </row>
    <row r="27" spans="1:15" x14ac:dyDescent="0.25">
      <c r="D27" s="4"/>
      <c r="E27" s="4"/>
      <c r="H27" s="4"/>
      <c r="I27" s="4"/>
    </row>
    <row r="28" spans="1:15" x14ac:dyDescent="0.25">
      <c r="D28" s="4"/>
      <c r="E28" s="4"/>
      <c r="H28" s="4"/>
      <c r="I28" s="4"/>
    </row>
    <row r="29" spans="1:15" x14ac:dyDescent="0.25">
      <c r="D29" s="4"/>
      <c r="E29" s="4"/>
      <c r="H29" s="4"/>
      <c r="I29" s="4"/>
    </row>
    <row r="30" spans="1:15" x14ac:dyDescent="0.25">
      <c r="D30" s="4"/>
      <c r="E30" s="4"/>
      <c r="H30" s="4"/>
      <c r="I30" s="4"/>
    </row>
    <row r="31" spans="1:15" x14ac:dyDescent="0.25">
      <c r="D31" s="4"/>
      <c r="E31" s="4"/>
      <c r="H31" s="4"/>
      <c r="I31" s="4"/>
    </row>
    <row r="32" spans="1:15" x14ac:dyDescent="0.25">
      <c r="D32" s="5"/>
      <c r="E32" s="5"/>
      <c r="H32" s="5"/>
      <c r="I32" s="5"/>
    </row>
    <row r="33" spans="1:11" x14ac:dyDescent="0.25">
      <c r="D33" s="5"/>
      <c r="E33" s="5"/>
      <c r="H33" s="5"/>
      <c r="I33" s="5"/>
    </row>
    <row r="34" spans="1:11" x14ac:dyDescent="0.25">
      <c r="D34" s="5"/>
      <c r="E34" s="5"/>
      <c r="H34" s="5"/>
      <c r="I34" s="5"/>
    </row>
    <row r="35" spans="1:11" x14ac:dyDescent="0.25">
      <c r="A35" s="4"/>
      <c r="B35" s="5"/>
      <c r="C35" s="5"/>
      <c r="D35" s="5"/>
      <c r="E35" s="5"/>
      <c r="G35" s="5"/>
      <c r="H35" s="5"/>
      <c r="I35" s="5"/>
      <c r="K35" s="5"/>
    </row>
    <row r="37" spans="1:11" x14ac:dyDescent="0.25">
      <c r="H37" s="16"/>
      <c r="I37" s="16"/>
      <c r="J37" s="2"/>
    </row>
    <row r="38" spans="1:11" x14ac:dyDescent="0.25">
      <c r="D38" s="4"/>
      <c r="E38" s="4"/>
      <c r="H38" s="4"/>
      <c r="I38" s="4"/>
    </row>
    <row r="39" spans="1:11" x14ac:dyDescent="0.25">
      <c r="D39" s="4"/>
      <c r="E39" s="4"/>
      <c r="H39" s="4"/>
      <c r="I39" s="4"/>
    </row>
    <row r="40" spans="1:11" x14ac:dyDescent="0.25">
      <c r="D40" s="4"/>
      <c r="E40" s="4"/>
      <c r="H40" s="4"/>
      <c r="I40" s="4"/>
    </row>
    <row r="41" spans="1:11" x14ac:dyDescent="0.25">
      <c r="D41" s="4"/>
      <c r="E41" s="4"/>
      <c r="H41" s="4"/>
      <c r="I41" s="4"/>
    </row>
    <row r="42" spans="1:11" x14ac:dyDescent="0.25">
      <c r="D42" s="4"/>
      <c r="E42" s="4"/>
      <c r="H42" s="4"/>
      <c r="I42" s="4"/>
    </row>
    <row r="43" spans="1:11" x14ac:dyDescent="0.25">
      <c r="D43" s="4"/>
      <c r="E43" s="4"/>
      <c r="H43" s="4"/>
      <c r="I43" s="4"/>
    </row>
    <row r="44" spans="1:11" x14ac:dyDescent="0.25">
      <c r="D44" s="4"/>
      <c r="E44" s="4"/>
      <c r="H44" s="4"/>
      <c r="I44" s="4"/>
    </row>
    <row r="45" spans="1:11" x14ac:dyDescent="0.25">
      <c r="D45" s="4"/>
      <c r="E45" s="4"/>
      <c r="H45" s="4"/>
      <c r="I45" s="4"/>
    </row>
    <row r="46" spans="1:11" x14ac:dyDescent="0.25">
      <c r="D46" s="4"/>
      <c r="E46" s="4"/>
      <c r="H46" s="4"/>
      <c r="I46" s="4"/>
    </row>
    <row r="47" spans="1:11" x14ac:dyDescent="0.25">
      <c r="D47" s="4"/>
      <c r="E47" s="4"/>
      <c r="H47" s="4"/>
      <c r="I47" s="4"/>
    </row>
    <row r="48" spans="1:11" x14ac:dyDescent="0.25">
      <c r="D48" s="4"/>
      <c r="E48" s="4"/>
      <c r="H48" s="4"/>
      <c r="I48" s="4"/>
    </row>
    <row r="49" spans="1:11" x14ac:dyDescent="0.25">
      <c r="D49" s="5"/>
      <c r="E49" s="5"/>
      <c r="H49" s="5"/>
      <c r="I49" s="5"/>
    </row>
    <row r="50" spans="1:11" x14ac:dyDescent="0.25">
      <c r="D50" s="5"/>
      <c r="E50" s="5"/>
      <c r="H50" s="5"/>
      <c r="I50" s="5"/>
    </row>
    <row r="51" spans="1:11" x14ac:dyDescent="0.25">
      <c r="D51" s="5"/>
      <c r="E51" s="5"/>
      <c r="H51" s="5"/>
      <c r="I51" s="5"/>
    </row>
    <row r="52" spans="1:11" x14ac:dyDescent="0.25">
      <c r="A52" s="4"/>
      <c r="B52" s="5"/>
      <c r="C52" s="5"/>
      <c r="D52" s="5"/>
      <c r="E52" s="5"/>
      <c r="G52" s="5"/>
      <c r="H52" s="5"/>
      <c r="I52" s="5"/>
      <c r="K52" s="5"/>
    </row>
    <row r="54" spans="1:11" x14ac:dyDescent="0.25">
      <c r="D54" s="14"/>
      <c r="E54" s="14"/>
      <c r="F54" s="2"/>
      <c r="H54" s="16"/>
      <c r="I54" s="16"/>
      <c r="J54" s="2"/>
    </row>
    <row r="55" spans="1:11" x14ac:dyDescent="0.25">
      <c r="D55" s="4"/>
      <c r="E55" s="4"/>
      <c r="H55" s="4"/>
      <c r="I55" s="4"/>
    </row>
    <row r="56" spans="1:11" x14ac:dyDescent="0.25">
      <c r="D56" s="4"/>
      <c r="E56" s="4"/>
      <c r="H56" s="4"/>
      <c r="I56" s="4"/>
    </row>
    <row r="57" spans="1:11" x14ac:dyDescent="0.25">
      <c r="D57" s="4"/>
      <c r="E57" s="4"/>
      <c r="H57" s="4"/>
      <c r="I57" s="4"/>
    </row>
    <row r="58" spans="1:11" x14ac:dyDescent="0.25">
      <c r="D58" s="4"/>
      <c r="E58" s="4"/>
      <c r="H58" s="4"/>
      <c r="I58" s="4"/>
    </row>
    <row r="59" spans="1:11" x14ac:dyDescent="0.25">
      <c r="D59" s="4"/>
      <c r="E59" s="4"/>
      <c r="H59" s="4"/>
      <c r="I59" s="4"/>
    </row>
    <row r="60" spans="1:11" x14ac:dyDescent="0.25">
      <c r="D60" s="4"/>
      <c r="E60" s="4"/>
      <c r="H60" s="4"/>
      <c r="I60" s="4"/>
    </row>
    <row r="61" spans="1:11" x14ac:dyDescent="0.25">
      <c r="D61" s="4"/>
      <c r="E61" s="4"/>
      <c r="H61" s="4"/>
      <c r="I61" s="4"/>
    </row>
    <row r="62" spans="1:11" x14ac:dyDescent="0.25">
      <c r="D62" s="4"/>
      <c r="E62" s="4"/>
      <c r="H62" s="4"/>
      <c r="I62" s="4"/>
    </row>
    <row r="63" spans="1:11" x14ac:dyDescent="0.25">
      <c r="D63" s="4"/>
      <c r="E63" s="4"/>
      <c r="H63" s="4"/>
      <c r="I63" s="4"/>
    </row>
    <row r="64" spans="1:11" x14ac:dyDescent="0.25">
      <c r="D64" s="4"/>
      <c r="E64" s="4"/>
      <c r="H64" s="4"/>
      <c r="I64" s="4"/>
    </row>
    <row r="65" spans="4:9" x14ac:dyDescent="0.25">
      <c r="D65" s="4"/>
      <c r="E65" s="4"/>
      <c r="H65" s="4"/>
      <c r="I65" s="4"/>
    </row>
    <row r="66" spans="4:9" x14ac:dyDescent="0.25">
      <c r="D66" s="5"/>
      <c r="E66" s="5"/>
      <c r="H66" s="5"/>
      <c r="I66" s="5"/>
    </row>
    <row r="67" spans="4:9" x14ac:dyDescent="0.25">
      <c r="D67" s="5"/>
      <c r="E67" s="5"/>
      <c r="H67" s="5"/>
      <c r="I67" s="5"/>
    </row>
    <row r="68" spans="4:9" x14ac:dyDescent="0.25">
      <c r="D68" s="5"/>
      <c r="E68" s="5"/>
      <c r="H68" s="5"/>
      <c r="I68" s="5"/>
    </row>
  </sheetData>
  <mergeCells count="3">
    <mergeCell ref="A4:A9"/>
    <mergeCell ref="A10:A11"/>
    <mergeCell ref="A13:A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O68"/>
  <sheetViews>
    <sheetView workbookViewId="0">
      <selection activeCell="C1" sqref="C1:O1048576"/>
    </sheetView>
  </sheetViews>
  <sheetFormatPr defaultRowHeight="15" x14ac:dyDescent="0.25"/>
  <cols>
    <col min="1" max="1" width="48.85546875" style="3" bestFit="1" customWidth="1"/>
    <col min="2" max="2" width="22.5703125" style="3" bestFit="1" customWidth="1"/>
    <col min="3" max="3" width="12.28515625" style="3" customWidth="1"/>
    <col min="4" max="5" width="12.28515625" style="15" customWidth="1"/>
    <col min="6" max="7" width="12.28515625" style="3" customWidth="1"/>
    <col min="8" max="10" width="12.28515625" style="15" customWidth="1"/>
    <col min="11" max="15" width="12.28515625" style="3" customWidth="1"/>
    <col min="16" max="16384" width="9.140625" style="3"/>
  </cols>
  <sheetData>
    <row r="3" spans="1:15" x14ac:dyDescent="0.25">
      <c r="A3" s="6">
        <v>2022</v>
      </c>
      <c r="B3" s="2"/>
      <c r="C3" s="2" t="s">
        <v>9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26</v>
      </c>
      <c r="O3" s="16" t="s">
        <v>29</v>
      </c>
    </row>
    <row r="4" spans="1:15" x14ac:dyDescent="0.25">
      <c r="A4" s="43" t="s">
        <v>15</v>
      </c>
      <c r="B4" s="19" t="s">
        <v>1</v>
      </c>
      <c r="C4" s="29">
        <v>10400</v>
      </c>
      <c r="D4" s="29">
        <v>9800</v>
      </c>
      <c r="E4" s="29">
        <v>12600</v>
      </c>
      <c r="F4" s="29">
        <v>10700</v>
      </c>
      <c r="G4" s="29">
        <v>12200</v>
      </c>
      <c r="H4" s="29">
        <v>7400</v>
      </c>
      <c r="I4" s="29">
        <v>2600</v>
      </c>
      <c r="J4" s="29">
        <v>8800</v>
      </c>
      <c r="K4" s="29">
        <v>9500</v>
      </c>
      <c r="L4" s="29">
        <v>12600</v>
      </c>
      <c r="M4" s="29">
        <v>9300</v>
      </c>
      <c r="N4" s="29">
        <v>5600</v>
      </c>
      <c r="O4" s="29">
        <f t="shared" ref="O4:O11" si="0">N4+M4+L4+K4+J4+I4+H4+G4+F4+E4+D4+C4</f>
        <v>111500</v>
      </c>
    </row>
    <row r="5" spans="1:15" x14ac:dyDescent="0.25">
      <c r="A5" s="43"/>
      <c r="B5" s="19" t="s">
        <v>2</v>
      </c>
      <c r="C5" s="29">
        <v>8100</v>
      </c>
      <c r="D5" s="29">
        <v>6800</v>
      </c>
      <c r="E5" s="29">
        <v>8400</v>
      </c>
      <c r="F5" s="29">
        <v>6100</v>
      </c>
      <c r="G5" s="29">
        <v>6600</v>
      </c>
      <c r="H5" s="29">
        <v>5400</v>
      </c>
      <c r="I5" s="29">
        <v>5000</v>
      </c>
      <c r="J5" s="29">
        <v>5700</v>
      </c>
      <c r="K5" s="29">
        <v>6600</v>
      </c>
      <c r="L5" s="29">
        <v>5800</v>
      </c>
      <c r="M5" s="29">
        <v>6100</v>
      </c>
      <c r="N5" s="29">
        <v>5200</v>
      </c>
      <c r="O5" s="29">
        <f t="shared" si="0"/>
        <v>75800</v>
      </c>
    </row>
    <row r="6" spans="1:15" x14ac:dyDescent="0.25">
      <c r="A6" s="43"/>
      <c r="B6" s="19" t="s">
        <v>3</v>
      </c>
      <c r="C6" s="29">
        <v>40250</v>
      </c>
      <c r="D6" s="29">
        <v>40000</v>
      </c>
      <c r="E6" s="29">
        <v>39250</v>
      </c>
      <c r="F6" s="29">
        <v>37500</v>
      </c>
      <c r="G6" s="29">
        <v>32250</v>
      </c>
      <c r="H6" s="29">
        <v>30500</v>
      </c>
      <c r="I6" s="29">
        <v>23750</v>
      </c>
      <c r="J6" s="29">
        <v>29250</v>
      </c>
      <c r="K6" s="29">
        <v>33500</v>
      </c>
      <c r="L6" s="29">
        <v>38250</v>
      </c>
      <c r="M6" s="29">
        <v>41500</v>
      </c>
      <c r="N6" s="29">
        <v>30500</v>
      </c>
      <c r="O6" s="29">
        <f t="shared" si="0"/>
        <v>416500</v>
      </c>
    </row>
    <row r="7" spans="1:15" x14ac:dyDescent="0.25">
      <c r="A7" s="43"/>
      <c r="B7" s="19" t="s">
        <v>4</v>
      </c>
      <c r="C7" s="29">
        <v>22960</v>
      </c>
      <c r="D7" s="29">
        <v>10640</v>
      </c>
      <c r="E7" s="29">
        <v>25480</v>
      </c>
      <c r="F7" s="29">
        <v>17360</v>
      </c>
      <c r="G7" s="29">
        <v>8120</v>
      </c>
      <c r="H7" s="29">
        <v>7840</v>
      </c>
      <c r="I7" s="29">
        <v>1400</v>
      </c>
      <c r="J7" s="29">
        <v>16240</v>
      </c>
      <c r="K7" s="29">
        <v>38640</v>
      </c>
      <c r="L7" s="29">
        <v>16800</v>
      </c>
      <c r="M7" s="29">
        <v>15400</v>
      </c>
      <c r="N7" s="29">
        <v>29960</v>
      </c>
      <c r="O7" s="29">
        <f t="shared" si="0"/>
        <v>210840</v>
      </c>
    </row>
    <row r="8" spans="1:15" x14ac:dyDescent="0.25">
      <c r="A8" s="43"/>
      <c r="B8" s="19" t="s">
        <v>5</v>
      </c>
      <c r="C8" s="29">
        <v>16240</v>
      </c>
      <c r="D8" s="29">
        <v>10080</v>
      </c>
      <c r="E8" s="29">
        <v>22400</v>
      </c>
      <c r="F8" s="29">
        <v>14560</v>
      </c>
      <c r="G8" s="29">
        <v>10360</v>
      </c>
      <c r="H8" s="29">
        <v>16800</v>
      </c>
      <c r="I8" s="29">
        <v>14000</v>
      </c>
      <c r="J8" s="29">
        <v>12320</v>
      </c>
      <c r="K8" s="29">
        <v>17360</v>
      </c>
      <c r="L8" s="29">
        <v>14560</v>
      </c>
      <c r="M8" s="29">
        <v>12880</v>
      </c>
      <c r="N8" s="29">
        <v>17360</v>
      </c>
      <c r="O8" s="29">
        <f t="shared" si="0"/>
        <v>178920</v>
      </c>
    </row>
    <row r="9" spans="1:15" x14ac:dyDescent="0.25">
      <c r="A9" s="43"/>
      <c r="B9" s="19" t="s">
        <v>6</v>
      </c>
      <c r="C9" s="29">
        <v>82550</v>
      </c>
      <c r="D9" s="29">
        <v>39650</v>
      </c>
      <c r="E9" s="29">
        <v>57850</v>
      </c>
      <c r="F9" s="29">
        <v>59150</v>
      </c>
      <c r="G9" s="29">
        <v>38350</v>
      </c>
      <c r="H9" s="29">
        <v>44850</v>
      </c>
      <c r="I9" s="29">
        <v>52650</v>
      </c>
      <c r="J9" s="29">
        <v>48100</v>
      </c>
      <c r="K9" s="29">
        <v>70200</v>
      </c>
      <c r="L9" s="29">
        <v>66300</v>
      </c>
      <c r="M9" s="29">
        <v>57850</v>
      </c>
      <c r="N9" s="29">
        <v>61100</v>
      </c>
      <c r="O9" s="29">
        <f t="shared" si="0"/>
        <v>678600</v>
      </c>
    </row>
    <row r="10" spans="1:15" x14ac:dyDescent="0.25">
      <c r="A10" s="42" t="s">
        <v>27</v>
      </c>
      <c r="B10" s="19" t="s">
        <v>7</v>
      </c>
      <c r="C10" s="29">
        <v>117433</v>
      </c>
      <c r="D10" s="29">
        <v>113986</v>
      </c>
      <c r="E10" s="29">
        <v>129048</v>
      </c>
      <c r="F10" s="29">
        <v>117013</v>
      </c>
      <c r="G10" s="29">
        <v>128190</v>
      </c>
      <c r="H10" s="29">
        <v>119174</v>
      </c>
      <c r="I10" s="29">
        <v>91616</v>
      </c>
      <c r="J10" s="29">
        <v>110334</v>
      </c>
      <c r="K10" s="29">
        <v>358116</v>
      </c>
      <c r="L10" s="29">
        <v>140427</v>
      </c>
      <c r="M10" s="29">
        <v>156457</v>
      </c>
      <c r="N10" s="29">
        <v>149905</v>
      </c>
      <c r="O10" s="29">
        <f t="shared" si="0"/>
        <v>1731699</v>
      </c>
    </row>
    <row r="11" spans="1:15" x14ac:dyDescent="0.25">
      <c r="A11" s="42"/>
      <c r="B11" s="19" t="s">
        <v>8</v>
      </c>
      <c r="C11" s="29">
        <v>327826</v>
      </c>
      <c r="D11" s="29">
        <v>312000</v>
      </c>
      <c r="E11" s="29">
        <v>361256</v>
      </c>
      <c r="F11" s="29">
        <v>328782</v>
      </c>
      <c r="G11" s="29">
        <v>356660</v>
      </c>
      <c r="H11" s="29">
        <v>349590</v>
      </c>
      <c r="I11" s="29">
        <v>294752</v>
      </c>
      <c r="J11" s="29">
        <v>327414</v>
      </c>
      <c r="K11" s="29">
        <v>142733</v>
      </c>
      <c r="L11" s="29">
        <v>335844</v>
      </c>
      <c r="M11" s="29">
        <v>353352</v>
      </c>
      <c r="N11" s="29">
        <v>339450</v>
      </c>
      <c r="O11" s="29">
        <f t="shared" si="0"/>
        <v>3829659</v>
      </c>
    </row>
    <row r="12" spans="1:15" x14ac:dyDescent="0.25">
      <c r="A12" s="20" t="s">
        <v>32</v>
      </c>
      <c r="B12" s="19"/>
      <c r="C12" s="29">
        <v>0</v>
      </c>
      <c r="D12" s="29">
        <v>0</v>
      </c>
      <c r="E12" s="29">
        <v>12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12</v>
      </c>
      <c r="L12" s="29">
        <v>0</v>
      </c>
      <c r="M12" s="29">
        <v>0</v>
      </c>
      <c r="N12" s="29">
        <v>0</v>
      </c>
      <c r="O12" s="29">
        <f>SUM(A12:N12)</f>
        <v>24</v>
      </c>
    </row>
    <row r="13" spans="1:15" x14ac:dyDescent="0.25">
      <c r="A13" s="42" t="s">
        <v>10</v>
      </c>
      <c r="B13" s="19" t="s">
        <v>12</v>
      </c>
      <c r="C13" s="29">
        <f t="shared" ref="C13:N13" si="1">SUM(C4:C12)</f>
        <v>625759</v>
      </c>
      <c r="D13" s="29">
        <f t="shared" si="1"/>
        <v>542956</v>
      </c>
      <c r="E13" s="29">
        <f t="shared" si="1"/>
        <v>656296</v>
      </c>
      <c r="F13" s="29">
        <f t="shared" si="1"/>
        <v>591165</v>
      </c>
      <c r="G13" s="29">
        <f t="shared" si="1"/>
        <v>592730</v>
      </c>
      <c r="H13" s="29">
        <f t="shared" si="1"/>
        <v>581554</v>
      </c>
      <c r="I13" s="29">
        <f t="shared" si="1"/>
        <v>485768</v>
      </c>
      <c r="J13" s="29">
        <f t="shared" si="1"/>
        <v>558158</v>
      </c>
      <c r="K13" s="29">
        <f t="shared" si="1"/>
        <v>676661</v>
      </c>
      <c r="L13" s="29">
        <f t="shared" si="1"/>
        <v>630581</v>
      </c>
      <c r="M13" s="29">
        <f t="shared" si="1"/>
        <v>652839</v>
      </c>
      <c r="N13" s="29">
        <f t="shared" si="1"/>
        <v>639075</v>
      </c>
      <c r="O13" s="29">
        <f>O4+O5+O6+O7+O8+O9+O10+O11+O12</f>
        <v>7233542</v>
      </c>
    </row>
    <row r="14" spans="1:15" x14ac:dyDescent="0.25">
      <c r="A14" s="42"/>
      <c r="B14" s="19" t="s">
        <v>11</v>
      </c>
      <c r="C14" s="29">
        <f t="shared" ref="C14:N14" si="2">C13/1.1</f>
        <v>568871.81818181812</v>
      </c>
      <c r="D14" s="29">
        <f t="shared" si="2"/>
        <v>493596.36363636359</v>
      </c>
      <c r="E14" s="29">
        <f t="shared" si="2"/>
        <v>596632.72727272718</v>
      </c>
      <c r="F14" s="29">
        <f t="shared" si="2"/>
        <v>537422.72727272718</v>
      </c>
      <c r="G14" s="29">
        <f t="shared" si="2"/>
        <v>538845.45454545447</v>
      </c>
      <c r="H14" s="29">
        <f t="shared" si="2"/>
        <v>528685.45454545447</v>
      </c>
      <c r="I14" s="29">
        <f t="shared" si="2"/>
        <v>441607.27272727271</v>
      </c>
      <c r="J14" s="29">
        <f t="shared" si="2"/>
        <v>507416.36363636359</v>
      </c>
      <c r="K14" s="29">
        <f t="shared" si="2"/>
        <v>615146.36363636353</v>
      </c>
      <c r="L14" s="29">
        <f t="shared" si="2"/>
        <v>573255.45454545447</v>
      </c>
      <c r="M14" s="29">
        <f t="shared" si="2"/>
        <v>593490</v>
      </c>
      <c r="N14" s="29">
        <f t="shared" si="2"/>
        <v>580977.27272727271</v>
      </c>
      <c r="O14" s="29">
        <v>6575947.2727272715</v>
      </c>
    </row>
    <row r="15" spans="1:15" x14ac:dyDescent="0.25">
      <c r="A15" s="17" t="s">
        <v>0</v>
      </c>
      <c r="B15" s="19"/>
      <c r="C15" s="35">
        <v>107581</v>
      </c>
      <c r="D15" s="35">
        <v>83665</v>
      </c>
      <c r="E15" s="35">
        <v>112515</v>
      </c>
      <c r="F15" s="33">
        <v>96536</v>
      </c>
      <c r="G15" s="35">
        <v>88065</v>
      </c>
      <c r="H15" s="35">
        <v>87268</v>
      </c>
      <c r="I15" s="35">
        <v>69621</v>
      </c>
      <c r="J15" s="35">
        <v>86892</v>
      </c>
      <c r="K15" s="35">
        <v>118077</v>
      </c>
      <c r="L15" s="35">
        <v>102815</v>
      </c>
      <c r="M15" s="35">
        <v>101217</v>
      </c>
      <c r="N15" s="35">
        <v>105021</v>
      </c>
      <c r="O15" s="29">
        <f>SUM(C15:N15)</f>
        <v>1159273</v>
      </c>
    </row>
    <row r="16" spans="1:15" x14ac:dyDescent="0.25">
      <c r="A16" s="17" t="s">
        <v>13</v>
      </c>
      <c r="B16" s="19"/>
      <c r="C16" s="35">
        <v>38745</v>
      </c>
      <c r="D16" s="35">
        <v>36070</v>
      </c>
      <c r="E16" s="35">
        <v>40796</v>
      </c>
      <c r="F16" s="33">
        <v>36113</v>
      </c>
      <c r="G16" s="35">
        <v>39629</v>
      </c>
      <c r="H16" s="35">
        <v>39194</v>
      </c>
      <c r="I16" s="35">
        <v>33430</v>
      </c>
      <c r="J16" s="35">
        <v>36382</v>
      </c>
      <c r="K16" s="35">
        <v>38061</v>
      </c>
      <c r="L16" s="35">
        <v>37662</v>
      </c>
      <c r="M16" s="35">
        <v>38067</v>
      </c>
      <c r="N16" s="35">
        <v>37625</v>
      </c>
      <c r="O16" s="29">
        <f>SUM(A16:N16)</f>
        <v>451774</v>
      </c>
    </row>
    <row r="17" spans="1:15" x14ac:dyDescent="0.25">
      <c r="A17" s="17" t="s">
        <v>14</v>
      </c>
      <c r="B17" s="19"/>
      <c r="C17" s="35">
        <v>2915</v>
      </c>
      <c r="D17" s="35">
        <v>2748</v>
      </c>
      <c r="E17" s="35">
        <v>3172</v>
      </c>
      <c r="F17" s="33">
        <v>2572</v>
      </c>
      <c r="G17" s="35">
        <v>2933</v>
      </c>
      <c r="H17" s="35">
        <v>2828</v>
      </c>
      <c r="I17" s="35">
        <v>2234</v>
      </c>
      <c r="J17" s="35">
        <v>3090</v>
      </c>
      <c r="K17" s="35">
        <v>2943</v>
      </c>
      <c r="L17" s="35">
        <v>2760</v>
      </c>
      <c r="M17" s="35">
        <v>2456</v>
      </c>
      <c r="N17" s="35">
        <v>2490</v>
      </c>
      <c r="O17" s="29">
        <f>SUM(A17:N17)</f>
        <v>33141</v>
      </c>
    </row>
    <row r="18" spans="1:15" x14ac:dyDescent="0.25">
      <c r="A18" s="4"/>
      <c r="B18" s="7"/>
      <c r="C18" s="7"/>
      <c r="D18" s="7"/>
      <c r="E18" s="7"/>
      <c r="G18" s="5"/>
      <c r="H18" s="5"/>
      <c r="I18" s="5"/>
      <c r="J18" s="5"/>
      <c r="K18" s="4"/>
    </row>
    <row r="19" spans="1:15" x14ac:dyDescent="0.25">
      <c r="K19" s="4"/>
    </row>
    <row r="20" spans="1:15" x14ac:dyDescent="0.25">
      <c r="F20" s="2"/>
      <c r="H20" s="16"/>
      <c r="I20" s="16"/>
      <c r="J20" s="16"/>
    </row>
    <row r="21" spans="1:15" x14ac:dyDescent="0.25">
      <c r="D21" s="4"/>
      <c r="E21" s="4"/>
      <c r="H21" s="4"/>
      <c r="I21" s="4"/>
      <c r="J21" s="4"/>
    </row>
    <row r="22" spans="1:15" x14ac:dyDescent="0.25">
      <c r="D22" s="4"/>
      <c r="E22" s="4"/>
      <c r="H22" s="4"/>
      <c r="I22" s="4"/>
      <c r="J22" s="4"/>
    </row>
    <row r="23" spans="1:15" x14ac:dyDescent="0.25">
      <c r="D23" s="4"/>
      <c r="E23" s="4"/>
      <c r="H23" s="4"/>
      <c r="I23" s="4"/>
      <c r="J23" s="4"/>
    </row>
    <row r="24" spans="1:15" x14ac:dyDescent="0.25">
      <c r="D24" s="4"/>
      <c r="E24" s="4"/>
      <c r="H24" s="4"/>
      <c r="I24" s="4"/>
      <c r="J24" s="4"/>
    </row>
    <row r="25" spans="1:15" x14ac:dyDescent="0.25">
      <c r="D25" s="4"/>
      <c r="E25" s="4"/>
      <c r="H25" s="4"/>
      <c r="I25" s="4"/>
      <c r="J25" s="4"/>
    </row>
    <row r="26" spans="1:15" x14ac:dyDescent="0.25">
      <c r="D26" s="4"/>
      <c r="E26" s="4"/>
      <c r="H26" s="4"/>
      <c r="I26" s="4"/>
      <c r="J26" s="4"/>
    </row>
    <row r="27" spans="1:15" x14ac:dyDescent="0.25">
      <c r="D27" s="4"/>
      <c r="E27" s="4"/>
      <c r="H27" s="4"/>
      <c r="I27" s="4"/>
      <c r="J27" s="4"/>
    </row>
    <row r="28" spans="1:15" x14ac:dyDescent="0.25">
      <c r="D28" s="4"/>
      <c r="E28" s="4"/>
      <c r="H28" s="4"/>
      <c r="I28" s="4"/>
      <c r="J28" s="4"/>
    </row>
    <row r="29" spans="1:15" x14ac:dyDescent="0.25">
      <c r="D29" s="4"/>
      <c r="E29" s="4"/>
      <c r="H29" s="4"/>
      <c r="I29" s="4"/>
      <c r="J29" s="4"/>
    </row>
    <row r="30" spans="1:15" x14ac:dyDescent="0.25">
      <c r="D30" s="4"/>
      <c r="E30" s="4"/>
      <c r="H30" s="4"/>
      <c r="I30" s="4"/>
      <c r="J30" s="4"/>
    </row>
    <row r="31" spans="1:15" x14ac:dyDescent="0.25">
      <c r="D31" s="4"/>
      <c r="E31" s="4"/>
      <c r="H31" s="4"/>
      <c r="I31" s="4"/>
      <c r="J31" s="4"/>
    </row>
    <row r="32" spans="1:15" x14ac:dyDescent="0.25">
      <c r="D32" s="5"/>
      <c r="E32" s="5"/>
      <c r="H32" s="5"/>
      <c r="I32" s="5"/>
      <c r="J32" s="5"/>
    </row>
    <row r="33" spans="1:11" x14ac:dyDescent="0.25">
      <c r="D33" s="5"/>
      <c r="E33" s="5"/>
      <c r="H33" s="5"/>
      <c r="I33" s="5"/>
      <c r="J33" s="5"/>
    </row>
    <row r="34" spans="1:11" x14ac:dyDescent="0.25">
      <c r="D34" s="5"/>
      <c r="E34" s="5"/>
      <c r="H34" s="5"/>
      <c r="I34" s="5"/>
      <c r="J34" s="5"/>
    </row>
    <row r="35" spans="1:11" x14ac:dyDescent="0.25">
      <c r="A35" s="4"/>
      <c r="B35" s="5"/>
      <c r="C35" s="5"/>
      <c r="D35" s="5"/>
      <c r="E35" s="5"/>
      <c r="G35" s="5"/>
      <c r="H35" s="5"/>
      <c r="I35" s="5"/>
      <c r="J35" s="5"/>
      <c r="K35" s="5"/>
    </row>
    <row r="37" spans="1:11" x14ac:dyDescent="0.25">
      <c r="H37" s="16"/>
      <c r="I37" s="16"/>
      <c r="J37" s="16"/>
    </row>
    <row r="38" spans="1:11" x14ac:dyDescent="0.25">
      <c r="D38" s="4"/>
      <c r="E38" s="4"/>
      <c r="H38" s="4"/>
      <c r="I38" s="4"/>
      <c r="J38" s="4"/>
    </row>
    <row r="39" spans="1:11" x14ac:dyDescent="0.25">
      <c r="D39" s="4"/>
      <c r="E39" s="4"/>
      <c r="H39" s="4"/>
      <c r="I39" s="4"/>
      <c r="J39" s="4"/>
    </row>
    <row r="40" spans="1:11" x14ac:dyDescent="0.25">
      <c r="D40" s="4"/>
      <c r="E40" s="4"/>
      <c r="H40" s="4"/>
      <c r="I40" s="4"/>
      <c r="J40" s="4"/>
    </row>
    <row r="41" spans="1:11" x14ac:dyDescent="0.25">
      <c r="D41" s="4"/>
      <c r="E41" s="4"/>
      <c r="H41" s="4"/>
      <c r="I41" s="4"/>
      <c r="J41" s="4"/>
    </row>
    <row r="42" spans="1:11" x14ac:dyDescent="0.25">
      <c r="D42" s="4"/>
      <c r="E42" s="4"/>
      <c r="H42" s="4"/>
      <c r="I42" s="4"/>
      <c r="J42" s="4"/>
    </row>
    <row r="43" spans="1:11" x14ac:dyDescent="0.25">
      <c r="D43" s="4"/>
      <c r="E43" s="4"/>
      <c r="H43" s="4"/>
      <c r="I43" s="4"/>
      <c r="J43" s="4"/>
    </row>
    <row r="44" spans="1:11" x14ac:dyDescent="0.25">
      <c r="D44" s="4"/>
      <c r="E44" s="4"/>
      <c r="H44" s="4"/>
      <c r="I44" s="4"/>
      <c r="J44" s="4"/>
    </row>
    <row r="45" spans="1:11" x14ac:dyDescent="0.25">
      <c r="D45" s="4"/>
      <c r="E45" s="4"/>
      <c r="H45" s="4"/>
      <c r="I45" s="4"/>
      <c r="J45" s="4"/>
    </row>
    <row r="46" spans="1:11" x14ac:dyDescent="0.25">
      <c r="D46" s="4"/>
      <c r="E46" s="4"/>
      <c r="H46" s="4"/>
      <c r="I46" s="4"/>
      <c r="J46" s="4"/>
    </row>
    <row r="47" spans="1:11" x14ac:dyDescent="0.25">
      <c r="D47" s="4"/>
      <c r="E47" s="4"/>
      <c r="H47" s="4"/>
      <c r="I47" s="4"/>
      <c r="J47" s="4"/>
    </row>
    <row r="48" spans="1:11" x14ac:dyDescent="0.25">
      <c r="D48" s="4"/>
      <c r="E48" s="4"/>
      <c r="H48" s="4"/>
      <c r="I48" s="4"/>
      <c r="J48" s="4"/>
    </row>
    <row r="49" spans="1:11" x14ac:dyDescent="0.25">
      <c r="D49" s="5"/>
      <c r="E49" s="5"/>
      <c r="H49" s="5"/>
      <c r="I49" s="5"/>
      <c r="J49" s="5"/>
    </row>
    <row r="50" spans="1:11" x14ac:dyDescent="0.25">
      <c r="D50" s="5"/>
      <c r="E50" s="5"/>
      <c r="H50" s="5"/>
      <c r="I50" s="5"/>
      <c r="J50" s="5"/>
    </row>
    <row r="51" spans="1:11" x14ac:dyDescent="0.25">
      <c r="D51" s="5"/>
      <c r="E51" s="5"/>
      <c r="H51" s="5"/>
      <c r="I51" s="5"/>
      <c r="J51" s="5"/>
    </row>
    <row r="52" spans="1:11" x14ac:dyDescent="0.25">
      <c r="A52" s="4"/>
      <c r="B52" s="5"/>
      <c r="C52" s="5"/>
      <c r="D52" s="5"/>
      <c r="E52" s="5"/>
      <c r="G52" s="5"/>
      <c r="H52" s="5"/>
      <c r="I52" s="5"/>
      <c r="J52" s="5"/>
      <c r="K52" s="5"/>
    </row>
    <row r="54" spans="1:11" x14ac:dyDescent="0.25">
      <c r="D54" s="16"/>
      <c r="E54" s="16"/>
      <c r="F54" s="2"/>
      <c r="H54" s="16"/>
      <c r="I54" s="16"/>
      <c r="J54" s="16"/>
    </row>
    <row r="55" spans="1:11" x14ac:dyDescent="0.25">
      <c r="D55" s="4"/>
      <c r="E55" s="4"/>
      <c r="H55" s="4"/>
      <c r="I55" s="4"/>
      <c r="J55" s="4"/>
    </row>
    <row r="56" spans="1:11" x14ac:dyDescent="0.25">
      <c r="D56" s="4"/>
      <c r="E56" s="4"/>
      <c r="H56" s="4"/>
      <c r="I56" s="4"/>
      <c r="J56" s="4"/>
    </row>
    <row r="57" spans="1:11" x14ac:dyDescent="0.25">
      <c r="D57" s="4"/>
      <c r="E57" s="4"/>
      <c r="H57" s="4"/>
      <c r="I57" s="4"/>
      <c r="J57" s="4"/>
    </row>
    <row r="58" spans="1:11" x14ac:dyDescent="0.25">
      <c r="D58" s="4"/>
      <c r="E58" s="4"/>
      <c r="H58" s="4"/>
      <c r="I58" s="4"/>
      <c r="J58" s="4"/>
    </row>
    <row r="59" spans="1:11" x14ac:dyDescent="0.25">
      <c r="D59" s="4"/>
      <c r="E59" s="4"/>
      <c r="H59" s="4"/>
      <c r="I59" s="4"/>
      <c r="J59" s="4"/>
    </row>
    <row r="60" spans="1:11" x14ac:dyDescent="0.25">
      <c r="D60" s="4"/>
      <c r="E60" s="4"/>
      <c r="H60" s="4"/>
      <c r="I60" s="4"/>
      <c r="J60" s="4"/>
    </row>
    <row r="61" spans="1:11" x14ac:dyDescent="0.25">
      <c r="D61" s="4"/>
      <c r="E61" s="4"/>
      <c r="H61" s="4"/>
      <c r="I61" s="4"/>
      <c r="J61" s="4"/>
    </row>
    <row r="62" spans="1:11" x14ac:dyDescent="0.25">
      <c r="D62" s="4"/>
      <c r="E62" s="4"/>
      <c r="H62" s="4"/>
      <c r="I62" s="4"/>
      <c r="J62" s="4"/>
    </row>
    <row r="63" spans="1:11" x14ac:dyDescent="0.25">
      <c r="D63" s="4"/>
      <c r="E63" s="4"/>
      <c r="H63" s="4"/>
      <c r="I63" s="4"/>
      <c r="J63" s="4"/>
    </row>
    <row r="64" spans="1:11" x14ac:dyDescent="0.25">
      <c r="D64" s="4"/>
      <c r="E64" s="4"/>
      <c r="H64" s="4"/>
      <c r="I64" s="4"/>
      <c r="J64" s="4"/>
    </row>
    <row r="65" spans="4:10" x14ac:dyDescent="0.25">
      <c r="D65" s="4"/>
      <c r="E65" s="4"/>
      <c r="H65" s="4"/>
      <c r="I65" s="4"/>
      <c r="J65" s="4"/>
    </row>
    <row r="66" spans="4:10" x14ac:dyDescent="0.25">
      <c r="D66" s="5"/>
      <c r="E66" s="5"/>
      <c r="H66" s="5"/>
      <c r="I66" s="5"/>
      <c r="J66" s="5"/>
    </row>
    <row r="67" spans="4:10" x14ac:dyDescent="0.25">
      <c r="D67" s="5"/>
      <c r="E67" s="5"/>
      <c r="H67" s="5"/>
      <c r="I67" s="5"/>
      <c r="J67" s="5"/>
    </row>
    <row r="68" spans="4:10" x14ac:dyDescent="0.25">
      <c r="D68" s="5"/>
      <c r="E68" s="5"/>
      <c r="H68" s="5"/>
      <c r="I68" s="5"/>
      <c r="J68" s="5"/>
    </row>
  </sheetData>
  <mergeCells count="3">
    <mergeCell ref="A4:A9"/>
    <mergeCell ref="A10:A11"/>
    <mergeCell ref="A13:A1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O68"/>
  <sheetViews>
    <sheetView workbookViewId="0">
      <selection activeCell="I30" sqref="I30"/>
    </sheetView>
  </sheetViews>
  <sheetFormatPr defaultRowHeight="15" x14ac:dyDescent="0.25"/>
  <cols>
    <col min="1" max="1" width="48" style="3" bestFit="1" customWidth="1"/>
    <col min="2" max="2" width="22.5703125" style="3" bestFit="1" customWidth="1"/>
    <col min="3" max="3" width="12.28515625" style="3" customWidth="1"/>
    <col min="4" max="5" width="12.28515625" style="15" customWidth="1"/>
    <col min="6" max="7" width="12.28515625" style="3" customWidth="1"/>
    <col min="8" max="9" width="12.28515625" style="15" customWidth="1"/>
    <col min="10" max="15" width="12.28515625" style="3" customWidth="1"/>
    <col min="16" max="16384" width="9.140625" style="3"/>
  </cols>
  <sheetData>
    <row r="3" spans="1:15" x14ac:dyDescent="0.25">
      <c r="A3" s="6">
        <v>2023</v>
      </c>
      <c r="B3" s="2"/>
      <c r="C3" s="2" t="s">
        <v>9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26</v>
      </c>
      <c r="O3" s="22" t="s">
        <v>29</v>
      </c>
    </row>
    <row r="4" spans="1:15" x14ac:dyDescent="0.25">
      <c r="A4" s="43" t="s">
        <v>15</v>
      </c>
      <c r="B4" s="19" t="s">
        <v>1</v>
      </c>
      <c r="C4" s="29">
        <v>8800</v>
      </c>
      <c r="D4" s="29">
        <v>8100</v>
      </c>
      <c r="E4" s="29">
        <v>7600</v>
      </c>
      <c r="F4" s="29">
        <v>8000</v>
      </c>
      <c r="G4" s="29">
        <v>9600</v>
      </c>
      <c r="H4" s="29">
        <v>6900</v>
      </c>
      <c r="I4" s="29">
        <v>2700</v>
      </c>
      <c r="J4" s="29">
        <v>4100</v>
      </c>
      <c r="K4" s="29">
        <v>9600</v>
      </c>
      <c r="L4" s="29">
        <v>7700</v>
      </c>
      <c r="M4" s="29">
        <v>7200</v>
      </c>
      <c r="N4" s="29">
        <v>5500</v>
      </c>
      <c r="O4" s="29">
        <f>N4+M4+L4+K4+J4+I4+H4+G4+F4+E4+D4+C4</f>
        <v>85800</v>
      </c>
    </row>
    <row r="5" spans="1:15" x14ac:dyDescent="0.25">
      <c r="A5" s="43"/>
      <c r="B5" s="19" t="s">
        <v>2</v>
      </c>
      <c r="C5" s="29">
        <v>5700</v>
      </c>
      <c r="D5" s="29">
        <v>6300</v>
      </c>
      <c r="E5" s="29">
        <v>5800</v>
      </c>
      <c r="F5" s="29">
        <v>4800</v>
      </c>
      <c r="G5" s="29">
        <v>5200</v>
      </c>
      <c r="H5" s="29">
        <v>5000</v>
      </c>
      <c r="I5" s="29">
        <v>3800</v>
      </c>
      <c r="J5" s="29">
        <v>4500</v>
      </c>
      <c r="K5" s="29">
        <v>3900</v>
      </c>
      <c r="L5" s="29">
        <v>5100</v>
      </c>
      <c r="M5" s="29">
        <v>6900</v>
      </c>
      <c r="N5" s="29">
        <v>4100</v>
      </c>
      <c r="O5" s="29">
        <f>N5+M5+L5+K5+J5+I5+H5+G5+F5+E5+C5+D5</f>
        <v>61100</v>
      </c>
    </row>
    <row r="6" spans="1:15" x14ac:dyDescent="0.25">
      <c r="A6" s="43"/>
      <c r="B6" s="19" t="s">
        <v>3</v>
      </c>
      <c r="C6" s="29">
        <v>40500</v>
      </c>
      <c r="D6" s="29">
        <v>40000</v>
      </c>
      <c r="E6" s="29">
        <v>40500</v>
      </c>
      <c r="F6" s="29">
        <v>40000</v>
      </c>
      <c r="G6" s="29">
        <v>38500</v>
      </c>
      <c r="H6" s="29">
        <v>31500</v>
      </c>
      <c r="I6" s="29">
        <v>28000</v>
      </c>
      <c r="J6" s="29">
        <v>31000</v>
      </c>
      <c r="K6" s="29">
        <v>33000</v>
      </c>
      <c r="L6" s="29">
        <v>40750</v>
      </c>
      <c r="M6" s="29">
        <v>41250</v>
      </c>
      <c r="N6" s="29">
        <v>26750</v>
      </c>
      <c r="O6" s="29">
        <f>N6+M6+L6+K6+J6+I6+H6+G6+F6+E6+D6+C6</f>
        <v>431750</v>
      </c>
    </row>
    <row r="7" spans="1:15" x14ac:dyDescent="0.25">
      <c r="A7" s="43"/>
      <c r="B7" s="19" t="s">
        <v>4</v>
      </c>
      <c r="C7" s="29">
        <v>28000</v>
      </c>
      <c r="D7" s="29">
        <v>14560</v>
      </c>
      <c r="E7" s="29">
        <v>32480</v>
      </c>
      <c r="F7" s="29">
        <v>22680</v>
      </c>
      <c r="G7" s="29">
        <v>5600</v>
      </c>
      <c r="H7" s="29">
        <v>12040</v>
      </c>
      <c r="I7" s="29">
        <v>2240</v>
      </c>
      <c r="J7" s="29">
        <v>17920</v>
      </c>
      <c r="K7" s="29">
        <v>59360</v>
      </c>
      <c r="L7" s="29">
        <v>14280</v>
      </c>
      <c r="M7" s="29">
        <v>13720</v>
      </c>
      <c r="N7" s="29">
        <v>42560</v>
      </c>
      <c r="O7" s="29">
        <f>N7+M7+L7+K7+J7+I7+H7+G7+F7+E7+D7+C7</f>
        <v>265440</v>
      </c>
    </row>
    <row r="8" spans="1:15" x14ac:dyDescent="0.25">
      <c r="A8" s="43"/>
      <c r="B8" s="19" t="s">
        <v>5</v>
      </c>
      <c r="C8" s="29">
        <v>18200</v>
      </c>
      <c r="D8" s="29">
        <v>10920</v>
      </c>
      <c r="E8" s="29">
        <v>17360</v>
      </c>
      <c r="F8" s="29">
        <v>11480</v>
      </c>
      <c r="G8" s="29">
        <v>13440</v>
      </c>
      <c r="H8" s="29">
        <v>18760</v>
      </c>
      <c r="I8" s="29">
        <v>10920</v>
      </c>
      <c r="J8" s="29">
        <v>11200</v>
      </c>
      <c r="K8" s="29">
        <v>17920</v>
      </c>
      <c r="L8" s="29">
        <v>13720</v>
      </c>
      <c r="M8" s="29">
        <v>13160</v>
      </c>
      <c r="N8" s="29">
        <v>12040</v>
      </c>
      <c r="O8" s="29">
        <f>N8+M8+L8+K8+J8+I8+H8+G8+F8+E8+D8+C8</f>
        <v>169120</v>
      </c>
    </row>
    <row r="9" spans="1:15" x14ac:dyDescent="0.25">
      <c r="A9" s="43"/>
      <c r="B9" s="19" t="s">
        <v>6</v>
      </c>
      <c r="C9" s="29">
        <v>79300</v>
      </c>
      <c r="D9" s="29">
        <v>51350</v>
      </c>
      <c r="E9" s="29">
        <v>63700</v>
      </c>
      <c r="F9" s="29">
        <v>62400</v>
      </c>
      <c r="G9" s="29">
        <v>43550</v>
      </c>
      <c r="H9" s="29">
        <v>46150</v>
      </c>
      <c r="I9" s="29">
        <v>56550</v>
      </c>
      <c r="J9" s="29">
        <v>50050</v>
      </c>
      <c r="K9" s="29">
        <v>57850</v>
      </c>
      <c r="L9" s="29">
        <v>70200</v>
      </c>
      <c r="M9" s="29">
        <v>55900</v>
      </c>
      <c r="N9" s="29">
        <v>50700</v>
      </c>
      <c r="O9" s="29">
        <f>N9+M9+L9+K9+J9+I9+H9++G9+F9+E9+D9+C9</f>
        <v>687700</v>
      </c>
    </row>
    <row r="10" spans="1:15" x14ac:dyDescent="0.25">
      <c r="A10" s="42" t="s">
        <v>27</v>
      </c>
      <c r="B10" s="19" t="s">
        <v>7</v>
      </c>
      <c r="C10" s="29">
        <v>165954</v>
      </c>
      <c r="D10" s="29">
        <v>156844</v>
      </c>
      <c r="E10" s="29">
        <v>171941</v>
      </c>
      <c r="F10" s="29">
        <v>148013</v>
      </c>
      <c r="G10" s="29">
        <v>155108</v>
      </c>
      <c r="H10" s="29">
        <v>149318</v>
      </c>
      <c r="I10" s="29">
        <v>111096</v>
      </c>
      <c r="J10" s="29">
        <v>140047</v>
      </c>
      <c r="K10" s="29">
        <v>153629</v>
      </c>
      <c r="L10" s="29">
        <v>168902</v>
      </c>
      <c r="M10" s="29">
        <v>179234</v>
      </c>
      <c r="N10" s="29">
        <v>164780</v>
      </c>
      <c r="O10" s="29">
        <f>N10+M10+L10+K10+J10+I10+H10+G10+F10+E10+D10+C10</f>
        <v>1864866</v>
      </c>
    </row>
    <row r="11" spans="1:15" x14ac:dyDescent="0.25">
      <c r="A11" s="42"/>
      <c r="B11" s="19" t="s">
        <v>8</v>
      </c>
      <c r="C11" s="29">
        <v>354428</v>
      </c>
      <c r="D11" s="29">
        <v>325016</v>
      </c>
      <c r="E11" s="29">
        <v>357456</v>
      </c>
      <c r="F11" s="29">
        <v>320286</v>
      </c>
      <c r="G11" s="29">
        <v>338982</v>
      </c>
      <c r="H11" s="29">
        <v>330510</v>
      </c>
      <c r="I11" s="29">
        <v>285074</v>
      </c>
      <c r="J11" s="29">
        <v>313040</v>
      </c>
      <c r="K11" s="29">
        <v>324618</v>
      </c>
      <c r="L11" s="29">
        <v>332510</v>
      </c>
      <c r="M11" s="29">
        <v>331296</v>
      </c>
      <c r="N11" s="29">
        <v>311066</v>
      </c>
      <c r="O11" s="29">
        <f>N11+M11+L11+K11+J11+I11+H11+G11+F11+E11+D11+C11</f>
        <v>3924282</v>
      </c>
    </row>
    <row r="12" spans="1:15" x14ac:dyDescent="0.25">
      <c r="A12" s="20" t="s">
        <v>30</v>
      </c>
      <c r="B12" s="19"/>
      <c r="C12" s="29">
        <v>0</v>
      </c>
      <c r="D12" s="29">
        <v>0</v>
      </c>
      <c r="E12" s="29">
        <v>36</v>
      </c>
      <c r="F12" s="29">
        <v>24</v>
      </c>
      <c r="G12" s="29">
        <v>440</v>
      </c>
      <c r="H12" s="29">
        <v>36</v>
      </c>
      <c r="I12" s="29">
        <v>0</v>
      </c>
      <c r="J12" s="29">
        <v>173</v>
      </c>
      <c r="K12" s="29">
        <v>0</v>
      </c>
      <c r="L12" s="29">
        <v>45</v>
      </c>
      <c r="M12" s="29">
        <v>0</v>
      </c>
      <c r="N12" s="29">
        <v>18</v>
      </c>
      <c r="O12" s="29">
        <f>SUM(A12:N12)</f>
        <v>772</v>
      </c>
    </row>
    <row r="13" spans="1:15" x14ac:dyDescent="0.25">
      <c r="A13" s="42" t="s">
        <v>10</v>
      </c>
      <c r="B13" s="19" t="s">
        <v>12</v>
      </c>
      <c r="C13" s="29">
        <f t="shared" ref="C13:O13" si="0">SUM(C4:C12)</f>
        <v>700882</v>
      </c>
      <c r="D13" s="29">
        <f t="shared" si="0"/>
        <v>613090</v>
      </c>
      <c r="E13" s="29">
        <f t="shared" si="0"/>
        <v>696873</v>
      </c>
      <c r="F13" s="29">
        <f t="shared" si="0"/>
        <v>617683</v>
      </c>
      <c r="G13" s="29">
        <f t="shared" si="0"/>
        <v>610420</v>
      </c>
      <c r="H13" s="29">
        <f t="shared" si="0"/>
        <v>600214</v>
      </c>
      <c r="I13" s="29">
        <f t="shared" si="0"/>
        <v>500380</v>
      </c>
      <c r="J13" s="29">
        <f t="shared" si="0"/>
        <v>572030</v>
      </c>
      <c r="K13" s="29">
        <f t="shared" si="0"/>
        <v>659877</v>
      </c>
      <c r="L13" s="29">
        <f t="shared" si="0"/>
        <v>653207</v>
      </c>
      <c r="M13" s="29">
        <f t="shared" si="0"/>
        <v>648660</v>
      </c>
      <c r="N13" s="29">
        <f t="shared" si="0"/>
        <v>617514</v>
      </c>
      <c r="O13" s="29">
        <f t="shared" si="0"/>
        <v>7490830</v>
      </c>
    </row>
    <row r="14" spans="1:15" x14ac:dyDescent="0.25">
      <c r="A14" s="42"/>
      <c r="B14" s="19" t="s">
        <v>11</v>
      </c>
      <c r="C14" s="29">
        <f t="shared" ref="C14:N14" si="1">C13/1.1</f>
        <v>637165.45454545447</v>
      </c>
      <c r="D14" s="29">
        <f t="shared" si="1"/>
        <v>557354.54545454541</v>
      </c>
      <c r="E14" s="29">
        <f t="shared" si="1"/>
        <v>633520.90909090906</v>
      </c>
      <c r="F14" s="29">
        <f t="shared" si="1"/>
        <v>561530</v>
      </c>
      <c r="G14" s="29">
        <f t="shared" si="1"/>
        <v>554927.27272727271</v>
      </c>
      <c r="H14" s="29">
        <f t="shared" si="1"/>
        <v>545649.09090909082</v>
      </c>
      <c r="I14" s="29">
        <f t="shared" si="1"/>
        <v>454890.90909090906</v>
      </c>
      <c r="J14" s="29">
        <f t="shared" si="1"/>
        <v>520027.27272727271</v>
      </c>
      <c r="K14" s="29">
        <f t="shared" si="1"/>
        <v>599888.18181818177</v>
      </c>
      <c r="L14" s="29">
        <f t="shared" si="1"/>
        <v>593824.54545454541</v>
      </c>
      <c r="M14" s="29">
        <f t="shared" si="1"/>
        <v>589690.90909090906</v>
      </c>
      <c r="N14" s="29">
        <f t="shared" si="1"/>
        <v>561376.36363636365</v>
      </c>
      <c r="O14" s="29">
        <v>6809845.4545454532</v>
      </c>
    </row>
    <row r="15" spans="1:15" x14ac:dyDescent="0.25">
      <c r="A15" s="17" t="s">
        <v>0</v>
      </c>
      <c r="B15" s="19"/>
      <c r="C15" s="35">
        <v>117333</v>
      </c>
      <c r="D15" s="35">
        <v>94207</v>
      </c>
      <c r="E15" s="35">
        <v>115777</v>
      </c>
      <c r="F15" s="35">
        <v>100143</v>
      </c>
      <c r="G15" s="35">
        <v>90553</v>
      </c>
      <c r="H15" s="35">
        <v>92929</v>
      </c>
      <c r="I15" s="35">
        <v>71242</v>
      </c>
      <c r="J15" s="35">
        <v>86710</v>
      </c>
      <c r="K15" s="35">
        <v>124356</v>
      </c>
      <c r="L15" s="35">
        <v>102364</v>
      </c>
      <c r="M15" s="35">
        <v>99830</v>
      </c>
      <c r="N15" s="35">
        <v>104312</v>
      </c>
      <c r="O15" s="29">
        <f>SUM(A15:N15)</f>
        <v>1199756</v>
      </c>
    </row>
    <row r="16" spans="1:15" x14ac:dyDescent="0.25">
      <c r="A16" s="17" t="s">
        <v>13</v>
      </c>
      <c r="B16" s="19"/>
      <c r="C16" s="35">
        <v>41575</v>
      </c>
      <c r="D16" s="35">
        <v>37862</v>
      </c>
      <c r="E16" s="35">
        <v>42880</v>
      </c>
      <c r="F16" s="35">
        <v>36797</v>
      </c>
      <c r="G16" s="35">
        <v>40708</v>
      </c>
      <c r="H16" s="35">
        <v>41207</v>
      </c>
      <c r="I16" s="35">
        <v>35159</v>
      </c>
      <c r="J16" s="35">
        <v>39401</v>
      </c>
      <c r="K16" s="35">
        <v>39370</v>
      </c>
      <c r="L16" s="35">
        <v>42319</v>
      </c>
      <c r="M16" s="35">
        <v>40602</v>
      </c>
      <c r="N16" s="35">
        <v>38142</v>
      </c>
      <c r="O16" s="29">
        <f>SUM(A16:N16)</f>
        <v>476022</v>
      </c>
    </row>
    <row r="17" spans="1:15" x14ac:dyDescent="0.25">
      <c r="A17" s="17" t="s">
        <v>14</v>
      </c>
      <c r="B17" s="19"/>
      <c r="C17" s="35">
        <v>3517</v>
      </c>
      <c r="D17" s="35">
        <v>2977</v>
      </c>
      <c r="E17" s="35">
        <v>3132</v>
      </c>
      <c r="F17" s="35">
        <v>2487</v>
      </c>
      <c r="G17" s="35">
        <v>2746</v>
      </c>
      <c r="H17" s="35">
        <v>3002</v>
      </c>
      <c r="I17" s="35">
        <v>2337</v>
      </c>
      <c r="J17" s="35">
        <v>2979</v>
      </c>
      <c r="K17" s="35">
        <v>2269</v>
      </c>
      <c r="L17" s="35">
        <v>2288</v>
      </c>
      <c r="M17" s="35">
        <v>2759</v>
      </c>
      <c r="N17" s="35">
        <v>3062</v>
      </c>
      <c r="O17" s="29">
        <f>SUM(A17:N17)</f>
        <v>33555</v>
      </c>
    </row>
    <row r="18" spans="1:15" x14ac:dyDescent="0.25">
      <c r="A18" s="4"/>
      <c r="B18" s="7"/>
      <c r="C18" s="7"/>
      <c r="D18" s="7"/>
      <c r="E18" s="7"/>
      <c r="G18" s="5"/>
      <c r="H18" s="5"/>
      <c r="I18" s="5"/>
      <c r="K18" s="4"/>
    </row>
    <row r="19" spans="1:15" x14ac:dyDescent="0.25">
      <c r="K19" s="4"/>
    </row>
    <row r="20" spans="1:15" x14ac:dyDescent="0.25">
      <c r="F20" s="2"/>
      <c r="H20" s="16"/>
      <c r="I20" s="16"/>
      <c r="J20" s="2"/>
    </row>
    <row r="21" spans="1:15" x14ac:dyDescent="0.25">
      <c r="D21" s="4"/>
      <c r="E21" s="4"/>
      <c r="H21" s="4"/>
      <c r="I21" s="4"/>
    </row>
    <row r="22" spans="1:15" x14ac:dyDescent="0.25">
      <c r="D22" s="4"/>
      <c r="E22" s="4"/>
      <c r="H22" s="4"/>
      <c r="I22" s="4"/>
    </row>
    <row r="23" spans="1:15" x14ac:dyDescent="0.25">
      <c r="D23" s="4"/>
      <c r="E23" s="4"/>
      <c r="H23" s="4"/>
      <c r="I23" s="4"/>
    </row>
    <row r="24" spans="1:15" x14ac:dyDescent="0.25">
      <c r="D24" s="4"/>
      <c r="E24" s="4"/>
      <c r="H24" s="4"/>
      <c r="I24" s="4"/>
    </row>
    <row r="25" spans="1:15" x14ac:dyDescent="0.25">
      <c r="D25" s="4"/>
      <c r="E25" s="4"/>
      <c r="H25" s="4"/>
      <c r="I25" s="4"/>
    </row>
    <row r="26" spans="1:15" x14ac:dyDescent="0.25">
      <c r="D26" s="4"/>
      <c r="E26" s="4"/>
      <c r="H26" s="4"/>
      <c r="I26" s="4"/>
    </row>
    <row r="27" spans="1:15" x14ac:dyDescent="0.25">
      <c r="D27" s="4"/>
      <c r="E27" s="4"/>
      <c r="H27" s="4"/>
      <c r="I27" s="4"/>
    </row>
    <row r="28" spans="1:15" x14ac:dyDescent="0.25">
      <c r="D28" s="4"/>
      <c r="E28" s="4"/>
      <c r="H28" s="4"/>
      <c r="I28" s="4"/>
    </row>
    <row r="29" spans="1:15" x14ac:dyDescent="0.25">
      <c r="D29" s="4"/>
      <c r="E29" s="4"/>
      <c r="H29" s="4"/>
      <c r="I29" s="4"/>
    </row>
    <row r="30" spans="1:15" x14ac:dyDescent="0.25">
      <c r="D30" s="4"/>
      <c r="E30" s="4"/>
      <c r="H30" s="4"/>
      <c r="I30" s="4"/>
    </row>
    <row r="31" spans="1:15" x14ac:dyDescent="0.25">
      <c r="D31" s="4"/>
      <c r="E31" s="4"/>
      <c r="H31" s="4"/>
      <c r="I31" s="4"/>
    </row>
    <row r="32" spans="1:15" x14ac:dyDescent="0.25">
      <c r="D32" s="5"/>
      <c r="E32" s="5"/>
      <c r="H32" s="5"/>
      <c r="I32" s="5"/>
    </row>
    <row r="33" spans="1:11" x14ac:dyDescent="0.25">
      <c r="D33" s="5"/>
      <c r="E33" s="5"/>
      <c r="H33" s="5"/>
      <c r="I33" s="5"/>
    </row>
    <row r="34" spans="1:11" x14ac:dyDescent="0.25">
      <c r="D34" s="5"/>
      <c r="E34" s="5"/>
      <c r="H34" s="5"/>
      <c r="I34" s="5"/>
    </row>
    <row r="35" spans="1:11" x14ac:dyDescent="0.25">
      <c r="A35" s="4"/>
      <c r="B35" s="5"/>
      <c r="C35" s="5"/>
      <c r="D35" s="5"/>
      <c r="E35" s="5"/>
      <c r="G35" s="5"/>
      <c r="H35" s="5"/>
      <c r="I35" s="5"/>
      <c r="K35" s="5"/>
    </row>
    <row r="37" spans="1:11" x14ac:dyDescent="0.25">
      <c r="H37" s="16"/>
      <c r="I37" s="16"/>
      <c r="J37" s="2"/>
    </row>
    <row r="38" spans="1:11" x14ac:dyDescent="0.25">
      <c r="D38" s="4"/>
      <c r="E38" s="4"/>
      <c r="H38" s="4"/>
      <c r="I38" s="4"/>
    </row>
    <row r="39" spans="1:11" x14ac:dyDescent="0.25">
      <c r="D39" s="4"/>
      <c r="E39" s="4"/>
      <c r="H39" s="4"/>
      <c r="I39" s="4"/>
    </row>
    <row r="40" spans="1:11" x14ac:dyDescent="0.25">
      <c r="D40" s="4"/>
      <c r="E40" s="4"/>
      <c r="H40" s="4"/>
      <c r="I40" s="4"/>
    </row>
    <row r="41" spans="1:11" x14ac:dyDescent="0.25">
      <c r="D41" s="4"/>
      <c r="E41" s="4"/>
      <c r="H41" s="4"/>
      <c r="I41" s="4"/>
    </row>
    <row r="42" spans="1:11" x14ac:dyDescent="0.25">
      <c r="D42" s="4"/>
      <c r="E42" s="4"/>
      <c r="H42" s="4"/>
      <c r="I42" s="4"/>
    </row>
    <row r="43" spans="1:11" x14ac:dyDescent="0.25">
      <c r="D43" s="4"/>
      <c r="E43" s="4"/>
      <c r="H43" s="4"/>
      <c r="I43" s="4"/>
    </row>
    <row r="44" spans="1:11" x14ac:dyDescent="0.25">
      <c r="D44" s="4"/>
      <c r="E44" s="4"/>
      <c r="H44" s="4"/>
      <c r="I44" s="4"/>
    </row>
    <row r="45" spans="1:11" x14ac:dyDescent="0.25">
      <c r="D45" s="4"/>
      <c r="E45" s="4"/>
      <c r="H45" s="4"/>
      <c r="I45" s="4"/>
    </row>
    <row r="46" spans="1:11" x14ac:dyDescent="0.25">
      <c r="D46" s="4"/>
      <c r="E46" s="4"/>
      <c r="H46" s="4"/>
      <c r="I46" s="4"/>
    </row>
    <row r="47" spans="1:11" x14ac:dyDescent="0.25">
      <c r="D47" s="4"/>
      <c r="E47" s="4"/>
      <c r="H47" s="4"/>
      <c r="I47" s="4"/>
    </row>
    <row r="48" spans="1:11" x14ac:dyDescent="0.25">
      <c r="D48" s="4"/>
      <c r="E48" s="4"/>
      <c r="H48" s="4"/>
      <c r="I48" s="4"/>
    </row>
    <row r="49" spans="1:11" x14ac:dyDescent="0.25">
      <c r="D49" s="5"/>
      <c r="E49" s="5"/>
      <c r="H49" s="5"/>
      <c r="I49" s="5"/>
    </row>
    <row r="50" spans="1:11" x14ac:dyDescent="0.25">
      <c r="D50" s="5"/>
      <c r="E50" s="5"/>
      <c r="H50" s="5"/>
      <c r="I50" s="5"/>
    </row>
    <row r="51" spans="1:11" x14ac:dyDescent="0.25">
      <c r="D51" s="5"/>
      <c r="E51" s="5"/>
      <c r="H51" s="5"/>
      <c r="I51" s="5"/>
    </row>
    <row r="52" spans="1:11" x14ac:dyDescent="0.25">
      <c r="A52" s="4"/>
      <c r="B52" s="5"/>
      <c r="C52" s="5"/>
      <c r="D52" s="5"/>
      <c r="E52" s="5"/>
      <c r="G52" s="5"/>
      <c r="H52" s="5"/>
      <c r="I52" s="5"/>
      <c r="K52" s="5"/>
    </row>
    <row r="54" spans="1:11" x14ac:dyDescent="0.25">
      <c r="D54" s="16"/>
      <c r="E54" s="16"/>
      <c r="F54" s="2"/>
      <c r="H54" s="16"/>
      <c r="I54" s="16"/>
      <c r="J54" s="2"/>
    </row>
    <row r="55" spans="1:11" x14ac:dyDescent="0.25">
      <c r="D55" s="4"/>
      <c r="E55" s="4"/>
      <c r="H55" s="4"/>
      <c r="I55" s="4"/>
    </row>
    <row r="56" spans="1:11" x14ac:dyDescent="0.25">
      <c r="D56" s="4"/>
      <c r="E56" s="4"/>
      <c r="H56" s="4"/>
      <c r="I56" s="4"/>
    </row>
    <row r="57" spans="1:11" x14ac:dyDescent="0.25">
      <c r="D57" s="4"/>
      <c r="E57" s="4"/>
      <c r="H57" s="4"/>
      <c r="I57" s="4"/>
    </row>
    <row r="58" spans="1:11" x14ac:dyDescent="0.25">
      <c r="D58" s="4"/>
      <c r="E58" s="4"/>
      <c r="H58" s="4"/>
      <c r="I58" s="4"/>
    </row>
    <row r="59" spans="1:11" x14ac:dyDescent="0.25">
      <c r="D59" s="4"/>
      <c r="E59" s="4"/>
      <c r="H59" s="4"/>
      <c r="I59" s="4"/>
    </row>
    <row r="60" spans="1:11" x14ac:dyDescent="0.25">
      <c r="D60" s="4"/>
      <c r="E60" s="4"/>
      <c r="H60" s="4"/>
      <c r="I60" s="4"/>
    </row>
    <row r="61" spans="1:11" x14ac:dyDescent="0.25">
      <c r="D61" s="4"/>
      <c r="E61" s="4"/>
      <c r="H61" s="4"/>
      <c r="I61" s="4"/>
    </row>
    <row r="62" spans="1:11" x14ac:dyDescent="0.25">
      <c r="D62" s="4"/>
      <c r="E62" s="4"/>
      <c r="H62" s="4"/>
      <c r="I62" s="4"/>
    </row>
    <row r="63" spans="1:11" x14ac:dyDescent="0.25">
      <c r="D63" s="4"/>
      <c r="E63" s="4"/>
      <c r="H63" s="4"/>
      <c r="I63" s="4"/>
    </row>
    <row r="64" spans="1:11" x14ac:dyDescent="0.25">
      <c r="D64" s="4"/>
      <c r="E64" s="4"/>
      <c r="H64" s="4"/>
      <c r="I64" s="4"/>
    </row>
    <row r="65" spans="4:9" x14ac:dyDescent="0.25">
      <c r="D65" s="4"/>
      <c r="E65" s="4"/>
      <c r="H65" s="4"/>
      <c r="I65" s="4"/>
    </row>
    <row r="66" spans="4:9" x14ac:dyDescent="0.25">
      <c r="D66" s="5"/>
      <c r="E66" s="5"/>
      <c r="H66" s="5"/>
      <c r="I66" s="5"/>
    </row>
    <row r="67" spans="4:9" x14ac:dyDescent="0.25">
      <c r="D67" s="5"/>
      <c r="E67" s="5"/>
      <c r="H67" s="5"/>
      <c r="I67" s="5"/>
    </row>
    <row r="68" spans="4:9" x14ac:dyDescent="0.25">
      <c r="D68" s="5"/>
      <c r="E68" s="5"/>
      <c r="H68" s="5"/>
      <c r="I68" s="5"/>
    </row>
  </sheetData>
  <mergeCells count="3">
    <mergeCell ref="A10:A11"/>
    <mergeCell ref="A13:A14"/>
    <mergeCell ref="A4:A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O68"/>
  <sheetViews>
    <sheetView workbookViewId="0">
      <selection activeCell="C1" sqref="C1:O1048576"/>
    </sheetView>
  </sheetViews>
  <sheetFormatPr defaultRowHeight="15" x14ac:dyDescent="0.25"/>
  <cols>
    <col min="1" max="1" width="48" style="3" bestFit="1" customWidth="1"/>
    <col min="2" max="2" width="22.5703125" style="3" bestFit="1" customWidth="1"/>
    <col min="3" max="3" width="12.28515625" style="3" customWidth="1"/>
    <col min="4" max="5" width="12.28515625" style="15" customWidth="1"/>
    <col min="6" max="7" width="12.28515625" style="3" customWidth="1"/>
    <col min="8" max="9" width="12.28515625" style="15" customWidth="1"/>
    <col min="10" max="15" width="12.28515625" style="3" customWidth="1"/>
    <col min="16" max="16384" width="9.140625" style="3"/>
  </cols>
  <sheetData>
    <row r="3" spans="1:15" x14ac:dyDescent="0.25">
      <c r="A3" s="6">
        <v>2024</v>
      </c>
      <c r="B3" s="2"/>
      <c r="C3" s="2" t="s">
        <v>9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6" t="s">
        <v>26</v>
      </c>
      <c r="O3" s="22" t="s">
        <v>29</v>
      </c>
    </row>
    <row r="4" spans="1:15" x14ac:dyDescent="0.25">
      <c r="A4" s="43" t="s">
        <v>15</v>
      </c>
      <c r="B4" s="19" t="s">
        <v>1</v>
      </c>
      <c r="C4" s="29">
        <v>7800</v>
      </c>
      <c r="D4" s="29">
        <v>7000</v>
      </c>
      <c r="E4" s="29">
        <v>6000</v>
      </c>
      <c r="F4" s="29">
        <v>7200</v>
      </c>
      <c r="G4" s="29">
        <v>8600</v>
      </c>
      <c r="H4" s="29">
        <v>7000</v>
      </c>
      <c r="I4" s="29">
        <v>1000</v>
      </c>
      <c r="J4" s="29">
        <v>3400</v>
      </c>
      <c r="K4" s="29">
        <v>7300</v>
      </c>
      <c r="L4" s="29">
        <v>7300</v>
      </c>
      <c r="M4" s="29">
        <v>7400</v>
      </c>
      <c r="N4" s="29">
        <v>4800</v>
      </c>
      <c r="O4" s="29">
        <f t="shared" ref="O4:O11" si="0">N4+M4+L4+K4+J4+I4+H4+G4+F4+E4+D4+C4</f>
        <v>74800</v>
      </c>
    </row>
    <row r="5" spans="1:15" x14ac:dyDescent="0.25">
      <c r="A5" s="43"/>
      <c r="B5" s="19" t="s">
        <v>2</v>
      </c>
      <c r="C5" s="29">
        <v>5700</v>
      </c>
      <c r="D5" s="29">
        <v>4100</v>
      </c>
      <c r="E5" s="29">
        <v>3700</v>
      </c>
      <c r="F5" s="29">
        <v>3400</v>
      </c>
      <c r="G5" s="29">
        <v>3900</v>
      </c>
      <c r="H5" s="29">
        <v>3200</v>
      </c>
      <c r="I5" s="29">
        <v>3700</v>
      </c>
      <c r="J5" s="29">
        <v>2900</v>
      </c>
      <c r="K5" s="29">
        <v>3500</v>
      </c>
      <c r="L5" s="29">
        <v>2800</v>
      </c>
      <c r="M5" s="29">
        <v>2700</v>
      </c>
      <c r="N5" s="29">
        <v>2100</v>
      </c>
      <c r="O5" s="29">
        <f t="shared" si="0"/>
        <v>41700</v>
      </c>
    </row>
    <row r="6" spans="1:15" x14ac:dyDescent="0.25">
      <c r="A6" s="43"/>
      <c r="B6" s="19" t="s">
        <v>3</v>
      </c>
      <c r="C6" s="29">
        <v>46500</v>
      </c>
      <c r="D6" s="29">
        <v>45250</v>
      </c>
      <c r="E6" s="29">
        <v>38250</v>
      </c>
      <c r="F6" s="29">
        <v>35750</v>
      </c>
      <c r="G6" s="29">
        <v>34750</v>
      </c>
      <c r="H6" s="29">
        <v>30000</v>
      </c>
      <c r="I6" s="29">
        <v>27250</v>
      </c>
      <c r="J6" s="29">
        <v>28500</v>
      </c>
      <c r="K6" s="29">
        <v>26000</v>
      </c>
      <c r="L6" s="29">
        <v>34500</v>
      </c>
      <c r="M6" s="29">
        <v>33750</v>
      </c>
      <c r="N6" s="29">
        <v>18750</v>
      </c>
      <c r="O6" s="29">
        <f t="shared" si="0"/>
        <v>399250</v>
      </c>
    </row>
    <row r="7" spans="1:15" x14ac:dyDescent="0.25">
      <c r="A7" s="43"/>
      <c r="B7" s="19" t="s">
        <v>4</v>
      </c>
      <c r="C7" s="29">
        <v>31640</v>
      </c>
      <c r="D7" s="29">
        <v>15680</v>
      </c>
      <c r="E7" s="29">
        <v>42840</v>
      </c>
      <c r="F7" s="29">
        <v>24360</v>
      </c>
      <c r="G7" s="29">
        <v>5600</v>
      </c>
      <c r="H7" s="29">
        <v>12880</v>
      </c>
      <c r="I7" s="29">
        <v>3360</v>
      </c>
      <c r="J7" s="29">
        <v>24920</v>
      </c>
      <c r="K7" s="29">
        <v>53760</v>
      </c>
      <c r="L7" s="29">
        <v>14280</v>
      </c>
      <c r="M7" s="29">
        <v>18760</v>
      </c>
      <c r="N7" s="29">
        <v>40320</v>
      </c>
      <c r="O7" s="29">
        <f t="shared" si="0"/>
        <v>288400</v>
      </c>
    </row>
    <row r="8" spans="1:15" x14ac:dyDescent="0.25">
      <c r="A8" s="43"/>
      <c r="B8" s="19" t="s">
        <v>5</v>
      </c>
      <c r="C8" s="29">
        <v>17920</v>
      </c>
      <c r="D8" s="29">
        <v>11200</v>
      </c>
      <c r="E8" s="29">
        <v>14560</v>
      </c>
      <c r="F8" s="29">
        <v>14560</v>
      </c>
      <c r="G8" s="29">
        <v>10640</v>
      </c>
      <c r="H8" s="29">
        <v>13440</v>
      </c>
      <c r="I8" s="29">
        <v>13160</v>
      </c>
      <c r="J8" s="29">
        <v>8120</v>
      </c>
      <c r="K8" s="29">
        <v>17640</v>
      </c>
      <c r="L8" s="29">
        <v>11760</v>
      </c>
      <c r="M8" s="29">
        <v>11200</v>
      </c>
      <c r="N8" s="29">
        <v>14000</v>
      </c>
      <c r="O8" s="29">
        <f t="shared" si="0"/>
        <v>158200</v>
      </c>
    </row>
    <row r="9" spans="1:15" x14ac:dyDescent="0.25">
      <c r="A9" s="43"/>
      <c r="B9" s="19" t="s">
        <v>6</v>
      </c>
      <c r="C9" s="29">
        <v>85800</v>
      </c>
      <c r="D9" s="29">
        <v>43550</v>
      </c>
      <c r="E9" s="29">
        <v>55900</v>
      </c>
      <c r="F9" s="29">
        <v>67600</v>
      </c>
      <c r="G9" s="29">
        <v>37700</v>
      </c>
      <c r="H9" s="29">
        <v>48100</v>
      </c>
      <c r="I9" s="29">
        <v>57850</v>
      </c>
      <c r="J9" s="29">
        <v>44200</v>
      </c>
      <c r="K9" s="29">
        <v>72150</v>
      </c>
      <c r="L9" s="29">
        <v>69550</v>
      </c>
      <c r="M9" s="29">
        <v>50050</v>
      </c>
      <c r="N9" s="29">
        <v>61100</v>
      </c>
      <c r="O9" s="29">
        <f t="shared" si="0"/>
        <v>693550</v>
      </c>
    </row>
    <row r="10" spans="1:15" x14ac:dyDescent="0.25">
      <c r="A10" s="42" t="s">
        <v>27</v>
      </c>
      <c r="B10" s="19" t="s">
        <v>7</v>
      </c>
      <c r="C10" s="29">
        <v>200341</v>
      </c>
      <c r="D10" s="29">
        <v>184887</v>
      </c>
      <c r="E10" s="29">
        <v>169551</v>
      </c>
      <c r="F10" s="29">
        <v>181772</v>
      </c>
      <c r="G10" s="29">
        <v>173496</v>
      </c>
      <c r="H10" s="29">
        <v>164088</v>
      </c>
      <c r="I10" s="29">
        <v>145026</v>
      </c>
      <c r="J10" s="29">
        <v>150686</v>
      </c>
      <c r="K10" s="29">
        <v>181300</v>
      </c>
      <c r="L10" s="29">
        <v>199016</v>
      </c>
      <c r="M10" s="29">
        <v>196993</v>
      </c>
      <c r="N10" s="29">
        <v>177404</v>
      </c>
      <c r="O10" s="29">
        <f t="shared" si="0"/>
        <v>2124560</v>
      </c>
    </row>
    <row r="11" spans="1:15" x14ac:dyDescent="0.25">
      <c r="A11" s="42"/>
      <c r="B11" s="19" t="s">
        <v>8</v>
      </c>
      <c r="C11" s="29">
        <v>342566</v>
      </c>
      <c r="D11" s="29">
        <v>303954</v>
      </c>
      <c r="E11" s="29">
        <v>296664</v>
      </c>
      <c r="F11" s="29">
        <v>294168</v>
      </c>
      <c r="G11" s="29">
        <v>293504</v>
      </c>
      <c r="H11" s="29">
        <v>282870</v>
      </c>
      <c r="I11" s="29">
        <v>261354</v>
      </c>
      <c r="J11" s="29">
        <v>272838</v>
      </c>
      <c r="K11" s="29">
        <v>291930</v>
      </c>
      <c r="L11" s="29">
        <v>302874</v>
      </c>
      <c r="M11" s="29">
        <v>296514</v>
      </c>
      <c r="N11" s="29">
        <v>280230</v>
      </c>
      <c r="O11" s="29">
        <f t="shared" si="0"/>
        <v>3519466</v>
      </c>
    </row>
    <row r="12" spans="1:15" x14ac:dyDescent="0.25">
      <c r="A12" s="17" t="s">
        <v>30</v>
      </c>
      <c r="B12" s="19"/>
      <c r="C12" s="29">
        <v>0</v>
      </c>
      <c r="D12" s="29">
        <v>12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106</v>
      </c>
      <c r="K12" s="29">
        <v>36</v>
      </c>
      <c r="L12" s="29">
        <v>12</v>
      </c>
      <c r="M12" s="29">
        <v>40</v>
      </c>
      <c r="N12" s="29">
        <v>0</v>
      </c>
      <c r="O12" s="29">
        <f>SUM(A12:N12)</f>
        <v>206</v>
      </c>
    </row>
    <row r="13" spans="1:15" x14ac:dyDescent="0.25">
      <c r="A13" s="42" t="s">
        <v>10</v>
      </c>
      <c r="B13" s="19" t="s">
        <v>12</v>
      </c>
      <c r="C13" s="29">
        <f t="shared" ref="C13:O13" si="1">SUM(C4:C12)</f>
        <v>738267</v>
      </c>
      <c r="D13" s="29">
        <f t="shared" si="1"/>
        <v>615633</v>
      </c>
      <c r="E13" s="29">
        <f t="shared" si="1"/>
        <v>627465</v>
      </c>
      <c r="F13" s="29">
        <f t="shared" si="1"/>
        <v>628810</v>
      </c>
      <c r="G13" s="29">
        <f t="shared" si="1"/>
        <v>568190</v>
      </c>
      <c r="H13" s="29">
        <f t="shared" si="1"/>
        <v>561578</v>
      </c>
      <c r="I13" s="29">
        <f t="shared" si="1"/>
        <v>512700</v>
      </c>
      <c r="J13" s="29">
        <f t="shared" si="1"/>
        <v>535670</v>
      </c>
      <c r="K13" s="29">
        <f t="shared" si="1"/>
        <v>653616</v>
      </c>
      <c r="L13" s="29">
        <f t="shared" si="1"/>
        <v>642092</v>
      </c>
      <c r="M13" s="29">
        <f t="shared" si="1"/>
        <v>617407</v>
      </c>
      <c r="N13" s="29">
        <f t="shared" si="1"/>
        <v>598704</v>
      </c>
      <c r="O13" s="29">
        <f t="shared" si="1"/>
        <v>7300132</v>
      </c>
    </row>
    <row r="14" spans="1:15" x14ac:dyDescent="0.25">
      <c r="A14" s="42"/>
      <c r="B14" s="19" t="s">
        <v>11</v>
      </c>
      <c r="C14" s="29">
        <f t="shared" ref="C14:N14" si="2">C13/1.12</f>
        <v>659166.9642857142</v>
      </c>
      <c r="D14" s="29">
        <f t="shared" si="2"/>
        <v>549672.32142857136</v>
      </c>
      <c r="E14" s="29">
        <f t="shared" si="2"/>
        <v>560236.60714285704</v>
      </c>
      <c r="F14" s="29">
        <f t="shared" si="2"/>
        <v>561437.5</v>
      </c>
      <c r="G14" s="29">
        <f t="shared" si="2"/>
        <v>507312.49999999994</v>
      </c>
      <c r="H14" s="29">
        <f t="shared" si="2"/>
        <v>501408.92857142852</v>
      </c>
      <c r="I14" s="29">
        <f t="shared" si="2"/>
        <v>457767.8571428571</v>
      </c>
      <c r="J14" s="29">
        <f t="shared" si="2"/>
        <v>478276.78571428568</v>
      </c>
      <c r="K14" s="29">
        <f t="shared" si="2"/>
        <v>583585.7142857142</v>
      </c>
      <c r="L14" s="29">
        <f t="shared" si="2"/>
        <v>573296.42857142852</v>
      </c>
      <c r="M14" s="29">
        <f t="shared" si="2"/>
        <v>551256.25</v>
      </c>
      <c r="N14" s="29">
        <f t="shared" si="2"/>
        <v>534557.14285714284</v>
      </c>
      <c r="O14" s="29">
        <v>6517974.9999999991</v>
      </c>
    </row>
    <row r="15" spans="1:15" x14ac:dyDescent="0.25">
      <c r="A15" s="17" t="s">
        <v>0</v>
      </c>
      <c r="B15" s="19"/>
      <c r="C15" s="35">
        <v>124144</v>
      </c>
      <c r="D15" s="35">
        <v>94096</v>
      </c>
      <c r="E15" s="35">
        <v>109364</v>
      </c>
      <c r="F15" s="35">
        <v>103234</v>
      </c>
      <c r="G15" s="35">
        <v>82853</v>
      </c>
      <c r="H15" s="35">
        <v>86884</v>
      </c>
      <c r="I15" s="35">
        <v>74306</v>
      </c>
      <c r="J15" s="35">
        <v>83708</v>
      </c>
      <c r="K15" s="35">
        <v>120999</v>
      </c>
      <c r="L15" s="35">
        <v>98880</v>
      </c>
      <c r="M15" s="35">
        <v>94989</v>
      </c>
      <c r="N15" s="35">
        <v>102177</v>
      </c>
      <c r="O15" s="29">
        <f>SUM(A15:N15)</f>
        <v>1175634</v>
      </c>
    </row>
    <row r="16" spans="1:15" x14ac:dyDescent="0.25">
      <c r="A16" s="17" t="s">
        <v>13</v>
      </c>
      <c r="B16" s="19"/>
      <c r="C16" s="35">
        <v>42077</v>
      </c>
      <c r="D16" s="35">
        <v>39955</v>
      </c>
      <c r="E16" s="35">
        <v>40405</v>
      </c>
      <c r="F16" s="35">
        <v>40741</v>
      </c>
      <c r="G16" s="35">
        <v>41348</v>
      </c>
      <c r="H16" s="35">
        <v>39718</v>
      </c>
      <c r="I16" s="35">
        <v>38661</v>
      </c>
      <c r="J16" s="35">
        <v>38661</v>
      </c>
      <c r="K16" s="35">
        <v>40746</v>
      </c>
      <c r="L16" s="35">
        <v>42468</v>
      </c>
      <c r="M16" s="35">
        <v>40779</v>
      </c>
      <c r="N16" s="35">
        <v>37978</v>
      </c>
      <c r="O16" s="29">
        <f>SUM(A16:N16)</f>
        <v>483537</v>
      </c>
    </row>
    <row r="17" spans="1:15" x14ac:dyDescent="0.25">
      <c r="A17" s="17" t="s">
        <v>14</v>
      </c>
      <c r="B17" s="19"/>
      <c r="C17" s="35">
        <v>3427</v>
      </c>
      <c r="D17" s="35">
        <v>3080</v>
      </c>
      <c r="E17" s="35">
        <v>3168</v>
      </c>
      <c r="F17" s="35">
        <v>3009</v>
      </c>
      <c r="G17" s="35">
        <v>2868</v>
      </c>
      <c r="H17" s="35">
        <v>2857</v>
      </c>
      <c r="I17" s="35">
        <v>2653</v>
      </c>
      <c r="J17" s="35">
        <v>2776</v>
      </c>
      <c r="K17" s="35">
        <v>3280</v>
      </c>
      <c r="L17" s="35">
        <v>2754</v>
      </c>
      <c r="M17" s="35">
        <v>2558</v>
      </c>
      <c r="N17" s="35">
        <v>2455</v>
      </c>
      <c r="O17" s="29">
        <f>SUM(A17:N17)</f>
        <v>34885</v>
      </c>
    </row>
    <row r="18" spans="1:15" x14ac:dyDescent="0.25">
      <c r="A18" s="4"/>
      <c r="B18" s="7"/>
      <c r="C18" s="7"/>
      <c r="D18" s="7"/>
      <c r="E18" s="7"/>
      <c r="G18" s="5"/>
      <c r="H18" s="5"/>
      <c r="I18" s="5"/>
      <c r="K18" s="4"/>
    </row>
    <row r="19" spans="1:15" x14ac:dyDescent="0.25">
      <c r="K19" s="4"/>
    </row>
    <row r="20" spans="1:15" x14ac:dyDescent="0.25">
      <c r="F20" s="2"/>
      <c r="H20" s="16"/>
      <c r="I20" s="16"/>
      <c r="J20" s="2"/>
    </row>
    <row r="21" spans="1:15" x14ac:dyDescent="0.25">
      <c r="D21" s="4"/>
      <c r="E21" s="4"/>
      <c r="H21" s="4"/>
      <c r="I21" s="4"/>
    </row>
    <row r="22" spans="1:15" x14ac:dyDescent="0.25">
      <c r="D22" s="4"/>
      <c r="E22" s="4"/>
      <c r="H22" s="4"/>
      <c r="I22" s="4"/>
    </row>
    <row r="23" spans="1:15" x14ac:dyDescent="0.25">
      <c r="D23" s="4"/>
      <c r="E23" s="4"/>
      <c r="H23" s="4"/>
      <c r="I23" s="4"/>
    </row>
    <row r="24" spans="1:15" x14ac:dyDescent="0.25">
      <c r="D24" s="4"/>
      <c r="E24" s="4"/>
      <c r="H24" s="4"/>
      <c r="I24" s="4"/>
    </row>
    <row r="25" spans="1:15" x14ac:dyDescent="0.25">
      <c r="D25" s="4"/>
      <c r="E25" s="4"/>
      <c r="H25" s="4"/>
      <c r="I25" s="4"/>
    </row>
    <row r="26" spans="1:15" x14ac:dyDescent="0.25">
      <c r="D26" s="4"/>
      <c r="E26" s="4"/>
      <c r="H26" s="4"/>
      <c r="I26" s="4"/>
    </row>
    <row r="27" spans="1:15" x14ac:dyDescent="0.25">
      <c r="D27" s="4"/>
      <c r="E27" s="4"/>
      <c r="H27" s="4"/>
      <c r="I27" s="4"/>
    </row>
    <row r="28" spans="1:15" x14ac:dyDescent="0.25">
      <c r="D28" s="4"/>
      <c r="E28" s="4"/>
      <c r="H28" s="4"/>
      <c r="I28" s="4"/>
    </row>
    <row r="29" spans="1:15" x14ac:dyDescent="0.25">
      <c r="D29" s="4"/>
      <c r="E29" s="4"/>
      <c r="H29" s="4"/>
      <c r="I29" s="4"/>
    </row>
    <row r="30" spans="1:15" x14ac:dyDescent="0.25">
      <c r="D30" s="4"/>
      <c r="E30" s="4"/>
      <c r="H30" s="4"/>
      <c r="I30" s="4"/>
    </row>
    <row r="31" spans="1:15" x14ac:dyDescent="0.25">
      <c r="D31" s="4"/>
      <c r="E31" s="4"/>
      <c r="H31" s="4"/>
      <c r="I31" s="4"/>
    </row>
    <row r="32" spans="1:15" x14ac:dyDescent="0.25">
      <c r="D32" s="5"/>
      <c r="E32" s="5"/>
      <c r="H32" s="5"/>
      <c r="I32" s="5"/>
    </row>
    <row r="33" spans="1:11" x14ac:dyDescent="0.25">
      <c r="D33" s="5"/>
      <c r="E33" s="5"/>
      <c r="H33" s="5"/>
      <c r="I33" s="5"/>
    </row>
    <row r="34" spans="1:11" x14ac:dyDescent="0.25">
      <c r="D34" s="5"/>
      <c r="E34" s="5"/>
      <c r="H34" s="5"/>
      <c r="I34" s="5"/>
    </row>
    <row r="35" spans="1:11" x14ac:dyDescent="0.25">
      <c r="A35" s="4"/>
      <c r="B35" s="5"/>
      <c r="C35" s="5"/>
      <c r="D35" s="5"/>
      <c r="E35" s="5"/>
      <c r="G35" s="5"/>
      <c r="H35" s="5"/>
      <c r="I35" s="5"/>
      <c r="K35" s="5"/>
    </row>
    <row r="37" spans="1:11" x14ac:dyDescent="0.25">
      <c r="H37" s="16"/>
      <c r="I37" s="16"/>
      <c r="J37" s="2"/>
    </row>
    <row r="38" spans="1:11" x14ac:dyDescent="0.25">
      <c r="D38" s="4"/>
      <c r="E38" s="4"/>
      <c r="H38" s="4"/>
      <c r="I38" s="4"/>
    </row>
    <row r="39" spans="1:11" x14ac:dyDescent="0.25">
      <c r="D39" s="4"/>
      <c r="E39" s="4"/>
      <c r="H39" s="4"/>
      <c r="I39" s="4"/>
    </row>
    <row r="40" spans="1:11" x14ac:dyDescent="0.25">
      <c r="D40" s="4"/>
      <c r="E40" s="4"/>
      <c r="H40" s="4"/>
      <c r="I40" s="4"/>
    </row>
    <row r="41" spans="1:11" x14ac:dyDescent="0.25">
      <c r="D41" s="4"/>
      <c r="E41" s="4"/>
      <c r="H41" s="4"/>
      <c r="I41" s="4"/>
    </row>
    <row r="42" spans="1:11" x14ac:dyDescent="0.25">
      <c r="D42" s="4"/>
      <c r="E42" s="4"/>
      <c r="H42" s="4"/>
      <c r="I42" s="4"/>
    </row>
    <row r="43" spans="1:11" x14ac:dyDescent="0.25">
      <c r="D43" s="4"/>
      <c r="E43" s="4"/>
      <c r="H43" s="4"/>
      <c r="I43" s="4"/>
    </row>
    <row r="44" spans="1:11" x14ac:dyDescent="0.25">
      <c r="D44" s="4"/>
      <c r="E44" s="4"/>
      <c r="H44" s="4"/>
      <c r="I44" s="4"/>
    </row>
    <row r="45" spans="1:11" x14ac:dyDescent="0.25">
      <c r="D45" s="4"/>
      <c r="E45" s="4"/>
      <c r="H45" s="4"/>
      <c r="I45" s="4"/>
    </row>
    <row r="46" spans="1:11" x14ac:dyDescent="0.25">
      <c r="D46" s="4"/>
      <c r="E46" s="4"/>
      <c r="H46" s="4"/>
      <c r="I46" s="4"/>
    </row>
    <row r="47" spans="1:11" x14ac:dyDescent="0.25">
      <c r="D47" s="4"/>
      <c r="E47" s="4"/>
      <c r="H47" s="4"/>
      <c r="I47" s="4"/>
    </row>
    <row r="48" spans="1:11" x14ac:dyDescent="0.25">
      <c r="D48" s="4"/>
      <c r="E48" s="4"/>
      <c r="H48" s="4"/>
      <c r="I48" s="4"/>
    </row>
    <row r="49" spans="1:11" x14ac:dyDescent="0.25">
      <c r="D49" s="5"/>
      <c r="E49" s="5"/>
      <c r="H49" s="5"/>
      <c r="I49" s="5"/>
    </row>
    <row r="50" spans="1:11" x14ac:dyDescent="0.25">
      <c r="D50" s="5"/>
      <c r="E50" s="5"/>
      <c r="H50" s="5"/>
      <c r="I50" s="5"/>
    </row>
    <row r="51" spans="1:11" x14ac:dyDescent="0.25">
      <c r="D51" s="5"/>
      <c r="E51" s="5"/>
      <c r="H51" s="5"/>
      <c r="I51" s="5"/>
    </row>
    <row r="52" spans="1:11" x14ac:dyDescent="0.25">
      <c r="A52" s="4"/>
      <c r="B52" s="5"/>
      <c r="C52" s="5"/>
      <c r="D52" s="5"/>
      <c r="E52" s="5"/>
      <c r="G52" s="5"/>
      <c r="H52" s="5"/>
      <c r="I52" s="5"/>
      <c r="K52" s="5"/>
    </row>
    <row r="54" spans="1:11" x14ac:dyDescent="0.25">
      <c r="D54" s="16"/>
      <c r="E54" s="16"/>
      <c r="F54" s="2"/>
      <c r="H54" s="16"/>
      <c r="I54" s="16"/>
      <c r="J54" s="2"/>
    </row>
    <row r="55" spans="1:11" x14ac:dyDescent="0.25">
      <c r="D55" s="4"/>
      <c r="E55" s="4"/>
      <c r="H55" s="4"/>
      <c r="I55" s="4"/>
    </row>
    <row r="56" spans="1:11" x14ac:dyDescent="0.25">
      <c r="D56" s="4"/>
      <c r="E56" s="4"/>
      <c r="H56" s="4"/>
      <c r="I56" s="4"/>
    </row>
    <row r="57" spans="1:11" x14ac:dyDescent="0.25">
      <c r="D57" s="4"/>
      <c r="E57" s="4"/>
      <c r="H57" s="4"/>
      <c r="I57" s="4"/>
    </row>
    <row r="58" spans="1:11" x14ac:dyDescent="0.25">
      <c r="D58" s="4"/>
      <c r="E58" s="4"/>
      <c r="H58" s="4"/>
      <c r="I58" s="4"/>
    </row>
    <row r="59" spans="1:11" x14ac:dyDescent="0.25">
      <c r="D59" s="4"/>
      <c r="E59" s="4"/>
      <c r="H59" s="4"/>
      <c r="I59" s="4"/>
    </row>
    <row r="60" spans="1:11" x14ac:dyDescent="0.25">
      <c r="D60" s="4"/>
      <c r="E60" s="4"/>
      <c r="H60" s="4"/>
      <c r="I60" s="4"/>
    </row>
    <row r="61" spans="1:11" x14ac:dyDescent="0.25">
      <c r="D61" s="4"/>
      <c r="E61" s="4"/>
      <c r="H61" s="4"/>
      <c r="I61" s="4"/>
    </row>
    <row r="62" spans="1:11" x14ac:dyDescent="0.25">
      <c r="D62" s="4"/>
      <c r="E62" s="4"/>
      <c r="H62" s="4"/>
      <c r="I62" s="4"/>
    </row>
    <row r="63" spans="1:11" x14ac:dyDescent="0.25">
      <c r="D63" s="4"/>
      <c r="E63" s="4"/>
      <c r="H63" s="4"/>
      <c r="I63" s="4"/>
    </row>
    <row r="64" spans="1:11" x14ac:dyDescent="0.25">
      <c r="D64" s="4"/>
      <c r="E64" s="4"/>
      <c r="H64" s="4"/>
      <c r="I64" s="4"/>
    </row>
    <row r="65" spans="4:9" x14ac:dyDescent="0.25">
      <c r="D65" s="4"/>
      <c r="E65" s="4"/>
      <c r="H65" s="4"/>
      <c r="I65" s="4"/>
    </row>
    <row r="66" spans="4:9" x14ac:dyDescent="0.25">
      <c r="D66" s="5"/>
      <c r="E66" s="5"/>
      <c r="H66" s="5"/>
      <c r="I66" s="5"/>
    </row>
    <row r="67" spans="4:9" x14ac:dyDescent="0.25">
      <c r="D67" s="5"/>
      <c r="E67" s="5"/>
      <c r="H67" s="5"/>
      <c r="I67" s="5"/>
    </row>
    <row r="68" spans="4:9" x14ac:dyDescent="0.25">
      <c r="D68" s="5"/>
      <c r="E68" s="5"/>
      <c r="H68" s="5"/>
      <c r="I68" s="5"/>
    </row>
  </sheetData>
  <mergeCells count="3">
    <mergeCell ref="A10:A11"/>
    <mergeCell ref="A13:A14"/>
    <mergeCell ref="A4:A9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O68"/>
  <sheetViews>
    <sheetView tabSelected="1" workbookViewId="0">
      <selection activeCell="N25" sqref="N25"/>
    </sheetView>
  </sheetViews>
  <sheetFormatPr defaultRowHeight="15" x14ac:dyDescent="0.25"/>
  <cols>
    <col min="1" max="1" width="48" style="3" bestFit="1" customWidth="1"/>
    <col min="2" max="2" width="22.5703125" style="3" bestFit="1" customWidth="1"/>
    <col min="3" max="3" width="12.28515625" style="3" customWidth="1"/>
    <col min="4" max="5" width="12.28515625" style="15" customWidth="1"/>
    <col min="6" max="7" width="12.28515625" style="3" customWidth="1"/>
    <col min="8" max="9" width="12.28515625" style="15" customWidth="1"/>
    <col min="10" max="15" width="12.28515625" style="3" customWidth="1"/>
    <col min="16" max="16384" width="9.140625" style="3"/>
  </cols>
  <sheetData>
    <row r="3" spans="1:15" x14ac:dyDescent="0.25">
      <c r="A3" s="6">
        <v>2025</v>
      </c>
      <c r="B3" s="2"/>
      <c r="C3" s="2" t="s">
        <v>9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26</v>
      </c>
      <c r="O3" s="26" t="s">
        <v>29</v>
      </c>
    </row>
    <row r="4" spans="1:15" x14ac:dyDescent="0.25">
      <c r="A4" s="43" t="s">
        <v>15</v>
      </c>
      <c r="B4" s="19" t="s">
        <v>1</v>
      </c>
      <c r="C4" s="29">
        <v>8000</v>
      </c>
      <c r="D4" s="29">
        <v>5800</v>
      </c>
      <c r="E4" s="29">
        <v>7700</v>
      </c>
      <c r="F4" s="29">
        <v>6600</v>
      </c>
      <c r="G4" s="29">
        <v>9800</v>
      </c>
      <c r="H4" s="29">
        <v>7400</v>
      </c>
      <c r="I4" s="29">
        <v>1800</v>
      </c>
      <c r="J4" s="29">
        <v>4100</v>
      </c>
      <c r="K4" s="29">
        <v>5500</v>
      </c>
      <c r="L4" s="29">
        <v>6000</v>
      </c>
      <c r="M4" s="29">
        <v>4500</v>
      </c>
      <c r="N4" s="29"/>
      <c r="O4" s="29">
        <f>L4+M4+N4+K4+J4+I4+H4+G4+F4+E4+D4+C4</f>
        <v>67200</v>
      </c>
    </row>
    <row r="5" spans="1:15" x14ac:dyDescent="0.25">
      <c r="A5" s="43"/>
      <c r="B5" s="19" t="s">
        <v>2</v>
      </c>
      <c r="C5" s="29">
        <v>3000</v>
      </c>
      <c r="D5" s="29">
        <v>3400</v>
      </c>
      <c r="E5" s="29">
        <v>2700</v>
      </c>
      <c r="F5" s="29">
        <v>2800</v>
      </c>
      <c r="G5" s="29">
        <v>3300</v>
      </c>
      <c r="H5" s="29">
        <v>2100</v>
      </c>
      <c r="I5" s="29">
        <v>2400</v>
      </c>
      <c r="J5" s="29">
        <v>1900</v>
      </c>
      <c r="K5" s="29">
        <v>2300</v>
      </c>
      <c r="L5" s="29">
        <v>2200</v>
      </c>
      <c r="M5" s="29">
        <v>2300</v>
      </c>
      <c r="N5" s="29"/>
      <c r="O5" s="29">
        <f>N5+M5+L5+K5+J5+I5+H5+G5+F5+E5+D5+C5</f>
        <v>28400</v>
      </c>
    </row>
    <row r="6" spans="1:15" x14ac:dyDescent="0.25">
      <c r="A6" s="43"/>
      <c r="B6" s="19" t="s">
        <v>3</v>
      </c>
      <c r="C6" s="29">
        <v>34000</v>
      </c>
      <c r="D6" s="29">
        <v>30750</v>
      </c>
      <c r="E6" s="29">
        <v>31500</v>
      </c>
      <c r="F6" s="29">
        <v>32000</v>
      </c>
      <c r="G6" s="29">
        <v>28250</v>
      </c>
      <c r="H6" s="29">
        <v>28000</v>
      </c>
      <c r="I6" s="29">
        <v>22500</v>
      </c>
      <c r="J6" s="29">
        <v>23000</v>
      </c>
      <c r="K6" s="29">
        <v>26250</v>
      </c>
      <c r="L6" s="29">
        <v>27000</v>
      </c>
      <c r="M6" s="29">
        <v>32500</v>
      </c>
      <c r="N6" s="29"/>
      <c r="O6" s="29">
        <f>N6+M6+L6+K6+J6+I6+H6+G6+F6+E6+D6+C6</f>
        <v>315750</v>
      </c>
    </row>
    <row r="7" spans="1:15" x14ac:dyDescent="0.25">
      <c r="A7" s="43"/>
      <c r="B7" s="19" t="s">
        <v>4</v>
      </c>
      <c r="C7" s="29">
        <v>32760</v>
      </c>
      <c r="D7" s="29">
        <v>19880</v>
      </c>
      <c r="E7" s="29">
        <v>37520</v>
      </c>
      <c r="F7" s="29">
        <v>22120</v>
      </c>
      <c r="G7" s="29">
        <v>7280</v>
      </c>
      <c r="H7" s="29">
        <v>14280</v>
      </c>
      <c r="I7" s="29">
        <v>5320</v>
      </c>
      <c r="J7" s="29">
        <v>25480</v>
      </c>
      <c r="K7" s="29">
        <v>57120</v>
      </c>
      <c r="L7" s="29">
        <v>15120</v>
      </c>
      <c r="M7" s="29">
        <v>22120</v>
      </c>
      <c r="N7" s="29"/>
      <c r="O7" s="29">
        <f>N7+M7+L7+K7+J7+I7+H7+G7+F7+E7+D7+C7</f>
        <v>259000</v>
      </c>
    </row>
    <row r="8" spans="1:15" x14ac:dyDescent="0.25">
      <c r="A8" s="43"/>
      <c r="B8" s="19" t="s">
        <v>5</v>
      </c>
      <c r="C8" s="29">
        <v>14840</v>
      </c>
      <c r="D8" s="29">
        <v>10920</v>
      </c>
      <c r="E8" s="29">
        <v>14280</v>
      </c>
      <c r="F8" s="29">
        <v>11760</v>
      </c>
      <c r="G8" s="29">
        <v>8680</v>
      </c>
      <c r="H8" s="29">
        <v>16240</v>
      </c>
      <c r="I8" s="29">
        <v>10920</v>
      </c>
      <c r="J8" s="29">
        <v>8680</v>
      </c>
      <c r="K8" s="29">
        <v>13440</v>
      </c>
      <c r="L8" s="29">
        <v>10640</v>
      </c>
      <c r="M8" s="29">
        <v>10080</v>
      </c>
      <c r="N8" s="29"/>
      <c r="O8" s="29">
        <f>+M8+L8+K8+J8+I8+H8+G8+F8+E8+D8+C8+N8</f>
        <v>130480</v>
      </c>
    </row>
    <row r="9" spans="1:15" x14ac:dyDescent="0.25">
      <c r="A9" s="43"/>
      <c r="B9" s="19" t="s">
        <v>6</v>
      </c>
      <c r="C9" s="29">
        <v>96200</v>
      </c>
      <c r="D9" s="29">
        <v>48750</v>
      </c>
      <c r="E9" s="29">
        <v>63700</v>
      </c>
      <c r="F9" s="29">
        <v>63050</v>
      </c>
      <c r="G9" s="29">
        <v>41600</v>
      </c>
      <c r="H9" s="29">
        <v>58500</v>
      </c>
      <c r="I9" s="29">
        <v>56550</v>
      </c>
      <c r="J9" s="29">
        <v>64350</v>
      </c>
      <c r="K9" s="29">
        <v>59150</v>
      </c>
      <c r="L9" s="29">
        <v>61100</v>
      </c>
      <c r="M9" s="29">
        <v>65650</v>
      </c>
      <c r="N9" s="29"/>
      <c r="O9" s="29">
        <f>N9+M9+L9+K9+J9+I9+H9+G9+F9+E9+D9+C9</f>
        <v>678600</v>
      </c>
    </row>
    <row r="10" spans="1:15" x14ac:dyDescent="0.25">
      <c r="A10" s="42" t="s">
        <v>27</v>
      </c>
      <c r="B10" s="19" t="s">
        <v>7</v>
      </c>
      <c r="C10" s="29">
        <v>208675</v>
      </c>
      <c r="D10" s="29">
        <v>182277</v>
      </c>
      <c r="E10" s="29">
        <v>204860</v>
      </c>
      <c r="F10" s="29">
        <v>191636</v>
      </c>
      <c r="G10" s="29">
        <v>187078</v>
      </c>
      <c r="H10" s="29">
        <v>183596</v>
      </c>
      <c r="I10" s="29">
        <v>159182</v>
      </c>
      <c r="J10" s="29">
        <v>155858</v>
      </c>
      <c r="K10" s="29">
        <v>195495</v>
      </c>
      <c r="L10" s="29">
        <v>211930</v>
      </c>
      <c r="M10" s="29">
        <v>202415</v>
      </c>
      <c r="N10" s="29"/>
      <c r="O10" s="29">
        <f>N10+M10+L10+K10+J10+I10+H10+G10+F10+E10+D10+C10</f>
        <v>2083002</v>
      </c>
    </row>
    <row r="11" spans="1:15" x14ac:dyDescent="0.25">
      <c r="A11" s="42"/>
      <c r="B11" s="19" t="s">
        <v>8</v>
      </c>
      <c r="C11" s="29">
        <v>301314</v>
      </c>
      <c r="D11" s="29">
        <v>260526</v>
      </c>
      <c r="E11" s="29">
        <v>278028</v>
      </c>
      <c r="F11" s="29">
        <v>265242</v>
      </c>
      <c r="G11" s="29">
        <v>265092</v>
      </c>
      <c r="H11" s="29">
        <v>254904</v>
      </c>
      <c r="I11" s="29">
        <v>249876</v>
      </c>
      <c r="J11" s="29">
        <v>236514</v>
      </c>
      <c r="K11" s="29">
        <v>256326</v>
      </c>
      <c r="L11" s="29">
        <v>251424</v>
      </c>
      <c r="M11" s="29">
        <v>244590</v>
      </c>
      <c r="N11" s="29"/>
      <c r="O11" s="29">
        <f>N11+M11+L11+K11+J11+I11+H11+G11+F11+E11+D11+C11</f>
        <v>2863836</v>
      </c>
    </row>
    <row r="12" spans="1:15" x14ac:dyDescent="0.25">
      <c r="A12" s="17" t="s">
        <v>30</v>
      </c>
      <c r="B12" s="19"/>
      <c r="C12" s="29">
        <v>0</v>
      </c>
      <c r="D12" s="29">
        <v>0</v>
      </c>
      <c r="E12" s="29">
        <v>-280</v>
      </c>
      <c r="F12" s="29">
        <v>292</v>
      </c>
      <c r="G12" s="29">
        <v>0</v>
      </c>
      <c r="H12" s="29">
        <v>16</v>
      </c>
      <c r="I12" s="29">
        <v>0</v>
      </c>
      <c r="J12" s="29">
        <v>0</v>
      </c>
      <c r="K12" s="29">
        <v>30</v>
      </c>
      <c r="L12" s="29">
        <v>0</v>
      </c>
      <c r="M12" s="29">
        <v>0</v>
      </c>
      <c r="N12" s="29"/>
      <c r="O12" s="38">
        <f>SUM(A12:N12)</f>
        <v>58</v>
      </c>
    </row>
    <row r="13" spans="1:15" x14ac:dyDescent="0.25">
      <c r="A13" s="42" t="s">
        <v>10</v>
      </c>
      <c r="B13" s="19" t="s">
        <v>12</v>
      </c>
      <c r="C13" s="29">
        <f t="shared" ref="C13:L13" si="0">SUM(C4:C12)</f>
        <v>698789</v>
      </c>
      <c r="D13" s="29">
        <f t="shared" si="0"/>
        <v>562303</v>
      </c>
      <c r="E13" s="29">
        <f t="shared" si="0"/>
        <v>640008</v>
      </c>
      <c r="F13" s="29">
        <f t="shared" si="0"/>
        <v>595500</v>
      </c>
      <c r="G13" s="29">
        <f t="shared" si="0"/>
        <v>551080</v>
      </c>
      <c r="H13" s="29">
        <f t="shared" si="0"/>
        <v>565036</v>
      </c>
      <c r="I13" s="29">
        <f t="shared" si="0"/>
        <v>508548</v>
      </c>
      <c r="J13" s="29">
        <f t="shared" si="0"/>
        <v>519882</v>
      </c>
      <c r="K13" s="29">
        <f t="shared" si="0"/>
        <v>615611</v>
      </c>
      <c r="L13" s="29">
        <f t="shared" si="0"/>
        <v>585414</v>
      </c>
      <c r="M13" s="29">
        <v>584155</v>
      </c>
      <c r="N13" s="29"/>
      <c r="O13" s="29">
        <f>SUM(O4:O12)</f>
        <v>6426326</v>
      </c>
    </row>
    <row r="14" spans="1:15" x14ac:dyDescent="0.25">
      <c r="A14" s="42"/>
      <c r="B14" s="19" t="s">
        <v>11</v>
      </c>
      <c r="C14" s="29">
        <f t="shared" ref="C14:L14" si="1">C13/1.12</f>
        <v>623918.74999999988</v>
      </c>
      <c r="D14" s="29">
        <f t="shared" si="1"/>
        <v>502056.24999999994</v>
      </c>
      <c r="E14" s="29">
        <f t="shared" si="1"/>
        <v>571435.7142857142</v>
      </c>
      <c r="F14" s="29">
        <f t="shared" si="1"/>
        <v>531696.42857142852</v>
      </c>
      <c r="G14" s="29">
        <f t="shared" si="1"/>
        <v>492035.71428571426</v>
      </c>
      <c r="H14" s="29">
        <f t="shared" si="1"/>
        <v>504496.42857142852</v>
      </c>
      <c r="I14" s="29">
        <f t="shared" si="1"/>
        <v>454060.71428571426</v>
      </c>
      <c r="J14" s="29">
        <f t="shared" si="1"/>
        <v>464180.3571428571</v>
      </c>
      <c r="K14" s="29">
        <f t="shared" si="1"/>
        <v>549652.67857142852</v>
      </c>
      <c r="L14" s="29">
        <f t="shared" si="1"/>
        <v>522691.07142857136</v>
      </c>
      <c r="M14" s="29">
        <v>521567</v>
      </c>
      <c r="N14" s="29"/>
      <c r="O14" s="29">
        <f>N14+M14+L14+K14+J14+I14+H14+G14+F14+E14+D14+C14</f>
        <v>5737791.1071428573</v>
      </c>
    </row>
    <row r="15" spans="1:15" x14ac:dyDescent="0.25">
      <c r="A15" s="17" t="s">
        <v>0</v>
      </c>
      <c r="B15" s="19"/>
      <c r="C15" s="35">
        <v>118969</v>
      </c>
      <c r="D15" s="35">
        <v>88566</v>
      </c>
      <c r="E15" s="35">
        <v>110252</v>
      </c>
      <c r="F15" s="35">
        <v>96690</v>
      </c>
      <c r="G15" s="35">
        <v>81903</v>
      </c>
      <c r="H15" s="35">
        <v>91058</v>
      </c>
      <c r="I15" s="35">
        <v>55646</v>
      </c>
      <c r="J15" s="35">
        <v>85004</v>
      </c>
      <c r="K15" s="29">
        <v>114924</v>
      </c>
      <c r="L15" s="35">
        <v>91378</v>
      </c>
      <c r="M15" s="35">
        <v>94464</v>
      </c>
      <c r="N15" s="35"/>
      <c r="O15" s="29">
        <f>SUM(A15:N15)</f>
        <v>1028854</v>
      </c>
    </row>
    <row r="16" spans="1:15" x14ac:dyDescent="0.25">
      <c r="A16" s="17" t="s">
        <v>13</v>
      </c>
      <c r="B16" s="19"/>
      <c r="C16" s="35">
        <v>42033</v>
      </c>
      <c r="D16" s="35">
        <v>38504</v>
      </c>
      <c r="E16" s="35">
        <v>41362</v>
      </c>
      <c r="F16" s="35">
        <v>39670</v>
      </c>
      <c r="G16" s="35">
        <v>40184</v>
      </c>
      <c r="H16" s="35">
        <v>40605</v>
      </c>
      <c r="I16" s="35">
        <v>39517</v>
      </c>
      <c r="J16" s="35">
        <v>37733</v>
      </c>
      <c r="K16" s="35">
        <v>41829</v>
      </c>
      <c r="L16" s="35">
        <v>42454</v>
      </c>
      <c r="M16" s="35">
        <v>38534</v>
      </c>
      <c r="N16" s="35"/>
      <c r="O16" s="29">
        <f>SUM(A16:N16)</f>
        <v>442425</v>
      </c>
    </row>
    <row r="17" spans="1:15" x14ac:dyDescent="0.25">
      <c r="A17" s="17" t="s">
        <v>14</v>
      </c>
      <c r="B17" s="19"/>
      <c r="C17" s="35">
        <v>3701</v>
      </c>
      <c r="D17" s="35">
        <v>2909</v>
      </c>
      <c r="E17" s="35">
        <v>3090</v>
      </c>
      <c r="F17" s="35">
        <v>3447</v>
      </c>
      <c r="G17" s="35">
        <v>3506</v>
      </c>
      <c r="H17" s="35">
        <v>3565</v>
      </c>
      <c r="I17" s="35">
        <v>3393</v>
      </c>
      <c r="J17" s="35">
        <v>3280</v>
      </c>
      <c r="K17" s="35">
        <v>3591</v>
      </c>
      <c r="L17" s="35">
        <v>3494</v>
      </c>
      <c r="M17" s="35">
        <v>2541</v>
      </c>
      <c r="N17" s="35"/>
      <c r="O17" s="29">
        <f>SUM(A17:N17)</f>
        <v>36517</v>
      </c>
    </row>
    <row r="18" spans="1:15" x14ac:dyDescent="0.25">
      <c r="A18" s="4"/>
      <c r="B18" s="7"/>
      <c r="C18" s="7"/>
      <c r="D18" s="7"/>
      <c r="E18" s="7"/>
      <c r="G18" s="5"/>
      <c r="H18" s="5"/>
      <c r="I18" s="5"/>
      <c r="K18" s="4"/>
    </row>
    <row r="19" spans="1:15" x14ac:dyDescent="0.25">
      <c r="K19" s="4"/>
    </row>
    <row r="20" spans="1:15" x14ac:dyDescent="0.25">
      <c r="F20" s="2"/>
      <c r="H20" s="16"/>
      <c r="I20" s="16"/>
      <c r="J20" s="2"/>
    </row>
    <row r="21" spans="1:15" x14ac:dyDescent="0.25">
      <c r="D21" s="4"/>
      <c r="E21" s="4"/>
      <c r="H21" s="4"/>
      <c r="I21" s="4"/>
    </row>
    <row r="22" spans="1:15" x14ac:dyDescent="0.25">
      <c r="D22" s="4"/>
      <c r="E22" s="4"/>
      <c r="H22" s="4"/>
      <c r="I22" s="4"/>
    </row>
    <row r="23" spans="1:15" x14ac:dyDescent="0.25">
      <c r="D23" s="4"/>
      <c r="E23" s="4"/>
      <c r="H23" s="4"/>
      <c r="I23" s="4"/>
    </row>
    <row r="24" spans="1:15" x14ac:dyDescent="0.25">
      <c r="D24" s="4"/>
      <c r="E24" s="4"/>
      <c r="H24" s="4"/>
      <c r="I24" s="4"/>
    </row>
    <row r="25" spans="1:15" x14ac:dyDescent="0.25">
      <c r="D25" s="4"/>
      <c r="E25" s="4"/>
      <c r="H25" s="4"/>
      <c r="I25" s="4"/>
    </row>
    <row r="26" spans="1:15" x14ac:dyDescent="0.25">
      <c r="D26" s="4"/>
      <c r="E26" s="4"/>
      <c r="H26" s="4"/>
      <c r="I26" s="4"/>
    </row>
    <row r="27" spans="1:15" x14ac:dyDescent="0.25">
      <c r="D27" s="4"/>
      <c r="E27" s="4"/>
      <c r="H27" s="4"/>
      <c r="I27" s="4"/>
    </row>
    <row r="28" spans="1:15" x14ac:dyDescent="0.25">
      <c r="D28" s="4"/>
      <c r="E28" s="4"/>
      <c r="H28" s="4"/>
      <c r="I28" s="4"/>
    </row>
    <row r="29" spans="1:15" x14ac:dyDescent="0.25">
      <c r="D29" s="4"/>
      <c r="E29" s="4"/>
      <c r="H29" s="4"/>
      <c r="I29" s="4"/>
    </row>
    <row r="30" spans="1:15" x14ac:dyDescent="0.25">
      <c r="D30" s="4"/>
      <c r="E30" s="4"/>
      <c r="H30" s="4"/>
      <c r="I30" s="4"/>
    </row>
    <row r="31" spans="1:15" x14ac:dyDescent="0.25">
      <c r="D31" s="4"/>
      <c r="E31" s="4"/>
      <c r="H31" s="4"/>
      <c r="I31" s="4"/>
    </row>
    <row r="32" spans="1:15" x14ac:dyDescent="0.25">
      <c r="D32" s="5"/>
      <c r="E32" s="5"/>
      <c r="H32" s="5"/>
      <c r="I32" s="5"/>
    </row>
    <row r="33" spans="1:11" x14ac:dyDescent="0.25">
      <c r="D33" s="5"/>
      <c r="E33" s="5"/>
      <c r="H33" s="5"/>
      <c r="I33" s="5"/>
    </row>
    <row r="34" spans="1:11" x14ac:dyDescent="0.25">
      <c r="D34" s="5"/>
      <c r="E34" s="5"/>
      <c r="H34" s="5"/>
      <c r="I34" s="5"/>
    </row>
    <row r="35" spans="1:11" x14ac:dyDescent="0.25">
      <c r="A35" s="4"/>
      <c r="B35" s="5"/>
      <c r="C35" s="5"/>
      <c r="D35" s="5"/>
      <c r="E35" s="5"/>
      <c r="G35" s="5"/>
      <c r="H35" s="5"/>
      <c r="I35" s="5"/>
      <c r="K35" s="5"/>
    </row>
    <row r="37" spans="1:11" x14ac:dyDescent="0.25">
      <c r="H37" s="16"/>
      <c r="I37" s="16"/>
      <c r="J37" s="2"/>
    </row>
    <row r="38" spans="1:11" x14ac:dyDescent="0.25">
      <c r="D38" s="4"/>
      <c r="E38" s="4"/>
      <c r="H38" s="4"/>
      <c r="I38" s="4"/>
    </row>
    <row r="39" spans="1:11" x14ac:dyDescent="0.25">
      <c r="D39" s="4"/>
      <c r="E39" s="4"/>
      <c r="H39" s="4"/>
      <c r="I39" s="4"/>
    </row>
    <row r="40" spans="1:11" x14ac:dyDescent="0.25">
      <c r="D40" s="4"/>
      <c r="E40" s="4"/>
      <c r="H40" s="4"/>
      <c r="I40" s="4"/>
    </row>
    <row r="41" spans="1:11" x14ac:dyDescent="0.25">
      <c r="D41" s="4"/>
      <c r="E41" s="4"/>
      <c r="H41" s="4"/>
      <c r="I41" s="4"/>
    </row>
    <row r="42" spans="1:11" x14ac:dyDescent="0.25">
      <c r="D42" s="4"/>
      <c r="E42" s="4"/>
      <c r="H42" s="4"/>
      <c r="I42" s="4"/>
    </row>
    <row r="43" spans="1:11" x14ac:dyDescent="0.25">
      <c r="D43" s="4"/>
      <c r="E43" s="4"/>
      <c r="H43" s="4"/>
      <c r="I43" s="4"/>
    </row>
    <row r="44" spans="1:11" x14ac:dyDescent="0.25">
      <c r="D44" s="4"/>
      <c r="E44" s="4"/>
      <c r="H44" s="4"/>
      <c r="I44" s="4"/>
    </row>
    <row r="45" spans="1:11" x14ac:dyDescent="0.25">
      <c r="D45" s="4"/>
      <c r="E45" s="4"/>
      <c r="H45" s="4"/>
      <c r="I45" s="4"/>
    </row>
    <row r="46" spans="1:11" x14ac:dyDescent="0.25">
      <c r="D46" s="4"/>
      <c r="E46" s="4"/>
      <c r="H46" s="4"/>
      <c r="I46" s="4"/>
    </row>
    <row r="47" spans="1:11" x14ac:dyDescent="0.25">
      <c r="D47" s="4"/>
      <c r="E47" s="4"/>
      <c r="H47" s="4"/>
      <c r="I47" s="4"/>
    </row>
    <row r="48" spans="1:11" x14ac:dyDescent="0.25">
      <c r="D48" s="4"/>
      <c r="E48" s="4"/>
      <c r="H48" s="4"/>
      <c r="I48" s="4"/>
    </row>
    <row r="49" spans="1:11" x14ac:dyDescent="0.25">
      <c r="D49" s="5"/>
      <c r="E49" s="5"/>
      <c r="H49" s="5"/>
      <c r="I49" s="5"/>
    </row>
    <row r="50" spans="1:11" x14ac:dyDescent="0.25">
      <c r="D50" s="5"/>
      <c r="E50" s="5"/>
      <c r="H50" s="5"/>
      <c r="I50" s="5"/>
    </row>
    <row r="51" spans="1:11" x14ac:dyDescent="0.25">
      <c r="D51" s="5"/>
      <c r="E51" s="5"/>
      <c r="H51" s="5"/>
      <c r="I51" s="5"/>
    </row>
    <row r="52" spans="1:11" x14ac:dyDescent="0.25">
      <c r="A52" s="4"/>
      <c r="B52" s="5"/>
      <c r="C52" s="5"/>
      <c r="D52" s="5"/>
      <c r="E52" s="5"/>
      <c r="G52" s="5"/>
      <c r="H52" s="5"/>
      <c r="I52" s="5"/>
      <c r="K52" s="5"/>
    </row>
    <row r="54" spans="1:11" x14ac:dyDescent="0.25">
      <c r="D54" s="16"/>
      <c r="E54" s="16"/>
      <c r="F54" s="2"/>
      <c r="H54" s="16"/>
      <c r="I54" s="16"/>
      <c r="J54" s="2"/>
    </row>
    <row r="55" spans="1:11" x14ac:dyDescent="0.25">
      <c r="D55" s="4"/>
      <c r="E55" s="4"/>
      <c r="H55" s="4"/>
      <c r="I55" s="4"/>
    </row>
    <row r="56" spans="1:11" x14ac:dyDescent="0.25">
      <c r="D56" s="4"/>
      <c r="E56" s="4"/>
      <c r="H56" s="4"/>
      <c r="I56" s="4"/>
    </row>
    <row r="57" spans="1:11" x14ac:dyDescent="0.25">
      <c r="D57" s="4"/>
      <c r="E57" s="4"/>
      <c r="H57" s="4"/>
      <c r="I57" s="4"/>
    </row>
    <row r="58" spans="1:11" x14ac:dyDescent="0.25">
      <c r="D58" s="4"/>
      <c r="E58" s="4"/>
      <c r="H58" s="4"/>
      <c r="I58" s="4"/>
    </row>
    <row r="59" spans="1:11" x14ac:dyDescent="0.25">
      <c r="D59" s="4"/>
      <c r="E59" s="4"/>
      <c r="H59" s="4"/>
      <c r="I59" s="4"/>
    </row>
    <row r="60" spans="1:11" x14ac:dyDescent="0.25">
      <c r="D60" s="4"/>
      <c r="E60" s="4"/>
      <c r="H60" s="4"/>
      <c r="I60" s="4"/>
    </row>
    <row r="61" spans="1:11" x14ac:dyDescent="0.25">
      <c r="D61" s="4"/>
      <c r="E61" s="4"/>
      <c r="H61" s="4"/>
      <c r="I61" s="4"/>
    </row>
    <row r="62" spans="1:11" x14ac:dyDescent="0.25">
      <c r="D62" s="4"/>
      <c r="E62" s="4"/>
      <c r="H62" s="4"/>
      <c r="I62" s="4"/>
    </row>
    <row r="63" spans="1:11" x14ac:dyDescent="0.25">
      <c r="D63" s="4"/>
      <c r="E63" s="4"/>
      <c r="H63" s="4"/>
      <c r="I63" s="4"/>
    </row>
    <row r="64" spans="1:11" x14ac:dyDescent="0.25">
      <c r="D64" s="4"/>
      <c r="E64" s="4"/>
      <c r="H64" s="4"/>
      <c r="I64" s="4"/>
    </row>
    <row r="65" spans="4:9" x14ac:dyDescent="0.25">
      <c r="D65" s="4"/>
      <c r="E65" s="4"/>
      <c r="H65" s="4"/>
      <c r="I65" s="4"/>
    </row>
    <row r="66" spans="4:9" x14ac:dyDescent="0.25">
      <c r="D66" s="5"/>
      <c r="E66" s="5"/>
      <c r="H66" s="5"/>
      <c r="I66" s="5"/>
    </row>
    <row r="67" spans="4:9" x14ac:dyDescent="0.25">
      <c r="D67" s="5"/>
      <c r="E67" s="5"/>
      <c r="H67" s="5"/>
      <c r="I67" s="5"/>
    </row>
    <row r="68" spans="4:9" x14ac:dyDescent="0.25">
      <c r="D68" s="5"/>
      <c r="E68" s="5"/>
      <c r="H68" s="5"/>
      <c r="I68" s="5"/>
    </row>
  </sheetData>
  <mergeCells count="3">
    <mergeCell ref="A10:A11"/>
    <mergeCell ref="A13:A14"/>
    <mergeCell ref="A4:A9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16"/>
  <sheetViews>
    <sheetView workbookViewId="0">
      <selection activeCell="J25" sqref="J25"/>
    </sheetView>
  </sheetViews>
  <sheetFormatPr defaultRowHeight="15" x14ac:dyDescent="0.25"/>
  <cols>
    <col min="1" max="1" width="48" style="21" bestFit="1" customWidth="1"/>
    <col min="2" max="2" width="22.5703125" style="21" bestFit="1" customWidth="1"/>
    <col min="3" max="11" width="12.28515625" style="40" customWidth="1"/>
  </cols>
  <sheetData>
    <row r="2" spans="1:11" x14ac:dyDescent="0.25">
      <c r="A2" s="23" t="s">
        <v>33</v>
      </c>
      <c r="B2" s="17"/>
      <c r="C2" s="41">
        <v>2018</v>
      </c>
      <c r="D2" s="41">
        <v>2019</v>
      </c>
      <c r="E2" s="41">
        <v>2020</v>
      </c>
      <c r="F2" s="41">
        <v>2021</v>
      </c>
      <c r="G2" s="41">
        <v>2022</v>
      </c>
      <c r="H2" s="41">
        <v>2023</v>
      </c>
      <c r="I2" s="41">
        <v>2024</v>
      </c>
      <c r="J2" s="41">
        <v>2025</v>
      </c>
      <c r="K2" s="39" t="s">
        <v>28</v>
      </c>
    </row>
    <row r="3" spans="1:11" x14ac:dyDescent="0.25">
      <c r="A3" s="43" t="s">
        <v>15</v>
      </c>
      <c r="B3" s="19" t="s">
        <v>1</v>
      </c>
      <c r="C3" s="29">
        <v>413000</v>
      </c>
      <c r="D3" s="29">
        <v>11638</v>
      </c>
      <c r="E3" s="29">
        <v>93981</v>
      </c>
      <c r="F3" s="29">
        <v>83600</v>
      </c>
      <c r="G3" s="29">
        <v>111500</v>
      </c>
      <c r="H3" s="29">
        <v>85800</v>
      </c>
      <c r="I3" s="29">
        <v>74800</v>
      </c>
      <c r="J3" s="29">
        <f>'2025'!O4</f>
        <v>67200</v>
      </c>
      <c r="K3" s="29">
        <f>SUM(C3:J3)</f>
        <v>941519</v>
      </c>
    </row>
    <row r="4" spans="1:11" x14ac:dyDescent="0.25">
      <c r="A4" s="43"/>
      <c r="B4" s="19" t="s">
        <v>2</v>
      </c>
      <c r="C4" s="29">
        <v>409100</v>
      </c>
      <c r="D4" s="29">
        <v>226410</v>
      </c>
      <c r="E4" s="29">
        <v>137390</v>
      </c>
      <c r="F4" s="29">
        <v>88400</v>
      </c>
      <c r="G4" s="29">
        <v>75800</v>
      </c>
      <c r="H4" s="29">
        <v>61100</v>
      </c>
      <c r="I4" s="29">
        <v>41700</v>
      </c>
      <c r="J4" s="29">
        <f>'2025'!O5</f>
        <v>28400</v>
      </c>
      <c r="K4" s="29">
        <f>SUM(D4:J4)</f>
        <v>659200</v>
      </c>
    </row>
    <row r="5" spans="1:11" x14ac:dyDescent="0.25">
      <c r="A5" s="43"/>
      <c r="B5" s="19" t="s">
        <v>3</v>
      </c>
      <c r="C5" s="29">
        <v>1164250</v>
      </c>
      <c r="D5" s="29">
        <v>775242</v>
      </c>
      <c r="E5" s="29">
        <v>540508</v>
      </c>
      <c r="F5" s="29">
        <v>423970</v>
      </c>
      <c r="G5" s="29">
        <v>416500</v>
      </c>
      <c r="H5" s="29">
        <v>431750</v>
      </c>
      <c r="I5" s="29">
        <v>399250</v>
      </c>
      <c r="J5" s="29">
        <f>'2025'!O6</f>
        <v>315750</v>
      </c>
      <c r="K5" s="29">
        <f>SUM(D5:J5)</f>
        <v>3302970</v>
      </c>
    </row>
    <row r="6" spans="1:11" x14ac:dyDescent="0.25">
      <c r="A6" s="43"/>
      <c r="B6" s="19" t="s">
        <v>4</v>
      </c>
      <c r="C6" s="29">
        <v>107800</v>
      </c>
      <c r="D6" s="29">
        <v>217877</v>
      </c>
      <c r="E6" s="29">
        <v>183083</v>
      </c>
      <c r="F6" s="29">
        <v>119000</v>
      </c>
      <c r="G6" s="29">
        <v>210840</v>
      </c>
      <c r="H6" s="29">
        <v>265440</v>
      </c>
      <c r="I6" s="29">
        <v>288400</v>
      </c>
      <c r="J6" s="29">
        <f>'2025'!O7</f>
        <v>259000</v>
      </c>
      <c r="K6" s="29">
        <f t="shared" ref="K6:K16" si="0">SUM(C6:J6)</f>
        <v>1651440</v>
      </c>
    </row>
    <row r="7" spans="1:11" x14ac:dyDescent="0.25">
      <c r="A7" s="43"/>
      <c r="B7" s="19" t="s">
        <v>5</v>
      </c>
      <c r="C7" s="29">
        <v>116480</v>
      </c>
      <c r="D7" s="29">
        <v>219234</v>
      </c>
      <c r="E7" s="29">
        <v>234926</v>
      </c>
      <c r="F7" s="29">
        <v>174440</v>
      </c>
      <c r="G7" s="29">
        <v>178920</v>
      </c>
      <c r="H7" s="29">
        <v>169120</v>
      </c>
      <c r="I7" s="29">
        <v>158200</v>
      </c>
      <c r="J7" s="29">
        <f>'2025'!O8</f>
        <v>130480</v>
      </c>
      <c r="K7" s="29">
        <f t="shared" si="0"/>
        <v>1381800</v>
      </c>
    </row>
    <row r="8" spans="1:11" x14ac:dyDescent="0.25">
      <c r="A8" s="43"/>
      <c r="B8" s="19" t="s">
        <v>6</v>
      </c>
      <c r="C8" s="29">
        <v>511550</v>
      </c>
      <c r="D8" s="29">
        <v>660379</v>
      </c>
      <c r="E8" s="29">
        <v>729321</v>
      </c>
      <c r="F8" s="29">
        <v>591500</v>
      </c>
      <c r="G8" s="29">
        <v>678600</v>
      </c>
      <c r="H8" s="29">
        <v>687700</v>
      </c>
      <c r="I8" s="29">
        <v>693550</v>
      </c>
      <c r="J8" s="29">
        <f>'2025'!O9</f>
        <v>678600</v>
      </c>
      <c r="K8" s="29">
        <f t="shared" si="0"/>
        <v>5231200</v>
      </c>
    </row>
    <row r="9" spans="1:11" x14ac:dyDescent="0.25">
      <c r="A9" s="42" t="s">
        <v>27</v>
      </c>
      <c r="B9" s="19" t="s">
        <v>7</v>
      </c>
      <c r="C9" s="29">
        <v>936191</v>
      </c>
      <c r="D9" s="29">
        <v>1177901</v>
      </c>
      <c r="E9" s="29">
        <v>857114</v>
      </c>
      <c r="F9" s="29">
        <v>2035434</v>
      </c>
      <c r="G9" s="29">
        <v>1731699</v>
      </c>
      <c r="H9" s="29">
        <v>1864866</v>
      </c>
      <c r="I9" s="29">
        <v>2124560</v>
      </c>
      <c r="J9" s="29">
        <f>'2025'!O10</f>
        <v>2083002</v>
      </c>
      <c r="K9" s="29">
        <f t="shared" si="0"/>
        <v>12810767</v>
      </c>
    </row>
    <row r="10" spans="1:11" x14ac:dyDescent="0.25">
      <c r="A10" s="42"/>
      <c r="B10" s="19" t="s">
        <v>8</v>
      </c>
      <c r="C10" s="29">
        <v>5378520</v>
      </c>
      <c r="D10" s="29">
        <v>5100100</v>
      </c>
      <c r="E10" s="29">
        <v>3646857</v>
      </c>
      <c r="F10" s="29">
        <v>2822875</v>
      </c>
      <c r="G10" s="29">
        <v>3829659</v>
      </c>
      <c r="H10" s="29">
        <v>3924282</v>
      </c>
      <c r="I10" s="29">
        <v>3519466</v>
      </c>
      <c r="J10" s="29">
        <f>'2025'!O11</f>
        <v>2863836</v>
      </c>
      <c r="K10" s="29">
        <f t="shared" si="0"/>
        <v>31085595</v>
      </c>
    </row>
    <row r="11" spans="1:11" x14ac:dyDescent="0.25">
      <c r="A11" s="17" t="s">
        <v>30</v>
      </c>
      <c r="B11" s="19"/>
      <c r="C11" s="29">
        <v>24120</v>
      </c>
      <c r="D11" s="29">
        <v>15786</v>
      </c>
      <c r="E11" s="29">
        <v>867</v>
      </c>
      <c r="F11" s="29">
        <v>120</v>
      </c>
      <c r="G11" s="29">
        <v>24</v>
      </c>
      <c r="H11" s="29">
        <v>772</v>
      </c>
      <c r="I11" s="29">
        <v>206</v>
      </c>
      <c r="J11" s="29">
        <f>'2025'!O12</f>
        <v>58</v>
      </c>
      <c r="K11" s="29">
        <f t="shared" si="0"/>
        <v>41953</v>
      </c>
    </row>
    <row r="12" spans="1:11" x14ac:dyDescent="0.25">
      <c r="A12" s="42" t="s">
        <v>10</v>
      </c>
      <c r="B12" s="19" t="s">
        <v>12</v>
      </c>
      <c r="C12" s="29">
        <v>9061011</v>
      </c>
      <c r="D12" s="29">
        <v>8652598</v>
      </c>
      <c r="E12" s="29">
        <v>6424047</v>
      </c>
      <c r="F12" s="29">
        <v>6339339</v>
      </c>
      <c r="G12" s="29">
        <v>7233542</v>
      </c>
      <c r="H12" s="29">
        <v>7490830</v>
      </c>
      <c r="I12" s="29">
        <v>7300132</v>
      </c>
      <c r="J12" s="29">
        <f>'2025'!O13</f>
        <v>6426326</v>
      </c>
      <c r="K12" s="29">
        <f t="shared" si="0"/>
        <v>58927825</v>
      </c>
    </row>
    <row r="13" spans="1:11" x14ac:dyDescent="0.25">
      <c r="A13" s="42"/>
      <c r="B13" s="19" t="s">
        <v>11</v>
      </c>
      <c r="C13" s="29">
        <v>7879140.0000000009</v>
      </c>
      <c r="D13" s="29">
        <v>7828399.3280632393</v>
      </c>
      <c r="E13" s="29">
        <v>5840042.7272727275</v>
      </c>
      <c r="F13" s="29">
        <v>5763035.4545454551</v>
      </c>
      <c r="G13" s="29">
        <v>6575947.2727272715</v>
      </c>
      <c r="H13" s="29">
        <v>6809845.4545454532</v>
      </c>
      <c r="I13" s="29">
        <v>6517974.9999999991</v>
      </c>
      <c r="J13" s="29">
        <f>'2025'!O14</f>
        <v>5737791.1071428573</v>
      </c>
      <c r="K13" s="29">
        <f t="shared" si="0"/>
        <v>52952176.344297007</v>
      </c>
    </row>
    <row r="14" spans="1:11" x14ac:dyDescent="0.25">
      <c r="A14" s="17" t="s">
        <v>0</v>
      </c>
      <c r="B14" s="19"/>
      <c r="C14" s="29">
        <v>1656552</v>
      </c>
      <c r="D14" s="29">
        <v>1225694</v>
      </c>
      <c r="E14" s="29">
        <v>1117772</v>
      </c>
      <c r="F14" s="29">
        <v>970352</v>
      </c>
      <c r="G14" s="29">
        <v>1159273</v>
      </c>
      <c r="H14" s="29">
        <v>1199756</v>
      </c>
      <c r="I14" s="29">
        <v>1175634</v>
      </c>
      <c r="J14" s="29">
        <f>'2025'!O15</f>
        <v>1028854</v>
      </c>
      <c r="K14" s="29">
        <f t="shared" si="0"/>
        <v>9533887</v>
      </c>
    </row>
    <row r="15" spans="1:11" x14ac:dyDescent="0.25">
      <c r="A15" s="17" t="s">
        <v>13</v>
      </c>
      <c r="B15" s="19"/>
      <c r="C15" s="29">
        <v>434318</v>
      </c>
      <c r="D15" s="29">
        <v>369470</v>
      </c>
      <c r="E15" s="29">
        <v>429991</v>
      </c>
      <c r="F15" s="29">
        <v>452231</v>
      </c>
      <c r="G15" s="29">
        <v>451774</v>
      </c>
      <c r="H15" s="29">
        <v>476022</v>
      </c>
      <c r="I15" s="29">
        <v>483537</v>
      </c>
      <c r="J15" s="29">
        <f>'2025'!O16</f>
        <v>442425</v>
      </c>
      <c r="K15" s="29">
        <f t="shared" si="0"/>
        <v>3539768</v>
      </c>
    </row>
    <row r="16" spans="1:11" x14ac:dyDescent="0.25">
      <c r="A16" s="17" t="s">
        <v>14</v>
      </c>
      <c r="B16" s="19"/>
      <c r="C16" s="29">
        <v>53027</v>
      </c>
      <c r="D16" s="29">
        <v>35000</v>
      </c>
      <c r="E16" s="29">
        <v>38108</v>
      </c>
      <c r="F16" s="29">
        <v>34749</v>
      </c>
      <c r="G16" s="29">
        <v>33141</v>
      </c>
      <c r="H16" s="29">
        <v>33555</v>
      </c>
      <c r="I16" s="29">
        <v>34885</v>
      </c>
      <c r="J16" s="29">
        <f>'2025'!O17</f>
        <v>36517</v>
      </c>
      <c r="K16" s="29">
        <f t="shared" si="0"/>
        <v>298982</v>
      </c>
    </row>
  </sheetData>
  <mergeCells count="3">
    <mergeCell ref="A9:A10"/>
    <mergeCell ref="A12:A13"/>
    <mergeCell ref="A3:A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souhrn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Malochová Dagmar, Mgr.</dc:creator>
  <cp:lastModifiedBy>Vídeňská Monika</cp:lastModifiedBy>
  <cp:lastPrinted>2025-12-02T10:24:51Z</cp:lastPrinted>
  <dcterms:created xsi:type="dcterms:W3CDTF">2025-11-27T08:13:29Z</dcterms:created>
  <dcterms:modified xsi:type="dcterms:W3CDTF">2025-12-11T07:20:43Z</dcterms:modified>
</cp:coreProperties>
</file>