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15" windowWidth="24540" windowHeight="12465" activeTab="3"/>
  </bookViews>
  <sheets>
    <sheet name="Krycí list" sheetId="1" r:id="rId1"/>
    <sheet name="Rekapitulace" sheetId="2" r:id="rId2"/>
    <sheet name="Položky" sheetId="3" r:id="rId3"/>
    <sheet name="Všeob. položky" sheetId="4" r:id="rId4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list'!$F$4</definedName>
    <definedName name="MJ">'Krycí list'!$G$4</definedName>
    <definedName name="Mont">'Rekapitulace'!$H$19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'Položky'!$A$1:$K$115</definedName>
    <definedName name="_xlnm.Print_Area" localSheetId="1">'Rekapitulace'!$A$1:$I$25</definedName>
    <definedName name="PocetMJ">'Krycí list'!$G$7</definedName>
    <definedName name="Poznamka">'Krycí list'!$B$37</definedName>
    <definedName name="Projektant">'Krycí list'!$C$7</definedName>
    <definedName name="PSV">'Rekapitulace'!$F$19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'Rekapitulace'!$E$24</definedName>
    <definedName name="VRNnazev">'Rekapitulace'!$A$24</definedName>
    <definedName name="VRNproc">'Rekapitulace'!$F$24</definedName>
    <definedName name="VRNzakl">'Rekapitulace'!$G$24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<sst xmlns="http://schemas.openxmlformats.org/spreadsheetml/2006/main" count="424" uniqueCount="300">
  <si>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</si>
  <si>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</si>
  <si>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</si>
  <si>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</si>
  <si>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</si>
  <si>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</si>
  <si>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</si>
  <si>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</si>
  <si>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</si>
  <si>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</si>
  <si>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</si>
  <si>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</si>
  <si>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</si>
  <si>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</si>
  <si>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</si>
  <si>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</si>
  <si>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</si>
  <si>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</si>
  <si>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</si>
  <si>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</si>
  <si>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</si>
  <si>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</si>
  <si>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</si>
  <si>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</si>
  <si>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</si>
  <si>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</si>
  <si>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</si>
  <si>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</si>
  <si>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</si>
  <si>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</si>
  <si>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</si>
  <si>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</si>
  <si>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</si>
  <si>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</si>
  <si>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</si>
  <si>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</si>
  <si>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</si>
  <si>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</si>
  <si>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</si>
  <si>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</si>
  <si>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</si>
  <si>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</si>
  <si>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</si>
  <si>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</si>
  <si>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</si>
  <si>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</si>
  <si>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</si>
  <si>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</si>
  <si>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</si>
  <si>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</si>
  <si>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</si>
  <si>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</si>
  <si>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</si>
  <si>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</si>
  <si>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</si>
  <si>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</si>
  <si>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</si>
  <si>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</si>
  <si>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</si>
  <si>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</si>
  <si>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</si>
  <si>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</si>
  <si>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</si>
  <si>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</si>
  <si>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</si>
  <si>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</si>
  <si>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</si>
  <si>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</si>
  <si>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</si>
  <si>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</si>
  <si>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</si>
  <si>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</si>
  <si>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ks</t>
  </si>
  <si>
    <t>Celkem za</t>
  </si>
  <si>
    <t>Rekonstrukce ul. Horské v Trutnově HSM</t>
  </si>
  <si>
    <t>SO 102 Záliv MHD</t>
  </si>
  <si>
    <t>113 20-2111.R00</t>
  </si>
  <si>
    <t>Vytrhání obrub z krajníků nebo obrubníků stojatých</t>
  </si>
  <si>
    <t>m</t>
  </si>
  <si>
    <t>113 20-3111.R00</t>
  </si>
  <si>
    <t>Vytrhání obrub z dlažebních kostek</t>
  </si>
  <si>
    <t>121 10-1100.R00</t>
  </si>
  <si>
    <t>Sejmutí ornice, pl. do 400 m2, přemístění do 50 m</t>
  </si>
  <si>
    <t>m3</t>
  </si>
  <si>
    <t>230*0,2</t>
  </si>
  <si>
    <t>122 20-2201.R00</t>
  </si>
  <si>
    <t>Odkopávky pro silnice v hor. 3 do 100 m3</t>
  </si>
  <si>
    <t>130*0,1+99*0,85+0,3*44</t>
  </si>
  <si>
    <t>130 00-1101.R00</t>
  </si>
  <si>
    <t>Příplatek za ztížené hloubení v blízkosti vedení</t>
  </si>
  <si>
    <t>44*1,0*0,7</t>
  </si>
  <si>
    <t>132 20-1101.R00</t>
  </si>
  <si>
    <t>Hloubení rýh šířky do 60 cm v hor.3 do 100 m3</t>
  </si>
  <si>
    <t>trativod: 43*0,3*0,3</t>
  </si>
  <si>
    <t>základ čekárny: (4,5+2*2,0)*1,0*0,4</t>
  </si>
  <si>
    <t>132 20-1201.R00</t>
  </si>
  <si>
    <t>Hloubení rýh šířky do 200 cm v hor.3 do 100 m3</t>
  </si>
  <si>
    <t>posun vpusti: 1,5*1,5*1,0</t>
  </si>
  <si>
    <t>162 70-1105.R00</t>
  </si>
  <si>
    <t>Vodorovné přemístění výkopku z hor.1-4 do 10000 m</t>
  </si>
  <si>
    <t>46+110,35+7,27+2+2,25</t>
  </si>
  <si>
    <t>162 70-1109.R00</t>
  </si>
  <si>
    <t>Příplatek k vod. přemístění hor.1-4 za další 1 km</t>
  </si>
  <si>
    <t>4*165,87</t>
  </si>
  <si>
    <t>171 20-1201.RT1</t>
  </si>
  <si>
    <t>Uložení sypaniny na skládku včetně poplatku za skládku</t>
  </si>
  <si>
    <t>174 10-1101.R00</t>
  </si>
  <si>
    <t>Zásyp jam, rýh, šachet se zhutněním</t>
  </si>
  <si>
    <t>175 10-1201.R00</t>
  </si>
  <si>
    <t>Obsyp objektu bez prohození sypaniny</t>
  </si>
  <si>
    <t>181 10-1102.R00</t>
  </si>
  <si>
    <t>Úprava pláně v zářezech v hor. 1-4, se zhutněním</t>
  </si>
  <si>
    <t>m2</t>
  </si>
  <si>
    <t>181 30-1103.R00</t>
  </si>
  <si>
    <t>Rozprostření ornice, rovina, tl. 15-20 cm,do 500m2</t>
  </si>
  <si>
    <t>180 40-2111.R00</t>
  </si>
  <si>
    <t>Založení trávníku parkového výsevem v rovině</t>
  </si>
  <si>
    <t>2</t>
  </si>
  <si>
    <t>Základy,zvláštní zakládání</t>
  </si>
  <si>
    <t>212 81-0010.RAC</t>
  </si>
  <si>
    <t>Trativody z PVC drenážních flexibilních trubek lože a obsyp štěrkopískem, trubky d 100 mm</t>
  </si>
  <si>
    <t>289 97-0111.R00</t>
  </si>
  <si>
    <t>Vrstva netkané geotextilie 300g/m2</t>
  </si>
  <si>
    <t>pod chodník: 130</t>
  </si>
  <si>
    <t>pruh podél zálivu: 0,5*43</t>
  </si>
  <si>
    <t>289 97-1212.R00</t>
  </si>
  <si>
    <t>Zřízení vrstvy z geotextilie sklon do 1:5 š.do 6 m tkaná GTX 60kN/m</t>
  </si>
  <si>
    <t>4</t>
  </si>
  <si>
    <t>Vodorovné konstrukce</t>
  </si>
  <si>
    <t>452 31-2111.R00</t>
  </si>
  <si>
    <t>Sedlové lože pod potrubí z betonu B 7,5</t>
  </si>
  <si>
    <t>5</t>
  </si>
  <si>
    <t>Komunikace</t>
  </si>
  <si>
    <t>561 23-2511.R00</t>
  </si>
  <si>
    <t>Podklad ze zeminy/nákup/stabil.cem.S II tl. 10 cm</t>
  </si>
  <si>
    <t>561 20-2991.R00</t>
  </si>
  <si>
    <t>Příplatek za vod. dopravu směsi k stav., do 1 km</t>
  </si>
  <si>
    <t>t</t>
  </si>
  <si>
    <t>130*(0,1*1,8+0,0111)</t>
  </si>
  <si>
    <t>561 20-2992.R00</t>
  </si>
  <si>
    <t>Příplatek za vod. dopravu směsi k stav.,další 1 km</t>
  </si>
  <si>
    <t>10*24,843</t>
  </si>
  <si>
    <t>564 73-1111.R00</t>
  </si>
  <si>
    <t>Podklad z kameniva drceného vel.32-63 mm,tl. 10 cm</t>
  </si>
  <si>
    <t>564 76-1111.R00</t>
  </si>
  <si>
    <t>Podklad z kameniva drceného vel.32-63 mm,tl. 20 cm</t>
  </si>
  <si>
    <t>564 83-1111.R00</t>
  </si>
  <si>
    <t>Podklad ze štěrkodrti po zhutnění tloušťky 10 cm</t>
  </si>
  <si>
    <t>564 86-1111.R00</t>
  </si>
  <si>
    <t>Podklad ze štěrkodrti po zhutnění tloušťky 20 cm</t>
  </si>
  <si>
    <t>567 13-5114.R00</t>
  </si>
  <si>
    <t>Podklad z prostého betonu B 20  tloušťky 19 cm</t>
  </si>
  <si>
    <t>591 24-1111.R00</t>
  </si>
  <si>
    <t>Kladení dlažby drobné kostky, lože z MC tl. 5 cm</t>
  </si>
  <si>
    <t>596 21-5020.R00</t>
  </si>
  <si>
    <t>Kladení zámkové dlažby tl. 6 cm do drtě tl. 3 cm</t>
  </si>
  <si>
    <t>H05-001</t>
  </si>
  <si>
    <t>Štěrkopísek pro SC</t>
  </si>
  <si>
    <t>H05-010</t>
  </si>
  <si>
    <t>Betonová zámková dlažba 6cm tvar kost šedá</t>
  </si>
  <si>
    <t>(130-17,6)*1,01</t>
  </si>
  <si>
    <t>H05-020</t>
  </si>
  <si>
    <t>Betonová zám. dlažba profilovaná pro nevidomé šedá</t>
  </si>
  <si>
    <t>44*0,4</t>
  </si>
  <si>
    <t>H05-025</t>
  </si>
  <si>
    <t>Žulová dlažební kostka 12cm</t>
  </si>
  <si>
    <t>8</t>
  </si>
  <si>
    <t>Trubní vedení</t>
  </si>
  <si>
    <t>899 20-2111.R00</t>
  </si>
  <si>
    <t>Osazení mříží litinových s rámem do 100 kg</t>
  </si>
  <si>
    <t>kus</t>
  </si>
  <si>
    <t>899 62-3121.R00</t>
  </si>
  <si>
    <t>Obetonování potrubí nebo zdiva stok betonem B 7,5</t>
  </si>
  <si>
    <t>812 35-2121.R00</t>
  </si>
  <si>
    <t>Montáž trub vibrolis. hrdlových pryž. kr. DN 200</t>
  </si>
  <si>
    <t>895 94-1111.R00</t>
  </si>
  <si>
    <t>Zřízení vpusti uliční z dílců typ UV - 50 normální</t>
  </si>
  <si>
    <t>H08-060</t>
  </si>
  <si>
    <t>Uliční vpust komplet s kal. košem s mříží D400</t>
  </si>
  <si>
    <t>91</t>
  </si>
  <si>
    <t>Doplňující práce na komunikaci</t>
  </si>
  <si>
    <t>914 99-3001.R00</t>
  </si>
  <si>
    <t>Demontáž dočasné značky včetně stojanu</t>
  </si>
  <si>
    <t>914 00-1111.R00</t>
  </si>
  <si>
    <t>Montáž svislých dopr.značek na sloupky, konzoly</t>
  </si>
  <si>
    <t>914 99-1001.R00</t>
  </si>
  <si>
    <t>Montáž dočasné značky včetně stojanu</t>
  </si>
  <si>
    <t>914 99-2001.R00</t>
  </si>
  <si>
    <t>Nájem dopravní značky včetně stojanu</t>
  </si>
  <si>
    <t>ks/den</t>
  </si>
  <si>
    <t>915 71-1112.R00</t>
  </si>
  <si>
    <t>Vodorovné značení silnovrstvé dělících čar š.12 cm</t>
  </si>
  <si>
    <t>915 72-1111.R00</t>
  </si>
  <si>
    <t>Vodorovné značení střík.barvou stopčar,zeber atd.</t>
  </si>
  <si>
    <t>916 26-1111.R00</t>
  </si>
  <si>
    <t>Osazení obruby z kostek drobných, s boční opěrou</t>
  </si>
  <si>
    <t>916 56-1111.R00</t>
  </si>
  <si>
    <t>Osazení záhon.obrubníků do lože z B 12,5 s opěrou</t>
  </si>
  <si>
    <t>917 76-2111.R00</t>
  </si>
  <si>
    <t>Osazení ležat. obrub. bet. s opěrou, lože z B 12,5</t>
  </si>
  <si>
    <t>917 86-2111.R00</t>
  </si>
  <si>
    <t>Osazení stojat. obrub. bet. s opěrou,lože z B 12,5</t>
  </si>
  <si>
    <t>918 10-1111.R00</t>
  </si>
  <si>
    <t>Lože pod obrubníky nebo obruby dlažeb z B 12,5</t>
  </si>
  <si>
    <t>20*0,8*0,1</t>
  </si>
  <si>
    <t>H09-104</t>
  </si>
  <si>
    <t>Dopravní značka IJ4c vč. upevnění</t>
  </si>
  <si>
    <t>H09-115</t>
  </si>
  <si>
    <t>Sloupek dopr. značek dl. 3m pr.60 vč. kotvení</t>
  </si>
  <si>
    <t>H09-021</t>
  </si>
  <si>
    <t>Beton. záhonový obrubník 20/100/5</t>
  </si>
  <si>
    <t>H09-029</t>
  </si>
  <si>
    <t>Beton. obrubník HK zastávkový přechod. 250-310</t>
  </si>
  <si>
    <t>H09-031</t>
  </si>
  <si>
    <t>Beton. obrubník HK zastávkový náběh. 310-330</t>
  </si>
  <si>
    <t>H09-032</t>
  </si>
  <si>
    <t>Beton. obrubník HK zastávkový přímý v.330</t>
  </si>
  <si>
    <t>H09-022</t>
  </si>
  <si>
    <t>Beton. silniční obrubník 25/100/15</t>
  </si>
  <si>
    <t>H09-200</t>
  </si>
  <si>
    <t>Čekárna MHD z ocel. profilů střecha pod. oblouk vč. spod. stavby, rekl. panelu a montáže</t>
  </si>
  <si>
    <t>96</t>
  </si>
  <si>
    <t>Bourání konstrukcí</t>
  </si>
  <si>
    <t>966 00-6211.R00</t>
  </si>
  <si>
    <t>Odstranění doprav. značek ze sloupů nebo konzolí</t>
  </si>
  <si>
    <t>97</t>
  </si>
  <si>
    <t>Prorážení otvorů</t>
  </si>
  <si>
    <t>979 07-1122.R00</t>
  </si>
  <si>
    <t>Očištění vybour.kostek drobných s výplní MC/živicí</t>
  </si>
  <si>
    <t>979 08-2213.R00</t>
  </si>
  <si>
    <t>Vodorovná doprava suti po suchu do 1 km</t>
  </si>
  <si>
    <t>979 08-2219.R00</t>
  </si>
  <si>
    <t>Příplatek za dopravu suti po suchu za další 1 km</t>
  </si>
  <si>
    <t>6,5*13</t>
  </si>
  <si>
    <t>X00-1</t>
  </si>
  <si>
    <t>Poplatek za skládku - zemina, beton</t>
  </si>
  <si>
    <t>98</t>
  </si>
  <si>
    <t>Demolice</t>
  </si>
  <si>
    <t>981 51-1113.R00</t>
  </si>
  <si>
    <t>Demolice konstruk. postup.rozebráním, beton prostý</t>
  </si>
  <si>
    <t>vpusť: 0,5</t>
  </si>
  <si>
    <t>99</t>
  </si>
  <si>
    <t>Staveništní přesun hmot</t>
  </si>
  <si>
    <t>998 22-3011.R00</t>
  </si>
  <si>
    <t>Přesun hmot, pozemní komunikace, kryt dlážděný</t>
  </si>
  <si>
    <t>M21</t>
  </si>
  <si>
    <t>Elektromontáže</t>
  </si>
  <si>
    <t>X21-001</t>
  </si>
  <si>
    <t>Přesun stožáru VO vč. napojení</t>
  </si>
  <si>
    <t>M46</t>
  </si>
  <si>
    <t>Zemní práce při montážích</t>
  </si>
  <si>
    <t>460 51-0202.R00</t>
  </si>
  <si>
    <t>Žlab kabelový prefabrikovaný TK 11, neasfaltovaný</t>
  </si>
  <si>
    <t>X22-002</t>
  </si>
  <si>
    <t>Uložení rezervní chráničky</t>
  </si>
  <si>
    <t>Město Trutnov</t>
  </si>
  <si>
    <t>Projekty dopravních staveb</t>
  </si>
  <si>
    <t>Ing. David Pauzar</t>
  </si>
  <si>
    <t>VÝKAZ VŠEOBECNÝCH POLOŽEK STAVBY</t>
  </si>
  <si>
    <t>Rekonstrukce ul. Horská, Trutnov HSM</t>
  </si>
  <si>
    <t>číslo a název SO:</t>
  </si>
  <si>
    <t>SO 000 Všeobecné konstrukce a práce</t>
  </si>
  <si>
    <t>číslo a název rozpočtu:</t>
  </si>
  <si>
    <t>Poř.</t>
  </si>
  <si>
    <t>Kód</t>
  </si>
  <si>
    <t>jednotka</t>
  </si>
  <si>
    <t>Počet</t>
  </si>
  <si>
    <t>CENA</t>
  </si>
  <si>
    <t>CENA S DPH</t>
  </si>
  <si>
    <t>č.pol.</t>
  </si>
  <si>
    <t>položky</t>
  </si>
  <si>
    <t>jednotek</t>
  </si>
  <si>
    <t>jednotková</t>
  </si>
  <si>
    <t>celkem</t>
  </si>
  <si>
    <t>3</t>
  </si>
  <si>
    <t/>
  </si>
  <si>
    <t>01101</t>
  </si>
  <si>
    <t>GEOMETRICKÝ PLÁN</t>
  </si>
  <si>
    <t xml:space="preserve">KČ        </t>
  </si>
  <si>
    <t>01102</t>
  </si>
  <si>
    <t>OPRAVY STÁVAJÍCÍCH KOMUNIKACÍ</t>
  </si>
  <si>
    <t>02110</t>
  </si>
  <si>
    <t>PROSTORY PRO OBJEDNATELE - KANCELÁŘE</t>
  </si>
  <si>
    <t>02720</t>
  </si>
  <si>
    <t>PRÁCE PRO ZAJIŠTĚNÍ REGULACE DOPRAVY</t>
  </si>
  <si>
    <t>02902</t>
  </si>
  <si>
    <t>OSTATNÍ POŽADAVKY- INFORMAČNÍ TABULE STAVBY</t>
  </si>
  <si>
    <t xml:space="preserve">KS        </t>
  </si>
  <si>
    <t>02910</t>
  </si>
  <si>
    <t>OSTATNÍ POŽADAVKY - ZEMĚMĚŘIČSKÁ MĚŘENÍ
vytýčení staveniště a stavby</t>
  </si>
  <si>
    <t>02910a</t>
  </si>
  <si>
    <t>OSTATNÍ POŽADAVKY - ZEMĚMĚŘIČSKÁ MĚŘENÍ
protokolární vytýčení sítí v prostoru staveniště</t>
  </si>
  <si>
    <t>02940</t>
  </si>
  <si>
    <t>OSTATNÍ POŽADAVKY - VYPRACOVÁNÍ DOKUMENTACE
vypracování RDS</t>
  </si>
  <si>
    <t>02940a</t>
  </si>
  <si>
    <t>OSTATNÍ POŽADAVKY - VYPRACOVÁNÍ DOKUMENTACE
vypracování DSPS včetně geodetického zaměření</t>
  </si>
  <si>
    <t>02940b</t>
  </si>
  <si>
    <t>OSTATNÍ POŽADAVKY - VYPRACOVÁNÍ DOKUMENTACE
pasporitzace objektů před zahájením výstavby</t>
  </si>
  <si>
    <t>Celkem</t>
  </si>
  <si>
    <t>Všeobecné položky</t>
  </si>
</sst>
</file>

<file path=xl/styles.xml><?xml version="1.0" encoding="utf-8"?>
<styleSheet xmlns="http://schemas.openxmlformats.org/spreadsheetml/2006/main">
  <numFmts count="3">
    <numFmt numFmtId="164" formatCode="#,##0\ &quot;Kč&quot;"/>
    <numFmt numFmtId="165" formatCode="0.0"/>
    <numFmt numFmtId="166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3" fontId="0" fillId="0" borderId="1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Font="1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0" xfId="0" applyBorder="1" applyAlignment="1">
      <alignment horizontal="right"/>
    </xf>
    <xf numFmtId="0" fontId="0" fillId="0" borderId="13" xfId="0" applyNumberFormat="1" applyBorder="1" applyAlignment="1">
      <alignment horizontal="right"/>
    </xf>
    <xf numFmtId="164" fontId="0" fillId="0" borderId="16" xfId="0" applyNumberFormat="1" applyBorder="1"/>
    <xf numFmtId="164" fontId="0" fillId="0" borderId="0" xfId="0" applyNumberForma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8" xfId="0" applyFont="1" applyFill="1" applyBorder="1"/>
    <xf numFmtId="164" fontId="7" fillId="0" borderId="36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2" xfId="0" applyFont="1" applyFill="1" applyBorder="1"/>
    <xf numFmtId="3" fontId="6" fillId="0" borderId="24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8" xfId="0" applyFont="1" applyFill="1" applyBorder="1"/>
    <xf numFmtId="0" fontId="6" fillId="0" borderId="29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3" xfId="0" applyFont="1" applyFill="1" applyBorder="1"/>
    <xf numFmtId="0" fontId="0" fillId="0" borderId="26" xfId="0" applyFont="1" applyFill="1" applyBorder="1"/>
    <xf numFmtId="0" fontId="0" fillId="0" borderId="48" xfId="0" applyFont="1" applyFill="1" applyBorder="1"/>
    <xf numFmtId="3" fontId="0" fillId="0" borderId="32" xfId="0" applyNumberFormat="1" applyFont="1" applyFill="1" applyBorder="1" applyAlignment="1">
      <alignment horizontal="right"/>
    </xf>
    <xf numFmtId="165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/>
    <xf numFmtId="0" fontId="6" fillId="0" borderId="36" xfId="0" applyFont="1" applyFill="1" applyBorder="1"/>
    <xf numFmtId="0" fontId="0" fillId="0" borderId="36" xfId="0" applyFill="1" applyBorder="1"/>
    <xf numFmtId="4" fontId="0" fillId="0" borderId="51" xfId="0" applyNumberForma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0" xfId="20" applyFont="1" applyBorder="1" applyAlignment="1">
      <alignment horizontal="center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1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13" fillId="0" borderId="49" xfId="20" applyFont="1" applyFill="1" applyBorder="1">
      <alignment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8" fillId="0" borderId="53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0" fillId="0" borderId="52" xfId="20" applyNumberFormat="1" applyFont="1" applyFill="1" applyBorder="1" applyAlignment="1">
      <alignment horizontal="left"/>
      <protection/>
    </xf>
    <xf numFmtId="0" fontId="0" fillId="0" borderId="52" xfId="20" applyFont="1" applyFill="1" applyBorder="1" applyAlignment="1">
      <alignment wrapText="1"/>
      <protection/>
    </xf>
    <xf numFmtId="49" fontId="0" fillId="0" borderId="52" xfId="20" applyNumberFormat="1" applyFont="1" applyFill="1" applyBorder="1" applyAlignment="1">
      <alignment horizontal="center" shrinkToFit="1"/>
      <protection/>
    </xf>
    <xf numFmtId="4" fontId="0" fillId="0" borderId="52" xfId="20" applyNumberFormat="1" applyFont="1" applyFill="1" applyBorder="1" applyAlignment="1">
      <alignment horizontal="right"/>
      <protection/>
    </xf>
    <xf numFmtId="4" fontId="0" fillId="0" borderId="52" xfId="20" applyNumberFormat="1" applyFont="1" applyFill="1" applyBorder="1">
      <alignment/>
      <protection/>
    </xf>
    <xf numFmtId="166" fontId="0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5" fillId="0" borderId="52" xfId="20" applyNumberFormat="1" applyFont="1" applyFill="1" applyBorder="1" applyAlignment="1">
      <alignment horizontal="right" wrapText="1"/>
      <protection/>
    </xf>
    <xf numFmtId="0" fontId="15" fillId="0" borderId="52" xfId="20" applyFont="1" applyFill="1" applyBorder="1" applyAlignment="1">
      <alignment horizontal="left" wrapText="1"/>
      <protection/>
    </xf>
    <xf numFmtId="0" fontId="15" fillId="0" borderId="52" xfId="0" applyFont="1" applyFill="1" applyBorder="1" applyAlignment="1">
      <alignment horizontal="right"/>
    </xf>
    <xf numFmtId="0" fontId="0" fillId="0" borderId="52" xfId="20" applyFill="1" applyBorder="1">
      <alignment/>
      <protection/>
    </xf>
    <xf numFmtId="0" fontId="14" fillId="0" borderId="0" xfId="20" applyFont="1">
      <alignment/>
      <protection/>
    </xf>
    <xf numFmtId="0" fontId="0" fillId="0" borderId="54" xfId="20" applyFill="1" applyBorder="1" applyAlignment="1">
      <alignment horizontal="center"/>
      <protection/>
    </xf>
    <xf numFmtId="49" fontId="4" fillId="0" borderId="54" xfId="20" applyNumberFormat="1" applyFont="1" applyFill="1" applyBorder="1" applyAlignment="1">
      <alignment horizontal="left"/>
      <protection/>
    </xf>
    <xf numFmtId="0" fontId="4" fillId="0" borderId="54" xfId="20" applyFont="1" applyFill="1" applyBorder="1">
      <alignment/>
      <protection/>
    </xf>
    <xf numFmtId="4" fontId="0" fillId="0" borderId="54" xfId="20" applyNumberFormat="1" applyFill="1" applyBorder="1" applyAlignment="1">
      <alignment horizontal="right"/>
      <protection/>
    </xf>
    <xf numFmtId="4" fontId="6" fillId="0" borderId="54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166" fontId="6" fillId="0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2" xfId="0" applyNumberFormat="1" applyFont="1" applyFill="1" applyBorder="1"/>
    <xf numFmtId="3" fontId="0" fillId="0" borderId="55" xfId="0" applyNumberFormat="1" applyFont="1" applyFill="1" applyBorder="1"/>
    <xf numFmtId="14" fontId="0" fillId="0" borderId="0" xfId="0" applyNumberFormat="1" applyBorder="1"/>
    <xf numFmtId="166" fontId="0" fillId="0" borderId="0" xfId="20" applyNumberFormat="1">
      <alignment/>
      <protection/>
    </xf>
    <xf numFmtId="0" fontId="0" fillId="0" borderId="0" xfId="21" applyAlignment="1">
      <alignment vertical="top"/>
      <protection/>
    </xf>
    <xf numFmtId="49" fontId="0" fillId="0" borderId="0" xfId="21" applyNumberFormat="1" applyAlignment="1">
      <alignment horizontal="right" vertical="top"/>
      <protection/>
    </xf>
    <xf numFmtId="49" fontId="0" fillId="0" borderId="0" xfId="21" applyNumberFormat="1" applyAlignment="1">
      <alignment vertical="top"/>
      <protection/>
    </xf>
    <xf numFmtId="0" fontId="0" fillId="0" borderId="0" xfId="21">
      <alignment/>
      <protection/>
    </xf>
    <xf numFmtId="49" fontId="2" fillId="0" borderId="0" xfId="21" applyNumberFormat="1" applyFont="1" applyAlignment="1">
      <alignment horizontal="left" vertical="top"/>
      <protection/>
    </xf>
    <xf numFmtId="0" fontId="0" fillId="0" borderId="0" xfId="21" applyFont="1" applyAlignment="1">
      <alignment vertical="top"/>
      <protection/>
    </xf>
    <xf numFmtId="49" fontId="4" fillId="0" borderId="0" xfId="21" applyNumberFormat="1" applyFont="1" applyAlignment="1">
      <alignment vertical="top"/>
      <protection/>
    </xf>
    <xf numFmtId="49" fontId="6" fillId="0" borderId="0" xfId="21" applyNumberFormat="1" applyFont="1" applyAlignment="1">
      <alignment vertical="top"/>
      <protection/>
    </xf>
    <xf numFmtId="0" fontId="0" fillId="0" borderId="47" xfId="21" applyFont="1" applyBorder="1" applyAlignment="1">
      <alignment horizontal="center" vertical="top"/>
      <protection/>
    </xf>
    <xf numFmtId="49" fontId="0" fillId="0" borderId="30" xfId="21" applyNumberFormat="1" applyFont="1" applyBorder="1" applyAlignment="1">
      <alignment horizontal="center" vertical="top"/>
      <protection/>
    </xf>
    <xf numFmtId="0" fontId="0" fillId="0" borderId="30" xfId="21" applyFont="1" applyBorder="1" applyAlignment="1">
      <alignment horizontal="center" vertical="top"/>
      <protection/>
    </xf>
    <xf numFmtId="0" fontId="0" fillId="0" borderId="25" xfId="21" applyFont="1" applyBorder="1" applyAlignment="1">
      <alignment horizontal="center" vertical="top"/>
      <protection/>
    </xf>
    <xf numFmtId="49" fontId="0" fillId="0" borderId="7" xfId="21" applyNumberFormat="1" applyFont="1" applyBorder="1" applyAlignment="1">
      <alignment horizontal="center" vertical="top"/>
      <protection/>
    </xf>
    <xf numFmtId="0" fontId="0" fillId="0" borderId="7" xfId="21" applyFont="1" applyBorder="1" applyAlignment="1">
      <alignment horizontal="center" vertical="top"/>
      <protection/>
    </xf>
    <xf numFmtId="0" fontId="0" fillId="0" borderId="9" xfId="21" applyFont="1" applyBorder="1" applyAlignment="1">
      <alignment horizontal="center" vertical="top"/>
      <protection/>
    </xf>
    <xf numFmtId="0" fontId="0" fillId="0" borderId="7" xfId="22" applyFont="1" applyBorder="1" applyAlignment="1">
      <alignment horizontal="center" vertical="top"/>
      <protection/>
    </xf>
    <xf numFmtId="0" fontId="0" fillId="0" borderId="9" xfId="22" applyFont="1" applyBorder="1" applyAlignment="1">
      <alignment horizontal="center" vertical="top"/>
      <protection/>
    </xf>
    <xf numFmtId="3" fontId="0" fillId="0" borderId="30" xfId="22" applyNumberFormat="1" applyFont="1" applyBorder="1" applyAlignment="1">
      <alignment horizontal="center" vertical="top"/>
      <protection/>
    </xf>
    <xf numFmtId="3" fontId="0" fillId="0" borderId="46" xfId="22" applyNumberFormat="1" applyFont="1" applyBorder="1" applyAlignment="1">
      <alignment horizontal="center" vertical="top"/>
      <protection/>
    </xf>
    <xf numFmtId="0" fontId="0" fillId="0" borderId="32" xfId="21" applyBorder="1" applyAlignment="1">
      <alignment vertical="top"/>
      <protection/>
    </xf>
    <xf numFmtId="49" fontId="0" fillId="0" borderId="50" xfId="21" applyNumberFormat="1" applyBorder="1" applyAlignment="1">
      <alignment horizontal="right" vertical="top"/>
      <protection/>
    </xf>
    <xf numFmtId="49" fontId="6" fillId="0" borderId="50" xfId="21" applyNumberFormat="1" applyFont="1" applyBorder="1" applyAlignment="1">
      <alignment vertical="top"/>
      <protection/>
    </xf>
    <xf numFmtId="0" fontId="0" fillId="0" borderId="50" xfId="21" applyBorder="1" applyAlignment="1">
      <alignment vertical="top"/>
      <protection/>
    </xf>
    <xf numFmtId="4" fontId="0" fillId="0" borderId="50" xfId="21" applyNumberFormat="1" applyBorder="1" applyAlignment="1">
      <alignment vertical="top"/>
      <protection/>
    </xf>
    <xf numFmtId="4" fontId="0" fillId="0" borderId="48" xfId="21" applyNumberFormat="1" applyBorder="1" applyAlignment="1">
      <alignment vertical="top"/>
      <protection/>
    </xf>
    <xf numFmtId="2" fontId="0" fillId="0" borderId="50" xfId="22" applyNumberFormat="1" applyBorder="1" applyAlignment="1">
      <alignment vertical="top"/>
      <protection/>
    </xf>
    <xf numFmtId="4" fontId="0" fillId="0" borderId="48" xfId="22" applyNumberFormat="1" applyBorder="1" applyAlignment="1">
      <alignment vertical="top"/>
      <protection/>
    </xf>
    <xf numFmtId="49" fontId="0" fillId="0" borderId="50" xfId="21" applyNumberFormat="1" applyBorder="1" applyAlignment="1">
      <alignment vertical="top"/>
      <protection/>
    </xf>
    <xf numFmtId="49" fontId="0" fillId="0" borderId="50" xfId="21" applyNumberFormat="1" applyFont="1" applyBorder="1" applyAlignment="1">
      <alignment vertical="top"/>
      <protection/>
    </xf>
    <xf numFmtId="4" fontId="0" fillId="0" borderId="50" xfId="21" applyNumberFormat="1" applyFont="1" applyBorder="1" applyAlignment="1">
      <alignment horizontal="right" vertical="top"/>
      <protection/>
    </xf>
    <xf numFmtId="49" fontId="0" fillId="0" borderId="50" xfId="21" applyNumberFormat="1" applyFont="1" applyBorder="1" applyAlignment="1">
      <alignment vertical="top" wrapText="1"/>
      <protection/>
    </xf>
    <xf numFmtId="49" fontId="0" fillId="0" borderId="50" xfId="21" applyNumberFormat="1" applyBorder="1" applyAlignment="1">
      <alignment vertical="top" wrapText="1"/>
      <protection/>
    </xf>
    <xf numFmtId="49" fontId="0" fillId="0" borderId="50" xfId="21" applyNumberFormat="1" applyFont="1" applyBorder="1" applyAlignment="1">
      <alignment horizontal="right" vertical="top"/>
      <protection/>
    </xf>
    <xf numFmtId="0" fontId="0" fillId="0" borderId="50" xfId="21" applyFont="1" applyBorder="1" applyAlignment="1">
      <alignment vertical="top"/>
      <protection/>
    </xf>
    <xf numFmtId="4" fontId="6" fillId="0" borderId="48" xfId="21" applyNumberFormat="1" applyFont="1" applyBorder="1" applyAlignment="1">
      <alignment vertical="top"/>
      <protection/>
    </xf>
    <xf numFmtId="0" fontId="6" fillId="0" borderId="32" xfId="21" applyFont="1" applyBorder="1" applyAlignment="1">
      <alignment vertical="top"/>
      <protection/>
    </xf>
    <xf numFmtId="0" fontId="6" fillId="0" borderId="25" xfId="21" applyFont="1" applyBorder="1" applyAlignment="1">
      <alignment vertical="top"/>
      <protection/>
    </xf>
    <xf numFmtId="49" fontId="0" fillId="0" borderId="7" xfId="21" applyNumberFormat="1" applyBorder="1" applyAlignment="1">
      <alignment horizontal="right" vertical="top"/>
      <protection/>
    </xf>
    <xf numFmtId="49" fontId="0" fillId="0" borderId="7" xfId="21" applyNumberFormat="1" applyBorder="1" applyAlignment="1">
      <alignment vertical="top"/>
      <protection/>
    </xf>
    <xf numFmtId="0" fontId="0" fillId="0" borderId="7" xfId="21" applyBorder="1" applyAlignment="1">
      <alignment vertical="top"/>
      <protection/>
    </xf>
    <xf numFmtId="4" fontId="0" fillId="0" borderId="7" xfId="21" applyNumberFormat="1" applyBorder="1" applyAlignment="1">
      <alignment vertical="top"/>
      <protection/>
    </xf>
    <xf numFmtId="4" fontId="6" fillId="0" borderId="9" xfId="21" applyNumberFormat="1" applyFont="1" applyBorder="1" applyAlignment="1">
      <alignment vertical="top"/>
      <protection/>
    </xf>
    <xf numFmtId="0" fontId="7" fillId="0" borderId="56" xfId="21" applyFont="1" applyBorder="1" applyAlignment="1">
      <alignment vertical="top"/>
      <protection/>
    </xf>
    <xf numFmtId="49" fontId="0" fillId="0" borderId="57" xfId="21" applyNumberFormat="1" applyBorder="1" applyAlignment="1">
      <alignment horizontal="right" vertical="top"/>
      <protection/>
    </xf>
    <xf numFmtId="49" fontId="0" fillId="0" borderId="57" xfId="21" applyNumberFormat="1" applyBorder="1" applyAlignment="1">
      <alignment vertical="top"/>
      <protection/>
    </xf>
    <xf numFmtId="0" fontId="0" fillId="0" borderId="57" xfId="21" applyBorder="1" applyAlignment="1">
      <alignment vertical="top"/>
      <protection/>
    </xf>
    <xf numFmtId="4" fontId="0" fillId="0" borderId="57" xfId="21" applyNumberFormat="1" applyBorder="1" applyAlignment="1">
      <alignment vertical="top"/>
      <protection/>
    </xf>
    <xf numFmtId="4" fontId="18" fillId="2" borderId="39" xfId="21" applyNumberFormat="1" applyFont="1" applyFill="1" applyBorder="1" applyAlignment="1">
      <alignment vertical="top"/>
      <protection/>
    </xf>
    <xf numFmtId="4" fontId="7" fillId="2" borderId="39" xfId="21" applyNumberFormat="1" applyFont="1" applyFill="1" applyBorder="1" applyAlignment="1">
      <alignment vertical="top"/>
      <protection/>
    </xf>
    <xf numFmtId="0" fontId="0" fillId="0" borderId="50" xfId="21" applyBorder="1" applyAlignment="1">
      <alignment horizontal="center" vertical="top"/>
      <protection/>
    </xf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61" xfId="20" applyFont="1" applyBorder="1" applyAlignment="1">
      <alignment horizontal="center"/>
      <protection/>
    </xf>
    <xf numFmtId="0" fontId="0" fillId="0" borderId="62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 shrinkToFit="1"/>
      <protection/>
    </xf>
    <xf numFmtId="0" fontId="0" fillId="0" borderId="63" xfId="20" applyFont="1" applyBorder="1" applyAlignment="1">
      <alignment horizontal="left" shrinkToFit="1"/>
      <protection/>
    </xf>
    <xf numFmtId="3" fontId="6" fillId="0" borderId="3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5" fillId="0" borderId="8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20" applyFont="1" applyAlignment="1">
      <alignment horizontal="center"/>
      <protection/>
    </xf>
    <xf numFmtId="49" fontId="0" fillId="0" borderId="61" xfId="20" applyNumberFormat="1" applyFont="1" applyBorder="1" applyAlignment="1">
      <alignment horizontal="center"/>
      <protection/>
    </xf>
    <xf numFmtId="0" fontId="0" fillId="0" borderId="42" xfId="20" applyBorder="1" applyAlignment="1">
      <alignment horizontal="left" shrinkToFit="1"/>
      <protection/>
    </xf>
    <xf numFmtId="0" fontId="0" fillId="0" borderId="63" xfId="20" applyBorder="1" applyAlignment="1">
      <alignment horizontal="left" shrinkToFit="1"/>
      <protection/>
    </xf>
    <xf numFmtId="0" fontId="0" fillId="0" borderId="30" xfId="21" applyFont="1" applyBorder="1" applyAlignment="1">
      <alignment horizontal="center" vertical="top"/>
      <protection/>
    </xf>
    <xf numFmtId="0" fontId="0" fillId="0" borderId="46" xfId="21" applyFont="1" applyBorder="1" applyAlignment="1">
      <alignment horizontal="center" vertical="top"/>
      <protection/>
    </xf>
    <xf numFmtId="0" fontId="0" fillId="0" borderId="30" xfId="22" applyFont="1" applyBorder="1" applyAlignment="1">
      <alignment horizontal="center" vertical="top"/>
      <protection/>
    </xf>
    <xf numFmtId="0" fontId="0" fillId="0" borderId="46" xfId="22" applyFont="1" applyBorder="1" applyAlignment="1">
      <alignment horizontal="center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SO 000" xfId="21"/>
    <cellStyle name="normální_SO 10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F29" sqref="F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75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74</v>
      </c>
      <c r="D6" s="11"/>
      <c r="E6" s="11"/>
      <c r="F6" s="19"/>
      <c r="G6" s="13"/>
    </row>
    <row r="7" spans="1:9" ht="12.75">
      <c r="A7" s="14" t="s">
        <v>8</v>
      </c>
      <c r="B7" s="16"/>
      <c r="C7" s="233" t="s">
        <v>256</v>
      </c>
      <c r="D7" s="23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233" t="s">
        <v>255</v>
      </c>
      <c r="D8" s="234"/>
      <c r="E8" s="17" t="s">
        <v>11</v>
      </c>
      <c r="F8" s="16"/>
      <c r="G8" s="24">
        <f ca="1"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235"/>
      <c r="F11" s="236"/>
      <c r="G11" s="23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95" customHeight="1">
      <c r="A14" s="41"/>
      <c r="B14" s="42" t="s">
        <v>19</v>
      </c>
      <c r="C14" s="43">
        <f ca="1">Dodavka</f>
        <v>0</v>
      </c>
      <c r="D14" s="44"/>
      <c r="E14" s="45"/>
      <c r="F14" s="46"/>
      <c r="G14" s="43"/>
    </row>
    <row r="15" spans="1:7" ht="15.95" customHeight="1">
      <c r="A15" s="41" t="s">
        <v>20</v>
      </c>
      <c r="B15" s="42" t="s">
        <v>21</v>
      </c>
      <c r="C15" s="43">
        <f ca="1">Mont</f>
        <v>0</v>
      </c>
      <c r="D15" s="25"/>
      <c r="E15" s="47"/>
      <c r="F15" s="48"/>
      <c r="G15" s="43"/>
    </row>
    <row r="16" spans="1:7" ht="15.95" customHeight="1">
      <c r="A16" s="41" t="s">
        <v>22</v>
      </c>
      <c r="B16" s="42" t="s">
        <v>23</v>
      </c>
      <c r="C16" s="43">
        <f ca="1">HSV</f>
        <v>0</v>
      </c>
      <c r="D16" s="25"/>
      <c r="E16" s="47"/>
      <c r="F16" s="48"/>
      <c r="G16" s="43"/>
    </row>
    <row r="17" spans="1:7" ht="15.95" customHeight="1">
      <c r="A17" s="49" t="s">
        <v>24</v>
      </c>
      <c r="B17" s="42" t="s">
        <v>25</v>
      </c>
      <c r="C17" s="43">
        <f ca="1">PSV</f>
        <v>0</v>
      </c>
      <c r="D17" s="25"/>
      <c r="E17" s="47"/>
      <c r="F17" s="48"/>
      <c r="G17" s="43"/>
    </row>
    <row r="18" spans="1:7" ht="15.9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 t="s">
        <v>27</v>
      </c>
      <c r="B20" s="42"/>
      <c r="C20" s="43">
        <f ca="1">HZS</f>
        <v>0</v>
      </c>
      <c r="D20" s="25"/>
      <c r="E20" s="47"/>
      <c r="F20" s="48"/>
      <c r="G20" s="43"/>
    </row>
    <row r="21" spans="1:7" ht="15.9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 ca="1">'Všeob. položky'!G25</f>
        <v>0</v>
      </c>
    </row>
    <row r="22" spans="1:7" ht="15.9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SUM(G14:G21)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 t="s">
        <v>257</v>
      </c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180">
        <v>40562</v>
      </c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7">
        <v>0</v>
      </c>
      <c r="D29" s="16" t="s">
        <v>40</v>
      </c>
      <c r="E29" s="17"/>
      <c r="F29" s="58">
        <v>0</v>
      </c>
      <c r="G29" s="18"/>
    </row>
    <row r="30" spans="1:7" ht="12.75">
      <c r="A30" s="14" t="s">
        <v>39</v>
      </c>
      <c r="B30" s="16"/>
      <c r="C30" s="57">
        <v>10</v>
      </c>
      <c r="D30" s="16" t="s">
        <v>40</v>
      </c>
      <c r="E30" s="17"/>
      <c r="F30" s="58">
        <v>0</v>
      </c>
      <c r="G30" s="18"/>
    </row>
    <row r="31" spans="1:7" ht="12.75">
      <c r="A31" s="14" t="s">
        <v>41</v>
      </c>
      <c r="B31" s="16"/>
      <c r="C31" s="57">
        <v>10</v>
      </c>
      <c r="D31" s="16" t="s">
        <v>40</v>
      </c>
      <c r="E31" s="17"/>
      <c r="F31" s="59">
        <f>ROUND(PRODUCT(F30,C31/100),1)</f>
        <v>0</v>
      </c>
      <c r="G31" s="28"/>
    </row>
    <row r="32" spans="1:7" ht="12.75">
      <c r="A32" s="14" t="s">
        <v>39</v>
      </c>
      <c r="B32" s="16"/>
      <c r="C32" s="57">
        <v>21</v>
      </c>
      <c r="D32" s="16" t="s">
        <v>40</v>
      </c>
      <c r="E32" s="17"/>
      <c r="F32" s="58">
        <f>C22</f>
        <v>0</v>
      </c>
      <c r="G32" s="18"/>
    </row>
    <row r="33" spans="1:7" ht="12.75">
      <c r="A33" s="14" t="s">
        <v>41</v>
      </c>
      <c r="B33" s="16"/>
      <c r="C33" s="57">
        <v>21</v>
      </c>
      <c r="D33" s="16" t="s">
        <v>40</v>
      </c>
      <c r="E33" s="17"/>
      <c r="F33" s="59">
        <f>ROUND(PRODUCT(F32,C33/100),1)</f>
        <v>0</v>
      </c>
      <c r="G33" s="28"/>
    </row>
    <row r="34" spans="1:7" s="65" customFormat="1" ht="19.5" customHeight="1" thickBot="1">
      <c r="A34" s="60" t="s">
        <v>42</v>
      </c>
      <c r="B34" s="61"/>
      <c r="C34" s="61"/>
      <c r="D34" s="61"/>
      <c r="E34" s="62"/>
      <c r="F34" s="63">
        <f>CEILING(SUM(F29:F33),IF(SUM(F29:F33)&gt;=0,1,-1))</f>
        <v>0</v>
      </c>
      <c r="G34" s="64"/>
    </row>
    <row r="36" spans="1:8" ht="12.75">
      <c r="A36" s="66" t="s">
        <v>43</v>
      </c>
      <c r="B36" s="66"/>
      <c r="C36" s="66"/>
      <c r="D36" s="66"/>
      <c r="E36" s="66"/>
      <c r="F36" s="66"/>
      <c r="G36" s="66"/>
      <c r="H36" t="s">
        <v>4</v>
      </c>
    </row>
    <row r="37" spans="1:8" ht="14.25" customHeight="1">
      <c r="A37" s="66"/>
      <c r="B37" s="238"/>
      <c r="C37" s="238"/>
      <c r="D37" s="238"/>
      <c r="E37" s="238"/>
      <c r="F37" s="238"/>
      <c r="G37" s="238"/>
      <c r="H37" t="s">
        <v>4</v>
      </c>
    </row>
    <row r="38" spans="1:8" ht="12.75" customHeight="1">
      <c r="A38" s="67"/>
      <c r="B38" s="238"/>
      <c r="C38" s="238"/>
      <c r="D38" s="238"/>
      <c r="E38" s="238"/>
      <c r="F38" s="238"/>
      <c r="G38" s="238"/>
      <c r="H38" t="s">
        <v>4</v>
      </c>
    </row>
    <row r="39" spans="1:8" ht="12.75">
      <c r="A39" s="67"/>
      <c r="B39" s="238"/>
      <c r="C39" s="238"/>
      <c r="D39" s="238"/>
      <c r="E39" s="238"/>
      <c r="F39" s="238"/>
      <c r="G39" s="238"/>
      <c r="H39" t="s">
        <v>4</v>
      </c>
    </row>
    <row r="40" spans="1:8" ht="12.75">
      <c r="A40" s="67"/>
      <c r="B40" s="238"/>
      <c r="C40" s="238"/>
      <c r="D40" s="238"/>
      <c r="E40" s="238"/>
      <c r="F40" s="238"/>
      <c r="G40" s="238"/>
      <c r="H40" t="s">
        <v>4</v>
      </c>
    </row>
    <row r="41" spans="1:8" ht="12.75">
      <c r="A41" s="67"/>
      <c r="B41" s="238"/>
      <c r="C41" s="238"/>
      <c r="D41" s="238"/>
      <c r="E41" s="238"/>
      <c r="F41" s="238"/>
      <c r="G41" s="238"/>
      <c r="H41" t="s">
        <v>4</v>
      </c>
    </row>
    <row r="42" spans="1:8" ht="12.75">
      <c r="A42" s="67"/>
      <c r="B42" s="238"/>
      <c r="C42" s="238"/>
      <c r="D42" s="238"/>
      <c r="E42" s="238"/>
      <c r="F42" s="238"/>
      <c r="G42" s="238"/>
      <c r="H42" t="s">
        <v>4</v>
      </c>
    </row>
    <row r="43" spans="1:8" ht="12.75">
      <c r="A43" s="67"/>
      <c r="B43" s="238"/>
      <c r="C43" s="238"/>
      <c r="D43" s="238"/>
      <c r="E43" s="238"/>
      <c r="F43" s="238"/>
      <c r="G43" s="238"/>
      <c r="H43" t="s">
        <v>4</v>
      </c>
    </row>
    <row r="44" spans="1:8" ht="12.75">
      <c r="A44" s="67"/>
      <c r="B44" s="238"/>
      <c r="C44" s="238"/>
      <c r="D44" s="238"/>
      <c r="E44" s="238"/>
      <c r="F44" s="238"/>
      <c r="G44" s="238"/>
      <c r="H44" t="s">
        <v>4</v>
      </c>
    </row>
    <row r="45" spans="1:8" ht="12.75">
      <c r="A45" s="67"/>
      <c r="B45" s="238"/>
      <c r="C45" s="238"/>
      <c r="D45" s="238"/>
      <c r="E45" s="238"/>
      <c r="F45" s="238"/>
      <c r="G45" s="238"/>
      <c r="H45" t="s">
        <v>4</v>
      </c>
    </row>
    <row r="46" spans="2:7" ht="12.75">
      <c r="B46" s="232"/>
      <c r="C46" s="232"/>
      <c r="D46" s="232"/>
      <c r="E46" s="232"/>
      <c r="F46" s="232"/>
      <c r="G46" s="232"/>
    </row>
    <row r="47" spans="2:7" ht="12.75">
      <c r="B47" s="232"/>
      <c r="C47" s="232"/>
      <c r="D47" s="232"/>
      <c r="E47" s="232"/>
      <c r="F47" s="232"/>
      <c r="G47" s="232"/>
    </row>
    <row r="48" spans="2:7" ht="12.75">
      <c r="B48" s="232"/>
      <c r="C48" s="232"/>
      <c r="D48" s="232"/>
      <c r="E48" s="232"/>
      <c r="F48" s="232"/>
      <c r="G48" s="232"/>
    </row>
    <row r="49" spans="2:7" ht="12.75">
      <c r="B49" s="232"/>
      <c r="C49" s="232"/>
      <c r="D49" s="232"/>
      <c r="E49" s="232"/>
      <c r="F49" s="232"/>
      <c r="G49" s="232"/>
    </row>
    <row r="50" spans="2:7" ht="12.75">
      <c r="B50" s="232"/>
      <c r="C50" s="232"/>
      <c r="D50" s="232"/>
      <c r="E50" s="232"/>
      <c r="F50" s="232"/>
      <c r="G50" s="232"/>
    </row>
    <row r="51" spans="2:7" ht="12.75">
      <c r="B51" s="232"/>
      <c r="C51" s="232"/>
      <c r="D51" s="232"/>
      <c r="E51" s="232"/>
      <c r="F51" s="232"/>
      <c r="G51" s="232"/>
    </row>
    <row r="52" spans="2:7" ht="12.75">
      <c r="B52" s="232"/>
      <c r="C52" s="232"/>
      <c r="D52" s="232"/>
      <c r="E52" s="232"/>
      <c r="F52" s="232"/>
      <c r="G52" s="232"/>
    </row>
    <row r="53" spans="2:7" ht="12.75">
      <c r="B53" s="232"/>
      <c r="C53" s="232"/>
      <c r="D53" s="232"/>
      <c r="E53" s="232"/>
      <c r="F53" s="232"/>
      <c r="G53" s="232"/>
    </row>
    <row r="54" spans="2:7" ht="12.75">
      <c r="B54" s="232"/>
      <c r="C54" s="232"/>
      <c r="D54" s="232"/>
      <c r="E54" s="232"/>
      <c r="F54" s="232"/>
      <c r="G54" s="232"/>
    </row>
    <row r="55" spans="2:7" ht="12.75">
      <c r="B55" s="232"/>
      <c r="C55" s="232"/>
      <c r="D55" s="232"/>
      <c r="E55" s="232"/>
      <c r="F55" s="232"/>
      <c r="G55" s="232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">
      <selection activeCell="H26" sqref="H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9" t="s">
        <v>5</v>
      </c>
      <c r="B1" s="240"/>
      <c r="C1" s="68" t="str">
        <f ca="1">CONCATENATE(cislostavby," ",nazevstavby)</f>
        <v xml:space="preserve"> Rekonstrukce ul. Horské v Trutnově HSM</v>
      </c>
      <c r="D1" s="69"/>
      <c r="E1" s="70"/>
      <c r="F1" s="69"/>
      <c r="G1" s="71"/>
      <c r="H1" s="72"/>
      <c r="I1" s="73"/>
    </row>
    <row r="2" spans="1:9" ht="13.5" thickBot="1">
      <c r="A2" s="241" t="s">
        <v>1</v>
      </c>
      <c r="B2" s="242"/>
      <c r="C2" s="74" t="str">
        <f ca="1">CONCATENATE(cisloobjektu," ",nazevobjektu)</f>
        <v xml:space="preserve"> SO 102 Záliv MHD</v>
      </c>
      <c r="D2" s="75"/>
      <c r="E2" s="76"/>
      <c r="F2" s="75"/>
      <c r="G2" s="243"/>
      <c r="H2" s="243"/>
      <c r="I2" s="244"/>
    </row>
    <row r="3" ht="13.5" thickTop="1"/>
    <row r="4" spans="1:9" ht="19.5" customHeight="1">
      <c r="A4" s="77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8"/>
      <c r="B6" s="79" t="s">
        <v>45</v>
      </c>
      <c r="C6" s="79"/>
      <c r="D6" s="80"/>
      <c r="E6" s="81" t="s">
        <v>46</v>
      </c>
      <c r="F6" s="82" t="s">
        <v>47</v>
      </c>
      <c r="G6" s="82" t="s">
        <v>48</v>
      </c>
      <c r="H6" s="82" t="s">
        <v>49</v>
      </c>
      <c r="I6" s="83" t="s">
        <v>27</v>
      </c>
    </row>
    <row r="7" spans="1:9" s="30" customFormat="1" ht="12.75">
      <c r="A7" s="176" t="str">
        <f ca="1">Položky!B7</f>
        <v>1</v>
      </c>
      <c r="B7" s="84" t="str">
        <f ca="1">Položky!C7</f>
        <v>Zemní práce</v>
      </c>
      <c r="C7" s="85"/>
      <c r="D7" s="86"/>
      <c r="E7" s="177">
        <f ca="1">Položky!BC31</f>
        <v>0</v>
      </c>
      <c r="F7" s="178">
        <f ca="1">Položky!BD31</f>
        <v>0</v>
      </c>
      <c r="G7" s="178">
        <f ca="1">Položky!BE31</f>
        <v>0</v>
      </c>
      <c r="H7" s="178">
        <f ca="1">Položky!BF31</f>
        <v>0</v>
      </c>
      <c r="I7" s="179">
        <f ca="1">Položky!BG31</f>
        <v>0</v>
      </c>
    </row>
    <row r="8" spans="1:9" s="30" customFormat="1" ht="12.75">
      <c r="A8" s="176" t="str">
        <f ca="1">Položky!B32</f>
        <v>2</v>
      </c>
      <c r="B8" s="84" t="str">
        <f ca="1">Položky!C32</f>
        <v>Základy,zvláštní zakládání</v>
      </c>
      <c r="C8" s="85"/>
      <c r="D8" s="86"/>
      <c r="E8" s="177">
        <f ca="1">Položky!BC38</f>
        <v>0</v>
      </c>
      <c r="F8" s="178">
        <f ca="1">Položky!BD38</f>
        <v>0</v>
      </c>
      <c r="G8" s="178">
        <f ca="1">Položky!BE38</f>
        <v>0</v>
      </c>
      <c r="H8" s="178">
        <f ca="1">Položky!BF38</f>
        <v>0</v>
      </c>
      <c r="I8" s="179">
        <f ca="1">Položky!BG38</f>
        <v>0</v>
      </c>
    </row>
    <row r="9" spans="1:9" s="30" customFormat="1" ht="12.75">
      <c r="A9" s="176" t="str">
        <f ca="1">Položky!B39</f>
        <v>4</v>
      </c>
      <c r="B9" s="84" t="str">
        <f ca="1">Položky!C39</f>
        <v>Vodorovné konstrukce</v>
      </c>
      <c r="C9" s="85"/>
      <c r="D9" s="86"/>
      <c r="E9" s="177">
        <f ca="1">Položky!BC41</f>
        <v>0</v>
      </c>
      <c r="F9" s="178">
        <f ca="1">Položky!BD41</f>
        <v>0</v>
      </c>
      <c r="G9" s="178">
        <f ca="1">Položky!BE41</f>
        <v>0</v>
      </c>
      <c r="H9" s="178">
        <f ca="1">Položky!BF41</f>
        <v>0</v>
      </c>
      <c r="I9" s="179">
        <f ca="1">Položky!BG41</f>
        <v>0</v>
      </c>
    </row>
    <row r="10" spans="1:9" s="30" customFormat="1" ht="12.75">
      <c r="A10" s="176" t="str">
        <f ca="1">Položky!B42</f>
        <v>5</v>
      </c>
      <c r="B10" s="84" t="str">
        <f ca="1">Položky!C42</f>
        <v>Komunikace</v>
      </c>
      <c r="C10" s="85"/>
      <c r="D10" s="86"/>
      <c r="E10" s="177">
        <f ca="1">Položky!BC61</f>
        <v>0</v>
      </c>
      <c r="F10" s="178">
        <f ca="1">Položky!BD61</f>
        <v>0</v>
      </c>
      <c r="G10" s="178">
        <f ca="1">Položky!BE61</f>
        <v>0</v>
      </c>
      <c r="H10" s="178">
        <f ca="1">Položky!BF61</f>
        <v>0</v>
      </c>
      <c r="I10" s="179">
        <f ca="1">Položky!BG61</f>
        <v>0</v>
      </c>
    </row>
    <row r="11" spans="1:9" s="30" customFormat="1" ht="12.75">
      <c r="A11" s="176" t="str">
        <f ca="1">Položky!B62</f>
        <v>8</v>
      </c>
      <c r="B11" s="84" t="str">
        <f ca="1">Položky!C62</f>
        <v>Trubní vedení</v>
      </c>
      <c r="C11" s="85"/>
      <c r="D11" s="86"/>
      <c r="E11" s="177">
        <f ca="1">Položky!BC68</f>
        <v>0</v>
      </c>
      <c r="F11" s="178">
        <f ca="1">Položky!BD68</f>
        <v>0</v>
      </c>
      <c r="G11" s="178">
        <f ca="1">Položky!BE68</f>
        <v>0</v>
      </c>
      <c r="H11" s="178">
        <f ca="1">Položky!BF68</f>
        <v>0</v>
      </c>
      <c r="I11" s="179">
        <f ca="1">Položky!BG68</f>
        <v>0</v>
      </c>
    </row>
    <row r="12" spans="1:9" s="30" customFormat="1" ht="12.75">
      <c r="A12" s="176" t="str">
        <f ca="1">Položky!B69</f>
        <v>91</v>
      </c>
      <c r="B12" s="84" t="str">
        <f ca="1">Položky!C69</f>
        <v>Doplňující práce na komunikaci</v>
      </c>
      <c r="C12" s="85"/>
      <c r="D12" s="86"/>
      <c r="E12" s="177">
        <f ca="1">Položky!BC90</f>
        <v>0</v>
      </c>
      <c r="F12" s="178">
        <f ca="1">Položky!BD90</f>
        <v>0</v>
      </c>
      <c r="G12" s="178">
        <f ca="1">Položky!BE90</f>
        <v>0</v>
      </c>
      <c r="H12" s="178">
        <f ca="1">Položky!BF90</f>
        <v>0</v>
      </c>
      <c r="I12" s="179">
        <f ca="1">Položky!BG90</f>
        <v>0</v>
      </c>
    </row>
    <row r="13" spans="1:9" s="30" customFormat="1" ht="12.75">
      <c r="A13" s="176" t="str">
        <f ca="1">Položky!B91</f>
        <v>96</v>
      </c>
      <c r="B13" s="84" t="str">
        <f ca="1">Položky!C91</f>
        <v>Bourání konstrukcí</v>
      </c>
      <c r="C13" s="85"/>
      <c r="D13" s="86"/>
      <c r="E13" s="177">
        <f ca="1">Položky!BC94</f>
        <v>0</v>
      </c>
      <c r="F13" s="178">
        <f ca="1">Položky!BD94</f>
        <v>0</v>
      </c>
      <c r="G13" s="178">
        <f ca="1">Položky!BE94</f>
        <v>0</v>
      </c>
      <c r="H13" s="178">
        <f ca="1">Položky!BF94</f>
        <v>0</v>
      </c>
      <c r="I13" s="179">
        <f ca="1">Položky!BG94</f>
        <v>0</v>
      </c>
    </row>
    <row r="14" spans="1:9" s="30" customFormat="1" ht="12.75">
      <c r="A14" s="176" t="str">
        <f ca="1">Položky!B95</f>
        <v>97</v>
      </c>
      <c r="B14" s="84" t="str">
        <f ca="1">Položky!C95</f>
        <v>Prorážení otvorů</v>
      </c>
      <c r="C14" s="85"/>
      <c r="D14" s="86"/>
      <c r="E14" s="177">
        <f ca="1">Položky!BC101</f>
        <v>0</v>
      </c>
      <c r="F14" s="178">
        <f ca="1">Položky!BD101</f>
        <v>0</v>
      </c>
      <c r="G14" s="178">
        <f ca="1">Položky!BE101</f>
        <v>0</v>
      </c>
      <c r="H14" s="178">
        <f ca="1">Položky!BF101</f>
        <v>0</v>
      </c>
      <c r="I14" s="179">
        <f ca="1">Položky!BG101</f>
        <v>0</v>
      </c>
    </row>
    <row r="15" spans="1:9" s="30" customFormat="1" ht="12.75">
      <c r="A15" s="176" t="str">
        <f ca="1">Položky!B102</f>
        <v>98</v>
      </c>
      <c r="B15" s="84" t="str">
        <f ca="1">Položky!C102</f>
        <v>Demolice</v>
      </c>
      <c r="C15" s="85"/>
      <c r="D15" s="86"/>
      <c r="E15" s="177">
        <f ca="1">Položky!BC105</f>
        <v>0</v>
      </c>
      <c r="F15" s="178">
        <f ca="1">Položky!BD105</f>
        <v>0</v>
      </c>
      <c r="G15" s="178">
        <f ca="1">Položky!BE105</f>
        <v>0</v>
      </c>
      <c r="H15" s="178">
        <f ca="1">Položky!BF105</f>
        <v>0</v>
      </c>
      <c r="I15" s="179">
        <f ca="1">Položky!BG105</f>
        <v>0</v>
      </c>
    </row>
    <row r="16" spans="1:9" s="30" customFormat="1" ht="12.75">
      <c r="A16" s="176" t="str">
        <f ca="1">Položky!B106</f>
        <v>99</v>
      </c>
      <c r="B16" s="84" t="str">
        <f ca="1">Položky!C106</f>
        <v>Staveništní přesun hmot</v>
      </c>
      <c r="C16" s="85"/>
      <c r="D16" s="86"/>
      <c r="E16" s="177">
        <f ca="1">Položky!BC108</f>
        <v>0</v>
      </c>
      <c r="F16" s="178">
        <f ca="1">Položky!BD108</f>
        <v>0</v>
      </c>
      <c r="G16" s="178">
        <f ca="1">Položky!BE108</f>
        <v>0</v>
      </c>
      <c r="H16" s="178">
        <f ca="1">Položky!BF108</f>
        <v>0</v>
      </c>
      <c r="I16" s="179">
        <f ca="1">Položky!BG108</f>
        <v>0</v>
      </c>
    </row>
    <row r="17" spans="1:9" s="30" customFormat="1" ht="12.75">
      <c r="A17" s="176" t="str">
        <f ca="1">Položky!B109</f>
        <v>M21</v>
      </c>
      <c r="B17" s="84" t="str">
        <f ca="1">Položky!C109</f>
        <v>Elektromontáže</v>
      </c>
      <c r="C17" s="85"/>
      <c r="D17" s="86"/>
      <c r="E17" s="177">
        <f ca="1">Položky!BC111</f>
        <v>0</v>
      </c>
      <c r="F17" s="178">
        <f ca="1">Položky!BD111</f>
        <v>0</v>
      </c>
      <c r="G17" s="178">
        <f ca="1">Položky!BE111</f>
        <v>0</v>
      </c>
      <c r="H17" s="178">
        <f ca="1">Položky!BF111</f>
        <v>0</v>
      </c>
      <c r="I17" s="179">
        <f ca="1">Položky!BG111</f>
        <v>0</v>
      </c>
    </row>
    <row r="18" spans="1:9" s="30" customFormat="1" ht="13.5" thickBot="1">
      <c r="A18" s="176" t="str">
        <f ca="1">Položky!B112</f>
        <v>M46</v>
      </c>
      <c r="B18" s="84" t="str">
        <f ca="1">Položky!C112</f>
        <v>Zemní práce při montážích</v>
      </c>
      <c r="C18" s="85"/>
      <c r="D18" s="86"/>
      <c r="E18" s="177">
        <f ca="1">Položky!BC115</f>
        <v>0</v>
      </c>
      <c r="F18" s="178">
        <f ca="1">Položky!BD115</f>
        <v>0</v>
      </c>
      <c r="G18" s="178">
        <f ca="1">Položky!BE115</f>
        <v>0</v>
      </c>
      <c r="H18" s="178">
        <f ca="1">Položky!BF115</f>
        <v>0</v>
      </c>
      <c r="I18" s="179">
        <f ca="1">Položky!BG115</f>
        <v>0</v>
      </c>
    </row>
    <row r="19" spans="1:9" s="92" customFormat="1" ht="13.5" thickBot="1">
      <c r="A19" s="87"/>
      <c r="B19" s="79" t="s">
        <v>50</v>
      </c>
      <c r="C19" s="79"/>
      <c r="D19" s="88"/>
      <c r="E19" s="89">
        <f>SUM(E7:E18)</f>
        <v>0</v>
      </c>
      <c r="F19" s="90">
        <f>SUM(F7:F18)</f>
        <v>0</v>
      </c>
      <c r="G19" s="90">
        <f>SUM(G7:G18)</f>
        <v>0</v>
      </c>
      <c r="H19" s="90">
        <f>SUM(H7:H18)</f>
        <v>0</v>
      </c>
      <c r="I19" s="91">
        <f>SUM(I7:I18)</f>
        <v>0</v>
      </c>
    </row>
    <row r="20" spans="1:9" ht="12.75">
      <c r="A20" s="85"/>
      <c r="B20" s="85"/>
      <c r="C20" s="85"/>
      <c r="D20" s="85"/>
      <c r="E20" s="85"/>
      <c r="F20" s="85"/>
      <c r="G20" s="85"/>
      <c r="H20" s="85"/>
      <c r="I20" s="85"/>
    </row>
    <row r="21" spans="1:57" ht="19.5" customHeight="1">
      <c r="A21" s="93" t="s">
        <v>51</v>
      </c>
      <c r="B21" s="93"/>
      <c r="C21" s="93"/>
      <c r="D21" s="93"/>
      <c r="E21" s="93"/>
      <c r="F21" s="93"/>
      <c r="G21" s="94"/>
      <c r="H21" s="93"/>
      <c r="I21" s="93"/>
      <c r="BA21" s="31"/>
      <c r="BB21" s="31"/>
      <c r="BC21" s="31"/>
      <c r="BD21" s="31"/>
      <c r="BE21" s="31"/>
    </row>
    <row r="22" spans="1:9" ht="13.5" thickBot="1">
      <c r="A22" s="95"/>
      <c r="B22" s="95"/>
      <c r="C22" s="95"/>
      <c r="D22" s="95"/>
      <c r="E22" s="95"/>
      <c r="F22" s="95"/>
      <c r="G22" s="95"/>
      <c r="H22" s="95"/>
      <c r="I22" s="95"/>
    </row>
    <row r="23" spans="1:9" ht="12.75">
      <c r="A23" s="96" t="s">
        <v>52</v>
      </c>
      <c r="B23" s="97"/>
      <c r="C23" s="97"/>
      <c r="D23" s="98"/>
      <c r="E23" s="99" t="s">
        <v>53</v>
      </c>
      <c r="F23" s="100" t="s">
        <v>54</v>
      </c>
      <c r="G23" s="101" t="s">
        <v>55</v>
      </c>
      <c r="H23" s="102"/>
      <c r="I23" s="103" t="s">
        <v>53</v>
      </c>
    </row>
    <row r="24" spans="1:53" ht="12.75">
      <c r="A24" s="104" t="s">
        <v>299</v>
      </c>
      <c r="B24" s="105"/>
      <c r="C24" s="105"/>
      <c r="D24" s="106"/>
      <c r="E24" s="107">
        <f ca="1">'Všeob. položky'!G25</f>
        <v>0</v>
      </c>
      <c r="F24" s="108"/>
      <c r="G24" s="109">
        <f ca="1">CHOOSE(BA24+1,HSV+PSV,HSV+PSV+Mont,HSV+PSV+Dodavka+Mont,HSV,PSV,Mont,Dodavka,Mont+Dodavka,0)</f>
        <v>0</v>
      </c>
      <c r="H24" s="110"/>
      <c r="I24" s="111">
        <f>E24+F24*G24/100</f>
        <v>0</v>
      </c>
      <c r="BA24">
        <v>8</v>
      </c>
    </row>
    <row r="25" spans="1:9" ht="13.5" thickBot="1">
      <c r="A25" s="112"/>
      <c r="B25" s="113" t="s">
        <v>56</v>
      </c>
      <c r="C25" s="114"/>
      <c r="D25" s="115"/>
      <c r="E25" s="116"/>
      <c r="F25" s="117"/>
      <c r="G25" s="117"/>
      <c r="H25" s="245">
        <f>SUM(I24:I24)</f>
        <v>0</v>
      </c>
      <c r="I25" s="246"/>
    </row>
    <row r="27" spans="2:9" ht="12.75">
      <c r="B27" s="92"/>
      <c r="F27" s="118"/>
      <c r="G27" s="119"/>
      <c r="H27" s="119"/>
      <c r="I27" s="120"/>
    </row>
    <row r="28" spans="6:9" ht="12.75">
      <c r="F28" s="118"/>
      <c r="G28" s="119"/>
      <c r="H28" s="119"/>
      <c r="I28" s="120"/>
    </row>
    <row r="29" spans="6:9" ht="12.75">
      <c r="F29" s="118"/>
      <c r="G29" s="119"/>
      <c r="H29" s="119"/>
      <c r="I29" s="120"/>
    </row>
    <row r="30" spans="6:9" ht="12.75">
      <c r="F30" s="118"/>
      <c r="G30" s="119"/>
      <c r="H30" s="119"/>
      <c r="I30" s="120"/>
    </row>
    <row r="31" spans="6:9" ht="12.75">
      <c r="F31" s="118"/>
      <c r="G31" s="119"/>
      <c r="H31" s="119"/>
      <c r="I31" s="120"/>
    </row>
    <row r="32" spans="6:9" ht="12.75">
      <c r="F32" s="118"/>
      <c r="G32" s="119"/>
      <c r="H32" s="119"/>
      <c r="I32" s="120"/>
    </row>
    <row r="33" spans="6:9" ht="12.75"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  <row r="76" spans="6:9" ht="12.75">
      <c r="F76" s="118"/>
      <c r="G76" s="119"/>
      <c r="H76" s="119"/>
      <c r="I76" s="120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82"/>
  <sheetViews>
    <sheetView showGridLines="0" showZeros="0" zoomScale="80" zoomScaleNormal="80" workbookViewId="0" topLeftCell="A1">
      <selection activeCell="M1" sqref="M1:M65536"/>
    </sheetView>
  </sheetViews>
  <sheetFormatPr defaultColWidth="9.00390625" defaultRowHeight="12.75"/>
  <cols>
    <col min="1" max="1" width="4.375" style="121" customWidth="1"/>
    <col min="2" max="2" width="14.125" style="121" customWidth="1"/>
    <col min="3" max="3" width="47.625" style="121" customWidth="1"/>
    <col min="4" max="4" width="5.625" style="121" customWidth="1"/>
    <col min="5" max="5" width="10.00390625" style="170" customWidth="1"/>
    <col min="6" max="6" width="11.25390625" style="121" customWidth="1"/>
    <col min="7" max="7" width="16.125" style="121" customWidth="1"/>
    <col min="8" max="8" width="13.125" style="121" customWidth="1"/>
    <col min="9" max="9" width="14.625" style="121" customWidth="1"/>
    <col min="10" max="10" width="13.125" style="121" customWidth="1"/>
    <col min="11" max="11" width="13.625" style="121" customWidth="1"/>
    <col min="12" max="16384" width="9.125" style="121" customWidth="1"/>
  </cols>
  <sheetData>
    <row r="1" spans="1:9" ht="15.75">
      <c r="A1" s="249" t="s">
        <v>57</v>
      </c>
      <c r="B1" s="249"/>
      <c r="C1" s="249"/>
      <c r="D1" s="249"/>
      <c r="E1" s="249"/>
      <c r="F1" s="249"/>
      <c r="G1" s="249"/>
      <c r="H1" s="249"/>
      <c r="I1" s="249"/>
    </row>
    <row r="2" spans="2:7" ht="13.5" thickBot="1">
      <c r="B2" s="122"/>
      <c r="C2" s="123"/>
      <c r="D2" s="123"/>
      <c r="E2" s="124"/>
      <c r="F2" s="123"/>
      <c r="G2" s="123"/>
    </row>
    <row r="3" spans="1:9" ht="13.5" thickTop="1">
      <c r="A3" s="239" t="s">
        <v>5</v>
      </c>
      <c r="B3" s="240"/>
      <c r="C3" s="68" t="str">
        <f ca="1">CONCATENATE(cislostavby," ",nazevstavby)</f>
        <v xml:space="preserve"> Rekonstrukce ul. Horské v Trutnově HSM</v>
      </c>
      <c r="D3" s="69"/>
      <c r="E3" s="70"/>
      <c r="F3" s="69"/>
      <c r="G3" s="125"/>
      <c r="H3" s="126">
        <f ca="1">Rekapitulace!H1</f>
        <v>0</v>
      </c>
      <c r="I3" s="127"/>
    </row>
    <row r="4" spans="1:9" ht="13.5" thickBot="1">
      <c r="A4" s="250" t="s">
        <v>1</v>
      </c>
      <c r="B4" s="242"/>
      <c r="C4" s="74" t="str">
        <f ca="1">CONCATENATE(cisloobjektu," ",nazevobjektu)</f>
        <v xml:space="preserve"> SO 102 Záliv MHD</v>
      </c>
      <c r="D4" s="75"/>
      <c r="E4" s="76"/>
      <c r="F4" s="75"/>
      <c r="G4" s="251"/>
      <c r="H4" s="251"/>
      <c r="I4" s="252"/>
    </row>
    <row r="5" spans="1:9" ht="13.5" thickTop="1">
      <c r="A5" s="128"/>
      <c r="B5" s="129"/>
      <c r="C5" s="129"/>
      <c r="D5" s="130"/>
      <c r="E5" s="131"/>
      <c r="F5" s="130"/>
      <c r="G5" s="132"/>
      <c r="H5" s="130"/>
      <c r="I5" s="130"/>
    </row>
    <row r="6" spans="1:11" ht="12.75">
      <c r="A6" s="133" t="s">
        <v>58</v>
      </c>
      <c r="B6" s="134" t="s">
        <v>59</v>
      </c>
      <c r="C6" s="134" t="s">
        <v>60</v>
      </c>
      <c r="D6" s="134" t="s">
        <v>61</v>
      </c>
      <c r="E6" s="135" t="s">
        <v>62</v>
      </c>
      <c r="F6" s="134" t="s">
        <v>63</v>
      </c>
      <c r="G6" s="136" t="s">
        <v>64</v>
      </c>
      <c r="H6" s="137" t="s">
        <v>65</v>
      </c>
      <c r="I6" s="137" t="s">
        <v>66</v>
      </c>
      <c r="J6" s="137" t="s">
        <v>67</v>
      </c>
      <c r="K6" s="137" t="s">
        <v>68</v>
      </c>
    </row>
    <row r="7" spans="1:17" ht="12.75">
      <c r="A7" s="138" t="s">
        <v>69</v>
      </c>
      <c r="B7" s="139" t="s">
        <v>70</v>
      </c>
      <c r="C7" s="140" t="s">
        <v>71</v>
      </c>
      <c r="D7" s="141"/>
      <c r="E7" s="142"/>
      <c r="F7" s="142"/>
      <c r="G7" s="143"/>
      <c r="H7" s="144"/>
      <c r="I7" s="144"/>
      <c r="J7" s="144"/>
      <c r="K7" s="144"/>
      <c r="Q7" s="145">
        <v>1</v>
      </c>
    </row>
    <row r="8" spans="1:59" ht="12.75">
      <c r="A8" s="146">
        <v>1</v>
      </c>
      <c r="B8" s="147" t="s">
        <v>76</v>
      </c>
      <c r="C8" s="148" t="s">
        <v>77</v>
      </c>
      <c r="D8" s="149" t="s">
        <v>78</v>
      </c>
      <c r="E8" s="150">
        <v>44</v>
      </c>
      <c r="F8" s="150">
        <v>0</v>
      </c>
      <c r="G8" s="151">
        <f>E8*F8</f>
        <v>0</v>
      </c>
      <c r="H8" s="152">
        <v>0</v>
      </c>
      <c r="I8" s="152">
        <f>E8*H8</f>
        <v>0</v>
      </c>
      <c r="J8" s="152">
        <v>-0.145</v>
      </c>
      <c r="K8" s="152">
        <f>E8*J8</f>
        <v>-6.38</v>
      </c>
      <c r="Q8" s="145">
        <v>2</v>
      </c>
      <c r="AA8" s="121">
        <v>12</v>
      </c>
      <c r="AB8" s="121">
        <v>0</v>
      </c>
      <c r="AC8" s="121">
        <v>1</v>
      </c>
      <c r="BB8" s="121">
        <v>1</v>
      </c>
      <c r="BC8" s="121">
        <f>IF(BB8=1,G8,0)</f>
        <v>0</v>
      </c>
      <c r="BD8" s="121">
        <f>IF(BB8=2,G8,0)</f>
        <v>0</v>
      </c>
      <c r="BE8" s="121">
        <f>IF(BB8=3,G8,0)</f>
        <v>0</v>
      </c>
      <c r="BF8" s="121">
        <f>IF(BB8=4,G8,0)</f>
        <v>0</v>
      </c>
      <c r="BG8" s="121">
        <f>IF(BB8=5,G8,0)</f>
        <v>0</v>
      </c>
    </row>
    <row r="9" spans="1:59" ht="12.75">
      <c r="A9" s="146">
        <v>2</v>
      </c>
      <c r="B9" s="147" t="s">
        <v>79</v>
      </c>
      <c r="C9" s="148" t="s">
        <v>80</v>
      </c>
      <c r="D9" s="149" t="s">
        <v>78</v>
      </c>
      <c r="E9" s="150">
        <v>43</v>
      </c>
      <c r="F9" s="150">
        <v>0</v>
      </c>
      <c r="G9" s="151">
        <f>E9*F9</f>
        <v>0</v>
      </c>
      <c r="H9" s="152">
        <v>0</v>
      </c>
      <c r="I9" s="152">
        <f>E9*H9</f>
        <v>0</v>
      </c>
      <c r="J9" s="152">
        <v>-0.115</v>
      </c>
      <c r="K9" s="152">
        <f>E9*J9</f>
        <v>-4.945</v>
      </c>
      <c r="Q9" s="145">
        <v>2</v>
      </c>
      <c r="AA9" s="121">
        <v>12</v>
      </c>
      <c r="AB9" s="121">
        <v>0</v>
      </c>
      <c r="AC9" s="121">
        <v>2</v>
      </c>
      <c r="BB9" s="121">
        <v>1</v>
      </c>
      <c r="BC9" s="121">
        <f>IF(BB9=1,G9,0)</f>
        <v>0</v>
      </c>
      <c r="BD9" s="121">
        <f>IF(BB9=2,G9,0)</f>
        <v>0</v>
      </c>
      <c r="BE9" s="121">
        <f>IF(BB9=3,G9,0)</f>
        <v>0</v>
      </c>
      <c r="BF9" s="121">
        <f>IF(BB9=4,G9,0)</f>
        <v>0</v>
      </c>
      <c r="BG9" s="121">
        <f>IF(BB9=5,G9,0)</f>
        <v>0</v>
      </c>
    </row>
    <row r="10" spans="1:59" ht="12.75">
      <c r="A10" s="146">
        <v>3</v>
      </c>
      <c r="B10" s="147" t="s">
        <v>81</v>
      </c>
      <c r="C10" s="148" t="s">
        <v>82</v>
      </c>
      <c r="D10" s="149" t="s">
        <v>83</v>
      </c>
      <c r="E10" s="150">
        <v>46</v>
      </c>
      <c r="F10" s="150">
        <v>0</v>
      </c>
      <c r="G10" s="151">
        <f>E10*F10</f>
        <v>0</v>
      </c>
      <c r="H10" s="152">
        <v>0</v>
      </c>
      <c r="I10" s="152">
        <f>E10*H10</f>
        <v>0</v>
      </c>
      <c r="J10" s="152">
        <v>0</v>
      </c>
      <c r="K10" s="152">
        <f>E10*J10</f>
        <v>0</v>
      </c>
      <c r="Q10" s="145">
        <v>2</v>
      </c>
      <c r="AA10" s="121">
        <v>12</v>
      </c>
      <c r="AB10" s="121">
        <v>0</v>
      </c>
      <c r="AC10" s="121">
        <v>3</v>
      </c>
      <c r="BB10" s="121">
        <v>1</v>
      </c>
      <c r="BC10" s="121">
        <f>IF(BB10=1,G10,0)</f>
        <v>0</v>
      </c>
      <c r="BD10" s="121">
        <f>IF(BB10=2,G10,0)</f>
        <v>0</v>
      </c>
      <c r="BE10" s="121">
        <f>IF(BB10=3,G10,0)</f>
        <v>0</v>
      </c>
      <c r="BF10" s="121">
        <f>IF(BB10=4,G10,0)</f>
        <v>0</v>
      </c>
      <c r="BG10" s="121">
        <f>IF(BB10=5,G10,0)</f>
        <v>0</v>
      </c>
    </row>
    <row r="11" spans="1:17" ht="12.75">
      <c r="A11" s="153"/>
      <c r="B11" s="154"/>
      <c r="C11" s="247" t="s">
        <v>84</v>
      </c>
      <c r="D11" s="248"/>
      <c r="E11" s="155">
        <v>46</v>
      </c>
      <c r="F11" s="156"/>
      <c r="G11" s="157"/>
      <c r="H11" s="158"/>
      <c r="I11" s="158"/>
      <c r="J11" s="158"/>
      <c r="K11" s="158"/>
      <c r="O11" s="159"/>
      <c r="Q11" s="145"/>
    </row>
    <row r="12" spans="1:59" ht="12.75">
      <c r="A12" s="146">
        <v>4</v>
      </c>
      <c r="B12" s="147" t="s">
        <v>85</v>
      </c>
      <c r="C12" s="148" t="s">
        <v>86</v>
      </c>
      <c r="D12" s="149" t="s">
        <v>83</v>
      </c>
      <c r="E12" s="150">
        <v>110.35</v>
      </c>
      <c r="F12" s="150">
        <v>0</v>
      </c>
      <c r="G12" s="151">
        <f>E12*F12</f>
        <v>0</v>
      </c>
      <c r="H12" s="152">
        <v>0</v>
      </c>
      <c r="I12" s="152">
        <f>E12*H12</f>
        <v>0</v>
      </c>
      <c r="J12" s="152">
        <v>0</v>
      </c>
      <c r="K12" s="152">
        <f>E12*J12</f>
        <v>0</v>
      </c>
      <c r="Q12" s="145">
        <v>2</v>
      </c>
      <c r="AA12" s="121">
        <v>12</v>
      </c>
      <c r="AB12" s="121">
        <v>0</v>
      </c>
      <c r="AC12" s="121">
        <v>4</v>
      </c>
      <c r="BB12" s="121">
        <v>1</v>
      </c>
      <c r="BC12" s="121">
        <f>IF(BB12=1,G12,0)</f>
        <v>0</v>
      </c>
      <c r="BD12" s="121">
        <f>IF(BB12=2,G12,0)</f>
        <v>0</v>
      </c>
      <c r="BE12" s="121">
        <f>IF(BB12=3,G12,0)</f>
        <v>0</v>
      </c>
      <c r="BF12" s="121">
        <f>IF(BB12=4,G12,0)</f>
        <v>0</v>
      </c>
      <c r="BG12" s="121">
        <f>IF(BB12=5,G12,0)</f>
        <v>0</v>
      </c>
    </row>
    <row r="13" spans="1:17" ht="12.75">
      <c r="A13" s="153"/>
      <c r="B13" s="154"/>
      <c r="C13" s="247" t="s">
        <v>87</v>
      </c>
      <c r="D13" s="248"/>
      <c r="E13" s="155">
        <v>110.35</v>
      </c>
      <c r="F13" s="156"/>
      <c r="G13" s="157"/>
      <c r="H13" s="158"/>
      <c r="I13" s="158"/>
      <c r="J13" s="158"/>
      <c r="K13" s="158"/>
      <c r="O13" s="159"/>
      <c r="Q13" s="145"/>
    </row>
    <row r="14" spans="1:59" ht="12.75">
      <c r="A14" s="146">
        <v>5</v>
      </c>
      <c r="B14" s="147" t="s">
        <v>88</v>
      </c>
      <c r="C14" s="148" t="s">
        <v>89</v>
      </c>
      <c r="D14" s="149" t="s">
        <v>83</v>
      </c>
      <c r="E14" s="150">
        <v>30.8</v>
      </c>
      <c r="F14" s="150">
        <v>0</v>
      </c>
      <c r="G14" s="151">
        <f>E14*F14</f>
        <v>0</v>
      </c>
      <c r="H14" s="152">
        <v>0</v>
      </c>
      <c r="I14" s="152">
        <f>E14*H14</f>
        <v>0</v>
      </c>
      <c r="J14" s="152">
        <v>0</v>
      </c>
      <c r="K14" s="152">
        <f>E14*J14</f>
        <v>0</v>
      </c>
      <c r="Q14" s="145">
        <v>2</v>
      </c>
      <c r="AA14" s="121">
        <v>12</v>
      </c>
      <c r="AB14" s="121">
        <v>0</v>
      </c>
      <c r="AC14" s="121">
        <v>5</v>
      </c>
      <c r="BB14" s="121">
        <v>1</v>
      </c>
      <c r="BC14" s="121">
        <f>IF(BB14=1,G14,0)</f>
        <v>0</v>
      </c>
      <c r="BD14" s="121">
        <f>IF(BB14=2,G14,0)</f>
        <v>0</v>
      </c>
      <c r="BE14" s="121">
        <f>IF(BB14=3,G14,0)</f>
        <v>0</v>
      </c>
      <c r="BF14" s="121">
        <f>IF(BB14=4,G14,0)</f>
        <v>0</v>
      </c>
      <c r="BG14" s="121">
        <f>IF(BB14=5,G14,0)</f>
        <v>0</v>
      </c>
    </row>
    <row r="15" spans="1:17" ht="12.75">
      <c r="A15" s="153"/>
      <c r="B15" s="154"/>
      <c r="C15" s="247" t="s">
        <v>90</v>
      </c>
      <c r="D15" s="248"/>
      <c r="E15" s="155">
        <v>30.8</v>
      </c>
      <c r="F15" s="156"/>
      <c r="G15" s="157"/>
      <c r="H15" s="158"/>
      <c r="I15" s="158"/>
      <c r="J15" s="158"/>
      <c r="K15" s="158"/>
      <c r="O15" s="159"/>
      <c r="Q15" s="145"/>
    </row>
    <row r="16" spans="1:59" ht="12.75">
      <c r="A16" s="146">
        <v>6</v>
      </c>
      <c r="B16" s="147" t="s">
        <v>91</v>
      </c>
      <c r="C16" s="148" t="s">
        <v>92</v>
      </c>
      <c r="D16" s="149" t="s">
        <v>83</v>
      </c>
      <c r="E16" s="150">
        <v>7.27</v>
      </c>
      <c r="F16" s="150">
        <v>0</v>
      </c>
      <c r="G16" s="151">
        <f>E16*F16</f>
        <v>0</v>
      </c>
      <c r="H16" s="152">
        <v>0</v>
      </c>
      <c r="I16" s="152">
        <f>E16*H16</f>
        <v>0</v>
      </c>
      <c r="J16" s="152">
        <v>0</v>
      </c>
      <c r="K16" s="152">
        <f>E16*J16</f>
        <v>0</v>
      </c>
      <c r="Q16" s="145">
        <v>2</v>
      </c>
      <c r="AA16" s="121">
        <v>12</v>
      </c>
      <c r="AB16" s="121">
        <v>0</v>
      </c>
      <c r="AC16" s="121">
        <v>6</v>
      </c>
      <c r="BB16" s="121">
        <v>1</v>
      </c>
      <c r="BC16" s="121">
        <f>IF(BB16=1,G16,0)</f>
        <v>0</v>
      </c>
      <c r="BD16" s="121">
        <f>IF(BB16=2,G16,0)</f>
        <v>0</v>
      </c>
      <c r="BE16" s="121">
        <f>IF(BB16=3,G16,0)</f>
        <v>0</v>
      </c>
      <c r="BF16" s="121">
        <f>IF(BB16=4,G16,0)</f>
        <v>0</v>
      </c>
      <c r="BG16" s="121">
        <f>IF(BB16=5,G16,0)</f>
        <v>0</v>
      </c>
    </row>
    <row r="17" spans="1:17" ht="12.75">
      <c r="A17" s="153"/>
      <c r="B17" s="154"/>
      <c r="C17" s="247" t="s">
        <v>93</v>
      </c>
      <c r="D17" s="248"/>
      <c r="E17" s="155">
        <v>3.87</v>
      </c>
      <c r="F17" s="156"/>
      <c r="G17" s="157"/>
      <c r="H17" s="158"/>
      <c r="I17" s="158"/>
      <c r="J17" s="158"/>
      <c r="K17" s="158"/>
      <c r="O17" s="159"/>
      <c r="Q17" s="145"/>
    </row>
    <row r="18" spans="1:17" ht="12.75">
      <c r="A18" s="153"/>
      <c r="B18" s="154"/>
      <c r="C18" s="247" t="s">
        <v>94</v>
      </c>
      <c r="D18" s="248"/>
      <c r="E18" s="155">
        <v>3.4</v>
      </c>
      <c r="F18" s="156"/>
      <c r="G18" s="157"/>
      <c r="H18" s="158"/>
      <c r="I18" s="158"/>
      <c r="J18" s="158"/>
      <c r="K18" s="158"/>
      <c r="O18" s="159"/>
      <c r="Q18" s="145"/>
    </row>
    <row r="19" spans="1:59" ht="12.75">
      <c r="A19" s="146">
        <v>7</v>
      </c>
      <c r="B19" s="147" t="s">
        <v>95</v>
      </c>
      <c r="C19" s="148" t="s">
        <v>96</v>
      </c>
      <c r="D19" s="149" t="s">
        <v>83</v>
      </c>
      <c r="E19" s="150">
        <v>2.25</v>
      </c>
      <c r="F19" s="150">
        <v>0</v>
      </c>
      <c r="G19" s="151">
        <f>E19*F19</f>
        <v>0</v>
      </c>
      <c r="H19" s="152">
        <v>0</v>
      </c>
      <c r="I19" s="152">
        <f>E19*H19</f>
        <v>0</v>
      </c>
      <c r="J19" s="152">
        <v>0</v>
      </c>
      <c r="K19" s="152">
        <f>E19*J19</f>
        <v>0</v>
      </c>
      <c r="Q19" s="145">
        <v>2</v>
      </c>
      <c r="AA19" s="121">
        <v>12</v>
      </c>
      <c r="AB19" s="121">
        <v>0</v>
      </c>
      <c r="AC19" s="121">
        <v>7</v>
      </c>
      <c r="BB19" s="121">
        <v>1</v>
      </c>
      <c r="BC19" s="121">
        <f>IF(BB19=1,G19,0)</f>
        <v>0</v>
      </c>
      <c r="BD19" s="121">
        <f>IF(BB19=2,G19,0)</f>
        <v>0</v>
      </c>
      <c r="BE19" s="121">
        <f>IF(BB19=3,G19,0)</f>
        <v>0</v>
      </c>
      <c r="BF19" s="121">
        <f>IF(BB19=4,G19,0)</f>
        <v>0</v>
      </c>
      <c r="BG19" s="121">
        <f>IF(BB19=5,G19,0)</f>
        <v>0</v>
      </c>
    </row>
    <row r="20" spans="1:17" ht="12.75">
      <c r="A20" s="153"/>
      <c r="B20" s="154"/>
      <c r="C20" s="247" t="s">
        <v>97</v>
      </c>
      <c r="D20" s="248"/>
      <c r="E20" s="155">
        <v>2.25</v>
      </c>
      <c r="F20" s="156"/>
      <c r="G20" s="157"/>
      <c r="H20" s="158"/>
      <c r="I20" s="158"/>
      <c r="J20" s="158"/>
      <c r="K20" s="158"/>
      <c r="O20" s="159"/>
      <c r="Q20" s="145"/>
    </row>
    <row r="21" spans="1:59" ht="12.75">
      <c r="A21" s="146">
        <v>8</v>
      </c>
      <c r="B21" s="147" t="s">
        <v>98</v>
      </c>
      <c r="C21" s="148" t="s">
        <v>99</v>
      </c>
      <c r="D21" s="149" t="s">
        <v>83</v>
      </c>
      <c r="E21" s="150">
        <v>167.87</v>
      </c>
      <c r="F21" s="150">
        <v>0</v>
      </c>
      <c r="G21" s="151">
        <f>E21*F21</f>
        <v>0</v>
      </c>
      <c r="H21" s="152">
        <v>0</v>
      </c>
      <c r="I21" s="152">
        <f>E21*H21</f>
        <v>0</v>
      </c>
      <c r="J21" s="152">
        <v>0</v>
      </c>
      <c r="K21" s="152">
        <f>E21*J21</f>
        <v>0</v>
      </c>
      <c r="Q21" s="145">
        <v>2</v>
      </c>
      <c r="AA21" s="121">
        <v>12</v>
      </c>
      <c r="AB21" s="121">
        <v>0</v>
      </c>
      <c r="AC21" s="121">
        <v>8</v>
      </c>
      <c r="BB21" s="121">
        <v>1</v>
      </c>
      <c r="BC21" s="121">
        <f>IF(BB21=1,G21,0)</f>
        <v>0</v>
      </c>
      <c r="BD21" s="121">
        <f>IF(BB21=2,G21,0)</f>
        <v>0</v>
      </c>
      <c r="BE21" s="121">
        <f>IF(BB21=3,G21,0)</f>
        <v>0</v>
      </c>
      <c r="BF21" s="121">
        <f>IF(BB21=4,G21,0)</f>
        <v>0</v>
      </c>
      <c r="BG21" s="121">
        <f>IF(BB21=5,G21,0)</f>
        <v>0</v>
      </c>
    </row>
    <row r="22" spans="1:17" ht="12.75">
      <c r="A22" s="153"/>
      <c r="B22" s="154"/>
      <c r="C22" s="247" t="s">
        <v>100</v>
      </c>
      <c r="D22" s="248"/>
      <c r="E22" s="155">
        <v>167.87</v>
      </c>
      <c r="F22" s="156"/>
      <c r="G22" s="157"/>
      <c r="H22" s="158"/>
      <c r="I22" s="158"/>
      <c r="J22" s="158"/>
      <c r="K22" s="158"/>
      <c r="O22" s="159"/>
      <c r="Q22" s="145"/>
    </row>
    <row r="23" spans="1:59" ht="12.75">
      <c r="A23" s="146">
        <v>9</v>
      </c>
      <c r="B23" s="147" t="s">
        <v>101</v>
      </c>
      <c r="C23" s="148" t="s">
        <v>102</v>
      </c>
      <c r="D23" s="149" t="s">
        <v>83</v>
      </c>
      <c r="E23" s="150">
        <v>663.48</v>
      </c>
      <c r="F23" s="150">
        <v>0</v>
      </c>
      <c r="G23" s="151">
        <f>E23*F23</f>
        <v>0</v>
      </c>
      <c r="H23" s="152">
        <v>0</v>
      </c>
      <c r="I23" s="152">
        <f>E23*H23</f>
        <v>0</v>
      </c>
      <c r="J23" s="152">
        <v>0</v>
      </c>
      <c r="K23" s="152">
        <f>E23*J23</f>
        <v>0</v>
      </c>
      <c r="Q23" s="145">
        <v>2</v>
      </c>
      <c r="AA23" s="121">
        <v>12</v>
      </c>
      <c r="AB23" s="121">
        <v>0</v>
      </c>
      <c r="AC23" s="121">
        <v>9</v>
      </c>
      <c r="BB23" s="121">
        <v>1</v>
      </c>
      <c r="BC23" s="121">
        <f>IF(BB23=1,G23,0)</f>
        <v>0</v>
      </c>
      <c r="BD23" s="121">
        <f>IF(BB23=2,G23,0)</f>
        <v>0</v>
      </c>
      <c r="BE23" s="121">
        <f>IF(BB23=3,G23,0)</f>
        <v>0</v>
      </c>
      <c r="BF23" s="121">
        <f>IF(BB23=4,G23,0)</f>
        <v>0</v>
      </c>
      <c r="BG23" s="121">
        <f>IF(BB23=5,G23,0)</f>
        <v>0</v>
      </c>
    </row>
    <row r="24" spans="1:17" ht="12.75">
      <c r="A24" s="153"/>
      <c r="B24" s="154"/>
      <c r="C24" s="247" t="s">
        <v>103</v>
      </c>
      <c r="D24" s="248"/>
      <c r="E24" s="155">
        <v>663.48</v>
      </c>
      <c r="F24" s="156"/>
      <c r="G24" s="157"/>
      <c r="H24" s="158"/>
      <c r="I24" s="158"/>
      <c r="J24" s="158"/>
      <c r="K24" s="158"/>
      <c r="O24" s="159"/>
      <c r="Q24" s="145"/>
    </row>
    <row r="25" spans="1:59" ht="25.5">
      <c r="A25" s="146">
        <v>10</v>
      </c>
      <c r="B25" s="147" t="s">
        <v>104</v>
      </c>
      <c r="C25" s="148" t="s">
        <v>105</v>
      </c>
      <c r="D25" s="149" t="s">
        <v>83</v>
      </c>
      <c r="E25" s="150">
        <v>165.87</v>
      </c>
      <c r="F25" s="150">
        <v>0</v>
      </c>
      <c r="G25" s="151">
        <f aca="true" t="shared" si="0" ref="G25:G30">E25*F25</f>
        <v>0</v>
      </c>
      <c r="H25" s="152">
        <v>0</v>
      </c>
      <c r="I25" s="152">
        <f aca="true" t="shared" si="1" ref="I25:I30">E25*H25</f>
        <v>0</v>
      </c>
      <c r="J25" s="152">
        <v>0</v>
      </c>
      <c r="K25" s="152">
        <f aca="true" t="shared" si="2" ref="K25:K30">E25*J25</f>
        <v>0</v>
      </c>
      <c r="Q25" s="145">
        <v>2</v>
      </c>
      <c r="AA25" s="121">
        <v>12</v>
      </c>
      <c r="AB25" s="121">
        <v>0</v>
      </c>
      <c r="AC25" s="121">
        <v>10</v>
      </c>
      <c r="BB25" s="121">
        <v>1</v>
      </c>
      <c r="BC25" s="121">
        <f aca="true" t="shared" si="3" ref="BC25:BC30">IF(BB25=1,G25,0)</f>
        <v>0</v>
      </c>
      <c r="BD25" s="121">
        <f aca="true" t="shared" si="4" ref="BD25:BD30">IF(BB25=2,G25,0)</f>
        <v>0</v>
      </c>
      <c r="BE25" s="121">
        <f aca="true" t="shared" si="5" ref="BE25:BE30">IF(BB25=3,G25,0)</f>
        <v>0</v>
      </c>
      <c r="BF25" s="121">
        <f aca="true" t="shared" si="6" ref="BF25:BF30">IF(BB25=4,G25,0)</f>
        <v>0</v>
      </c>
      <c r="BG25" s="121">
        <f aca="true" t="shared" si="7" ref="BG25:BG30">IF(BB25=5,G25,0)</f>
        <v>0</v>
      </c>
    </row>
    <row r="26" spans="1:59" ht="12.75">
      <c r="A26" s="146">
        <v>11</v>
      </c>
      <c r="B26" s="147" t="s">
        <v>106</v>
      </c>
      <c r="C26" s="148" t="s">
        <v>107</v>
      </c>
      <c r="D26" s="149" t="s">
        <v>83</v>
      </c>
      <c r="E26" s="150">
        <v>1.5</v>
      </c>
      <c r="F26" s="150">
        <v>0</v>
      </c>
      <c r="G26" s="151">
        <f t="shared" si="0"/>
        <v>0</v>
      </c>
      <c r="H26" s="152">
        <v>0</v>
      </c>
      <c r="I26" s="152">
        <f t="shared" si="1"/>
        <v>0</v>
      </c>
      <c r="J26" s="152">
        <v>0</v>
      </c>
      <c r="K26" s="152">
        <f t="shared" si="2"/>
        <v>0</v>
      </c>
      <c r="Q26" s="145">
        <v>2</v>
      </c>
      <c r="AA26" s="121">
        <v>12</v>
      </c>
      <c r="AB26" s="121">
        <v>0</v>
      </c>
      <c r="AC26" s="121">
        <v>11</v>
      </c>
      <c r="BB26" s="121">
        <v>1</v>
      </c>
      <c r="BC26" s="121">
        <f t="shared" si="3"/>
        <v>0</v>
      </c>
      <c r="BD26" s="121">
        <f t="shared" si="4"/>
        <v>0</v>
      </c>
      <c r="BE26" s="121">
        <f t="shared" si="5"/>
        <v>0</v>
      </c>
      <c r="BF26" s="121">
        <f t="shared" si="6"/>
        <v>0</v>
      </c>
      <c r="BG26" s="121">
        <f t="shared" si="7"/>
        <v>0</v>
      </c>
    </row>
    <row r="27" spans="1:59" ht="12.75">
      <c r="A27" s="146">
        <v>12</v>
      </c>
      <c r="B27" s="147" t="s">
        <v>108</v>
      </c>
      <c r="C27" s="148" t="s">
        <v>109</v>
      </c>
      <c r="D27" s="149" t="s">
        <v>83</v>
      </c>
      <c r="E27" s="150">
        <v>0.5</v>
      </c>
      <c r="F27" s="150">
        <v>0</v>
      </c>
      <c r="G27" s="151">
        <f t="shared" si="0"/>
        <v>0</v>
      </c>
      <c r="H27" s="152">
        <v>0</v>
      </c>
      <c r="I27" s="152">
        <f t="shared" si="1"/>
        <v>0</v>
      </c>
      <c r="J27" s="152">
        <v>0</v>
      </c>
      <c r="K27" s="152">
        <f t="shared" si="2"/>
        <v>0</v>
      </c>
      <c r="Q27" s="145">
        <v>2</v>
      </c>
      <c r="AA27" s="121">
        <v>12</v>
      </c>
      <c r="AB27" s="121">
        <v>0</v>
      </c>
      <c r="AC27" s="121">
        <v>12</v>
      </c>
      <c r="BB27" s="121">
        <v>1</v>
      </c>
      <c r="BC27" s="121">
        <f t="shared" si="3"/>
        <v>0</v>
      </c>
      <c r="BD27" s="121">
        <f t="shared" si="4"/>
        <v>0</v>
      </c>
      <c r="BE27" s="121">
        <f t="shared" si="5"/>
        <v>0</v>
      </c>
      <c r="BF27" s="121">
        <f t="shared" si="6"/>
        <v>0</v>
      </c>
      <c r="BG27" s="121">
        <f t="shared" si="7"/>
        <v>0</v>
      </c>
    </row>
    <row r="28" spans="1:59" ht="12.75">
      <c r="A28" s="146">
        <v>13</v>
      </c>
      <c r="B28" s="147" t="s">
        <v>110</v>
      </c>
      <c r="C28" s="148" t="s">
        <v>111</v>
      </c>
      <c r="D28" s="149" t="s">
        <v>112</v>
      </c>
      <c r="E28" s="150">
        <v>230</v>
      </c>
      <c r="F28" s="150">
        <v>0</v>
      </c>
      <c r="G28" s="151">
        <f t="shared" si="0"/>
        <v>0</v>
      </c>
      <c r="H28" s="152">
        <v>0</v>
      </c>
      <c r="I28" s="152">
        <f t="shared" si="1"/>
        <v>0</v>
      </c>
      <c r="J28" s="152">
        <v>0</v>
      </c>
      <c r="K28" s="152">
        <f t="shared" si="2"/>
        <v>0</v>
      </c>
      <c r="Q28" s="145">
        <v>2</v>
      </c>
      <c r="AA28" s="121">
        <v>12</v>
      </c>
      <c r="AB28" s="121">
        <v>0</v>
      </c>
      <c r="AC28" s="121">
        <v>13</v>
      </c>
      <c r="BB28" s="121">
        <v>1</v>
      </c>
      <c r="BC28" s="121">
        <f t="shared" si="3"/>
        <v>0</v>
      </c>
      <c r="BD28" s="121">
        <f t="shared" si="4"/>
        <v>0</v>
      </c>
      <c r="BE28" s="121">
        <f t="shared" si="5"/>
        <v>0</v>
      </c>
      <c r="BF28" s="121">
        <f t="shared" si="6"/>
        <v>0</v>
      </c>
      <c r="BG28" s="121">
        <f t="shared" si="7"/>
        <v>0</v>
      </c>
    </row>
    <row r="29" spans="1:59" ht="12.75">
      <c r="A29" s="146">
        <v>14</v>
      </c>
      <c r="B29" s="147" t="s">
        <v>113</v>
      </c>
      <c r="C29" s="148" t="s">
        <v>114</v>
      </c>
      <c r="D29" s="149" t="s">
        <v>112</v>
      </c>
      <c r="E29" s="150">
        <v>20</v>
      </c>
      <c r="F29" s="150">
        <v>0</v>
      </c>
      <c r="G29" s="151">
        <f t="shared" si="0"/>
        <v>0</v>
      </c>
      <c r="H29" s="152">
        <v>0</v>
      </c>
      <c r="I29" s="152">
        <f t="shared" si="1"/>
        <v>0</v>
      </c>
      <c r="J29" s="152">
        <v>0</v>
      </c>
      <c r="K29" s="152">
        <f t="shared" si="2"/>
        <v>0</v>
      </c>
      <c r="Q29" s="145">
        <v>2</v>
      </c>
      <c r="AA29" s="121">
        <v>12</v>
      </c>
      <c r="AB29" s="121">
        <v>0</v>
      </c>
      <c r="AC29" s="121">
        <v>14</v>
      </c>
      <c r="BB29" s="121">
        <v>1</v>
      </c>
      <c r="BC29" s="121">
        <f t="shared" si="3"/>
        <v>0</v>
      </c>
      <c r="BD29" s="121">
        <f t="shared" si="4"/>
        <v>0</v>
      </c>
      <c r="BE29" s="121">
        <f t="shared" si="5"/>
        <v>0</v>
      </c>
      <c r="BF29" s="121">
        <f t="shared" si="6"/>
        <v>0</v>
      </c>
      <c r="BG29" s="121">
        <f t="shared" si="7"/>
        <v>0</v>
      </c>
    </row>
    <row r="30" spans="1:59" ht="12.75">
      <c r="A30" s="146">
        <v>15</v>
      </c>
      <c r="B30" s="147" t="s">
        <v>115</v>
      </c>
      <c r="C30" s="148" t="s">
        <v>116</v>
      </c>
      <c r="D30" s="149" t="s">
        <v>112</v>
      </c>
      <c r="E30" s="150">
        <v>20</v>
      </c>
      <c r="F30" s="150">
        <v>0</v>
      </c>
      <c r="G30" s="151">
        <f t="shared" si="0"/>
        <v>0</v>
      </c>
      <c r="H30" s="152">
        <v>0</v>
      </c>
      <c r="I30" s="152">
        <f t="shared" si="1"/>
        <v>0</v>
      </c>
      <c r="J30" s="152">
        <v>0</v>
      </c>
      <c r="K30" s="152">
        <f t="shared" si="2"/>
        <v>0</v>
      </c>
      <c r="Q30" s="145">
        <v>2</v>
      </c>
      <c r="AA30" s="121">
        <v>12</v>
      </c>
      <c r="AB30" s="121">
        <v>0</v>
      </c>
      <c r="AC30" s="121">
        <v>15</v>
      </c>
      <c r="BB30" s="121">
        <v>1</v>
      </c>
      <c r="BC30" s="121">
        <f t="shared" si="3"/>
        <v>0</v>
      </c>
      <c r="BD30" s="121">
        <f t="shared" si="4"/>
        <v>0</v>
      </c>
      <c r="BE30" s="121">
        <f t="shared" si="5"/>
        <v>0</v>
      </c>
      <c r="BF30" s="121">
        <f t="shared" si="6"/>
        <v>0</v>
      </c>
      <c r="BG30" s="121">
        <f t="shared" si="7"/>
        <v>0</v>
      </c>
    </row>
    <row r="31" spans="1:59" ht="12.75">
      <c r="A31" s="160"/>
      <c r="B31" s="161" t="s">
        <v>73</v>
      </c>
      <c r="C31" s="162" t="str">
        <f>CONCATENATE(B7," ",C7)</f>
        <v>1 Zemní práce</v>
      </c>
      <c r="D31" s="160"/>
      <c r="E31" s="163"/>
      <c r="F31" s="163"/>
      <c r="G31" s="164">
        <f>SUM(G7:G30)</f>
        <v>0</v>
      </c>
      <c r="H31" s="165"/>
      <c r="I31" s="166">
        <f>SUM(I7:I30)</f>
        <v>0</v>
      </c>
      <c r="J31" s="165"/>
      <c r="K31" s="166">
        <f>SUM(K7:K30)</f>
        <v>-11.325</v>
      </c>
      <c r="Q31" s="145">
        <v>4</v>
      </c>
      <c r="BC31" s="167">
        <f>SUM(BC7:BC30)</f>
        <v>0</v>
      </c>
      <c r="BD31" s="167">
        <f>SUM(BD7:BD30)</f>
        <v>0</v>
      </c>
      <c r="BE31" s="167">
        <f>SUM(BE7:BE30)</f>
        <v>0</v>
      </c>
      <c r="BF31" s="167">
        <f>SUM(BF7:BF30)</f>
        <v>0</v>
      </c>
      <c r="BG31" s="167">
        <f>SUM(BG7:BG30)</f>
        <v>0</v>
      </c>
    </row>
    <row r="32" spans="1:17" ht="12.75">
      <c r="A32" s="138" t="s">
        <v>69</v>
      </c>
      <c r="B32" s="139" t="s">
        <v>117</v>
      </c>
      <c r="C32" s="140" t="s">
        <v>118</v>
      </c>
      <c r="D32" s="141"/>
      <c r="E32" s="142"/>
      <c r="F32" s="142"/>
      <c r="G32" s="143"/>
      <c r="H32" s="144"/>
      <c r="I32" s="144"/>
      <c r="J32" s="144"/>
      <c r="K32" s="144"/>
      <c r="Q32" s="145">
        <v>1</v>
      </c>
    </row>
    <row r="33" spans="1:59" ht="25.5">
      <c r="A33" s="146">
        <v>16</v>
      </c>
      <c r="B33" s="147" t="s">
        <v>119</v>
      </c>
      <c r="C33" s="148" t="s">
        <v>120</v>
      </c>
      <c r="D33" s="149" t="s">
        <v>78</v>
      </c>
      <c r="E33" s="150">
        <v>43</v>
      </c>
      <c r="F33" s="150">
        <v>0</v>
      </c>
      <c r="G33" s="151">
        <f>E33*F33</f>
        <v>0</v>
      </c>
      <c r="H33" s="152">
        <v>0.43051</v>
      </c>
      <c r="I33" s="152">
        <f>E33*H33</f>
        <v>18.51193</v>
      </c>
      <c r="J33" s="152">
        <v>0</v>
      </c>
      <c r="K33" s="152">
        <f>E33*J33</f>
        <v>0</v>
      </c>
      <c r="Q33" s="145">
        <v>2</v>
      </c>
      <c r="AA33" s="121">
        <v>12</v>
      </c>
      <c r="AB33" s="121">
        <v>0</v>
      </c>
      <c r="AC33" s="121">
        <v>16</v>
      </c>
      <c r="BB33" s="121">
        <v>1</v>
      </c>
      <c r="BC33" s="121">
        <f>IF(BB33=1,G33,0)</f>
        <v>0</v>
      </c>
      <c r="BD33" s="121">
        <f>IF(BB33=2,G33,0)</f>
        <v>0</v>
      </c>
      <c r="BE33" s="121">
        <f>IF(BB33=3,G33,0)</f>
        <v>0</v>
      </c>
      <c r="BF33" s="121">
        <f>IF(BB33=4,G33,0)</f>
        <v>0</v>
      </c>
      <c r="BG33" s="121">
        <f>IF(BB33=5,G33,0)</f>
        <v>0</v>
      </c>
    </row>
    <row r="34" spans="1:59" ht="12.75">
      <c r="A34" s="146">
        <v>17</v>
      </c>
      <c r="B34" s="147" t="s">
        <v>121</v>
      </c>
      <c r="C34" s="148" t="s">
        <v>122</v>
      </c>
      <c r="D34" s="149" t="s">
        <v>112</v>
      </c>
      <c r="E34" s="150">
        <v>151.5</v>
      </c>
      <c r="F34" s="150">
        <v>0</v>
      </c>
      <c r="G34" s="151">
        <f>E34*F34</f>
        <v>0</v>
      </c>
      <c r="H34" s="152">
        <v>0.0005</v>
      </c>
      <c r="I34" s="152">
        <f>E34*H34</f>
        <v>0.07575</v>
      </c>
      <c r="J34" s="152">
        <v>0</v>
      </c>
      <c r="K34" s="152">
        <f>E34*J34</f>
        <v>0</v>
      </c>
      <c r="Q34" s="145">
        <v>2</v>
      </c>
      <c r="AA34" s="121">
        <v>12</v>
      </c>
      <c r="AB34" s="121">
        <v>0</v>
      </c>
      <c r="AC34" s="121">
        <v>17</v>
      </c>
      <c r="BB34" s="121">
        <v>1</v>
      </c>
      <c r="BC34" s="121">
        <f>IF(BB34=1,G34,0)</f>
        <v>0</v>
      </c>
      <c r="BD34" s="121">
        <f>IF(BB34=2,G34,0)</f>
        <v>0</v>
      </c>
      <c r="BE34" s="121">
        <f>IF(BB34=3,G34,0)</f>
        <v>0</v>
      </c>
      <c r="BF34" s="121">
        <f>IF(BB34=4,G34,0)</f>
        <v>0</v>
      </c>
      <c r="BG34" s="121">
        <f>IF(BB34=5,G34,0)</f>
        <v>0</v>
      </c>
    </row>
    <row r="35" spans="1:17" ht="12.75">
      <c r="A35" s="153"/>
      <c r="B35" s="154"/>
      <c r="C35" s="247" t="s">
        <v>123</v>
      </c>
      <c r="D35" s="248"/>
      <c r="E35" s="155">
        <v>130</v>
      </c>
      <c r="F35" s="156"/>
      <c r="G35" s="157"/>
      <c r="H35" s="158"/>
      <c r="I35" s="158"/>
      <c r="J35" s="158"/>
      <c r="K35" s="158"/>
      <c r="O35" s="159"/>
      <c r="Q35" s="145"/>
    </row>
    <row r="36" spans="1:17" ht="12.75">
      <c r="A36" s="153"/>
      <c r="B36" s="154"/>
      <c r="C36" s="247" t="s">
        <v>124</v>
      </c>
      <c r="D36" s="248"/>
      <c r="E36" s="155">
        <v>21.5</v>
      </c>
      <c r="F36" s="156"/>
      <c r="G36" s="157"/>
      <c r="H36" s="158"/>
      <c r="I36" s="158"/>
      <c r="J36" s="158"/>
      <c r="K36" s="158"/>
      <c r="O36" s="159"/>
      <c r="Q36" s="145"/>
    </row>
    <row r="37" spans="1:59" ht="25.5">
      <c r="A37" s="146">
        <v>18</v>
      </c>
      <c r="B37" s="147" t="s">
        <v>125</v>
      </c>
      <c r="C37" s="148" t="s">
        <v>126</v>
      </c>
      <c r="D37" s="149" t="s">
        <v>112</v>
      </c>
      <c r="E37" s="150">
        <v>125</v>
      </c>
      <c r="F37" s="150">
        <v>0</v>
      </c>
      <c r="G37" s="151">
        <f>E37*F37</f>
        <v>0</v>
      </c>
      <c r="H37" s="152">
        <v>0</v>
      </c>
      <c r="I37" s="152">
        <f>E37*H37</f>
        <v>0</v>
      </c>
      <c r="J37" s="152">
        <v>0</v>
      </c>
      <c r="K37" s="152">
        <f>E37*J37</f>
        <v>0</v>
      </c>
      <c r="Q37" s="145">
        <v>2</v>
      </c>
      <c r="AA37" s="121">
        <v>12</v>
      </c>
      <c r="AB37" s="121">
        <v>0</v>
      </c>
      <c r="AC37" s="121">
        <v>18</v>
      </c>
      <c r="BB37" s="121">
        <v>1</v>
      </c>
      <c r="BC37" s="121">
        <f>IF(BB37=1,G37,0)</f>
        <v>0</v>
      </c>
      <c r="BD37" s="121">
        <f>IF(BB37=2,G37,0)</f>
        <v>0</v>
      </c>
      <c r="BE37" s="121">
        <f>IF(BB37=3,G37,0)</f>
        <v>0</v>
      </c>
      <c r="BF37" s="121">
        <f>IF(BB37=4,G37,0)</f>
        <v>0</v>
      </c>
      <c r="BG37" s="121">
        <f>IF(BB37=5,G37,0)</f>
        <v>0</v>
      </c>
    </row>
    <row r="38" spans="1:59" ht="12.75">
      <c r="A38" s="160"/>
      <c r="B38" s="161" t="s">
        <v>73</v>
      </c>
      <c r="C38" s="162" t="str">
        <f>CONCATENATE(B32," ",C32)</f>
        <v>2 Základy,zvláštní zakládání</v>
      </c>
      <c r="D38" s="160"/>
      <c r="E38" s="163"/>
      <c r="F38" s="163"/>
      <c r="G38" s="164">
        <f>SUM(G32:G37)</f>
        <v>0</v>
      </c>
      <c r="H38" s="165"/>
      <c r="I38" s="166">
        <f>SUM(I32:I37)</f>
        <v>18.58768</v>
      </c>
      <c r="J38" s="165"/>
      <c r="K38" s="166">
        <f>SUM(K32:K37)</f>
        <v>0</v>
      </c>
      <c r="Q38" s="145">
        <v>4</v>
      </c>
      <c r="BC38" s="167">
        <f>SUM(BC32:BC37)</f>
        <v>0</v>
      </c>
      <c r="BD38" s="167">
        <f>SUM(BD32:BD37)</f>
        <v>0</v>
      </c>
      <c r="BE38" s="167">
        <f>SUM(BE32:BE37)</f>
        <v>0</v>
      </c>
      <c r="BF38" s="167">
        <f>SUM(BF32:BF37)</f>
        <v>0</v>
      </c>
      <c r="BG38" s="167">
        <f>SUM(BG32:BG37)</f>
        <v>0</v>
      </c>
    </row>
    <row r="39" spans="1:17" ht="12.75">
      <c r="A39" s="138" t="s">
        <v>69</v>
      </c>
      <c r="B39" s="139" t="s">
        <v>127</v>
      </c>
      <c r="C39" s="140" t="s">
        <v>128</v>
      </c>
      <c r="D39" s="141"/>
      <c r="E39" s="142"/>
      <c r="F39" s="142"/>
      <c r="G39" s="143"/>
      <c r="H39" s="144"/>
      <c r="I39" s="144"/>
      <c r="J39" s="144"/>
      <c r="K39" s="144"/>
      <c r="Q39" s="145">
        <v>1</v>
      </c>
    </row>
    <row r="40" spans="1:59" ht="12.75">
      <c r="A40" s="146">
        <v>19</v>
      </c>
      <c r="B40" s="147" t="s">
        <v>129</v>
      </c>
      <c r="C40" s="148" t="s">
        <v>130</v>
      </c>
      <c r="D40" s="149" t="s">
        <v>83</v>
      </c>
      <c r="E40" s="150">
        <v>0.5</v>
      </c>
      <c r="F40" s="150">
        <v>0</v>
      </c>
      <c r="G40" s="151">
        <f>E40*F40</f>
        <v>0</v>
      </c>
      <c r="H40" s="152">
        <v>2.459</v>
      </c>
      <c r="I40" s="152">
        <f>E40*H40</f>
        <v>1.2295</v>
      </c>
      <c r="J40" s="152">
        <v>0</v>
      </c>
      <c r="K40" s="152">
        <f>E40*J40</f>
        <v>0</v>
      </c>
      <c r="Q40" s="145">
        <v>2</v>
      </c>
      <c r="AA40" s="121">
        <v>12</v>
      </c>
      <c r="AB40" s="121">
        <v>0</v>
      </c>
      <c r="AC40" s="121">
        <v>19</v>
      </c>
      <c r="BB40" s="121">
        <v>1</v>
      </c>
      <c r="BC40" s="121">
        <f>IF(BB40=1,G40,0)</f>
        <v>0</v>
      </c>
      <c r="BD40" s="121">
        <f>IF(BB40=2,G40,0)</f>
        <v>0</v>
      </c>
      <c r="BE40" s="121">
        <f>IF(BB40=3,G40,0)</f>
        <v>0</v>
      </c>
      <c r="BF40" s="121">
        <f>IF(BB40=4,G40,0)</f>
        <v>0</v>
      </c>
      <c r="BG40" s="121">
        <f>IF(BB40=5,G40,0)</f>
        <v>0</v>
      </c>
    </row>
    <row r="41" spans="1:59" ht="12.75">
      <c r="A41" s="160"/>
      <c r="B41" s="161" t="s">
        <v>73</v>
      </c>
      <c r="C41" s="162" t="str">
        <f>CONCATENATE(B39," ",C39)</f>
        <v>4 Vodorovné konstrukce</v>
      </c>
      <c r="D41" s="160"/>
      <c r="E41" s="163"/>
      <c r="F41" s="163"/>
      <c r="G41" s="164">
        <f>SUM(G39:G40)</f>
        <v>0</v>
      </c>
      <c r="H41" s="165"/>
      <c r="I41" s="166">
        <f>SUM(I39:I40)</f>
        <v>1.2295</v>
      </c>
      <c r="J41" s="165"/>
      <c r="K41" s="166">
        <f>SUM(K39:K40)</f>
        <v>0</v>
      </c>
      <c r="Q41" s="145">
        <v>4</v>
      </c>
      <c r="BC41" s="167">
        <f>SUM(BC39:BC40)</f>
        <v>0</v>
      </c>
      <c r="BD41" s="167">
        <f>SUM(BD39:BD40)</f>
        <v>0</v>
      </c>
      <c r="BE41" s="167">
        <f>SUM(BE39:BE40)</f>
        <v>0</v>
      </c>
      <c r="BF41" s="167">
        <f>SUM(BF39:BF40)</f>
        <v>0</v>
      </c>
      <c r="BG41" s="167">
        <f>SUM(BG39:BG40)</f>
        <v>0</v>
      </c>
    </row>
    <row r="42" spans="1:17" ht="12.75">
      <c r="A42" s="138" t="s">
        <v>69</v>
      </c>
      <c r="B42" s="139" t="s">
        <v>131</v>
      </c>
      <c r="C42" s="140" t="s">
        <v>132</v>
      </c>
      <c r="D42" s="141"/>
      <c r="E42" s="142"/>
      <c r="F42" s="142"/>
      <c r="G42" s="143"/>
      <c r="H42" s="144"/>
      <c r="I42" s="144"/>
      <c r="J42" s="144"/>
      <c r="K42" s="144"/>
      <c r="Q42" s="145">
        <v>1</v>
      </c>
    </row>
    <row r="43" spans="1:59" ht="12.75">
      <c r="A43" s="146">
        <v>20</v>
      </c>
      <c r="B43" s="147" t="s">
        <v>133</v>
      </c>
      <c r="C43" s="148" t="s">
        <v>134</v>
      </c>
      <c r="D43" s="149" t="s">
        <v>112</v>
      </c>
      <c r="E43" s="150">
        <v>130</v>
      </c>
      <c r="F43" s="150">
        <v>0</v>
      </c>
      <c r="G43" s="151">
        <f>E43*F43</f>
        <v>0</v>
      </c>
      <c r="H43" s="152">
        <v>0.05909</v>
      </c>
      <c r="I43" s="152">
        <f>E43*H43</f>
        <v>7.681699999999999</v>
      </c>
      <c r="J43" s="152">
        <v>0</v>
      </c>
      <c r="K43" s="152">
        <f>E43*J43</f>
        <v>0</v>
      </c>
      <c r="Q43" s="145">
        <v>2</v>
      </c>
      <c r="AA43" s="121">
        <v>12</v>
      </c>
      <c r="AB43" s="121">
        <v>0</v>
      </c>
      <c r="AC43" s="121">
        <v>20</v>
      </c>
      <c r="BB43" s="121">
        <v>1</v>
      </c>
      <c r="BC43" s="121">
        <f>IF(BB43=1,G43,0)</f>
        <v>0</v>
      </c>
      <c r="BD43" s="121">
        <f>IF(BB43=2,G43,0)</f>
        <v>0</v>
      </c>
      <c r="BE43" s="121">
        <f>IF(BB43=3,G43,0)</f>
        <v>0</v>
      </c>
      <c r="BF43" s="121">
        <f>IF(BB43=4,G43,0)</f>
        <v>0</v>
      </c>
      <c r="BG43" s="121">
        <f>IF(BB43=5,G43,0)</f>
        <v>0</v>
      </c>
    </row>
    <row r="44" spans="1:59" ht="12.75">
      <c r="A44" s="146">
        <v>21</v>
      </c>
      <c r="B44" s="147" t="s">
        <v>135</v>
      </c>
      <c r="C44" s="148" t="s">
        <v>136</v>
      </c>
      <c r="D44" s="149" t="s">
        <v>137</v>
      </c>
      <c r="E44" s="150">
        <v>24.843</v>
      </c>
      <c r="F44" s="150">
        <v>0</v>
      </c>
      <c r="G44" s="151">
        <f>E44*F44</f>
        <v>0</v>
      </c>
      <c r="H44" s="152">
        <v>0</v>
      </c>
      <c r="I44" s="152">
        <f>E44*H44</f>
        <v>0</v>
      </c>
      <c r="J44" s="152">
        <v>0</v>
      </c>
      <c r="K44" s="152">
        <f>E44*J44</f>
        <v>0</v>
      </c>
      <c r="Q44" s="145">
        <v>2</v>
      </c>
      <c r="AA44" s="121">
        <v>12</v>
      </c>
      <c r="AB44" s="121">
        <v>0</v>
      </c>
      <c r="AC44" s="121">
        <v>21</v>
      </c>
      <c r="BB44" s="121">
        <v>1</v>
      </c>
      <c r="BC44" s="121">
        <f>IF(BB44=1,G44,0)</f>
        <v>0</v>
      </c>
      <c r="BD44" s="121">
        <f>IF(BB44=2,G44,0)</f>
        <v>0</v>
      </c>
      <c r="BE44" s="121">
        <f>IF(BB44=3,G44,0)</f>
        <v>0</v>
      </c>
      <c r="BF44" s="121">
        <f>IF(BB44=4,G44,0)</f>
        <v>0</v>
      </c>
      <c r="BG44" s="121">
        <f>IF(BB44=5,G44,0)</f>
        <v>0</v>
      </c>
    </row>
    <row r="45" spans="1:17" ht="12.75">
      <c r="A45" s="153"/>
      <c r="B45" s="154"/>
      <c r="C45" s="247" t="s">
        <v>138</v>
      </c>
      <c r="D45" s="248"/>
      <c r="E45" s="155">
        <v>24.843</v>
      </c>
      <c r="F45" s="156"/>
      <c r="G45" s="157"/>
      <c r="H45" s="158"/>
      <c r="I45" s="158"/>
      <c r="J45" s="158"/>
      <c r="K45" s="158"/>
      <c r="O45" s="159"/>
      <c r="Q45" s="145"/>
    </row>
    <row r="46" spans="1:59" ht="12.75">
      <c r="A46" s="146">
        <v>22</v>
      </c>
      <c r="B46" s="147" t="s">
        <v>139</v>
      </c>
      <c r="C46" s="148" t="s">
        <v>140</v>
      </c>
      <c r="D46" s="149" t="s">
        <v>137</v>
      </c>
      <c r="E46" s="150">
        <v>248.43</v>
      </c>
      <c r="F46" s="150">
        <v>0</v>
      </c>
      <c r="G46" s="151">
        <f>E46*F46</f>
        <v>0</v>
      </c>
      <c r="H46" s="152">
        <v>0</v>
      </c>
      <c r="I46" s="152">
        <f>E46*H46</f>
        <v>0</v>
      </c>
      <c r="J46" s="152">
        <v>0</v>
      </c>
      <c r="K46" s="152">
        <f>E46*J46</f>
        <v>0</v>
      </c>
      <c r="Q46" s="145">
        <v>2</v>
      </c>
      <c r="AA46" s="121">
        <v>12</v>
      </c>
      <c r="AB46" s="121">
        <v>0</v>
      </c>
      <c r="AC46" s="121">
        <v>22</v>
      </c>
      <c r="BB46" s="121">
        <v>1</v>
      </c>
      <c r="BC46" s="121">
        <f>IF(BB46=1,G46,0)</f>
        <v>0</v>
      </c>
      <c r="BD46" s="121">
        <f>IF(BB46=2,G46,0)</f>
        <v>0</v>
      </c>
      <c r="BE46" s="121">
        <f>IF(BB46=3,G46,0)</f>
        <v>0</v>
      </c>
      <c r="BF46" s="121">
        <f>IF(BB46=4,G46,0)</f>
        <v>0</v>
      </c>
      <c r="BG46" s="121">
        <f>IF(BB46=5,G46,0)</f>
        <v>0</v>
      </c>
    </row>
    <row r="47" spans="1:17" ht="12.75">
      <c r="A47" s="153"/>
      <c r="B47" s="154"/>
      <c r="C47" s="247" t="s">
        <v>141</v>
      </c>
      <c r="D47" s="248"/>
      <c r="E47" s="155">
        <v>248.43</v>
      </c>
      <c r="F47" s="156"/>
      <c r="G47" s="157"/>
      <c r="H47" s="158"/>
      <c r="I47" s="158"/>
      <c r="J47" s="158"/>
      <c r="K47" s="158"/>
      <c r="O47" s="159"/>
      <c r="Q47" s="145"/>
    </row>
    <row r="48" spans="1:59" ht="12.75">
      <c r="A48" s="146">
        <v>23</v>
      </c>
      <c r="B48" s="147" t="s">
        <v>142</v>
      </c>
      <c r="C48" s="148" t="s">
        <v>143</v>
      </c>
      <c r="D48" s="149" t="s">
        <v>112</v>
      </c>
      <c r="E48" s="150">
        <v>99</v>
      </c>
      <c r="F48" s="150">
        <v>0</v>
      </c>
      <c r="G48" s="151">
        <f aca="true" t="shared" si="8" ref="G48:G56">E48*F48</f>
        <v>0</v>
      </c>
      <c r="H48" s="152">
        <v>0.19695</v>
      </c>
      <c r="I48" s="152">
        <f aca="true" t="shared" si="9" ref="I48:I56">E48*H48</f>
        <v>19.49805</v>
      </c>
      <c r="J48" s="152">
        <v>0</v>
      </c>
      <c r="K48" s="152">
        <f aca="true" t="shared" si="10" ref="K48:K56">E48*J48</f>
        <v>0</v>
      </c>
      <c r="Q48" s="145">
        <v>2</v>
      </c>
      <c r="AA48" s="121">
        <v>12</v>
      </c>
      <c r="AB48" s="121">
        <v>0</v>
      </c>
      <c r="AC48" s="121">
        <v>23</v>
      </c>
      <c r="BB48" s="121">
        <v>1</v>
      </c>
      <c r="BC48" s="121">
        <f aca="true" t="shared" si="11" ref="BC48:BC56">IF(BB48=1,G48,0)</f>
        <v>0</v>
      </c>
      <c r="BD48" s="121">
        <f aca="true" t="shared" si="12" ref="BD48:BD56">IF(BB48=2,G48,0)</f>
        <v>0</v>
      </c>
      <c r="BE48" s="121">
        <f aca="true" t="shared" si="13" ref="BE48:BE56">IF(BB48=3,G48,0)</f>
        <v>0</v>
      </c>
      <c r="BF48" s="121">
        <f aca="true" t="shared" si="14" ref="BF48:BF56">IF(BB48=4,G48,0)</f>
        <v>0</v>
      </c>
      <c r="BG48" s="121">
        <f aca="true" t="shared" si="15" ref="BG48:BG56">IF(BB48=5,G48,0)</f>
        <v>0</v>
      </c>
    </row>
    <row r="49" spans="1:59" ht="12.75">
      <c r="A49" s="146">
        <v>24</v>
      </c>
      <c r="B49" s="147" t="s">
        <v>144</v>
      </c>
      <c r="C49" s="148" t="s">
        <v>145</v>
      </c>
      <c r="D49" s="149" t="s">
        <v>112</v>
      </c>
      <c r="E49" s="150">
        <v>99</v>
      </c>
      <c r="F49" s="150">
        <v>0</v>
      </c>
      <c r="G49" s="151">
        <f t="shared" si="8"/>
        <v>0</v>
      </c>
      <c r="H49" s="152">
        <v>0.38625</v>
      </c>
      <c r="I49" s="152">
        <f t="shared" si="9"/>
        <v>38.238749999999996</v>
      </c>
      <c r="J49" s="152">
        <v>0</v>
      </c>
      <c r="K49" s="152">
        <f t="shared" si="10"/>
        <v>0</v>
      </c>
      <c r="Q49" s="145">
        <v>2</v>
      </c>
      <c r="AA49" s="121">
        <v>12</v>
      </c>
      <c r="AB49" s="121">
        <v>0</v>
      </c>
      <c r="AC49" s="121">
        <v>24</v>
      </c>
      <c r="BB49" s="121">
        <v>1</v>
      </c>
      <c r="BC49" s="121">
        <f t="shared" si="11"/>
        <v>0</v>
      </c>
      <c r="BD49" s="121">
        <f t="shared" si="12"/>
        <v>0</v>
      </c>
      <c r="BE49" s="121">
        <f t="shared" si="13"/>
        <v>0</v>
      </c>
      <c r="BF49" s="121">
        <f t="shared" si="14"/>
        <v>0</v>
      </c>
      <c r="BG49" s="121">
        <f t="shared" si="15"/>
        <v>0</v>
      </c>
    </row>
    <row r="50" spans="1:59" ht="12.75">
      <c r="A50" s="146">
        <v>25</v>
      </c>
      <c r="B50" s="147" t="s">
        <v>146</v>
      </c>
      <c r="C50" s="148" t="s">
        <v>147</v>
      </c>
      <c r="D50" s="149" t="s">
        <v>112</v>
      </c>
      <c r="E50" s="150">
        <v>130</v>
      </c>
      <c r="F50" s="150">
        <v>0</v>
      </c>
      <c r="G50" s="151">
        <f t="shared" si="8"/>
        <v>0</v>
      </c>
      <c r="H50" s="152">
        <v>0.20907</v>
      </c>
      <c r="I50" s="152">
        <f t="shared" si="9"/>
        <v>27.179100000000002</v>
      </c>
      <c r="J50" s="152">
        <v>0</v>
      </c>
      <c r="K50" s="152">
        <f t="shared" si="10"/>
        <v>0</v>
      </c>
      <c r="Q50" s="145">
        <v>2</v>
      </c>
      <c r="AA50" s="121">
        <v>12</v>
      </c>
      <c r="AB50" s="121">
        <v>0</v>
      </c>
      <c r="AC50" s="121">
        <v>25</v>
      </c>
      <c r="BB50" s="121">
        <v>1</v>
      </c>
      <c r="BC50" s="121">
        <f t="shared" si="11"/>
        <v>0</v>
      </c>
      <c r="BD50" s="121">
        <f t="shared" si="12"/>
        <v>0</v>
      </c>
      <c r="BE50" s="121">
        <f t="shared" si="13"/>
        <v>0</v>
      </c>
      <c r="BF50" s="121">
        <f t="shared" si="14"/>
        <v>0</v>
      </c>
      <c r="BG50" s="121">
        <f t="shared" si="15"/>
        <v>0</v>
      </c>
    </row>
    <row r="51" spans="1:59" ht="12.75">
      <c r="A51" s="146">
        <v>26</v>
      </c>
      <c r="B51" s="147" t="s">
        <v>148</v>
      </c>
      <c r="C51" s="148" t="s">
        <v>149</v>
      </c>
      <c r="D51" s="149" t="s">
        <v>112</v>
      </c>
      <c r="E51" s="150">
        <v>99</v>
      </c>
      <c r="F51" s="150">
        <v>0</v>
      </c>
      <c r="G51" s="151">
        <f t="shared" si="8"/>
        <v>0</v>
      </c>
      <c r="H51" s="152">
        <v>0.4108</v>
      </c>
      <c r="I51" s="152">
        <f t="shared" si="9"/>
        <v>40.6692</v>
      </c>
      <c r="J51" s="152">
        <v>0</v>
      </c>
      <c r="K51" s="152">
        <f t="shared" si="10"/>
        <v>0</v>
      </c>
      <c r="Q51" s="145">
        <v>2</v>
      </c>
      <c r="AA51" s="121">
        <v>12</v>
      </c>
      <c r="AB51" s="121">
        <v>0</v>
      </c>
      <c r="AC51" s="121">
        <v>26</v>
      </c>
      <c r="BB51" s="121">
        <v>1</v>
      </c>
      <c r="BC51" s="121">
        <f t="shared" si="11"/>
        <v>0</v>
      </c>
      <c r="BD51" s="121">
        <f t="shared" si="12"/>
        <v>0</v>
      </c>
      <c r="BE51" s="121">
        <f t="shared" si="13"/>
        <v>0</v>
      </c>
      <c r="BF51" s="121">
        <f t="shared" si="14"/>
        <v>0</v>
      </c>
      <c r="BG51" s="121">
        <f t="shared" si="15"/>
        <v>0</v>
      </c>
    </row>
    <row r="52" spans="1:59" ht="12.75">
      <c r="A52" s="146">
        <v>27</v>
      </c>
      <c r="B52" s="147" t="s">
        <v>150</v>
      </c>
      <c r="C52" s="148" t="s">
        <v>151</v>
      </c>
      <c r="D52" s="149" t="s">
        <v>112</v>
      </c>
      <c r="E52" s="150">
        <v>82</v>
      </c>
      <c r="F52" s="150">
        <v>0</v>
      </c>
      <c r="G52" s="151">
        <f t="shared" si="8"/>
        <v>0</v>
      </c>
      <c r="H52" s="152">
        <v>0.52188</v>
      </c>
      <c r="I52" s="152">
        <f t="shared" si="9"/>
        <v>42.79416</v>
      </c>
      <c r="J52" s="152">
        <v>0</v>
      </c>
      <c r="K52" s="152">
        <f t="shared" si="10"/>
        <v>0</v>
      </c>
      <c r="Q52" s="145">
        <v>2</v>
      </c>
      <c r="AA52" s="121">
        <v>12</v>
      </c>
      <c r="AB52" s="121">
        <v>0</v>
      </c>
      <c r="AC52" s="121">
        <v>27</v>
      </c>
      <c r="BB52" s="121">
        <v>1</v>
      </c>
      <c r="BC52" s="121">
        <f t="shared" si="11"/>
        <v>0</v>
      </c>
      <c r="BD52" s="121">
        <f t="shared" si="12"/>
        <v>0</v>
      </c>
      <c r="BE52" s="121">
        <f t="shared" si="13"/>
        <v>0</v>
      </c>
      <c r="BF52" s="121">
        <f t="shared" si="14"/>
        <v>0</v>
      </c>
      <c r="BG52" s="121">
        <f t="shared" si="15"/>
        <v>0</v>
      </c>
    </row>
    <row r="53" spans="1:59" ht="12.75">
      <c r="A53" s="146">
        <v>28</v>
      </c>
      <c r="B53" s="147" t="s">
        <v>152</v>
      </c>
      <c r="C53" s="148" t="s">
        <v>153</v>
      </c>
      <c r="D53" s="149" t="s">
        <v>112</v>
      </c>
      <c r="E53" s="150">
        <v>90</v>
      </c>
      <c r="F53" s="150">
        <v>0</v>
      </c>
      <c r="G53" s="151">
        <f t="shared" si="8"/>
        <v>0</v>
      </c>
      <c r="H53" s="152">
        <v>0.30432</v>
      </c>
      <c r="I53" s="152">
        <f t="shared" si="9"/>
        <v>27.3888</v>
      </c>
      <c r="J53" s="152">
        <v>0</v>
      </c>
      <c r="K53" s="152">
        <f t="shared" si="10"/>
        <v>0</v>
      </c>
      <c r="Q53" s="145">
        <v>2</v>
      </c>
      <c r="AA53" s="121">
        <v>12</v>
      </c>
      <c r="AB53" s="121">
        <v>0</v>
      </c>
      <c r="AC53" s="121">
        <v>28</v>
      </c>
      <c r="BB53" s="121">
        <v>1</v>
      </c>
      <c r="BC53" s="121">
        <f t="shared" si="11"/>
        <v>0</v>
      </c>
      <c r="BD53" s="121">
        <f t="shared" si="12"/>
        <v>0</v>
      </c>
      <c r="BE53" s="121">
        <f t="shared" si="13"/>
        <v>0</v>
      </c>
      <c r="BF53" s="121">
        <f t="shared" si="14"/>
        <v>0</v>
      </c>
      <c r="BG53" s="121">
        <f t="shared" si="15"/>
        <v>0</v>
      </c>
    </row>
    <row r="54" spans="1:59" ht="12.75">
      <c r="A54" s="146">
        <v>29</v>
      </c>
      <c r="B54" s="147" t="s">
        <v>154</v>
      </c>
      <c r="C54" s="148" t="s">
        <v>155</v>
      </c>
      <c r="D54" s="149" t="s">
        <v>112</v>
      </c>
      <c r="E54" s="150">
        <v>130</v>
      </c>
      <c r="F54" s="150">
        <v>0</v>
      </c>
      <c r="G54" s="151">
        <f t="shared" si="8"/>
        <v>0</v>
      </c>
      <c r="H54" s="152">
        <v>0.05545</v>
      </c>
      <c r="I54" s="152">
        <f t="shared" si="9"/>
        <v>7.2085</v>
      </c>
      <c r="J54" s="152">
        <v>0</v>
      </c>
      <c r="K54" s="152">
        <f t="shared" si="10"/>
        <v>0</v>
      </c>
      <c r="Q54" s="145">
        <v>2</v>
      </c>
      <c r="AA54" s="121">
        <v>12</v>
      </c>
      <c r="AB54" s="121">
        <v>0</v>
      </c>
      <c r="AC54" s="121">
        <v>29</v>
      </c>
      <c r="BB54" s="121">
        <v>1</v>
      </c>
      <c r="BC54" s="121">
        <f t="shared" si="11"/>
        <v>0</v>
      </c>
      <c r="BD54" s="121">
        <f t="shared" si="12"/>
        <v>0</v>
      </c>
      <c r="BE54" s="121">
        <f t="shared" si="13"/>
        <v>0</v>
      </c>
      <c r="BF54" s="121">
        <f t="shared" si="14"/>
        <v>0</v>
      </c>
      <c r="BG54" s="121">
        <f t="shared" si="15"/>
        <v>0</v>
      </c>
    </row>
    <row r="55" spans="1:59" ht="12.75">
      <c r="A55" s="146">
        <v>30</v>
      </c>
      <c r="B55" s="147" t="s">
        <v>156</v>
      </c>
      <c r="C55" s="148" t="s">
        <v>157</v>
      </c>
      <c r="D55" s="149" t="s">
        <v>83</v>
      </c>
      <c r="E55" s="150">
        <v>13</v>
      </c>
      <c r="F55" s="150">
        <v>0</v>
      </c>
      <c r="G55" s="151">
        <f t="shared" si="8"/>
        <v>0</v>
      </c>
      <c r="H55" s="152">
        <v>1.7</v>
      </c>
      <c r="I55" s="152">
        <f t="shared" si="9"/>
        <v>22.099999999999998</v>
      </c>
      <c r="J55" s="152">
        <v>0</v>
      </c>
      <c r="K55" s="152">
        <f t="shared" si="10"/>
        <v>0</v>
      </c>
      <c r="Q55" s="145">
        <v>2</v>
      </c>
      <c r="AA55" s="121">
        <v>12</v>
      </c>
      <c r="AB55" s="121">
        <v>1</v>
      </c>
      <c r="AC55" s="121">
        <v>30</v>
      </c>
      <c r="BB55" s="121">
        <v>1</v>
      </c>
      <c r="BC55" s="121">
        <f t="shared" si="11"/>
        <v>0</v>
      </c>
      <c r="BD55" s="121">
        <f t="shared" si="12"/>
        <v>0</v>
      </c>
      <c r="BE55" s="121">
        <f t="shared" si="13"/>
        <v>0</v>
      </c>
      <c r="BF55" s="121">
        <f t="shared" si="14"/>
        <v>0</v>
      </c>
      <c r="BG55" s="121">
        <f t="shared" si="15"/>
        <v>0</v>
      </c>
    </row>
    <row r="56" spans="1:59" ht="12.75">
      <c r="A56" s="146">
        <v>31</v>
      </c>
      <c r="B56" s="147" t="s">
        <v>158</v>
      </c>
      <c r="C56" s="148" t="s">
        <v>159</v>
      </c>
      <c r="D56" s="149" t="s">
        <v>112</v>
      </c>
      <c r="E56" s="150">
        <v>113.524</v>
      </c>
      <c r="F56" s="150">
        <v>0</v>
      </c>
      <c r="G56" s="151">
        <f t="shared" si="8"/>
        <v>0</v>
      </c>
      <c r="H56" s="152">
        <v>0.136</v>
      </c>
      <c r="I56" s="152">
        <f t="shared" si="9"/>
        <v>15.439264000000001</v>
      </c>
      <c r="J56" s="152">
        <v>0</v>
      </c>
      <c r="K56" s="152">
        <f t="shared" si="10"/>
        <v>0</v>
      </c>
      <c r="Q56" s="145">
        <v>2</v>
      </c>
      <c r="AA56" s="121">
        <v>12</v>
      </c>
      <c r="AB56" s="121">
        <v>1</v>
      </c>
      <c r="AC56" s="121">
        <v>31</v>
      </c>
      <c r="BB56" s="121">
        <v>1</v>
      </c>
      <c r="BC56" s="121">
        <f t="shared" si="11"/>
        <v>0</v>
      </c>
      <c r="BD56" s="121">
        <f t="shared" si="12"/>
        <v>0</v>
      </c>
      <c r="BE56" s="121">
        <f t="shared" si="13"/>
        <v>0</v>
      </c>
      <c r="BF56" s="121">
        <f t="shared" si="14"/>
        <v>0</v>
      </c>
      <c r="BG56" s="121">
        <f t="shared" si="15"/>
        <v>0</v>
      </c>
    </row>
    <row r="57" spans="1:17" ht="12.75">
      <c r="A57" s="153"/>
      <c r="B57" s="154"/>
      <c r="C57" s="247" t="s">
        <v>160</v>
      </c>
      <c r="D57" s="248"/>
      <c r="E57" s="155">
        <v>113.524</v>
      </c>
      <c r="F57" s="156"/>
      <c r="G57" s="157"/>
      <c r="H57" s="158"/>
      <c r="I57" s="158"/>
      <c r="J57" s="158"/>
      <c r="K57" s="158"/>
      <c r="O57" s="159"/>
      <c r="Q57" s="145"/>
    </row>
    <row r="58" spans="1:59" ht="12.75">
      <c r="A58" s="146">
        <v>32</v>
      </c>
      <c r="B58" s="147" t="s">
        <v>161</v>
      </c>
      <c r="C58" s="148" t="s">
        <v>162</v>
      </c>
      <c r="D58" s="149" t="s">
        <v>112</v>
      </c>
      <c r="E58" s="150">
        <v>17.6</v>
      </c>
      <c r="F58" s="150">
        <v>0</v>
      </c>
      <c r="G58" s="151">
        <f>E58*F58</f>
        <v>0</v>
      </c>
      <c r="H58" s="152">
        <v>0.136</v>
      </c>
      <c r="I58" s="152">
        <f>E58*H58</f>
        <v>2.3936</v>
      </c>
      <c r="J58" s="152">
        <v>0</v>
      </c>
      <c r="K58" s="152">
        <f>E58*J58</f>
        <v>0</v>
      </c>
      <c r="Q58" s="145">
        <v>2</v>
      </c>
      <c r="AA58" s="121">
        <v>12</v>
      </c>
      <c r="AB58" s="121">
        <v>1</v>
      </c>
      <c r="AC58" s="121">
        <v>32</v>
      </c>
      <c r="BB58" s="121">
        <v>1</v>
      </c>
      <c r="BC58" s="121">
        <f>IF(BB58=1,G58,0)</f>
        <v>0</v>
      </c>
      <c r="BD58" s="121">
        <f>IF(BB58=2,G58,0)</f>
        <v>0</v>
      </c>
      <c r="BE58" s="121">
        <f>IF(BB58=3,G58,0)</f>
        <v>0</v>
      </c>
      <c r="BF58" s="121">
        <f>IF(BB58=4,G58,0)</f>
        <v>0</v>
      </c>
      <c r="BG58" s="121">
        <f>IF(BB58=5,G58,0)</f>
        <v>0</v>
      </c>
    </row>
    <row r="59" spans="1:17" ht="12.75">
      <c r="A59" s="153"/>
      <c r="B59" s="154"/>
      <c r="C59" s="247" t="s">
        <v>163</v>
      </c>
      <c r="D59" s="248"/>
      <c r="E59" s="155">
        <v>17.6</v>
      </c>
      <c r="F59" s="156"/>
      <c r="G59" s="157"/>
      <c r="H59" s="158"/>
      <c r="I59" s="158"/>
      <c r="J59" s="158"/>
      <c r="K59" s="158"/>
      <c r="O59" s="159"/>
      <c r="Q59" s="145"/>
    </row>
    <row r="60" spans="1:59" ht="12.75">
      <c r="A60" s="146">
        <v>33</v>
      </c>
      <c r="B60" s="147" t="s">
        <v>164</v>
      </c>
      <c r="C60" s="148" t="s">
        <v>165</v>
      </c>
      <c r="D60" s="149" t="s">
        <v>112</v>
      </c>
      <c r="E60" s="150">
        <v>91</v>
      </c>
      <c r="F60" s="150">
        <v>0</v>
      </c>
      <c r="G60" s="151">
        <f>E60*F60</f>
        <v>0</v>
      </c>
      <c r="H60" s="152">
        <v>0.2</v>
      </c>
      <c r="I60" s="152">
        <f>E60*H60</f>
        <v>18.2</v>
      </c>
      <c r="J60" s="152">
        <v>0</v>
      </c>
      <c r="K60" s="152">
        <f>E60*J60</f>
        <v>0</v>
      </c>
      <c r="Q60" s="145">
        <v>2</v>
      </c>
      <c r="AA60" s="121">
        <v>12</v>
      </c>
      <c r="AB60" s="121">
        <v>1</v>
      </c>
      <c r="AC60" s="121">
        <v>33</v>
      </c>
      <c r="BB60" s="121">
        <v>1</v>
      </c>
      <c r="BC60" s="121">
        <f>IF(BB60=1,G60,0)</f>
        <v>0</v>
      </c>
      <c r="BD60" s="121">
        <f>IF(BB60=2,G60,0)</f>
        <v>0</v>
      </c>
      <c r="BE60" s="121">
        <f>IF(BB60=3,G60,0)</f>
        <v>0</v>
      </c>
      <c r="BF60" s="121">
        <f>IF(BB60=4,G60,0)</f>
        <v>0</v>
      </c>
      <c r="BG60" s="121">
        <f>IF(BB60=5,G60,0)</f>
        <v>0</v>
      </c>
    </row>
    <row r="61" spans="1:59" ht="12.75">
      <c r="A61" s="160"/>
      <c r="B61" s="161" t="s">
        <v>73</v>
      </c>
      <c r="C61" s="162" t="str">
        <f>CONCATENATE(B42," ",C42)</f>
        <v>5 Komunikace</v>
      </c>
      <c r="D61" s="160"/>
      <c r="E61" s="163"/>
      <c r="F61" s="163"/>
      <c r="G61" s="164">
        <f>SUM(G42:G60)</f>
        <v>0</v>
      </c>
      <c r="H61" s="165"/>
      <c r="I61" s="166">
        <f>SUM(I42:I60)</f>
        <v>268.79112399999997</v>
      </c>
      <c r="J61" s="165"/>
      <c r="K61" s="166">
        <f>SUM(K42:K60)</f>
        <v>0</v>
      </c>
      <c r="Q61" s="145">
        <v>4</v>
      </c>
      <c r="BC61" s="167">
        <f>SUM(BC42:BC60)</f>
        <v>0</v>
      </c>
      <c r="BD61" s="167">
        <f>SUM(BD42:BD60)</f>
        <v>0</v>
      </c>
      <c r="BE61" s="167">
        <f>SUM(BE42:BE60)</f>
        <v>0</v>
      </c>
      <c r="BF61" s="167">
        <f>SUM(BF42:BF60)</f>
        <v>0</v>
      </c>
      <c r="BG61" s="167">
        <f>SUM(BG42:BG60)</f>
        <v>0</v>
      </c>
    </row>
    <row r="62" spans="1:17" ht="12.75">
      <c r="A62" s="138" t="s">
        <v>69</v>
      </c>
      <c r="B62" s="139" t="s">
        <v>166</v>
      </c>
      <c r="C62" s="140" t="s">
        <v>167</v>
      </c>
      <c r="D62" s="141"/>
      <c r="E62" s="142"/>
      <c r="F62" s="142"/>
      <c r="G62" s="143"/>
      <c r="H62" s="144"/>
      <c r="I62" s="144"/>
      <c r="J62" s="144"/>
      <c r="K62" s="144"/>
      <c r="Q62" s="145">
        <v>1</v>
      </c>
    </row>
    <row r="63" spans="1:59" ht="12.75">
      <c r="A63" s="146">
        <v>34</v>
      </c>
      <c r="B63" s="147" t="s">
        <v>168</v>
      </c>
      <c r="C63" s="148" t="s">
        <v>169</v>
      </c>
      <c r="D63" s="149" t="s">
        <v>170</v>
      </c>
      <c r="E63" s="150">
        <v>1</v>
      </c>
      <c r="F63" s="150">
        <v>0</v>
      </c>
      <c r="G63" s="151">
        <f>E63*F63</f>
        <v>0</v>
      </c>
      <c r="H63" s="152">
        <v>0.009</v>
      </c>
      <c r="I63" s="152">
        <f>E63*H63</f>
        <v>0.009</v>
      </c>
      <c r="J63" s="152">
        <v>0</v>
      </c>
      <c r="K63" s="152">
        <f>E63*J63</f>
        <v>0</v>
      </c>
      <c r="Q63" s="145">
        <v>2</v>
      </c>
      <c r="AA63" s="121">
        <v>12</v>
      </c>
      <c r="AB63" s="121">
        <v>0</v>
      </c>
      <c r="AC63" s="121">
        <v>34</v>
      </c>
      <c r="BB63" s="121">
        <v>1</v>
      </c>
      <c r="BC63" s="121">
        <f>IF(BB63=1,G63,0)</f>
        <v>0</v>
      </c>
      <c r="BD63" s="121">
        <f>IF(BB63=2,G63,0)</f>
        <v>0</v>
      </c>
      <c r="BE63" s="121">
        <f>IF(BB63=3,G63,0)</f>
        <v>0</v>
      </c>
      <c r="BF63" s="121">
        <f>IF(BB63=4,G63,0)</f>
        <v>0</v>
      </c>
      <c r="BG63" s="121">
        <f>IF(BB63=5,G63,0)</f>
        <v>0</v>
      </c>
    </row>
    <row r="64" spans="1:59" ht="12.75">
      <c r="A64" s="146">
        <v>35</v>
      </c>
      <c r="B64" s="147" t="s">
        <v>171</v>
      </c>
      <c r="C64" s="148" t="s">
        <v>172</v>
      </c>
      <c r="D64" s="149" t="s">
        <v>83</v>
      </c>
      <c r="E64" s="150">
        <v>0.5</v>
      </c>
      <c r="F64" s="150">
        <v>0</v>
      </c>
      <c r="G64" s="151">
        <f>E64*F64</f>
        <v>0</v>
      </c>
      <c r="H64" s="152">
        <v>2.273</v>
      </c>
      <c r="I64" s="152">
        <f>E64*H64</f>
        <v>1.1365</v>
      </c>
      <c r="J64" s="152">
        <v>0</v>
      </c>
      <c r="K64" s="152">
        <f>E64*J64</f>
        <v>0</v>
      </c>
      <c r="Q64" s="145">
        <v>2</v>
      </c>
      <c r="AA64" s="121">
        <v>12</v>
      </c>
      <c r="AB64" s="121">
        <v>0</v>
      </c>
      <c r="AC64" s="121">
        <v>35</v>
      </c>
      <c r="BB64" s="121">
        <v>1</v>
      </c>
      <c r="BC64" s="121">
        <f>IF(BB64=1,G64,0)</f>
        <v>0</v>
      </c>
      <c r="BD64" s="121">
        <f>IF(BB64=2,G64,0)</f>
        <v>0</v>
      </c>
      <c r="BE64" s="121">
        <f>IF(BB64=3,G64,0)</f>
        <v>0</v>
      </c>
      <c r="BF64" s="121">
        <f>IF(BB64=4,G64,0)</f>
        <v>0</v>
      </c>
      <c r="BG64" s="121">
        <f>IF(BB64=5,G64,0)</f>
        <v>0</v>
      </c>
    </row>
    <row r="65" spans="1:59" ht="12.75">
      <c r="A65" s="146">
        <v>36</v>
      </c>
      <c r="B65" s="147" t="s">
        <v>173</v>
      </c>
      <c r="C65" s="148" t="s">
        <v>174</v>
      </c>
      <c r="D65" s="149" t="s">
        <v>78</v>
      </c>
      <c r="E65" s="150">
        <v>1</v>
      </c>
      <c r="F65" s="150">
        <v>0</v>
      </c>
      <c r="G65" s="151">
        <f>E65*F65</f>
        <v>0</v>
      </c>
      <c r="H65" s="152">
        <v>0</v>
      </c>
      <c r="I65" s="152">
        <f>E65*H65</f>
        <v>0</v>
      </c>
      <c r="J65" s="152">
        <v>0</v>
      </c>
      <c r="K65" s="152">
        <f>E65*J65</f>
        <v>0</v>
      </c>
      <c r="Q65" s="145">
        <v>2</v>
      </c>
      <c r="AA65" s="121">
        <v>12</v>
      </c>
      <c r="AB65" s="121">
        <v>0</v>
      </c>
      <c r="AC65" s="121">
        <v>36</v>
      </c>
      <c r="BB65" s="121">
        <v>1</v>
      </c>
      <c r="BC65" s="121">
        <f>IF(BB65=1,G65,0)</f>
        <v>0</v>
      </c>
      <c r="BD65" s="121">
        <f>IF(BB65=2,G65,0)</f>
        <v>0</v>
      </c>
      <c r="BE65" s="121">
        <f>IF(BB65=3,G65,0)</f>
        <v>0</v>
      </c>
      <c r="BF65" s="121">
        <f>IF(BB65=4,G65,0)</f>
        <v>0</v>
      </c>
      <c r="BG65" s="121">
        <f>IF(BB65=5,G65,0)</f>
        <v>0</v>
      </c>
    </row>
    <row r="66" spans="1:59" ht="12.75">
      <c r="A66" s="146">
        <v>37</v>
      </c>
      <c r="B66" s="147" t="s">
        <v>175</v>
      </c>
      <c r="C66" s="148" t="s">
        <v>176</v>
      </c>
      <c r="D66" s="149" t="s">
        <v>170</v>
      </c>
      <c r="E66" s="150">
        <v>1</v>
      </c>
      <c r="F66" s="150">
        <v>0</v>
      </c>
      <c r="G66" s="151">
        <f>E66*F66</f>
        <v>0</v>
      </c>
      <c r="H66" s="152">
        <v>0.341</v>
      </c>
      <c r="I66" s="152">
        <f>E66*H66</f>
        <v>0.341</v>
      </c>
      <c r="J66" s="152">
        <v>0</v>
      </c>
      <c r="K66" s="152">
        <f>E66*J66</f>
        <v>0</v>
      </c>
      <c r="Q66" s="145">
        <v>2</v>
      </c>
      <c r="AA66" s="121">
        <v>12</v>
      </c>
      <c r="AB66" s="121">
        <v>0</v>
      </c>
      <c r="AC66" s="121">
        <v>37</v>
      </c>
      <c r="BB66" s="121">
        <v>1</v>
      </c>
      <c r="BC66" s="121">
        <f>IF(BB66=1,G66,0)</f>
        <v>0</v>
      </c>
      <c r="BD66" s="121">
        <f>IF(BB66=2,G66,0)</f>
        <v>0</v>
      </c>
      <c r="BE66" s="121">
        <f>IF(BB66=3,G66,0)</f>
        <v>0</v>
      </c>
      <c r="BF66" s="121">
        <f>IF(BB66=4,G66,0)</f>
        <v>0</v>
      </c>
      <c r="BG66" s="121">
        <f>IF(BB66=5,G66,0)</f>
        <v>0</v>
      </c>
    </row>
    <row r="67" spans="1:59" ht="12.75">
      <c r="A67" s="146">
        <v>38</v>
      </c>
      <c r="B67" s="147" t="s">
        <v>177</v>
      </c>
      <c r="C67" s="148" t="s">
        <v>178</v>
      </c>
      <c r="D67" s="149" t="s">
        <v>170</v>
      </c>
      <c r="E67" s="150">
        <v>1</v>
      </c>
      <c r="F67" s="150">
        <v>0</v>
      </c>
      <c r="G67" s="151">
        <f>E67*F67</f>
        <v>0</v>
      </c>
      <c r="H67" s="152">
        <v>0.45</v>
      </c>
      <c r="I67" s="152">
        <f>E67*H67</f>
        <v>0.45</v>
      </c>
      <c r="J67" s="152">
        <v>0</v>
      </c>
      <c r="K67" s="152">
        <f>E67*J67</f>
        <v>0</v>
      </c>
      <c r="Q67" s="145">
        <v>2</v>
      </c>
      <c r="AA67" s="121">
        <v>12</v>
      </c>
      <c r="AB67" s="121">
        <v>1</v>
      </c>
      <c r="AC67" s="121">
        <v>38</v>
      </c>
      <c r="BB67" s="121">
        <v>1</v>
      </c>
      <c r="BC67" s="121">
        <f>IF(BB67=1,G67,0)</f>
        <v>0</v>
      </c>
      <c r="BD67" s="121">
        <f>IF(BB67=2,G67,0)</f>
        <v>0</v>
      </c>
      <c r="BE67" s="121">
        <f>IF(BB67=3,G67,0)</f>
        <v>0</v>
      </c>
      <c r="BF67" s="121">
        <f>IF(BB67=4,G67,0)</f>
        <v>0</v>
      </c>
      <c r="BG67" s="121">
        <f>IF(BB67=5,G67,0)</f>
        <v>0</v>
      </c>
    </row>
    <row r="68" spans="1:59" ht="12.75">
      <c r="A68" s="160"/>
      <c r="B68" s="161" t="s">
        <v>73</v>
      </c>
      <c r="C68" s="162" t="str">
        <f>CONCATENATE(B62," ",C62)</f>
        <v>8 Trubní vedení</v>
      </c>
      <c r="D68" s="160"/>
      <c r="E68" s="163"/>
      <c r="F68" s="163"/>
      <c r="G68" s="164">
        <f>SUM(G62:G67)</f>
        <v>0</v>
      </c>
      <c r="H68" s="165"/>
      <c r="I68" s="166">
        <f>SUM(I62:I67)</f>
        <v>1.9364999999999999</v>
      </c>
      <c r="J68" s="165"/>
      <c r="K68" s="166">
        <f>SUM(K62:K67)</f>
        <v>0</v>
      </c>
      <c r="Q68" s="145">
        <v>4</v>
      </c>
      <c r="BC68" s="167">
        <f>SUM(BC62:BC67)</f>
        <v>0</v>
      </c>
      <c r="BD68" s="167">
        <f>SUM(BD62:BD67)</f>
        <v>0</v>
      </c>
      <c r="BE68" s="167">
        <f>SUM(BE62:BE67)</f>
        <v>0</v>
      </c>
      <c r="BF68" s="167">
        <f>SUM(BF62:BF67)</f>
        <v>0</v>
      </c>
      <c r="BG68" s="167">
        <f>SUM(BG62:BG67)</f>
        <v>0</v>
      </c>
    </row>
    <row r="69" spans="1:17" ht="12.75">
      <c r="A69" s="138" t="s">
        <v>69</v>
      </c>
      <c r="B69" s="139" t="s">
        <v>179</v>
      </c>
      <c r="C69" s="140" t="s">
        <v>180</v>
      </c>
      <c r="D69" s="141"/>
      <c r="E69" s="142"/>
      <c r="F69" s="142"/>
      <c r="G69" s="143"/>
      <c r="H69" s="144"/>
      <c r="I69" s="144"/>
      <c r="J69" s="144"/>
      <c r="K69" s="144"/>
      <c r="Q69" s="145">
        <v>1</v>
      </c>
    </row>
    <row r="70" spans="1:59" ht="12.75">
      <c r="A70" s="146">
        <v>39</v>
      </c>
      <c r="B70" s="147" t="s">
        <v>181</v>
      </c>
      <c r="C70" s="148" t="s">
        <v>182</v>
      </c>
      <c r="D70" s="149" t="s">
        <v>72</v>
      </c>
      <c r="E70" s="150">
        <v>10</v>
      </c>
      <c r="F70" s="150">
        <v>0</v>
      </c>
      <c r="G70" s="151">
        <f aca="true" t="shared" si="16" ref="G70:G80">E70*F70</f>
        <v>0</v>
      </c>
      <c r="H70" s="152">
        <v>0</v>
      </c>
      <c r="I70" s="152">
        <f aca="true" t="shared" si="17" ref="I70:I80">E70*H70</f>
        <v>0</v>
      </c>
      <c r="J70" s="152">
        <v>-0.066</v>
      </c>
      <c r="K70" s="152">
        <f aca="true" t="shared" si="18" ref="K70:K80">E70*J70</f>
        <v>-0.66</v>
      </c>
      <c r="Q70" s="145">
        <v>2</v>
      </c>
      <c r="AA70" s="121">
        <v>12</v>
      </c>
      <c r="AB70" s="121">
        <v>0</v>
      </c>
      <c r="AC70" s="121">
        <v>39</v>
      </c>
      <c r="BB70" s="121">
        <v>1</v>
      </c>
      <c r="BC70" s="121">
        <f aca="true" t="shared" si="19" ref="BC70:BC80">IF(BB70=1,G70,0)</f>
        <v>0</v>
      </c>
      <c r="BD70" s="121">
        <f aca="true" t="shared" si="20" ref="BD70:BD80">IF(BB70=2,G70,0)</f>
        <v>0</v>
      </c>
      <c r="BE70" s="121">
        <f aca="true" t="shared" si="21" ref="BE70:BE80">IF(BB70=3,G70,0)</f>
        <v>0</v>
      </c>
      <c r="BF70" s="121">
        <f aca="true" t="shared" si="22" ref="BF70:BF80">IF(BB70=4,G70,0)</f>
        <v>0</v>
      </c>
      <c r="BG70" s="121">
        <f aca="true" t="shared" si="23" ref="BG70:BG80">IF(BB70=5,G70,0)</f>
        <v>0</v>
      </c>
    </row>
    <row r="71" spans="1:59" ht="12.75">
      <c r="A71" s="146">
        <v>40</v>
      </c>
      <c r="B71" s="147" t="s">
        <v>183</v>
      </c>
      <c r="C71" s="148" t="s">
        <v>184</v>
      </c>
      <c r="D71" s="149" t="s">
        <v>170</v>
      </c>
      <c r="E71" s="150">
        <v>4</v>
      </c>
      <c r="F71" s="150">
        <v>0</v>
      </c>
      <c r="G71" s="151">
        <f t="shared" si="16"/>
        <v>0</v>
      </c>
      <c r="H71" s="152">
        <v>0.2459</v>
      </c>
      <c r="I71" s="152">
        <f t="shared" si="17"/>
        <v>0.9836</v>
      </c>
      <c r="J71" s="152">
        <v>0</v>
      </c>
      <c r="K71" s="152">
        <f t="shared" si="18"/>
        <v>0</v>
      </c>
      <c r="Q71" s="145">
        <v>2</v>
      </c>
      <c r="AA71" s="121">
        <v>12</v>
      </c>
      <c r="AB71" s="121">
        <v>0</v>
      </c>
      <c r="AC71" s="121">
        <v>40</v>
      </c>
      <c r="BB71" s="121">
        <v>1</v>
      </c>
      <c r="BC71" s="121">
        <f t="shared" si="19"/>
        <v>0</v>
      </c>
      <c r="BD71" s="121">
        <f t="shared" si="20"/>
        <v>0</v>
      </c>
      <c r="BE71" s="121">
        <f t="shared" si="21"/>
        <v>0</v>
      </c>
      <c r="BF71" s="121">
        <f t="shared" si="22"/>
        <v>0</v>
      </c>
      <c r="BG71" s="121">
        <f t="shared" si="23"/>
        <v>0</v>
      </c>
    </row>
    <row r="72" spans="1:59" ht="12.75">
      <c r="A72" s="146">
        <v>41</v>
      </c>
      <c r="B72" s="147" t="s">
        <v>185</v>
      </c>
      <c r="C72" s="148" t="s">
        <v>186</v>
      </c>
      <c r="D72" s="149" t="s">
        <v>72</v>
      </c>
      <c r="E72" s="150">
        <v>10</v>
      </c>
      <c r="F72" s="150">
        <v>0</v>
      </c>
      <c r="G72" s="151">
        <f t="shared" si="16"/>
        <v>0</v>
      </c>
      <c r="H72" s="152">
        <v>0.066</v>
      </c>
      <c r="I72" s="152">
        <f t="shared" si="17"/>
        <v>0.66</v>
      </c>
      <c r="J72" s="152">
        <v>0</v>
      </c>
      <c r="K72" s="152">
        <f t="shared" si="18"/>
        <v>0</v>
      </c>
      <c r="Q72" s="145">
        <v>2</v>
      </c>
      <c r="AA72" s="121">
        <v>12</v>
      </c>
      <c r="AB72" s="121">
        <v>0</v>
      </c>
      <c r="AC72" s="121">
        <v>41</v>
      </c>
      <c r="BB72" s="121">
        <v>1</v>
      </c>
      <c r="BC72" s="121">
        <f t="shared" si="19"/>
        <v>0</v>
      </c>
      <c r="BD72" s="121">
        <f t="shared" si="20"/>
        <v>0</v>
      </c>
      <c r="BE72" s="121">
        <f t="shared" si="21"/>
        <v>0</v>
      </c>
      <c r="BF72" s="121">
        <f t="shared" si="22"/>
        <v>0</v>
      </c>
      <c r="BG72" s="121">
        <f t="shared" si="23"/>
        <v>0</v>
      </c>
    </row>
    <row r="73" spans="1:59" ht="12.75">
      <c r="A73" s="146">
        <v>42</v>
      </c>
      <c r="B73" s="147" t="s">
        <v>187</v>
      </c>
      <c r="C73" s="148" t="s">
        <v>188</v>
      </c>
      <c r="D73" s="149" t="s">
        <v>189</v>
      </c>
      <c r="E73" s="150">
        <v>600</v>
      </c>
      <c r="F73" s="150">
        <v>0</v>
      </c>
      <c r="G73" s="151">
        <f t="shared" si="16"/>
        <v>0</v>
      </c>
      <c r="H73" s="152">
        <v>0</v>
      </c>
      <c r="I73" s="152">
        <f t="shared" si="17"/>
        <v>0</v>
      </c>
      <c r="J73" s="152">
        <v>0</v>
      </c>
      <c r="K73" s="152">
        <f t="shared" si="18"/>
        <v>0</v>
      </c>
      <c r="Q73" s="145">
        <v>2</v>
      </c>
      <c r="AA73" s="121">
        <v>12</v>
      </c>
      <c r="AB73" s="121">
        <v>0</v>
      </c>
      <c r="AC73" s="121">
        <v>42</v>
      </c>
      <c r="BB73" s="121">
        <v>1</v>
      </c>
      <c r="BC73" s="121">
        <f t="shared" si="19"/>
        <v>0</v>
      </c>
      <c r="BD73" s="121">
        <f t="shared" si="20"/>
        <v>0</v>
      </c>
      <c r="BE73" s="121">
        <f t="shared" si="21"/>
        <v>0</v>
      </c>
      <c r="BF73" s="121">
        <f t="shared" si="22"/>
        <v>0</v>
      </c>
      <c r="BG73" s="121">
        <f t="shared" si="23"/>
        <v>0</v>
      </c>
    </row>
    <row r="74" spans="1:59" ht="12.75">
      <c r="A74" s="146">
        <v>43</v>
      </c>
      <c r="B74" s="147" t="s">
        <v>190</v>
      </c>
      <c r="C74" s="148" t="s">
        <v>191</v>
      </c>
      <c r="D74" s="149" t="s">
        <v>78</v>
      </c>
      <c r="E74" s="150">
        <v>56</v>
      </c>
      <c r="F74" s="150">
        <v>0</v>
      </c>
      <c r="G74" s="151">
        <f t="shared" si="16"/>
        <v>0</v>
      </c>
      <c r="H74" s="152">
        <v>0.00037</v>
      </c>
      <c r="I74" s="152">
        <f t="shared" si="17"/>
        <v>0.02072</v>
      </c>
      <c r="J74" s="152">
        <v>0</v>
      </c>
      <c r="K74" s="152">
        <f t="shared" si="18"/>
        <v>0</v>
      </c>
      <c r="Q74" s="145">
        <v>2</v>
      </c>
      <c r="AA74" s="121">
        <v>12</v>
      </c>
      <c r="AB74" s="121">
        <v>0</v>
      </c>
      <c r="AC74" s="121">
        <v>43</v>
      </c>
      <c r="BB74" s="121">
        <v>1</v>
      </c>
      <c r="BC74" s="121">
        <f t="shared" si="19"/>
        <v>0</v>
      </c>
      <c r="BD74" s="121">
        <f t="shared" si="20"/>
        <v>0</v>
      </c>
      <c r="BE74" s="121">
        <f t="shared" si="21"/>
        <v>0</v>
      </c>
      <c r="BF74" s="121">
        <f t="shared" si="22"/>
        <v>0</v>
      </c>
      <c r="BG74" s="121">
        <f t="shared" si="23"/>
        <v>0</v>
      </c>
    </row>
    <row r="75" spans="1:59" ht="12.75">
      <c r="A75" s="146">
        <v>44</v>
      </c>
      <c r="B75" s="147" t="s">
        <v>192</v>
      </c>
      <c r="C75" s="148" t="s">
        <v>193</v>
      </c>
      <c r="D75" s="149" t="s">
        <v>112</v>
      </c>
      <c r="E75" s="150">
        <v>2</v>
      </c>
      <c r="F75" s="150">
        <v>0</v>
      </c>
      <c r="G75" s="151">
        <f t="shared" si="16"/>
        <v>0</v>
      </c>
      <c r="H75" s="152">
        <v>0.00066</v>
      </c>
      <c r="I75" s="152">
        <f t="shared" si="17"/>
        <v>0.00132</v>
      </c>
      <c r="J75" s="152">
        <v>0</v>
      </c>
      <c r="K75" s="152">
        <f t="shared" si="18"/>
        <v>0</v>
      </c>
      <c r="Q75" s="145">
        <v>2</v>
      </c>
      <c r="AA75" s="121">
        <v>12</v>
      </c>
      <c r="AB75" s="121">
        <v>0</v>
      </c>
      <c r="AC75" s="121">
        <v>44</v>
      </c>
      <c r="BB75" s="121">
        <v>1</v>
      </c>
      <c r="BC75" s="121">
        <f t="shared" si="19"/>
        <v>0</v>
      </c>
      <c r="BD75" s="121">
        <f t="shared" si="20"/>
        <v>0</v>
      </c>
      <c r="BE75" s="121">
        <f t="shared" si="21"/>
        <v>0</v>
      </c>
      <c r="BF75" s="121">
        <f t="shared" si="22"/>
        <v>0</v>
      </c>
      <c r="BG75" s="121">
        <f t="shared" si="23"/>
        <v>0</v>
      </c>
    </row>
    <row r="76" spans="1:59" ht="12.75">
      <c r="A76" s="146">
        <v>45</v>
      </c>
      <c r="B76" s="147" t="s">
        <v>194</v>
      </c>
      <c r="C76" s="148" t="s">
        <v>195</v>
      </c>
      <c r="D76" s="149" t="s">
        <v>78</v>
      </c>
      <c r="E76" s="150">
        <v>86</v>
      </c>
      <c r="F76" s="150">
        <v>0</v>
      </c>
      <c r="G76" s="151">
        <f t="shared" si="16"/>
        <v>0</v>
      </c>
      <c r="H76" s="152">
        <v>0.0942</v>
      </c>
      <c r="I76" s="152">
        <f t="shared" si="17"/>
        <v>8.1012</v>
      </c>
      <c r="J76" s="152">
        <v>0</v>
      </c>
      <c r="K76" s="152">
        <f t="shared" si="18"/>
        <v>0</v>
      </c>
      <c r="Q76" s="145">
        <v>2</v>
      </c>
      <c r="AA76" s="121">
        <v>12</v>
      </c>
      <c r="AB76" s="121">
        <v>0</v>
      </c>
      <c r="AC76" s="121">
        <v>45</v>
      </c>
      <c r="BB76" s="121">
        <v>1</v>
      </c>
      <c r="BC76" s="121">
        <f t="shared" si="19"/>
        <v>0</v>
      </c>
      <c r="BD76" s="121">
        <f t="shared" si="20"/>
        <v>0</v>
      </c>
      <c r="BE76" s="121">
        <f t="shared" si="21"/>
        <v>0</v>
      </c>
      <c r="BF76" s="121">
        <f t="shared" si="22"/>
        <v>0</v>
      </c>
      <c r="BG76" s="121">
        <f t="shared" si="23"/>
        <v>0</v>
      </c>
    </row>
    <row r="77" spans="1:59" ht="12.75">
      <c r="A77" s="146">
        <v>46</v>
      </c>
      <c r="B77" s="147" t="s">
        <v>196</v>
      </c>
      <c r="C77" s="148" t="s">
        <v>197</v>
      </c>
      <c r="D77" s="149" t="s">
        <v>78</v>
      </c>
      <c r="E77" s="150">
        <v>13</v>
      </c>
      <c r="F77" s="150">
        <v>0</v>
      </c>
      <c r="G77" s="151">
        <f t="shared" si="16"/>
        <v>0</v>
      </c>
      <c r="H77" s="152">
        <v>0.10598</v>
      </c>
      <c r="I77" s="152">
        <f t="shared" si="17"/>
        <v>1.37774</v>
      </c>
      <c r="J77" s="152">
        <v>0</v>
      </c>
      <c r="K77" s="152">
        <f t="shared" si="18"/>
        <v>0</v>
      </c>
      <c r="Q77" s="145">
        <v>2</v>
      </c>
      <c r="AA77" s="121">
        <v>12</v>
      </c>
      <c r="AB77" s="121">
        <v>0</v>
      </c>
      <c r="AC77" s="121">
        <v>46</v>
      </c>
      <c r="BB77" s="121">
        <v>1</v>
      </c>
      <c r="BC77" s="121">
        <f t="shared" si="19"/>
        <v>0</v>
      </c>
      <c r="BD77" s="121">
        <f t="shared" si="20"/>
        <v>0</v>
      </c>
      <c r="BE77" s="121">
        <f t="shared" si="21"/>
        <v>0</v>
      </c>
      <c r="BF77" s="121">
        <f t="shared" si="22"/>
        <v>0</v>
      </c>
      <c r="BG77" s="121">
        <f t="shared" si="23"/>
        <v>0</v>
      </c>
    </row>
    <row r="78" spans="1:59" ht="12.75">
      <c r="A78" s="146">
        <v>47</v>
      </c>
      <c r="B78" s="147" t="s">
        <v>198</v>
      </c>
      <c r="C78" s="148" t="s">
        <v>199</v>
      </c>
      <c r="D78" s="149" t="s">
        <v>78</v>
      </c>
      <c r="E78" s="150">
        <v>24</v>
      </c>
      <c r="F78" s="150">
        <v>0</v>
      </c>
      <c r="G78" s="151">
        <f t="shared" si="16"/>
        <v>0</v>
      </c>
      <c r="H78" s="152">
        <v>0.17733</v>
      </c>
      <c r="I78" s="152">
        <f t="shared" si="17"/>
        <v>4.25592</v>
      </c>
      <c r="J78" s="152">
        <v>0</v>
      </c>
      <c r="K78" s="152">
        <f t="shared" si="18"/>
        <v>0</v>
      </c>
      <c r="Q78" s="145">
        <v>2</v>
      </c>
      <c r="AA78" s="121">
        <v>12</v>
      </c>
      <c r="AB78" s="121">
        <v>0</v>
      </c>
      <c r="AC78" s="121">
        <v>47</v>
      </c>
      <c r="BB78" s="121">
        <v>1</v>
      </c>
      <c r="BC78" s="121">
        <f t="shared" si="19"/>
        <v>0</v>
      </c>
      <c r="BD78" s="121">
        <f t="shared" si="20"/>
        <v>0</v>
      </c>
      <c r="BE78" s="121">
        <f t="shared" si="21"/>
        <v>0</v>
      </c>
      <c r="BF78" s="121">
        <f t="shared" si="22"/>
        <v>0</v>
      </c>
      <c r="BG78" s="121">
        <f t="shared" si="23"/>
        <v>0</v>
      </c>
    </row>
    <row r="79" spans="1:59" ht="12.75">
      <c r="A79" s="146">
        <v>48</v>
      </c>
      <c r="B79" s="147" t="s">
        <v>200</v>
      </c>
      <c r="C79" s="148" t="s">
        <v>201</v>
      </c>
      <c r="D79" s="149" t="s">
        <v>78</v>
      </c>
      <c r="E79" s="150">
        <v>20</v>
      </c>
      <c r="F79" s="150">
        <v>0</v>
      </c>
      <c r="G79" s="151">
        <f t="shared" si="16"/>
        <v>0</v>
      </c>
      <c r="H79" s="152">
        <v>0.13612</v>
      </c>
      <c r="I79" s="152">
        <f t="shared" si="17"/>
        <v>2.7224</v>
      </c>
      <c r="J79" s="152">
        <v>0</v>
      </c>
      <c r="K79" s="152">
        <f t="shared" si="18"/>
        <v>0</v>
      </c>
      <c r="Q79" s="145">
        <v>2</v>
      </c>
      <c r="AA79" s="121">
        <v>12</v>
      </c>
      <c r="AB79" s="121">
        <v>0</v>
      </c>
      <c r="AC79" s="121">
        <v>48</v>
      </c>
      <c r="BB79" s="121">
        <v>1</v>
      </c>
      <c r="BC79" s="121">
        <f t="shared" si="19"/>
        <v>0</v>
      </c>
      <c r="BD79" s="121">
        <f t="shared" si="20"/>
        <v>0</v>
      </c>
      <c r="BE79" s="121">
        <f t="shared" si="21"/>
        <v>0</v>
      </c>
      <c r="BF79" s="121">
        <f t="shared" si="22"/>
        <v>0</v>
      </c>
      <c r="BG79" s="121">
        <f t="shared" si="23"/>
        <v>0</v>
      </c>
    </row>
    <row r="80" spans="1:59" ht="12.75">
      <c r="A80" s="146">
        <v>49</v>
      </c>
      <c r="B80" s="147" t="s">
        <v>202</v>
      </c>
      <c r="C80" s="148" t="s">
        <v>203</v>
      </c>
      <c r="D80" s="149" t="s">
        <v>83</v>
      </c>
      <c r="E80" s="150">
        <v>1.6</v>
      </c>
      <c r="F80" s="150">
        <v>0</v>
      </c>
      <c r="G80" s="151">
        <f t="shared" si="16"/>
        <v>0</v>
      </c>
      <c r="H80" s="152">
        <v>2.37855</v>
      </c>
      <c r="I80" s="152">
        <f t="shared" si="17"/>
        <v>3.8056800000000006</v>
      </c>
      <c r="J80" s="152">
        <v>0</v>
      </c>
      <c r="K80" s="152">
        <f t="shared" si="18"/>
        <v>0</v>
      </c>
      <c r="Q80" s="145">
        <v>2</v>
      </c>
      <c r="AA80" s="121">
        <v>12</v>
      </c>
      <c r="AB80" s="121">
        <v>0</v>
      </c>
      <c r="AC80" s="121">
        <v>49</v>
      </c>
      <c r="BB80" s="121">
        <v>1</v>
      </c>
      <c r="BC80" s="121">
        <f t="shared" si="19"/>
        <v>0</v>
      </c>
      <c r="BD80" s="121">
        <f t="shared" si="20"/>
        <v>0</v>
      </c>
      <c r="BE80" s="121">
        <f t="shared" si="21"/>
        <v>0</v>
      </c>
      <c r="BF80" s="121">
        <f t="shared" si="22"/>
        <v>0</v>
      </c>
      <c r="BG80" s="121">
        <f t="shared" si="23"/>
        <v>0</v>
      </c>
    </row>
    <row r="81" spans="1:17" ht="12.75">
      <c r="A81" s="153"/>
      <c r="B81" s="154"/>
      <c r="C81" s="247" t="s">
        <v>204</v>
      </c>
      <c r="D81" s="248"/>
      <c r="E81" s="155">
        <v>1.6</v>
      </c>
      <c r="F81" s="156"/>
      <c r="G81" s="157"/>
      <c r="H81" s="158"/>
      <c r="I81" s="158"/>
      <c r="J81" s="158"/>
      <c r="K81" s="158"/>
      <c r="O81" s="159"/>
      <c r="Q81" s="145"/>
    </row>
    <row r="82" spans="1:59" ht="12.75">
      <c r="A82" s="146">
        <v>50</v>
      </c>
      <c r="B82" s="147" t="s">
        <v>205</v>
      </c>
      <c r="C82" s="148" t="s">
        <v>206</v>
      </c>
      <c r="D82" s="149" t="s">
        <v>72</v>
      </c>
      <c r="E82" s="150">
        <v>1</v>
      </c>
      <c r="F82" s="150">
        <v>0</v>
      </c>
      <c r="G82" s="151">
        <f aca="true" t="shared" si="24" ref="G82:G89">E82*F82</f>
        <v>0</v>
      </c>
      <c r="H82" s="152">
        <v>0</v>
      </c>
      <c r="I82" s="152">
        <f aca="true" t="shared" si="25" ref="I82:I89">E82*H82</f>
        <v>0</v>
      </c>
      <c r="J82" s="152">
        <v>0</v>
      </c>
      <c r="K82" s="152">
        <f aca="true" t="shared" si="26" ref="K82:K89">E82*J82</f>
        <v>0</v>
      </c>
      <c r="Q82" s="145">
        <v>2</v>
      </c>
      <c r="AA82" s="121">
        <v>12</v>
      </c>
      <c r="AB82" s="121">
        <v>1</v>
      </c>
      <c r="AC82" s="121">
        <v>50</v>
      </c>
      <c r="BB82" s="121">
        <v>1</v>
      </c>
      <c r="BC82" s="121">
        <f aca="true" t="shared" si="27" ref="BC82:BC89">IF(BB82=1,G82,0)</f>
        <v>0</v>
      </c>
      <c r="BD82" s="121">
        <f aca="true" t="shared" si="28" ref="BD82:BD89">IF(BB82=2,G82,0)</f>
        <v>0</v>
      </c>
      <c r="BE82" s="121">
        <f aca="true" t="shared" si="29" ref="BE82:BE89">IF(BB82=3,G82,0)</f>
        <v>0</v>
      </c>
      <c r="BF82" s="121">
        <f aca="true" t="shared" si="30" ref="BF82:BF89">IF(BB82=4,G82,0)</f>
        <v>0</v>
      </c>
      <c r="BG82" s="121">
        <f aca="true" t="shared" si="31" ref="BG82:BG89">IF(BB82=5,G82,0)</f>
        <v>0</v>
      </c>
    </row>
    <row r="83" spans="1:59" ht="12.75">
      <c r="A83" s="146">
        <v>51</v>
      </c>
      <c r="B83" s="147" t="s">
        <v>207</v>
      </c>
      <c r="C83" s="148" t="s">
        <v>208</v>
      </c>
      <c r="D83" s="149" t="s">
        <v>72</v>
      </c>
      <c r="E83" s="150">
        <v>2</v>
      </c>
      <c r="F83" s="150">
        <v>0</v>
      </c>
      <c r="G83" s="151">
        <f t="shared" si="24"/>
        <v>0</v>
      </c>
      <c r="H83" s="152">
        <v>0</v>
      </c>
      <c r="I83" s="152">
        <f t="shared" si="25"/>
        <v>0</v>
      </c>
      <c r="J83" s="152">
        <v>0</v>
      </c>
      <c r="K83" s="152">
        <f t="shared" si="26"/>
        <v>0</v>
      </c>
      <c r="Q83" s="145">
        <v>2</v>
      </c>
      <c r="AA83" s="121">
        <v>12</v>
      </c>
      <c r="AB83" s="121">
        <v>1</v>
      </c>
      <c r="AC83" s="121">
        <v>51</v>
      </c>
      <c r="BB83" s="121">
        <v>1</v>
      </c>
      <c r="BC83" s="121">
        <f t="shared" si="27"/>
        <v>0</v>
      </c>
      <c r="BD83" s="121">
        <f t="shared" si="28"/>
        <v>0</v>
      </c>
      <c r="BE83" s="121">
        <f t="shared" si="29"/>
        <v>0</v>
      </c>
      <c r="BF83" s="121">
        <f t="shared" si="30"/>
        <v>0</v>
      </c>
      <c r="BG83" s="121">
        <f t="shared" si="31"/>
        <v>0</v>
      </c>
    </row>
    <row r="84" spans="1:59" ht="12.75">
      <c r="A84" s="146">
        <v>52</v>
      </c>
      <c r="B84" s="147" t="s">
        <v>209</v>
      </c>
      <c r="C84" s="148" t="s">
        <v>210</v>
      </c>
      <c r="D84" s="149" t="s">
        <v>170</v>
      </c>
      <c r="E84" s="150">
        <v>14</v>
      </c>
      <c r="F84" s="150">
        <v>0</v>
      </c>
      <c r="G84" s="151">
        <f t="shared" si="24"/>
        <v>0</v>
      </c>
      <c r="H84" s="152">
        <v>0.021</v>
      </c>
      <c r="I84" s="152">
        <f t="shared" si="25"/>
        <v>0.29400000000000004</v>
      </c>
      <c r="J84" s="152">
        <v>0</v>
      </c>
      <c r="K84" s="152">
        <f t="shared" si="26"/>
        <v>0</v>
      </c>
      <c r="Q84" s="145">
        <v>2</v>
      </c>
      <c r="AA84" s="121">
        <v>12</v>
      </c>
      <c r="AB84" s="121">
        <v>1</v>
      </c>
      <c r="AC84" s="121">
        <v>52</v>
      </c>
      <c r="BB84" s="121">
        <v>1</v>
      </c>
      <c r="BC84" s="121">
        <f t="shared" si="27"/>
        <v>0</v>
      </c>
      <c r="BD84" s="121">
        <f t="shared" si="28"/>
        <v>0</v>
      </c>
      <c r="BE84" s="121">
        <f t="shared" si="29"/>
        <v>0</v>
      </c>
      <c r="BF84" s="121">
        <f t="shared" si="30"/>
        <v>0</v>
      </c>
      <c r="BG84" s="121">
        <f t="shared" si="31"/>
        <v>0</v>
      </c>
    </row>
    <row r="85" spans="1:59" ht="12.75">
      <c r="A85" s="146">
        <v>53</v>
      </c>
      <c r="B85" s="147" t="s">
        <v>211</v>
      </c>
      <c r="C85" s="148" t="s">
        <v>212</v>
      </c>
      <c r="D85" s="149" t="s">
        <v>170</v>
      </c>
      <c r="E85" s="150">
        <v>2</v>
      </c>
      <c r="F85" s="150">
        <v>0</v>
      </c>
      <c r="G85" s="151">
        <f t="shared" si="24"/>
        <v>0</v>
      </c>
      <c r="H85" s="152">
        <v>0.164</v>
      </c>
      <c r="I85" s="152">
        <f t="shared" si="25"/>
        <v>0.328</v>
      </c>
      <c r="J85" s="152">
        <v>0</v>
      </c>
      <c r="K85" s="152">
        <f t="shared" si="26"/>
        <v>0</v>
      </c>
      <c r="Q85" s="145">
        <v>2</v>
      </c>
      <c r="AA85" s="121">
        <v>12</v>
      </c>
      <c r="AB85" s="121">
        <v>1</v>
      </c>
      <c r="AC85" s="121">
        <v>53</v>
      </c>
      <c r="BB85" s="121">
        <v>1</v>
      </c>
      <c r="BC85" s="121">
        <f t="shared" si="27"/>
        <v>0</v>
      </c>
      <c r="BD85" s="121">
        <f t="shared" si="28"/>
        <v>0</v>
      </c>
      <c r="BE85" s="121">
        <f t="shared" si="29"/>
        <v>0</v>
      </c>
      <c r="BF85" s="121">
        <f t="shared" si="30"/>
        <v>0</v>
      </c>
      <c r="BG85" s="121">
        <f t="shared" si="31"/>
        <v>0</v>
      </c>
    </row>
    <row r="86" spans="1:59" ht="12.75">
      <c r="A86" s="146">
        <v>54</v>
      </c>
      <c r="B86" s="147" t="s">
        <v>213</v>
      </c>
      <c r="C86" s="148" t="s">
        <v>214</v>
      </c>
      <c r="D86" s="149" t="s">
        <v>170</v>
      </c>
      <c r="E86" s="150">
        <v>2</v>
      </c>
      <c r="F86" s="150">
        <v>0</v>
      </c>
      <c r="G86" s="151">
        <f t="shared" si="24"/>
        <v>0</v>
      </c>
      <c r="H86" s="152">
        <v>0.244</v>
      </c>
      <c r="I86" s="152">
        <f t="shared" si="25"/>
        <v>0.488</v>
      </c>
      <c r="J86" s="152">
        <v>0</v>
      </c>
      <c r="K86" s="152">
        <f t="shared" si="26"/>
        <v>0</v>
      </c>
      <c r="Q86" s="145">
        <v>2</v>
      </c>
      <c r="AA86" s="121">
        <v>12</v>
      </c>
      <c r="AB86" s="121">
        <v>1</v>
      </c>
      <c r="AC86" s="121">
        <v>54</v>
      </c>
      <c r="BB86" s="121">
        <v>1</v>
      </c>
      <c r="BC86" s="121">
        <f t="shared" si="27"/>
        <v>0</v>
      </c>
      <c r="BD86" s="121">
        <f t="shared" si="28"/>
        <v>0</v>
      </c>
      <c r="BE86" s="121">
        <f t="shared" si="29"/>
        <v>0</v>
      </c>
      <c r="BF86" s="121">
        <f t="shared" si="30"/>
        <v>0</v>
      </c>
      <c r="BG86" s="121">
        <f t="shared" si="31"/>
        <v>0</v>
      </c>
    </row>
    <row r="87" spans="1:59" ht="12.75">
      <c r="A87" s="146">
        <v>55</v>
      </c>
      <c r="B87" s="147" t="s">
        <v>215</v>
      </c>
      <c r="C87" s="148" t="s">
        <v>216</v>
      </c>
      <c r="D87" s="149" t="s">
        <v>170</v>
      </c>
      <c r="E87" s="150">
        <v>20</v>
      </c>
      <c r="F87" s="150">
        <v>0</v>
      </c>
      <c r="G87" s="151">
        <f t="shared" si="24"/>
        <v>0</v>
      </c>
      <c r="H87" s="152">
        <v>0.248</v>
      </c>
      <c r="I87" s="152">
        <f t="shared" si="25"/>
        <v>4.96</v>
      </c>
      <c r="J87" s="152">
        <v>0</v>
      </c>
      <c r="K87" s="152">
        <f t="shared" si="26"/>
        <v>0</v>
      </c>
      <c r="Q87" s="145">
        <v>2</v>
      </c>
      <c r="AA87" s="121">
        <v>12</v>
      </c>
      <c r="AB87" s="121">
        <v>1</v>
      </c>
      <c r="AC87" s="121">
        <v>55</v>
      </c>
      <c r="BB87" s="121">
        <v>1</v>
      </c>
      <c r="BC87" s="121">
        <f t="shared" si="27"/>
        <v>0</v>
      </c>
      <c r="BD87" s="121">
        <f t="shared" si="28"/>
        <v>0</v>
      </c>
      <c r="BE87" s="121">
        <f t="shared" si="29"/>
        <v>0</v>
      </c>
      <c r="BF87" s="121">
        <f t="shared" si="30"/>
        <v>0</v>
      </c>
      <c r="BG87" s="121">
        <f t="shared" si="31"/>
        <v>0</v>
      </c>
    </row>
    <row r="88" spans="1:59" ht="12.75">
      <c r="A88" s="146">
        <v>56</v>
      </c>
      <c r="B88" s="147" t="s">
        <v>217</v>
      </c>
      <c r="C88" s="148" t="s">
        <v>218</v>
      </c>
      <c r="D88" s="149" t="s">
        <v>170</v>
      </c>
      <c r="E88" s="150">
        <v>20</v>
      </c>
      <c r="F88" s="150">
        <v>0</v>
      </c>
      <c r="G88" s="151">
        <f t="shared" si="24"/>
        <v>0</v>
      </c>
      <c r="H88" s="152">
        <v>0.086</v>
      </c>
      <c r="I88" s="152">
        <f t="shared" si="25"/>
        <v>1.7199999999999998</v>
      </c>
      <c r="J88" s="152">
        <v>0</v>
      </c>
      <c r="K88" s="152">
        <f t="shared" si="26"/>
        <v>0</v>
      </c>
      <c r="Q88" s="145">
        <v>2</v>
      </c>
      <c r="AA88" s="121">
        <v>12</v>
      </c>
      <c r="AB88" s="121">
        <v>1</v>
      </c>
      <c r="AC88" s="121">
        <v>56</v>
      </c>
      <c r="BB88" s="121">
        <v>1</v>
      </c>
      <c r="BC88" s="121">
        <f t="shared" si="27"/>
        <v>0</v>
      </c>
      <c r="BD88" s="121">
        <f t="shared" si="28"/>
        <v>0</v>
      </c>
      <c r="BE88" s="121">
        <f t="shared" si="29"/>
        <v>0</v>
      </c>
      <c r="BF88" s="121">
        <f t="shared" si="30"/>
        <v>0</v>
      </c>
      <c r="BG88" s="121">
        <f t="shared" si="31"/>
        <v>0</v>
      </c>
    </row>
    <row r="89" spans="1:59" ht="25.5">
      <c r="A89" s="146">
        <v>57</v>
      </c>
      <c r="B89" s="147" t="s">
        <v>219</v>
      </c>
      <c r="C89" s="148" t="s">
        <v>220</v>
      </c>
      <c r="D89" s="149" t="s">
        <v>170</v>
      </c>
      <c r="E89" s="150">
        <v>1</v>
      </c>
      <c r="F89" s="150">
        <v>0</v>
      </c>
      <c r="G89" s="151">
        <f t="shared" si="24"/>
        <v>0</v>
      </c>
      <c r="H89" s="152">
        <v>0.7</v>
      </c>
      <c r="I89" s="152">
        <f t="shared" si="25"/>
        <v>0.7</v>
      </c>
      <c r="J89" s="152">
        <v>0</v>
      </c>
      <c r="K89" s="152">
        <f t="shared" si="26"/>
        <v>0</v>
      </c>
      <c r="Q89" s="145">
        <v>2</v>
      </c>
      <c r="AA89" s="121">
        <v>12</v>
      </c>
      <c r="AB89" s="121">
        <v>1</v>
      </c>
      <c r="AC89" s="121">
        <v>57</v>
      </c>
      <c r="BB89" s="121">
        <v>1</v>
      </c>
      <c r="BC89" s="121">
        <f t="shared" si="27"/>
        <v>0</v>
      </c>
      <c r="BD89" s="121">
        <f t="shared" si="28"/>
        <v>0</v>
      </c>
      <c r="BE89" s="121">
        <f t="shared" si="29"/>
        <v>0</v>
      </c>
      <c r="BF89" s="121">
        <f t="shared" si="30"/>
        <v>0</v>
      </c>
      <c r="BG89" s="121">
        <f t="shared" si="31"/>
        <v>0</v>
      </c>
    </row>
    <row r="90" spans="1:59" ht="12.75">
      <c r="A90" s="160"/>
      <c r="B90" s="161" t="s">
        <v>73</v>
      </c>
      <c r="C90" s="162" t="str">
        <f>CONCATENATE(B69," ",C69)</f>
        <v>91 Doplňující práce na komunikaci</v>
      </c>
      <c r="D90" s="160"/>
      <c r="E90" s="163"/>
      <c r="F90" s="163"/>
      <c r="G90" s="164">
        <f>SUM(G69:G89)</f>
        <v>0</v>
      </c>
      <c r="H90" s="165"/>
      <c r="I90" s="166">
        <f>SUM(I69:I89)</f>
        <v>30.418579999999995</v>
      </c>
      <c r="J90" s="165"/>
      <c r="K90" s="166">
        <f>SUM(K69:K89)</f>
        <v>-0.66</v>
      </c>
      <c r="Q90" s="145">
        <v>4</v>
      </c>
      <c r="BC90" s="167">
        <f>SUM(BC69:BC89)</f>
        <v>0</v>
      </c>
      <c r="BD90" s="167">
        <f>SUM(BD69:BD89)</f>
        <v>0</v>
      </c>
      <c r="BE90" s="167">
        <f>SUM(BE69:BE89)</f>
        <v>0</v>
      </c>
      <c r="BF90" s="167">
        <f>SUM(BF69:BF89)</f>
        <v>0</v>
      </c>
      <c r="BG90" s="167">
        <f>SUM(BG69:BG89)</f>
        <v>0</v>
      </c>
    </row>
    <row r="91" spans="1:17" ht="12.75">
      <c r="A91" s="138" t="s">
        <v>69</v>
      </c>
      <c r="B91" s="139" t="s">
        <v>221</v>
      </c>
      <c r="C91" s="140" t="s">
        <v>222</v>
      </c>
      <c r="D91" s="141"/>
      <c r="E91" s="142"/>
      <c r="F91" s="142"/>
      <c r="G91" s="143"/>
      <c r="H91" s="144"/>
      <c r="I91" s="144"/>
      <c r="J91" s="144"/>
      <c r="K91" s="144"/>
      <c r="Q91" s="145">
        <v>1</v>
      </c>
    </row>
    <row r="92" spans="1:59" ht="12.75">
      <c r="A92" s="146">
        <v>58</v>
      </c>
      <c r="B92" s="147" t="s">
        <v>223</v>
      </c>
      <c r="C92" s="148" t="s">
        <v>224</v>
      </c>
      <c r="D92" s="149" t="s">
        <v>170</v>
      </c>
      <c r="E92" s="150">
        <v>1</v>
      </c>
      <c r="F92" s="150">
        <v>0</v>
      </c>
      <c r="G92" s="151">
        <f>E92*F92</f>
        <v>0</v>
      </c>
      <c r="H92" s="152">
        <v>0</v>
      </c>
      <c r="I92" s="152">
        <f>E92*H92</f>
        <v>0</v>
      </c>
      <c r="J92" s="152">
        <v>-0.004</v>
      </c>
      <c r="K92" s="152">
        <f>E92*J92</f>
        <v>-0.004</v>
      </c>
      <c r="Q92" s="145">
        <v>2</v>
      </c>
      <c r="AA92" s="121">
        <v>12</v>
      </c>
      <c r="AB92" s="121">
        <v>0</v>
      </c>
      <c r="AC92" s="121">
        <v>58</v>
      </c>
      <c r="BB92" s="121">
        <v>1</v>
      </c>
      <c r="BC92" s="121">
        <f>IF(BB92=1,G92,0)</f>
        <v>0</v>
      </c>
      <c r="BD92" s="121">
        <f>IF(BB92=2,G92,0)</f>
        <v>0</v>
      </c>
      <c r="BE92" s="121">
        <f>IF(BB92=3,G92,0)</f>
        <v>0</v>
      </c>
      <c r="BF92" s="121">
        <f>IF(BB92=4,G92,0)</f>
        <v>0</v>
      </c>
      <c r="BG92" s="121">
        <f>IF(BB92=5,G92,0)</f>
        <v>0</v>
      </c>
    </row>
    <row r="93" spans="1:59" ht="12.75">
      <c r="A93" s="146">
        <v>59</v>
      </c>
      <c r="B93" s="147" t="s">
        <v>223</v>
      </c>
      <c r="C93" s="148" t="s">
        <v>224</v>
      </c>
      <c r="D93" s="149" t="s">
        <v>170</v>
      </c>
      <c r="E93" s="150">
        <v>3</v>
      </c>
      <c r="F93" s="150">
        <v>0</v>
      </c>
      <c r="G93" s="151">
        <f>E93*F93</f>
        <v>0</v>
      </c>
      <c r="H93" s="152">
        <v>0</v>
      </c>
      <c r="I93" s="152">
        <f>E93*H93</f>
        <v>0</v>
      </c>
      <c r="J93" s="152">
        <v>-0.004</v>
      </c>
      <c r="K93" s="152">
        <f>E93*J93</f>
        <v>-0.012</v>
      </c>
      <c r="Q93" s="145">
        <v>2</v>
      </c>
      <c r="AA93" s="121">
        <v>12</v>
      </c>
      <c r="AB93" s="121">
        <v>0</v>
      </c>
      <c r="AC93" s="121">
        <v>59</v>
      </c>
      <c r="BB93" s="121">
        <v>1</v>
      </c>
      <c r="BC93" s="121">
        <f>IF(BB93=1,G93,0)</f>
        <v>0</v>
      </c>
      <c r="BD93" s="121">
        <f>IF(BB93=2,G93,0)</f>
        <v>0</v>
      </c>
      <c r="BE93" s="121">
        <f>IF(BB93=3,G93,0)</f>
        <v>0</v>
      </c>
      <c r="BF93" s="121">
        <f>IF(BB93=4,G93,0)</f>
        <v>0</v>
      </c>
      <c r="BG93" s="121">
        <f>IF(BB93=5,G93,0)</f>
        <v>0</v>
      </c>
    </row>
    <row r="94" spans="1:59" ht="12.75">
      <c r="A94" s="160"/>
      <c r="B94" s="161" t="s">
        <v>73</v>
      </c>
      <c r="C94" s="162" t="str">
        <f>CONCATENATE(B91," ",C91)</f>
        <v>96 Bourání konstrukcí</v>
      </c>
      <c r="D94" s="160"/>
      <c r="E94" s="163"/>
      <c r="F94" s="163"/>
      <c r="G94" s="164">
        <f>SUM(G91:G93)</f>
        <v>0</v>
      </c>
      <c r="H94" s="165"/>
      <c r="I94" s="166">
        <f>SUM(I91:I93)</f>
        <v>0</v>
      </c>
      <c r="J94" s="165"/>
      <c r="K94" s="166">
        <f>SUM(K91:K93)</f>
        <v>-0.016</v>
      </c>
      <c r="Q94" s="145">
        <v>4</v>
      </c>
      <c r="BC94" s="167">
        <f>SUM(BC91:BC93)</f>
        <v>0</v>
      </c>
      <c r="BD94" s="167">
        <f>SUM(BD91:BD93)</f>
        <v>0</v>
      </c>
      <c r="BE94" s="167">
        <f>SUM(BE91:BE93)</f>
        <v>0</v>
      </c>
      <c r="BF94" s="167">
        <f>SUM(BF91:BF93)</f>
        <v>0</v>
      </c>
      <c r="BG94" s="167">
        <f>SUM(BG91:BG93)</f>
        <v>0</v>
      </c>
    </row>
    <row r="95" spans="1:17" ht="12.75">
      <c r="A95" s="138" t="s">
        <v>69</v>
      </c>
      <c r="B95" s="139" t="s">
        <v>225</v>
      </c>
      <c r="C95" s="140" t="s">
        <v>226</v>
      </c>
      <c r="D95" s="141"/>
      <c r="E95" s="142"/>
      <c r="F95" s="142"/>
      <c r="G95" s="143"/>
      <c r="H95" s="144"/>
      <c r="I95" s="144"/>
      <c r="J95" s="144"/>
      <c r="K95" s="144"/>
      <c r="Q95" s="145">
        <v>1</v>
      </c>
    </row>
    <row r="96" spans="1:59" ht="12.75">
      <c r="A96" s="146">
        <v>60</v>
      </c>
      <c r="B96" s="147" t="s">
        <v>227</v>
      </c>
      <c r="C96" s="148" t="s">
        <v>228</v>
      </c>
      <c r="D96" s="149" t="s">
        <v>112</v>
      </c>
      <c r="E96" s="150">
        <v>20</v>
      </c>
      <c r="F96" s="150">
        <v>0</v>
      </c>
      <c r="G96" s="151">
        <f>E96*F96</f>
        <v>0</v>
      </c>
      <c r="H96" s="152">
        <v>0</v>
      </c>
      <c r="I96" s="152">
        <f>E96*H96</f>
        <v>0</v>
      </c>
      <c r="J96" s="152">
        <v>0</v>
      </c>
      <c r="K96" s="152">
        <f>E96*J96</f>
        <v>0</v>
      </c>
      <c r="Q96" s="145">
        <v>2</v>
      </c>
      <c r="AA96" s="121">
        <v>12</v>
      </c>
      <c r="AB96" s="121">
        <v>0</v>
      </c>
      <c r="AC96" s="121">
        <v>60</v>
      </c>
      <c r="BB96" s="121">
        <v>1</v>
      </c>
      <c r="BC96" s="121">
        <f>IF(BB96=1,G96,0)</f>
        <v>0</v>
      </c>
      <c r="BD96" s="121">
        <f>IF(BB96=2,G96,0)</f>
        <v>0</v>
      </c>
      <c r="BE96" s="121">
        <f>IF(BB96=3,G96,0)</f>
        <v>0</v>
      </c>
      <c r="BF96" s="121">
        <f>IF(BB96=4,G96,0)</f>
        <v>0</v>
      </c>
      <c r="BG96" s="121">
        <f>IF(BB96=5,G96,0)</f>
        <v>0</v>
      </c>
    </row>
    <row r="97" spans="1:59" ht="12.75">
      <c r="A97" s="146">
        <v>61</v>
      </c>
      <c r="B97" s="147" t="s">
        <v>229</v>
      </c>
      <c r="C97" s="148" t="s">
        <v>230</v>
      </c>
      <c r="D97" s="149" t="s">
        <v>137</v>
      </c>
      <c r="E97" s="150">
        <v>6.5</v>
      </c>
      <c r="F97" s="150">
        <v>0</v>
      </c>
      <c r="G97" s="151">
        <f>E97*F97</f>
        <v>0</v>
      </c>
      <c r="H97" s="152">
        <v>0</v>
      </c>
      <c r="I97" s="152">
        <f>E97*H97</f>
        <v>0</v>
      </c>
      <c r="J97" s="152">
        <v>0</v>
      </c>
      <c r="K97" s="152">
        <f>E97*J97</f>
        <v>0</v>
      </c>
      <c r="Q97" s="145">
        <v>2</v>
      </c>
      <c r="AA97" s="121">
        <v>12</v>
      </c>
      <c r="AB97" s="121">
        <v>0</v>
      </c>
      <c r="AC97" s="121">
        <v>61</v>
      </c>
      <c r="BB97" s="121">
        <v>1</v>
      </c>
      <c r="BC97" s="121">
        <f>IF(BB97=1,G97,0)</f>
        <v>0</v>
      </c>
      <c r="BD97" s="121">
        <f>IF(BB97=2,G97,0)</f>
        <v>0</v>
      </c>
      <c r="BE97" s="121">
        <f>IF(BB97=3,G97,0)</f>
        <v>0</v>
      </c>
      <c r="BF97" s="121">
        <f>IF(BB97=4,G97,0)</f>
        <v>0</v>
      </c>
      <c r="BG97" s="121">
        <f>IF(BB97=5,G97,0)</f>
        <v>0</v>
      </c>
    </row>
    <row r="98" spans="1:59" ht="12.75">
      <c r="A98" s="146">
        <v>62</v>
      </c>
      <c r="B98" s="147" t="s">
        <v>231</v>
      </c>
      <c r="C98" s="148" t="s">
        <v>232</v>
      </c>
      <c r="D98" s="149" t="s">
        <v>137</v>
      </c>
      <c r="E98" s="150">
        <v>84.5</v>
      </c>
      <c r="F98" s="150">
        <v>0</v>
      </c>
      <c r="G98" s="151">
        <f>E98*F98</f>
        <v>0</v>
      </c>
      <c r="H98" s="152">
        <v>0</v>
      </c>
      <c r="I98" s="152">
        <f>E98*H98</f>
        <v>0</v>
      </c>
      <c r="J98" s="152">
        <v>0</v>
      </c>
      <c r="K98" s="152">
        <f>E98*J98</f>
        <v>0</v>
      </c>
      <c r="Q98" s="145">
        <v>2</v>
      </c>
      <c r="AA98" s="121">
        <v>12</v>
      </c>
      <c r="AB98" s="121">
        <v>0</v>
      </c>
      <c r="AC98" s="121">
        <v>62</v>
      </c>
      <c r="BB98" s="121">
        <v>1</v>
      </c>
      <c r="BC98" s="121">
        <f>IF(BB98=1,G98,0)</f>
        <v>0</v>
      </c>
      <c r="BD98" s="121">
        <f>IF(BB98=2,G98,0)</f>
        <v>0</v>
      </c>
      <c r="BE98" s="121">
        <f>IF(BB98=3,G98,0)</f>
        <v>0</v>
      </c>
      <c r="BF98" s="121">
        <f>IF(BB98=4,G98,0)</f>
        <v>0</v>
      </c>
      <c r="BG98" s="121">
        <f>IF(BB98=5,G98,0)</f>
        <v>0</v>
      </c>
    </row>
    <row r="99" spans="1:17" ht="12.75">
      <c r="A99" s="153"/>
      <c r="B99" s="154"/>
      <c r="C99" s="247" t="s">
        <v>233</v>
      </c>
      <c r="D99" s="248"/>
      <c r="E99" s="155">
        <v>84.5</v>
      </c>
      <c r="F99" s="156"/>
      <c r="G99" s="157"/>
      <c r="H99" s="158"/>
      <c r="I99" s="158"/>
      <c r="J99" s="158"/>
      <c r="K99" s="158"/>
      <c r="O99" s="159"/>
      <c r="Q99" s="145"/>
    </row>
    <row r="100" spans="1:59" ht="12.75">
      <c r="A100" s="146">
        <v>63</v>
      </c>
      <c r="B100" s="147" t="s">
        <v>234</v>
      </c>
      <c r="C100" s="148" t="s">
        <v>235</v>
      </c>
      <c r="D100" s="149" t="s">
        <v>137</v>
      </c>
      <c r="E100" s="150">
        <v>6.5</v>
      </c>
      <c r="F100" s="150">
        <v>0</v>
      </c>
      <c r="G100" s="151">
        <f>E100*F100</f>
        <v>0</v>
      </c>
      <c r="H100" s="152">
        <v>0</v>
      </c>
      <c r="I100" s="152">
        <f>E100*H100</f>
        <v>0</v>
      </c>
      <c r="J100" s="152">
        <v>0</v>
      </c>
      <c r="K100" s="152">
        <f>E100*J100</f>
        <v>0</v>
      </c>
      <c r="Q100" s="145">
        <v>2</v>
      </c>
      <c r="AA100" s="121">
        <v>12</v>
      </c>
      <c r="AB100" s="121">
        <v>1</v>
      </c>
      <c r="AC100" s="121">
        <v>63</v>
      </c>
      <c r="BB100" s="121">
        <v>1</v>
      </c>
      <c r="BC100" s="121">
        <f>IF(BB100=1,G100,0)</f>
        <v>0</v>
      </c>
      <c r="BD100" s="121">
        <f>IF(BB100=2,G100,0)</f>
        <v>0</v>
      </c>
      <c r="BE100" s="121">
        <f>IF(BB100=3,G100,0)</f>
        <v>0</v>
      </c>
      <c r="BF100" s="121">
        <f>IF(BB100=4,G100,0)</f>
        <v>0</v>
      </c>
      <c r="BG100" s="121">
        <f>IF(BB100=5,G100,0)</f>
        <v>0</v>
      </c>
    </row>
    <row r="101" spans="1:59" ht="12.75">
      <c r="A101" s="160"/>
      <c r="B101" s="161" t="s">
        <v>73</v>
      </c>
      <c r="C101" s="162" t="str">
        <f>CONCATENATE(B95," ",C95)</f>
        <v>97 Prorážení otvorů</v>
      </c>
      <c r="D101" s="160"/>
      <c r="E101" s="163"/>
      <c r="F101" s="163"/>
      <c r="G101" s="164">
        <f>SUM(G95:G100)</f>
        <v>0</v>
      </c>
      <c r="H101" s="165"/>
      <c r="I101" s="166">
        <f>SUM(I95:I100)</f>
        <v>0</v>
      </c>
      <c r="J101" s="165"/>
      <c r="K101" s="166">
        <f>SUM(K95:K100)</f>
        <v>0</v>
      </c>
      <c r="Q101" s="145">
        <v>4</v>
      </c>
      <c r="BC101" s="167">
        <f>SUM(BC95:BC100)</f>
        <v>0</v>
      </c>
      <c r="BD101" s="167">
        <f>SUM(BD95:BD100)</f>
        <v>0</v>
      </c>
      <c r="BE101" s="167">
        <f>SUM(BE95:BE100)</f>
        <v>0</v>
      </c>
      <c r="BF101" s="167">
        <f>SUM(BF95:BF100)</f>
        <v>0</v>
      </c>
      <c r="BG101" s="167">
        <f>SUM(BG95:BG100)</f>
        <v>0</v>
      </c>
    </row>
    <row r="102" spans="1:17" ht="12.75">
      <c r="A102" s="138" t="s">
        <v>69</v>
      </c>
      <c r="B102" s="139" t="s">
        <v>236</v>
      </c>
      <c r="C102" s="140" t="s">
        <v>237</v>
      </c>
      <c r="D102" s="141"/>
      <c r="E102" s="142"/>
      <c r="F102" s="142"/>
      <c r="G102" s="143"/>
      <c r="H102" s="144"/>
      <c r="I102" s="144"/>
      <c r="J102" s="144"/>
      <c r="K102" s="144"/>
      <c r="Q102" s="145">
        <v>1</v>
      </c>
    </row>
    <row r="103" spans="1:59" ht="12.75">
      <c r="A103" s="146">
        <v>64</v>
      </c>
      <c r="B103" s="147" t="s">
        <v>238</v>
      </c>
      <c r="C103" s="148" t="s">
        <v>239</v>
      </c>
      <c r="D103" s="149" t="s">
        <v>83</v>
      </c>
      <c r="E103" s="150">
        <v>0.5</v>
      </c>
      <c r="F103" s="150">
        <v>0</v>
      </c>
      <c r="G103" s="151">
        <f>E103*F103</f>
        <v>0</v>
      </c>
      <c r="H103" s="152">
        <v>0.001</v>
      </c>
      <c r="I103" s="152">
        <f>E103*H103</f>
        <v>0.0005</v>
      </c>
      <c r="J103" s="152">
        <v>-2.38</v>
      </c>
      <c r="K103" s="152">
        <f>E103*J103</f>
        <v>-1.19</v>
      </c>
      <c r="Q103" s="145">
        <v>2</v>
      </c>
      <c r="AA103" s="121">
        <v>12</v>
      </c>
      <c r="AB103" s="121">
        <v>0</v>
      </c>
      <c r="AC103" s="121">
        <v>64</v>
      </c>
      <c r="BB103" s="121">
        <v>1</v>
      </c>
      <c r="BC103" s="121">
        <f>IF(BB103=1,G103,0)</f>
        <v>0</v>
      </c>
      <c r="BD103" s="121">
        <f>IF(BB103=2,G103,0)</f>
        <v>0</v>
      </c>
      <c r="BE103" s="121">
        <f>IF(BB103=3,G103,0)</f>
        <v>0</v>
      </c>
      <c r="BF103" s="121">
        <f>IF(BB103=4,G103,0)</f>
        <v>0</v>
      </c>
      <c r="BG103" s="121">
        <f>IF(BB103=5,G103,0)</f>
        <v>0</v>
      </c>
    </row>
    <row r="104" spans="1:17" ht="12.75">
      <c r="A104" s="153"/>
      <c r="B104" s="154"/>
      <c r="C104" s="247" t="s">
        <v>240</v>
      </c>
      <c r="D104" s="248"/>
      <c r="E104" s="155">
        <v>0.5</v>
      </c>
      <c r="F104" s="156"/>
      <c r="G104" s="157"/>
      <c r="H104" s="158"/>
      <c r="I104" s="158"/>
      <c r="J104" s="158"/>
      <c r="K104" s="158"/>
      <c r="O104" s="159"/>
      <c r="Q104" s="145"/>
    </row>
    <row r="105" spans="1:59" ht="12.75">
      <c r="A105" s="160"/>
      <c r="B105" s="161" t="s">
        <v>73</v>
      </c>
      <c r="C105" s="162" t="str">
        <f>CONCATENATE(B102," ",C102)</f>
        <v>98 Demolice</v>
      </c>
      <c r="D105" s="160"/>
      <c r="E105" s="163"/>
      <c r="F105" s="163"/>
      <c r="G105" s="164">
        <f>SUM(G102:G104)</f>
        <v>0</v>
      </c>
      <c r="H105" s="165"/>
      <c r="I105" s="166">
        <f>SUM(I102:I104)</f>
        <v>0.0005</v>
      </c>
      <c r="J105" s="165"/>
      <c r="K105" s="166">
        <f>SUM(K102:K104)</f>
        <v>-1.19</v>
      </c>
      <c r="Q105" s="145">
        <v>4</v>
      </c>
      <c r="BC105" s="167">
        <f>SUM(BC102:BC104)</f>
        <v>0</v>
      </c>
      <c r="BD105" s="167">
        <f>SUM(BD102:BD104)</f>
        <v>0</v>
      </c>
      <c r="BE105" s="167">
        <f>SUM(BE102:BE104)</f>
        <v>0</v>
      </c>
      <c r="BF105" s="167">
        <f>SUM(BF102:BF104)</f>
        <v>0</v>
      </c>
      <c r="BG105" s="167">
        <f>SUM(BG102:BG104)</f>
        <v>0</v>
      </c>
    </row>
    <row r="106" spans="1:17" ht="12.75">
      <c r="A106" s="138" t="s">
        <v>69</v>
      </c>
      <c r="B106" s="139" t="s">
        <v>241</v>
      </c>
      <c r="C106" s="140" t="s">
        <v>242</v>
      </c>
      <c r="D106" s="141"/>
      <c r="E106" s="142"/>
      <c r="F106" s="142"/>
      <c r="G106" s="143"/>
      <c r="H106" s="144"/>
      <c r="I106" s="144"/>
      <c r="J106" s="144"/>
      <c r="K106" s="144"/>
      <c r="Q106" s="145">
        <v>1</v>
      </c>
    </row>
    <row r="107" spans="1:59" ht="12.75">
      <c r="A107" s="146">
        <v>65</v>
      </c>
      <c r="B107" s="147" t="s">
        <v>243</v>
      </c>
      <c r="C107" s="148" t="s">
        <v>244</v>
      </c>
      <c r="D107" s="149" t="s">
        <v>137</v>
      </c>
      <c r="E107" s="150">
        <v>321</v>
      </c>
      <c r="F107" s="150">
        <v>0</v>
      </c>
      <c r="G107" s="151">
        <f>E107*F107</f>
        <v>0</v>
      </c>
      <c r="H107" s="152">
        <v>0</v>
      </c>
      <c r="I107" s="152">
        <f>E107*H107</f>
        <v>0</v>
      </c>
      <c r="J107" s="152">
        <v>0</v>
      </c>
      <c r="K107" s="152">
        <f>E107*J107</f>
        <v>0</v>
      </c>
      <c r="Q107" s="145">
        <v>2</v>
      </c>
      <c r="AA107" s="121">
        <v>12</v>
      </c>
      <c r="AB107" s="121">
        <v>0</v>
      </c>
      <c r="AC107" s="121">
        <v>65</v>
      </c>
      <c r="BB107" s="121">
        <v>1</v>
      </c>
      <c r="BC107" s="121">
        <f>IF(BB107=1,G107,0)</f>
        <v>0</v>
      </c>
      <c r="BD107" s="121">
        <f>IF(BB107=2,G107,0)</f>
        <v>0</v>
      </c>
      <c r="BE107" s="121">
        <f>IF(BB107=3,G107,0)</f>
        <v>0</v>
      </c>
      <c r="BF107" s="121">
        <f>IF(BB107=4,G107,0)</f>
        <v>0</v>
      </c>
      <c r="BG107" s="121">
        <f>IF(BB107=5,G107,0)</f>
        <v>0</v>
      </c>
    </row>
    <row r="108" spans="1:59" ht="12.75">
      <c r="A108" s="160"/>
      <c r="B108" s="161" t="s">
        <v>73</v>
      </c>
      <c r="C108" s="162" t="str">
        <f>CONCATENATE(B106," ",C106)</f>
        <v>99 Staveništní přesun hmot</v>
      </c>
      <c r="D108" s="160"/>
      <c r="E108" s="163"/>
      <c r="F108" s="163"/>
      <c r="G108" s="164">
        <f>SUM(G106:G107)</f>
        <v>0</v>
      </c>
      <c r="H108" s="165"/>
      <c r="I108" s="166">
        <f>SUM(I106:I107)</f>
        <v>0</v>
      </c>
      <c r="J108" s="165"/>
      <c r="K108" s="166">
        <f>SUM(K106:K107)</f>
        <v>0</v>
      </c>
      <c r="Q108" s="145">
        <v>4</v>
      </c>
      <c r="BC108" s="167">
        <f>SUM(BC106:BC107)</f>
        <v>0</v>
      </c>
      <c r="BD108" s="167">
        <f>SUM(BD106:BD107)</f>
        <v>0</v>
      </c>
      <c r="BE108" s="167">
        <f>SUM(BE106:BE107)</f>
        <v>0</v>
      </c>
      <c r="BF108" s="167">
        <f>SUM(BF106:BF107)</f>
        <v>0</v>
      </c>
      <c r="BG108" s="167">
        <f>SUM(BG106:BG107)</f>
        <v>0</v>
      </c>
    </row>
    <row r="109" spans="1:17" ht="12.75">
      <c r="A109" s="138" t="s">
        <v>69</v>
      </c>
      <c r="B109" s="139" t="s">
        <v>245</v>
      </c>
      <c r="C109" s="140" t="s">
        <v>246</v>
      </c>
      <c r="D109" s="141"/>
      <c r="E109" s="142"/>
      <c r="F109" s="142"/>
      <c r="G109" s="143"/>
      <c r="H109" s="144"/>
      <c r="I109" s="144"/>
      <c r="J109" s="144"/>
      <c r="K109" s="144"/>
      <c r="Q109" s="145">
        <v>1</v>
      </c>
    </row>
    <row r="110" spans="1:59" ht="12.75">
      <c r="A110" s="146">
        <v>66</v>
      </c>
      <c r="B110" s="147" t="s">
        <v>247</v>
      </c>
      <c r="C110" s="148" t="s">
        <v>248</v>
      </c>
      <c r="D110" s="149" t="s">
        <v>170</v>
      </c>
      <c r="E110" s="150">
        <v>1</v>
      </c>
      <c r="F110" s="150">
        <v>0</v>
      </c>
      <c r="G110" s="151">
        <f>E110*F110</f>
        <v>0</v>
      </c>
      <c r="H110" s="152">
        <v>0</v>
      </c>
      <c r="I110" s="152">
        <f>E110*H110</f>
        <v>0</v>
      </c>
      <c r="J110" s="152">
        <v>0</v>
      </c>
      <c r="K110" s="152">
        <f>E110*J110</f>
        <v>0</v>
      </c>
      <c r="Q110" s="145">
        <v>2</v>
      </c>
      <c r="AA110" s="121">
        <v>12</v>
      </c>
      <c r="AB110" s="121">
        <v>0</v>
      </c>
      <c r="AC110" s="121">
        <v>66</v>
      </c>
      <c r="BB110" s="121">
        <v>4</v>
      </c>
      <c r="BC110" s="121">
        <f>IF(BB110=1,G110,0)</f>
        <v>0</v>
      </c>
      <c r="BD110" s="121">
        <f>IF(BB110=2,G110,0)</f>
        <v>0</v>
      </c>
      <c r="BE110" s="121">
        <f>IF(BB110=3,G110,0)</f>
        <v>0</v>
      </c>
      <c r="BF110" s="121">
        <f>IF(BB110=4,G110,0)</f>
        <v>0</v>
      </c>
      <c r="BG110" s="121">
        <f>IF(BB110=5,G110,0)</f>
        <v>0</v>
      </c>
    </row>
    <row r="111" spans="1:59" ht="12.75">
      <c r="A111" s="160"/>
      <c r="B111" s="161" t="s">
        <v>73</v>
      </c>
      <c r="C111" s="162" t="str">
        <f>CONCATENATE(B109," ",C109)</f>
        <v>M21 Elektromontáže</v>
      </c>
      <c r="D111" s="160"/>
      <c r="E111" s="163"/>
      <c r="F111" s="163"/>
      <c r="G111" s="164">
        <f>SUM(G109:G110)</f>
        <v>0</v>
      </c>
      <c r="H111" s="165"/>
      <c r="I111" s="166">
        <f>SUM(I109:I110)</f>
        <v>0</v>
      </c>
      <c r="J111" s="165"/>
      <c r="K111" s="166">
        <f>SUM(K109:K110)</f>
        <v>0</v>
      </c>
      <c r="Q111" s="145">
        <v>4</v>
      </c>
      <c r="BC111" s="167">
        <f>SUM(BC109:BC110)</f>
        <v>0</v>
      </c>
      <c r="BD111" s="167">
        <f>SUM(BD109:BD110)</f>
        <v>0</v>
      </c>
      <c r="BE111" s="167">
        <f>SUM(BE109:BE110)</f>
        <v>0</v>
      </c>
      <c r="BF111" s="167">
        <f>SUM(BF109:BF110)</f>
        <v>0</v>
      </c>
      <c r="BG111" s="167">
        <f>SUM(BG109:BG110)</f>
        <v>0</v>
      </c>
    </row>
    <row r="112" spans="1:17" ht="12.75">
      <c r="A112" s="138" t="s">
        <v>69</v>
      </c>
      <c r="B112" s="139" t="s">
        <v>249</v>
      </c>
      <c r="C112" s="140" t="s">
        <v>250</v>
      </c>
      <c r="D112" s="141"/>
      <c r="E112" s="142"/>
      <c r="F112" s="142"/>
      <c r="G112" s="143"/>
      <c r="H112" s="144"/>
      <c r="I112" s="144"/>
      <c r="J112" s="144"/>
      <c r="K112" s="144"/>
      <c r="Q112" s="145">
        <v>1</v>
      </c>
    </row>
    <row r="113" spans="1:59" ht="12.75">
      <c r="A113" s="146">
        <v>67</v>
      </c>
      <c r="B113" s="147" t="s">
        <v>251</v>
      </c>
      <c r="C113" s="148" t="s">
        <v>252</v>
      </c>
      <c r="D113" s="149" t="s">
        <v>78</v>
      </c>
      <c r="E113" s="150">
        <v>37</v>
      </c>
      <c r="F113" s="150">
        <v>0</v>
      </c>
      <c r="G113" s="151">
        <f>E113*F113</f>
        <v>0</v>
      </c>
      <c r="H113" s="152">
        <v>0</v>
      </c>
      <c r="I113" s="152">
        <f>E113*H113</f>
        <v>0</v>
      </c>
      <c r="J113" s="152">
        <v>0</v>
      </c>
      <c r="K113" s="152">
        <f>E113*J113</f>
        <v>0</v>
      </c>
      <c r="Q113" s="145">
        <v>2</v>
      </c>
      <c r="AA113" s="121">
        <v>12</v>
      </c>
      <c r="AB113" s="121">
        <v>0</v>
      </c>
      <c r="AC113" s="121">
        <v>67</v>
      </c>
      <c r="BB113" s="121">
        <v>4</v>
      </c>
      <c r="BC113" s="121">
        <f>IF(BB113=1,G113,0)</f>
        <v>0</v>
      </c>
      <c r="BD113" s="121">
        <f>IF(BB113=2,G113,0)</f>
        <v>0</v>
      </c>
      <c r="BE113" s="121">
        <f>IF(BB113=3,G113,0)</f>
        <v>0</v>
      </c>
      <c r="BF113" s="121">
        <f>IF(BB113=4,G113,0)</f>
        <v>0</v>
      </c>
      <c r="BG113" s="121">
        <f>IF(BB113=5,G113,0)</f>
        <v>0</v>
      </c>
    </row>
    <row r="114" spans="1:59" ht="12.75">
      <c r="A114" s="146">
        <v>68</v>
      </c>
      <c r="B114" s="147" t="s">
        <v>253</v>
      </c>
      <c r="C114" s="148" t="s">
        <v>254</v>
      </c>
      <c r="D114" s="149" t="s">
        <v>78</v>
      </c>
      <c r="E114" s="150">
        <v>37</v>
      </c>
      <c r="F114" s="150">
        <v>0</v>
      </c>
      <c r="G114" s="151">
        <f>E114*F114</f>
        <v>0</v>
      </c>
      <c r="H114" s="152">
        <v>0</v>
      </c>
      <c r="I114" s="152">
        <f>E114*H114</f>
        <v>0</v>
      </c>
      <c r="J114" s="152">
        <v>0</v>
      </c>
      <c r="K114" s="152">
        <f>E114*J114</f>
        <v>0</v>
      </c>
      <c r="Q114" s="145">
        <v>2</v>
      </c>
      <c r="AA114" s="121">
        <v>12</v>
      </c>
      <c r="AB114" s="121">
        <v>1</v>
      </c>
      <c r="AC114" s="121">
        <v>68</v>
      </c>
      <c r="BB114" s="121">
        <v>4</v>
      </c>
      <c r="BC114" s="121">
        <f>IF(BB114=1,G114,0)</f>
        <v>0</v>
      </c>
      <c r="BD114" s="121">
        <f>IF(BB114=2,G114,0)</f>
        <v>0</v>
      </c>
      <c r="BE114" s="121">
        <f>IF(BB114=3,G114,0)</f>
        <v>0</v>
      </c>
      <c r="BF114" s="121">
        <f>IF(BB114=4,G114,0)</f>
        <v>0</v>
      </c>
      <c r="BG114" s="121">
        <f>IF(BB114=5,G114,0)</f>
        <v>0</v>
      </c>
    </row>
    <row r="115" spans="1:59" ht="12.75">
      <c r="A115" s="160"/>
      <c r="B115" s="161" t="s">
        <v>73</v>
      </c>
      <c r="C115" s="162" t="str">
        <f>CONCATENATE(B112," ",C112)</f>
        <v>M46 Zemní práce při montážích</v>
      </c>
      <c r="D115" s="160"/>
      <c r="E115" s="163"/>
      <c r="F115" s="163"/>
      <c r="G115" s="164">
        <f>SUM(G112:G114)</f>
        <v>0</v>
      </c>
      <c r="H115" s="165"/>
      <c r="I115" s="166">
        <f>SUM(I112:I114)</f>
        <v>0</v>
      </c>
      <c r="J115" s="165"/>
      <c r="K115" s="166">
        <f>SUM(K112:K114)</f>
        <v>0</v>
      </c>
      <c r="Q115" s="145">
        <v>4</v>
      </c>
      <c r="BC115" s="167">
        <f>SUM(BC112:BC114)</f>
        <v>0</v>
      </c>
      <c r="BD115" s="167">
        <f>SUM(BD112:BD114)</f>
        <v>0</v>
      </c>
      <c r="BE115" s="167">
        <f>SUM(BE112:BE114)</f>
        <v>0</v>
      </c>
      <c r="BF115" s="167">
        <f>SUM(BF112:BF114)</f>
        <v>0</v>
      </c>
      <c r="BG115" s="167">
        <f>SUM(BG112:BG114)</f>
        <v>0</v>
      </c>
    </row>
    <row r="116" ht="12.75">
      <c r="E116" s="121"/>
    </row>
    <row r="117" ht="12.75">
      <c r="E117" s="121"/>
    </row>
    <row r="118" ht="12.75">
      <c r="E118" s="121"/>
    </row>
    <row r="119" ht="12.75">
      <c r="E119" s="121"/>
    </row>
    <row r="120" ht="12.75">
      <c r="E120" s="121"/>
    </row>
    <row r="121" spans="5:9" ht="12.75">
      <c r="E121" s="121"/>
      <c r="I121" s="181"/>
    </row>
    <row r="122" ht="12.75">
      <c r="E122" s="121"/>
    </row>
    <row r="123" ht="12.75">
      <c r="E123" s="121"/>
    </row>
    <row r="124" ht="12.75">
      <c r="E124" s="121"/>
    </row>
    <row r="125" ht="12.75">
      <c r="E125" s="121"/>
    </row>
    <row r="126" ht="12.75">
      <c r="E126" s="121"/>
    </row>
    <row r="127" ht="12.75">
      <c r="E127" s="121"/>
    </row>
    <row r="128" ht="12.75">
      <c r="E128" s="121"/>
    </row>
    <row r="129" ht="12.75">
      <c r="E129" s="121"/>
    </row>
    <row r="130" ht="12.75">
      <c r="E130" s="121"/>
    </row>
    <row r="131" ht="12.75">
      <c r="E131" s="121"/>
    </row>
    <row r="132" ht="12.75">
      <c r="E132" s="121"/>
    </row>
    <row r="133" ht="12.75">
      <c r="E133" s="121"/>
    </row>
    <row r="134" ht="12.75">
      <c r="E134" s="121"/>
    </row>
    <row r="135" ht="12.75">
      <c r="E135" s="121"/>
    </row>
    <row r="136" ht="12.75">
      <c r="E136" s="121"/>
    </row>
    <row r="137" ht="12.75">
      <c r="E137" s="121"/>
    </row>
    <row r="138" ht="12.75">
      <c r="E138" s="121"/>
    </row>
    <row r="139" spans="1:7" ht="12.75">
      <c r="A139" s="168"/>
      <c r="B139" s="168"/>
      <c r="C139" s="168"/>
      <c r="D139" s="168"/>
      <c r="E139" s="168"/>
      <c r="F139" s="168"/>
      <c r="G139" s="168"/>
    </row>
    <row r="140" spans="1:7" ht="12.75">
      <c r="A140" s="168"/>
      <c r="B140" s="168"/>
      <c r="C140" s="168"/>
      <c r="D140" s="168"/>
      <c r="E140" s="168"/>
      <c r="F140" s="168"/>
      <c r="G140" s="168"/>
    </row>
    <row r="141" spans="1:7" ht="12.75">
      <c r="A141" s="168"/>
      <c r="B141" s="168"/>
      <c r="C141" s="168"/>
      <c r="D141" s="168"/>
      <c r="E141" s="168"/>
      <c r="F141" s="168"/>
      <c r="G141" s="168"/>
    </row>
    <row r="142" spans="1:7" ht="12.75">
      <c r="A142" s="168"/>
      <c r="B142" s="168"/>
      <c r="C142" s="168"/>
      <c r="D142" s="168"/>
      <c r="E142" s="168"/>
      <c r="F142" s="168"/>
      <c r="G142" s="168"/>
    </row>
    <row r="143" ht="12.75">
      <c r="E143" s="121"/>
    </row>
    <row r="144" ht="12.75">
      <c r="E144" s="121"/>
    </row>
    <row r="145" ht="12.75">
      <c r="E145" s="121"/>
    </row>
    <row r="146" ht="12.75">
      <c r="E146" s="121"/>
    </row>
    <row r="147" ht="12.75">
      <c r="E147" s="121"/>
    </row>
    <row r="148" ht="12.75">
      <c r="E148" s="121"/>
    </row>
    <row r="149" ht="12.75">
      <c r="E149" s="121"/>
    </row>
    <row r="150" ht="12.75">
      <c r="E150" s="121"/>
    </row>
    <row r="151" ht="12.75">
      <c r="E151" s="121"/>
    </row>
    <row r="152" ht="12.75">
      <c r="E152" s="121"/>
    </row>
    <row r="153" ht="12.75">
      <c r="E153" s="121"/>
    </row>
    <row r="154" ht="12.75">
      <c r="E154" s="121"/>
    </row>
    <row r="155" ht="12.75">
      <c r="E155" s="121"/>
    </row>
    <row r="156" ht="12.75">
      <c r="E156" s="121"/>
    </row>
    <row r="157" ht="12.75">
      <c r="E157" s="121"/>
    </row>
    <row r="158" ht="12.75">
      <c r="E158" s="121"/>
    </row>
    <row r="159" ht="12.75">
      <c r="E159" s="121"/>
    </row>
    <row r="160" ht="12.75">
      <c r="E160" s="121"/>
    </row>
    <row r="161" ht="12.75">
      <c r="E161" s="121"/>
    </row>
    <row r="162" ht="12.75">
      <c r="E162" s="121"/>
    </row>
    <row r="163" ht="12.75">
      <c r="E163" s="121"/>
    </row>
    <row r="164" ht="12.75">
      <c r="E164" s="121"/>
    </row>
    <row r="165" ht="12.75">
      <c r="E165" s="121"/>
    </row>
    <row r="166" ht="12.75">
      <c r="E166" s="121"/>
    </row>
    <row r="167" ht="12.75">
      <c r="E167" s="121"/>
    </row>
    <row r="168" spans="1:2" ht="12.75">
      <c r="A168" s="169"/>
      <c r="B168" s="169"/>
    </row>
    <row r="169" spans="1:7" ht="12.75">
      <c r="A169" s="168"/>
      <c r="B169" s="168"/>
      <c r="C169" s="171"/>
      <c r="D169" s="171"/>
      <c r="E169" s="172"/>
      <c r="F169" s="171"/>
      <c r="G169" s="173"/>
    </row>
    <row r="170" spans="1:7" ht="12.75">
      <c r="A170" s="174"/>
      <c r="B170" s="174"/>
      <c r="C170" s="168"/>
      <c r="D170" s="168"/>
      <c r="E170" s="175"/>
      <c r="F170" s="168"/>
      <c r="G170" s="168"/>
    </row>
    <row r="171" spans="1:7" ht="12.75">
      <c r="A171" s="168"/>
      <c r="B171" s="168"/>
      <c r="C171" s="168"/>
      <c r="D171" s="168"/>
      <c r="E171" s="175"/>
      <c r="F171" s="168"/>
      <c r="G171" s="168"/>
    </row>
    <row r="172" spans="1:7" ht="12.75">
      <c r="A172" s="168"/>
      <c r="B172" s="168"/>
      <c r="C172" s="168"/>
      <c r="D172" s="168"/>
      <c r="E172" s="175"/>
      <c r="F172" s="168"/>
      <c r="G172" s="168"/>
    </row>
    <row r="173" spans="1:7" ht="12.75">
      <c r="A173" s="168"/>
      <c r="B173" s="168"/>
      <c r="C173" s="168"/>
      <c r="D173" s="168"/>
      <c r="E173" s="175"/>
      <c r="F173" s="168"/>
      <c r="G173" s="168"/>
    </row>
    <row r="174" spans="1:7" ht="12.75">
      <c r="A174" s="168"/>
      <c r="B174" s="168"/>
      <c r="C174" s="168"/>
      <c r="D174" s="168"/>
      <c r="E174" s="175"/>
      <c r="F174" s="168"/>
      <c r="G174" s="168"/>
    </row>
    <row r="175" spans="1:7" ht="12.75">
      <c r="A175" s="168"/>
      <c r="B175" s="168"/>
      <c r="C175" s="168"/>
      <c r="D175" s="168"/>
      <c r="E175" s="175"/>
      <c r="F175" s="168"/>
      <c r="G175" s="168"/>
    </row>
    <row r="176" spans="1:7" ht="12.75">
      <c r="A176" s="168"/>
      <c r="B176" s="168"/>
      <c r="C176" s="168"/>
      <c r="D176" s="168"/>
      <c r="E176" s="175"/>
      <c r="F176" s="168"/>
      <c r="G176" s="168"/>
    </row>
    <row r="177" spans="1:7" ht="12.75">
      <c r="A177" s="168"/>
      <c r="B177" s="168"/>
      <c r="C177" s="168"/>
      <c r="D177" s="168"/>
      <c r="E177" s="175"/>
      <c r="F177" s="168"/>
      <c r="G177" s="168"/>
    </row>
    <row r="178" spans="1:7" ht="12.75">
      <c r="A178" s="168"/>
      <c r="B178" s="168"/>
      <c r="C178" s="168"/>
      <c r="D178" s="168"/>
      <c r="E178" s="175"/>
      <c r="F178" s="168"/>
      <c r="G178" s="168"/>
    </row>
    <row r="179" spans="1:7" ht="12.75">
      <c r="A179" s="168"/>
      <c r="B179" s="168"/>
      <c r="C179" s="168"/>
      <c r="D179" s="168"/>
      <c r="E179" s="175"/>
      <c r="F179" s="168"/>
      <c r="G179" s="168"/>
    </row>
    <row r="180" spans="1:7" ht="12.75">
      <c r="A180" s="168"/>
      <c r="B180" s="168"/>
      <c r="C180" s="168"/>
      <c r="D180" s="168"/>
      <c r="E180" s="175"/>
      <c r="F180" s="168"/>
      <c r="G180" s="168"/>
    </row>
    <row r="181" spans="1:7" ht="12.75">
      <c r="A181" s="168"/>
      <c r="B181" s="168"/>
      <c r="C181" s="168"/>
      <c r="D181" s="168"/>
      <c r="E181" s="175"/>
      <c r="F181" s="168"/>
      <c r="G181" s="168"/>
    </row>
    <row r="182" spans="1:7" ht="12.75">
      <c r="A182" s="168"/>
      <c r="B182" s="168"/>
      <c r="C182" s="168"/>
      <c r="D182" s="168"/>
      <c r="E182" s="175"/>
      <c r="F182" s="168"/>
      <c r="G182" s="168"/>
    </row>
  </sheetData>
  <mergeCells count="21">
    <mergeCell ref="C13:D13"/>
    <mergeCell ref="C15:D15"/>
    <mergeCell ref="C17:D17"/>
    <mergeCell ref="C18:D18"/>
    <mergeCell ref="C20:D20"/>
    <mergeCell ref="C22:D22"/>
    <mergeCell ref="C24:D24"/>
    <mergeCell ref="C35:D35"/>
    <mergeCell ref="C36:D36"/>
    <mergeCell ref="A1:I1"/>
    <mergeCell ref="A3:B3"/>
    <mergeCell ref="A4:B4"/>
    <mergeCell ref="G4:I4"/>
    <mergeCell ref="C11:D11"/>
    <mergeCell ref="C99:D99"/>
    <mergeCell ref="C104:D104"/>
    <mergeCell ref="C81:D81"/>
    <mergeCell ref="C45:D45"/>
    <mergeCell ref="C47:D47"/>
    <mergeCell ref="C57:D57"/>
    <mergeCell ref="C59:D59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6.25390625" style="0" customWidth="1"/>
    <col min="2" max="2" width="13.375" style="0" customWidth="1"/>
    <col min="3" max="3" width="51.75390625" style="0" customWidth="1"/>
    <col min="4" max="4" width="8.125" style="0" bestFit="1" customWidth="1"/>
    <col min="5" max="5" width="8.00390625" style="0" bestFit="1" customWidth="1"/>
    <col min="6" max="6" width="9.75390625" style="0" bestFit="1" customWidth="1"/>
    <col min="7" max="7" width="11.75390625" style="0" customWidth="1"/>
    <col min="8" max="8" width="6.375" style="0" customWidth="1"/>
    <col min="9" max="9" width="16.125" style="0" customWidth="1"/>
  </cols>
  <sheetData>
    <row r="1" spans="1:9" ht="12.75">
      <c r="A1" s="182"/>
      <c r="B1" s="183"/>
      <c r="C1" s="184"/>
      <c r="D1" s="182"/>
      <c r="E1" s="182"/>
      <c r="F1" s="182"/>
      <c r="G1" s="182"/>
      <c r="H1" s="185"/>
      <c r="I1" s="185"/>
    </row>
    <row r="2" spans="1:9" ht="18">
      <c r="A2" s="182"/>
      <c r="B2" s="183"/>
      <c r="C2" s="186" t="s">
        <v>258</v>
      </c>
      <c r="D2" s="182"/>
      <c r="E2" s="182"/>
      <c r="F2" s="182"/>
      <c r="G2" s="182"/>
      <c r="H2" s="185"/>
      <c r="I2" s="185"/>
    </row>
    <row r="3" spans="1:9" ht="12.75">
      <c r="A3" s="182"/>
      <c r="B3" s="183"/>
      <c r="C3" s="184"/>
      <c r="D3" s="182"/>
      <c r="E3" s="182"/>
      <c r="F3" s="182"/>
      <c r="G3" s="182"/>
      <c r="H3" s="185"/>
      <c r="I3" s="185"/>
    </row>
    <row r="4" spans="1:9" ht="12.75">
      <c r="A4" s="187" t="s">
        <v>5</v>
      </c>
      <c r="B4" s="183"/>
      <c r="C4" s="188" t="s">
        <v>259</v>
      </c>
      <c r="D4" s="182"/>
      <c r="E4" s="182"/>
      <c r="F4" s="182"/>
      <c r="G4" s="182"/>
      <c r="H4" s="185"/>
      <c r="I4" s="185"/>
    </row>
    <row r="5" spans="1:9" ht="12.75">
      <c r="A5" s="187" t="s">
        <v>260</v>
      </c>
      <c r="B5" s="183"/>
      <c r="C5" s="189" t="s">
        <v>261</v>
      </c>
      <c r="D5" s="182"/>
      <c r="E5" s="182"/>
      <c r="F5" s="182"/>
      <c r="G5" s="182"/>
      <c r="H5" s="185"/>
      <c r="I5" s="185"/>
    </row>
    <row r="6" spans="1:9" ht="13.5" thickBot="1">
      <c r="A6" s="187" t="s">
        <v>262</v>
      </c>
      <c r="B6" s="183"/>
      <c r="C6" s="189" t="s">
        <v>261</v>
      </c>
      <c r="D6" s="182"/>
      <c r="E6" s="182"/>
      <c r="F6" s="182"/>
      <c r="G6" s="182"/>
      <c r="H6" s="185"/>
      <c r="I6" s="185"/>
    </row>
    <row r="7" spans="1:9" ht="12.75">
      <c r="A7" s="190" t="s">
        <v>263</v>
      </c>
      <c r="B7" s="191" t="s">
        <v>264</v>
      </c>
      <c r="C7" s="191" t="s">
        <v>60</v>
      </c>
      <c r="D7" s="192" t="s">
        <v>265</v>
      </c>
      <c r="E7" s="192" t="s">
        <v>266</v>
      </c>
      <c r="F7" s="253" t="s">
        <v>267</v>
      </c>
      <c r="G7" s="254"/>
      <c r="H7" s="255" t="s">
        <v>268</v>
      </c>
      <c r="I7" s="256"/>
    </row>
    <row r="8" spans="1:9" ht="13.5" thickBot="1">
      <c r="A8" s="193" t="s">
        <v>269</v>
      </c>
      <c r="B8" s="194" t="s">
        <v>270</v>
      </c>
      <c r="C8" s="194"/>
      <c r="D8" s="195"/>
      <c r="E8" s="195" t="s">
        <v>271</v>
      </c>
      <c r="F8" s="195" t="s">
        <v>272</v>
      </c>
      <c r="G8" s="196" t="s">
        <v>273</v>
      </c>
      <c r="H8" s="197" t="s">
        <v>41</v>
      </c>
      <c r="I8" s="198" t="s">
        <v>273</v>
      </c>
    </row>
    <row r="9" spans="1:9" ht="12.75">
      <c r="A9" s="190">
        <v>1</v>
      </c>
      <c r="B9" s="191" t="s">
        <v>117</v>
      </c>
      <c r="C9" s="191" t="s">
        <v>274</v>
      </c>
      <c r="D9" s="192">
        <v>4</v>
      </c>
      <c r="E9" s="199">
        <v>5</v>
      </c>
      <c r="F9" s="199">
        <v>6</v>
      </c>
      <c r="G9" s="200">
        <v>7</v>
      </c>
      <c r="H9" s="199">
        <v>8</v>
      </c>
      <c r="I9" s="200">
        <v>9</v>
      </c>
    </row>
    <row r="10" spans="1:9" ht="12.75">
      <c r="A10" s="201"/>
      <c r="B10" s="202"/>
      <c r="C10" s="203" t="s">
        <v>275</v>
      </c>
      <c r="D10" s="204"/>
      <c r="E10" s="205"/>
      <c r="F10" s="205"/>
      <c r="G10" s="206"/>
      <c r="H10" s="207"/>
      <c r="I10" s="208"/>
    </row>
    <row r="11" spans="1:9" ht="12.75">
      <c r="A11" s="201">
        <v>1</v>
      </c>
      <c r="B11" s="202" t="s">
        <v>276</v>
      </c>
      <c r="C11" s="209" t="s">
        <v>277</v>
      </c>
      <c r="D11" s="231" t="s">
        <v>278</v>
      </c>
      <c r="E11" s="205">
        <v>1</v>
      </c>
      <c r="F11" s="205"/>
      <c r="G11" s="206"/>
      <c r="H11" s="205"/>
      <c r="I11" s="206"/>
    </row>
    <row r="12" spans="1:9" ht="12.75">
      <c r="A12" s="201">
        <v>2</v>
      </c>
      <c r="B12" s="202" t="s">
        <v>279</v>
      </c>
      <c r="C12" s="210" t="s">
        <v>280</v>
      </c>
      <c r="D12" s="231" t="s">
        <v>278</v>
      </c>
      <c r="E12" s="205">
        <v>1</v>
      </c>
      <c r="F12" s="211"/>
      <c r="G12" s="206"/>
      <c r="H12" s="205"/>
      <c r="I12" s="206"/>
    </row>
    <row r="13" spans="1:9" ht="12.75">
      <c r="A13" s="201">
        <v>3</v>
      </c>
      <c r="B13" s="202" t="s">
        <v>281</v>
      </c>
      <c r="C13" s="209" t="s">
        <v>282</v>
      </c>
      <c r="D13" s="231" t="s">
        <v>278</v>
      </c>
      <c r="E13" s="205">
        <v>1</v>
      </c>
      <c r="F13" s="205"/>
      <c r="G13" s="206"/>
      <c r="H13" s="205"/>
      <c r="I13" s="206"/>
    </row>
    <row r="14" spans="1:9" ht="12.75">
      <c r="A14" s="201">
        <v>4</v>
      </c>
      <c r="B14" s="202" t="s">
        <v>283</v>
      </c>
      <c r="C14" s="210" t="s">
        <v>284</v>
      </c>
      <c r="D14" s="231" t="s">
        <v>278</v>
      </c>
      <c r="E14" s="205">
        <v>1</v>
      </c>
      <c r="F14" s="205"/>
      <c r="G14" s="206"/>
      <c r="H14" s="205"/>
      <c r="I14" s="206"/>
    </row>
    <row r="15" spans="1:9" ht="12.75">
      <c r="A15" s="201">
        <v>5</v>
      </c>
      <c r="B15" s="202" t="s">
        <v>285</v>
      </c>
      <c r="C15" s="210" t="s">
        <v>286</v>
      </c>
      <c r="D15" s="231" t="s">
        <v>287</v>
      </c>
      <c r="E15" s="205">
        <v>1</v>
      </c>
      <c r="F15" s="205"/>
      <c r="G15" s="206"/>
      <c r="H15" s="205"/>
      <c r="I15" s="206"/>
    </row>
    <row r="16" spans="1:9" ht="25.5">
      <c r="A16" s="201">
        <v>6</v>
      </c>
      <c r="B16" s="202" t="s">
        <v>288</v>
      </c>
      <c r="C16" s="212" t="s">
        <v>289</v>
      </c>
      <c r="D16" s="231" t="s">
        <v>278</v>
      </c>
      <c r="E16" s="205">
        <v>1</v>
      </c>
      <c r="F16" s="205"/>
      <c r="G16" s="206"/>
      <c r="H16" s="205"/>
      <c r="I16" s="206"/>
    </row>
    <row r="17" spans="1:9" ht="25.5">
      <c r="A17" s="201">
        <v>7</v>
      </c>
      <c r="B17" s="202" t="s">
        <v>290</v>
      </c>
      <c r="C17" s="213" t="s">
        <v>291</v>
      </c>
      <c r="D17" s="231" t="s">
        <v>278</v>
      </c>
      <c r="E17" s="205">
        <v>1</v>
      </c>
      <c r="F17" s="205"/>
      <c r="G17" s="206"/>
      <c r="H17" s="205"/>
      <c r="I17" s="206"/>
    </row>
    <row r="18" spans="1:9" ht="38.25">
      <c r="A18" s="201">
        <v>8</v>
      </c>
      <c r="B18" s="202" t="s">
        <v>292</v>
      </c>
      <c r="C18" s="213" t="s">
        <v>293</v>
      </c>
      <c r="D18" s="231" t="s">
        <v>278</v>
      </c>
      <c r="E18" s="205">
        <v>1</v>
      </c>
      <c r="F18" s="205"/>
      <c r="G18" s="206"/>
      <c r="H18" s="205"/>
      <c r="I18" s="206"/>
    </row>
    <row r="19" spans="1:9" ht="38.25">
      <c r="A19" s="201">
        <v>9</v>
      </c>
      <c r="B19" s="202" t="s">
        <v>294</v>
      </c>
      <c r="C19" s="212" t="s">
        <v>295</v>
      </c>
      <c r="D19" s="231" t="s">
        <v>278</v>
      </c>
      <c r="E19" s="205">
        <v>1</v>
      </c>
      <c r="F19" s="205"/>
      <c r="G19" s="206"/>
      <c r="H19" s="205"/>
      <c r="I19" s="206"/>
    </row>
    <row r="20" spans="1:9" ht="38.25">
      <c r="A20" s="201">
        <v>10</v>
      </c>
      <c r="B20" s="202" t="s">
        <v>296</v>
      </c>
      <c r="C20" s="213" t="s">
        <v>297</v>
      </c>
      <c r="D20" s="231" t="s">
        <v>278</v>
      </c>
      <c r="E20" s="205">
        <v>1</v>
      </c>
      <c r="F20" s="205"/>
      <c r="G20" s="206"/>
      <c r="H20" s="205"/>
      <c r="I20" s="206"/>
    </row>
    <row r="21" spans="1:9" ht="12.75">
      <c r="A21" s="201"/>
      <c r="B21" s="214"/>
      <c r="C21" s="212"/>
      <c r="D21" s="215"/>
      <c r="E21" s="205"/>
      <c r="F21" s="205"/>
      <c r="G21" s="206"/>
      <c r="H21" s="205"/>
      <c r="I21" s="206"/>
    </row>
    <row r="22" spans="1:9" ht="12.75">
      <c r="A22" s="201"/>
      <c r="B22" s="202"/>
      <c r="C22" s="213"/>
      <c r="D22" s="204"/>
      <c r="E22" s="205"/>
      <c r="F22" s="205"/>
      <c r="G22" s="206"/>
      <c r="H22" s="205"/>
      <c r="I22" s="206"/>
    </row>
    <row r="23" spans="1:9" ht="12.75">
      <c r="A23" s="217"/>
      <c r="B23" s="202"/>
      <c r="C23" s="203"/>
      <c r="D23" s="204"/>
      <c r="E23" s="205"/>
      <c r="F23" s="205"/>
      <c r="G23" s="216"/>
      <c r="H23" s="205"/>
      <c r="I23" s="216"/>
    </row>
    <row r="24" spans="1:9" ht="12.75">
      <c r="A24" s="218"/>
      <c r="B24" s="219"/>
      <c r="C24" s="220"/>
      <c r="D24" s="221"/>
      <c r="E24" s="222"/>
      <c r="F24" s="222"/>
      <c r="G24" s="223"/>
      <c r="H24" s="222"/>
      <c r="I24" s="223"/>
    </row>
    <row r="25" spans="1:9" ht="16.5" thickBot="1">
      <c r="A25" s="224" t="s">
        <v>298</v>
      </c>
      <c r="B25" s="225"/>
      <c r="C25" s="226"/>
      <c r="D25" s="227"/>
      <c r="E25" s="228"/>
      <c r="F25" s="228"/>
      <c r="G25" s="229">
        <f>SUM(G11:G20)</f>
        <v>0</v>
      </c>
      <c r="H25" s="228"/>
      <c r="I25" s="230">
        <f>SUM(I11:I20)</f>
        <v>0</v>
      </c>
    </row>
  </sheetData>
  <protectedRanges>
    <protectedRange password="C08A" sqref="F12" name="Oblast1" securityDescriptor="O:WDG:WDD:(A;;CC;;;S-1-5-21-796845957-813497703-839522115-1003)"/>
  </protectedRanges>
  <mergeCells count="2">
    <mergeCell ref="F7:G7"/>
    <mergeCell ref="H7:I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Andr</cp:lastModifiedBy>
  <cp:lastPrinted>2015-03-25T14:46:57Z</cp:lastPrinted>
  <dcterms:created xsi:type="dcterms:W3CDTF">2011-01-22T20:07:18Z</dcterms:created>
  <dcterms:modified xsi:type="dcterms:W3CDTF">2015-03-25T14:48:37Z</dcterms:modified>
  <cp:category/>
  <cp:version/>
  <cp:contentType/>
  <cp:contentStatus/>
</cp:coreProperties>
</file>