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Komunikace" sheetId="12" r:id="rId4"/>
    <sheet name="Veř. osvětlení" sheetId="13" r:id="rId5"/>
  </sheets>
  <externalReferences>
    <externalReference r:id="rId6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Komunikace!$A$1:$U$67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4" i="13"/>
  <c r="G7" i="12" l="1"/>
  <c r="I8"/>
  <c r="K8"/>
  <c r="M8"/>
  <c r="O8"/>
  <c r="Q8"/>
  <c r="U8"/>
  <c r="I10"/>
  <c r="K10"/>
  <c r="M10"/>
  <c r="O10"/>
  <c r="Q10"/>
  <c r="U10"/>
  <c r="I12"/>
  <c r="K12"/>
  <c r="M12"/>
  <c r="O12"/>
  <c r="Q12"/>
  <c r="U12"/>
  <c r="I14"/>
  <c r="K14"/>
  <c r="M14"/>
  <c r="O14"/>
  <c r="Q14"/>
  <c r="U14"/>
  <c r="I16"/>
  <c r="K16"/>
  <c r="M16"/>
  <c r="O16"/>
  <c r="Q16"/>
  <c r="U16"/>
  <c r="I17"/>
  <c r="K17"/>
  <c r="M17"/>
  <c r="O17"/>
  <c r="Q17"/>
  <c r="U17"/>
  <c r="I19"/>
  <c r="K19"/>
  <c r="M19"/>
  <c r="O19"/>
  <c r="Q19"/>
  <c r="U19"/>
  <c r="I21"/>
  <c r="K21"/>
  <c r="M21"/>
  <c r="O21"/>
  <c r="Q21"/>
  <c r="U21"/>
  <c r="I23"/>
  <c r="K23"/>
  <c r="M23"/>
  <c r="O23"/>
  <c r="Q23"/>
  <c r="U23"/>
  <c r="I24"/>
  <c r="K24"/>
  <c r="M24"/>
  <c r="O24"/>
  <c r="Q24"/>
  <c r="U24"/>
  <c r="I26"/>
  <c r="K26"/>
  <c r="M26"/>
  <c r="O26"/>
  <c r="Q26"/>
  <c r="U26"/>
  <c r="I28"/>
  <c r="K28"/>
  <c r="M28"/>
  <c r="O28"/>
  <c r="Q28"/>
  <c r="U28"/>
  <c r="G30"/>
  <c r="I31"/>
  <c r="K31"/>
  <c r="M31"/>
  <c r="O31"/>
  <c r="Q31"/>
  <c r="U31"/>
  <c r="I33"/>
  <c r="K33"/>
  <c r="M33"/>
  <c r="O33"/>
  <c r="Q33"/>
  <c r="U33"/>
  <c r="I34"/>
  <c r="K34"/>
  <c r="M34"/>
  <c r="O34"/>
  <c r="Q34"/>
  <c r="U34"/>
  <c r="I35"/>
  <c r="K35"/>
  <c r="M35"/>
  <c r="O35"/>
  <c r="Q35"/>
  <c r="U35"/>
  <c r="I36"/>
  <c r="K36"/>
  <c r="M36"/>
  <c r="O36"/>
  <c r="Q36"/>
  <c r="U36"/>
  <c r="I37"/>
  <c r="K37"/>
  <c r="M37"/>
  <c r="O37"/>
  <c r="Q37"/>
  <c r="U37"/>
  <c r="I39"/>
  <c r="K39"/>
  <c r="M39"/>
  <c r="O39"/>
  <c r="Q39"/>
  <c r="U39"/>
  <c r="G41"/>
  <c r="I42"/>
  <c r="K42"/>
  <c r="M42"/>
  <c r="O42"/>
  <c r="Q42"/>
  <c r="U42"/>
  <c r="I44"/>
  <c r="K44"/>
  <c r="M44"/>
  <c r="O44"/>
  <c r="Q44"/>
  <c r="U44"/>
  <c r="G45"/>
  <c r="I46"/>
  <c r="K46"/>
  <c r="M46"/>
  <c r="O46"/>
  <c r="Q46"/>
  <c r="U46"/>
  <c r="I47"/>
  <c r="K47"/>
  <c r="M47"/>
  <c r="O47"/>
  <c r="Q47"/>
  <c r="U47"/>
  <c r="I48"/>
  <c r="K48"/>
  <c r="M48"/>
  <c r="O48"/>
  <c r="Q48"/>
  <c r="U48"/>
  <c r="I49"/>
  <c r="K49"/>
  <c r="M49"/>
  <c r="O49"/>
  <c r="Q49"/>
  <c r="U49"/>
  <c r="I50"/>
  <c r="K50"/>
  <c r="M50"/>
  <c r="O50"/>
  <c r="Q50"/>
  <c r="U50"/>
  <c r="I52"/>
  <c r="K52"/>
  <c r="M52"/>
  <c r="O52"/>
  <c r="Q52"/>
  <c r="U52"/>
  <c r="I54"/>
  <c r="K54"/>
  <c r="M54"/>
  <c r="O54"/>
  <c r="Q54"/>
  <c r="U54"/>
  <c r="I56"/>
  <c r="K56"/>
  <c r="M56"/>
  <c r="O56"/>
  <c r="Q56"/>
  <c r="U56"/>
  <c r="I57"/>
  <c r="K57"/>
  <c r="M57"/>
  <c r="O57"/>
  <c r="Q57"/>
  <c r="U57"/>
  <c r="I58"/>
  <c r="K58"/>
  <c r="M58"/>
  <c r="O58"/>
  <c r="Q58"/>
  <c r="U58"/>
  <c r="I59"/>
  <c r="K59"/>
  <c r="M59"/>
  <c r="O59"/>
  <c r="Q59"/>
  <c r="U59"/>
  <c r="G60"/>
  <c r="I61"/>
  <c r="I60" s="1"/>
  <c r="K61"/>
  <c r="K60" s="1"/>
  <c r="M61"/>
  <c r="M60" s="1"/>
  <c r="O61"/>
  <c r="O60" s="1"/>
  <c r="Q61"/>
  <c r="Q60" s="1"/>
  <c r="U61"/>
  <c r="U60" s="1"/>
  <c r="G62"/>
  <c r="I63"/>
  <c r="K63"/>
  <c r="M63"/>
  <c r="O63"/>
  <c r="Q63"/>
  <c r="U63"/>
  <c r="I64"/>
  <c r="K64"/>
  <c r="M64"/>
  <c r="O64"/>
  <c r="Q64"/>
  <c r="U64"/>
  <c r="I65"/>
  <c r="K65"/>
  <c r="M65"/>
  <c r="O65"/>
  <c r="Q65"/>
  <c r="U65"/>
  <c r="F40" i="1"/>
  <c r="G40"/>
  <c r="H40"/>
  <c r="I40"/>
  <c r="J40"/>
  <c r="J39"/>
  <c r="J28"/>
  <c r="J26"/>
  <c r="G38"/>
  <c r="F38"/>
  <c r="J23"/>
  <c r="J24"/>
  <c r="J25"/>
  <c r="J27"/>
  <c r="E24"/>
  <c r="E26"/>
  <c r="G67" i="12" l="1"/>
  <c r="U62"/>
  <c r="O62"/>
  <c r="K62"/>
  <c r="U45"/>
  <c r="O45"/>
  <c r="K45"/>
  <c r="Q41"/>
  <c r="M41"/>
  <c r="I41"/>
  <c r="U30"/>
  <c r="O30"/>
  <c r="K30"/>
  <c r="Q7"/>
  <c r="M7"/>
  <c r="I7"/>
  <c r="Q62"/>
  <c r="M62"/>
  <c r="I62"/>
  <c r="Q45"/>
  <c r="M45"/>
  <c r="I45"/>
  <c r="U41"/>
  <c r="O41"/>
  <c r="K41"/>
  <c r="Q30"/>
  <c r="M30"/>
  <c r="I30"/>
  <c r="U7"/>
  <c r="O7"/>
  <c r="K7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<sst xmlns="http://schemas.openxmlformats.org/spreadsheetml/2006/main" count="405" uniqueCount="234">
  <si>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</si>
  <si>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</si>
  <si>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</si>
  <si>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</si>
  <si>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</si>
  <si>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</si>
  <si>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</si>
  <si>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</si>
  <si>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</si>
  <si>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</si>
  <si>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</si>
  <si>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</si>
  <si>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</si>
  <si>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</si>
  <si>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</si>
  <si>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</si>
  <si>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</si>
  <si>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</si>
  <si>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</si>
  <si>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</si>
  <si>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</si>
  <si>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</si>
  <si>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</si>
  <si>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</si>
  <si>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</si>
  <si>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</si>
  <si>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</si>
  <si>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</si>
  <si>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</si>
  <si>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</si>
  <si>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</si>
  <si>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</si>
  <si>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</si>
  <si>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</si>
  <si>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</si>
  <si>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</si>
  <si>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</si>
  <si>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</si>
  <si>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</si>
  <si>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</si>
  <si>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</si>
  <si>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</si>
  <si>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</si>
  <si>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</si>
  <si>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Cyklostezka Trutnov Poříčí - úsek od vodáckého mostu po Bílou lávku</t>
  </si>
  <si>
    <t>Město Trutnov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</si>
  <si>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</si>
  <si>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</si>
  <si>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</si>
  <si>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</si>
  <si>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</si>
  <si>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</si>
  <si>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</si>
  <si>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</si>
  <si>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</si>
  <si>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</si>
  <si>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</si>
  <si>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</si>
  <si>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</si>
  <si>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</si>
  <si>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</si>
  <si>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VN</t>
  </si>
  <si>
    <t>ON</t>
  </si>
  <si>
    <t>S: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</si>
  <si>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</si>
  <si>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</si>
  <si>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</si>
  <si>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</si>
  <si>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</si>
  <si>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</si>
  <si>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</si>
  <si>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</si>
  <si>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</si>
  <si>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</si>
  <si>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</si>
  <si>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</si>
  <si>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</si>
  <si>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</si>
  <si>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</si>
  <si>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</si>
  <si>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</si>
  <si>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</si>
  <si>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</si>
  <si>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</si>
  <si>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</si>
  <si>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</si>
  <si>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</si>
  <si>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</si>
  <si>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</si>
  <si>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111201101R00</t>
  </si>
  <si>
    <t>Odstranění křovin i s kořeny na ploše do 1000 m2</t>
  </si>
  <si>
    <t>m2</t>
  </si>
  <si>
    <t>POL1_0</t>
  </si>
  <si>
    <t>200*2</t>
  </si>
  <si>
    <t>VV</t>
  </si>
  <si>
    <t>120901121RT3</t>
  </si>
  <si>
    <t>Bourání konstrukcí z prostého betonu v odkopávkách, bagrem s kladivem</t>
  </si>
  <si>
    <t>m3</t>
  </si>
  <si>
    <t>121101100R00</t>
  </si>
  <si>
    <t>Sejmutí ornice, pl. do 400 m2, přemístění do 50 m</t>
  </si>
  <si>
    <t>1579*0,15</t>
  </si>
  <si>
    <t>122202202R00</t>
  </si>
  <si>
    <t>Odkopávky pro silnice v hor. 3 do 1000 m3</t>
  </si>
  <si>
    <t>1579*0,2</t>
  </si>
  <si>
    <t>162301501R00</t>
  </si>
  <si>
    <t>Vodorovné přemístění křovin do  5000 m</t>
  </si>
  <si>
    <t>162701101R00</t>
  </si>
  <si>
    <t>Vodorovné přemístění výkopku z hor.1-4 do 6000 m</t>
  </si>
  <si>
    <t>174101101R00</t>
  </si>
  <si>
    <t>Zásyp jam, rýh, šachet se zhutněním</t>
  </si>
  <si>
    <t>kraje konstrukce ornicí:902*0,06</t>
  </si>
  <si>
    <t>180400010RA0</t>
  </si>
  <si>
    <t>Založení trávníku lučního v rovině s dodáním osiva</t>
  </si>
  <si>
    <t>POL2_0</t>
  </si>
  <si>
    <t>902*0,5</t>
  </si>
  <si>
    <t>181101102R00</t>
  </si>
  <si>
    <t>Úprava pláně v zářezech v hor. 1-4, se zhutněním</t>
  </si>
  <si>
    <t>199000002R00</t>
  </si>
  <si>
    <t>Poplatek za skládku horniny 1- 4</t>
  </si>
  <si>
    <t>236,85+315,8</t>
  </si>
  <si>
    <t>X09001</t>
  </si>
  <si>
    <t>Poplatek za skládku - suť</t>
  </si>
  <si>
    <t>t</t>
  </si>
  <si>
    <t>POL3_0</t>
  </si>
  <si>
    <t>X003</t>
  </si>
  <si>
    <t>Nákup a dovoz ornice</t>
  </si>
  <si>
    <t>54,12*1,8</t>
  </si>
  <si>
    <t>564871111RT4</t>
  </si>
  <si>
    <t>Podklad ze štěrkodrti po zhutnění tloušťky 25 cm, štěrkodrť frakce 0-63 mm</t>
  </si>
  <si>
    <t>1424</t>
  </si>
  <si>
    <t>565141111R00</t>
  </si>
  <si>
    <t>Podklad z obal kam.ACP 16+,ACP 22+,do 3 m,tl. 6 cm</t>
  </si>
  <si>
    <t>573111112R00</t>
  </si>
  <si>
    <t>Postřik živičný infiltr.+ posyp,z asfaltu 1 kg/m2</t>
  </si>
  <si>
    <t>573211111R00</t>
  </si>
  <si>
    <t>Postřik živičný spojovací z asfaltu 0,5-0,7 kg/m2</t>
  </si>
  <si>
    <t>577141212R00</t>
  </si>
  <si>
    <t>Beton asfalt. ACO 8,ACO 11,ACO 16, do 3 m, tl.5 cm</t>
  </si>
  <si>
    <t>594111111R00</t>
  </si>
  <si>
    <t>Dlažba z lomového kamene,lože z kam.těž.do 5 cm</t>
  </si>
  <si>
    <t>oprava nábřež. dlažby:60*1,0</t>
  </si>
  <si>
    <t>599141111R00</t>
  </si>
  <si>
    <t>Vyplnění spár mezi panely živičnou zálivkou</t>
  </si>
  <si>
    <t>m</t>
  </si>
  <si>
    <t>napojení:10</t>
  </si>
  <si>
    <t>899304111R00</t>
  </si>
  <si>
    <t>Osazení poklopu s rámem železobetonového, vč. vyr. bet. prstence</t>
  </si>
  <si>
    <t>kus</t>
  </si>
  <si>
    <t>výměna poklopů parovodu:2</t>
  </si>
  <si>
    <t>H08012</t>
  </si>
  <si>
    <t>ŽB poklop D400</t>
  </si>
  <si>
    <t>ks</t>
  </si>
  <si>
    <t>911231111R00</t>
  </si>
  <si>
    <t>Osazení a montáž silnič.zábradlí ocelového,2 madla</t>
  </si>
  <si>
    <t>914001111R00</t>
  </si>
  <si>
    <t>Osazení sloupků dopr.značky vč. beton. základu</t>
  </si>
  <si>
    <t>914001125R00</t>
  </si>
  <si>
    <t>Osazení svislé dopr.značky na sloupek nebo konzolu</t>
  </si>
  <si>
    <t>915711111R00</t>
  </si>
  <si>
    <t>Vodorovné značení dělicích čar 12 cm střík.barvou</t>
  </si>
  <si>
    <t>915721111R00</t>
  </si>
  <si>
    <t>Vodorovné značení střík.barvou stopčar,zeber atd.</t>
  </si>
  <si>
    <t>piktogramy a nápisy:44*0,6</t>
  </si>
  <si>
    <t>919735112R00</t>
  </si>
  <si>
    <t>Řezání stávajícího živičného krytu tl. 5 - 10 cm</t>
  </si>
  <si>
    <t>H09150</t>
  </si>
  <si>
    <t>Plastový hmatný pás</t>
  </si>
  <si>
    <t>varovné pásy:11,6*0,4</t>
  </si>
  <si>
    <t>H09101</t>
  </si>
  <si>
    <t>Dopravní značka B,C zákl. velikost vč upev</t>
  </si>
  <si>
    <t>H09110</t>
  </si>
  <si>
    <t>Dodatková tabulka E 500x500 vč upev</t>
  </si>
  <si>
    <t>H09115</t>
  </si>
  <si>
    <t>Sloupek dopr. značek pr.60 pozink dl 3m vč upev</t>
  </si>
  <si>
    <t>H09030</t>
  </si>
  <si>
    <t>Chodník. ocel. zábradlí z trubek pr.60 bez výplně, vč. nátěru základ. a 2x krycí</t>
  </si>
  <si>
    <t>998225111R00</t>
  </si>
  <si>
    <t>Přesun hmot, pozemní komunikace, kryt živičný</t>
  </si>
  <si>
    <t>V01</t>
  </si>
  <si>
    <t>Zařízení staveniště</t>
  </si>
  <si>
    <t>kpl</t>
  </si>
  <si>
    <t>POL99_0</t>
  </si>
  <si>
    <t>V02</t>
  </si>
  <si>
    <t>DIO</t>
  </si>
  <si>
    <t>V03</t>
  </si>
  <si>
    <t>Geodet. práce</t>
  </si>
  <si>
    <t/>
  </si>
  <si>
    <t>END</t>
  </si>
  <si>
    <t>Pořadí</t>
  </si>
  <si>
    <t>prvky</t>
  </si>
  <si>
    <t>Výměra</t>
  </si>
  <si>
    <t>Jedn. cena</t>
  </si>
  <si>
    <t>Cena</t>
  </si>
  <si>
    <t>Cyklostezka Trutnov - Poříčí
úsek od Vodáckého mostu po Bílou lávku</t>
  </si>
  <si>
    <t>Trubka PVC KG hladká DN 300, délka 3m</t>
  </si>
  <si>
    <t>Kabel silový izolace PVC, CYKY-J 4x10 mm2, pevně</t>
  </si>
  <si>
    <t>Šňůra střední H05RR-F 3x1,5, pevně</t>
  </si>
  <si>
    <t>Ukončení vodičů v rozváděči do 1,5 mm2</t>
  </si>
  <si>
    <t>Ukončení vodičů v rozváděči do 16 mm2</t>
  </si>
  <si>
    <t>Svítidlo LED - 16LED/350mA/20W, rovné sklo,
horizontální uchycení, včetně zdrojů a recyklačních poplatků</t>
  </si>
  <si>
    <t>Držák vertikální, pozinkovaný</t>
  </si>
  <si>
    <t>Silniční stožár bezpaticový; LPH 6, žárový zinek 6m</t>
  </si>
  <si>
    <t>Výložník rovný, UD 1/76 - 500, žárový zinek</t>
  </si>
  <si>
    <t>Stožárová svorkovnice EKM 2072-102, IP 43</t>
  </si>
  <si>
    <t>Ocelový pásek pozinkovaný FeZn-30/4, pevně</t>
  </si>
  <si>
    <t>Ocelový drát pozinkovaný FeZn-D10, pevně</t>
  </si>
  <si>
    <t>Svorka hromosvodní spojovací SR 3a, páska/drát</t>
  </si>
  <si>
    <t>Svorka hromosvodní spojovací SR 2a, páska/páska</t>
  </si>
  <si>
    <t>Svorka SP připojovací</t>
  </si>
  <si>
    <t>Vytyčení trasy vedení kabelového, ve volném terénu</t>
  </si>
  <si>
    <t>km</t>
  </si>
  <si>
    <t>Sejmutí drnu včetně nařezání a uložení, jakékoliv tloušťky</t>
  </si>
  <si>
    <t>Hloubení nezapažených jam pro stožáry, v zemině tř. 3</t>
  </si>
  <si>
    <t>Základ bez bednění z monolitického betonu</t>
  </si>
  <si>
    <t>Naložení výkopku, ručně</t>
  </si>
  <si>
    <t>Hloubení kabelové rýhy, v zemině třídy 3,
šíře 350 mm, hloubka 800 mm</t>
  </si>
  <si>
    <t>Hloubení kabelové rýhy, v zemině třídy 3,
šíře 500 mm, hloubka 1200 mm</t>
  </si>
  <si>
    <t>Zřízení kabelového lože z písku tloušťky 5cm nad kabel</t>
  </si>
  <si>
    <t>Zřízení kabelového lože z písku s přísadou cementu</t>
  </si>
  <si>
    <t>Zakrytí plastovou fólií šířky přes 25 do 50cm</t>
  </si>
  <si>
    <t>Ruční zásyp rýh, včetně zhutnění, šíře 350mm,hl. 800mm,
v zemině třídy 3</t>
  </si>
  <si>
    <t>Ruční zásyp rýh, včetně zhutnění, šíře 500mm,hl. 1200mm,
 v zemině třídy 3</t>
  </si>
  <si>
    <t>Položení drnu, včetně zalití vodou</t>
  </si>
  <si>
    <t>Celková prohlídka rozvodů s vyhotovením revizní zprávy</t>
  </si>
  <si>
    <t>Úprava stávajícho zařízení</t>
  </si>
  <si>
    <t>hod</t>
  </si>
  <si>
    <t>Podružný materiál - 5% z materiálu</t>
  </si>
  <si>
    <t>Veřejné osvětlení</t>
  </si>
  <si>
    <r>
      <t>Trubka elektroinstalační, dvouplášťová KF09075,</t>
    </r>
    <r>
      <rPr>
        <sz val="9"/>
        <rFont val="MS Sans Serif"/>
        <family val="2"/>
        <charset val="238"/>
      </rPr>
      <t xml:space="preserve"> pevně</t>
    </r>
  </si>
  <si>
    <r>
      <t>Trubka elektroinstalační, dvouplášťová KF09110</t>
    </r>
    <r>
      <rPr>
        <sz val="9"/>
        <rFont val="MS Sans Serif"/>
        <family val="2"/>
        <charset val="238"/>
      </rPr>
      <t>, pevně</t>
    </r>
  </si>
  <si>
    <t>staré patky a obet. šachty:3*1,7*1,7*0,5+3,5*0,5*0,2</t>
  </si>
  <si>
    <t>4,7*2</t>
  </si>
  <si>
    <t>4,7+236,85+315,8</t>
  </si>
  <si>
    <t>Příloha č. 4 - Soupis prací s výkazem výměr</t>
  </si>
</sst>
</file>

<file path=xl/styles.xml><?xml version="1.0" encoding="utf-8"?>
<styleSheet xmlns="http://schemas.openxmlformats.org/spreadsheetml/2006/main">
  <numFmts count="4">
    <numFmt numFmtId="7" formatCode="#,##0.00\ &quot;Kč&quot;;\-#,##0.00\ &quot;Kč&quot;"/>
    <numFmt numFmtId="164" formatCode="#,##0.00000"/>
    <numFmt numFmtId="165" formatCode="_(#,##0.00_);[Red]\-\ #,##0.00_);&quot;–&quot;??;_(@_)"/>
    <numFmt numFmtId="166" formatCode="_(#,##0_);[Red]\-\ #,##0_);&quot;–&quot;??;_(@_)"/>
  </numFmts>
  <fonts count="26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8"/>
      <color rgb="FF000080"/>
      <name val="Arial"/>
      <family val="2"/>
    </font>
    <font>
      <b/>
      <sz val="9"/>
      <color rgb="FF000080"/>
      <name val="Arial"/>
      <family val="2"/>
      <charset val="238"/>
    </font>
    <font>
      <b/>
      <sz val="9"/>
      <color rgb="FF000080"/>
      <name val="Arial"/>
      <family val="2"/>
    </font>
    <font>
      <b/>
      <sz val="12"/>
      <color rgb="FF993366"/>
      <name val="Arial"/>
      <family val="2"/>
    </font>
    <font>
      <sz val="12"/>
      <name val="Arial"/>
      <family val="2"/>
      <charset val="238"/>
    </font>
    <font>
      <sz val="9"/>
      <name val="MS Sans Serif"/>
      <family val="2"/>
      <charset val="238"/>
    </font>
    <font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000000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4" borderId="6" xfId="0" applyNumberFormat="1" applyFont="1" applyFill="1" applyBorder="1" applyAlignment="1">
      <alignment wrapText="1" shrinkToFit="1"/>
    </xf>
    <xf numFmtId="3" fontId="15" fillId="4" borderId="6" xfId="0" applyNumberFormat="1" applyFont="1" applyFill="1" applyBorder="1" applyAlignment="1">
      <alignment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4" fontId="7" fillId="4" borderId="37" xfId="0" applyNumberFormat="1" applyFont="1" applyFill="1" applyBorder="1" applyAlignment="1">
      <alignment horizontal="center"/>
    </xf>
    <xf numFmtId="4" fontId="7" fillId="4" borderId="37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0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7" xfId="0" applyFill="1" applyBorder="1" applyAlignment="1">
      <alignment vertical="top"/>
    </xf>
    <xf numFmtId="0" fontId="0" fillId="3" borderId="48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5" xfId="0" applyNumberFormat="1" applyFont="1" applyBorder="1" applyAlignment="1">
      <alignment vertical="top" wrapText="1" shrinkToFit="1"/>
    </xf>
    <xf numFmtId="0" fontId="0" fillId="3" borderId="36" xfId="0" applyFill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18" fillId="0" borderId="34" xfId="0" applyNumberFormat="1" applyFont="1" applyBorder="1" applyAlignment="1">
      <alignment vertical="top" wrapText="1" shrinkToFit="1"/>
    </xf>
    <xf numFmtId="164" fontId="0" fillId="3" borderId="37" xfId="0" applyNumberFormat="1" applyFill="1" applyBorder="1" applyAlignment="1">
      <alignment vertical="top" shrinkToFit="1"/>
    </xf>
    <xf numFmtId="4" fontId="17" fillId="0" borderId="34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0" fontId="0" fillId="3" borderId="49" xfId="0" applyFill="1" applyBorder="1"/>
    <xf numFmtId="0" fontId="0" fillId="3" borderId="50" xfId="0" applyFill="1" applyBorder="1" applyAlignment="1">
      <alignment wrapText="1"/>
    </xf>
    <xf numFmtId="0" fontId="0" fillId="3" borderId="51" xfId="0" applyFill="1" applyBorder="1" applyAlignment="1">
      <alignment vertical="top"/>
    </xf>
    <xf numFmtId="49" fontId="0" fillId="3" borderId="51" xfId="0" applyNumberFormat="1" applyFill="1" applyBorder="1" applyAlignment="1">
      <alignment vertical="top"/>
    </xf>
    <xf numFmtId="49" fontId="0" fillId="3" borderId="47" xfId="0" applyNumberFormat="1" applyFill="1" applyBorder="1" applyAlignment="1">
      <alignment vertical="top"/>
    </xf>
    <xf numFmtId="0" fontId="0" fillId="3" borderId="52" xfId="0" applyFill="1" applyBorder="1" applyAlignment="1">
      <alignment vertical="top"/>
    </xf>
    <xf numFmtId="164" fontId="0" fillId="3" borderId="47" xfId="0" applyNumberFormat="1" applyFill="1" applyBorder="1" applyAlignment="1">
      <alignment vertical="top"/>
    </xf>
    <xf numFmtId="4" fontId="0" fillId="3" borderId="47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6" xfId="0" applyFont="1" applyBorder="1" applyAlignment="1">
      <alignment vertical="top" shrinkToFit="1"/>
    </xf>
    <xf numFmtId="164" fontId="17" fillId="0" borderId="37" xfId="0" applyNumberFormat="1" applyFont="1" applyBorder="1" applyAlignment="1">
      <alignment vertical="top" shrinkToFit="1"/>
    </xf>
    <xf numFmtId="4" fontId="17" fillId="0" borderId="37" xfId="0" applyNumberFormat="1" applyFont="1" applyBorder="1" applyAlignment="1">
      <alignment vertical="top" shrinkToFit="1"/>
    </xf>
    <xf numFmtId="0" fontId="17" fillId="0" borderId="37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17" fillId="0" borderId="34" xfId="0" applyNumberFormat="1" applyFont="1" applyBorder="1" applyAlignment="1">
      <alignment horizontal="left" vertical="top" wrapText="1"/>
    </xf>
    <xf numFmtId="0" fontId="18" fillId="0" borderId="34" xfId="0" quotePrefix="1" applyNumberFormat="1" applyFont="1" applyBorder="1" applyAlignment="1">
      <alignment horizontal="left" vertical="top" wrapText="1"/>
    </xf>
    <xf numFmtId="0" fontId="0" fillId="3" borderId="37" xfId="0" applyNumberFormat="1" applyFill="1" applyBorder="1" applyAlignment="1">
      <alignment horizontal="left" vertical="top" wrapText="1"/>
    </xf>
    <xf numFmtId="0" fontId="17" fillId="0" borderId="3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7" fillId="4" borderId="37" xfId="0" applyNumberFormat="1" applyFont="1" applyFill="1" applyBorder="1" applyAlignment="1"/>
    <xf numFmtId="0" fontId="16" fillId="3" borderId="31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/>
    </xf>
    <xf numFmtId="49" fontId="19" fillId="0" borderId="4" xfId="0" applyNumberFormat="1" applyFont="1" applyFill="1" applyBorder="1" applyAlignment="1"/>
    <xf numFmtId="49" fontId="20" fillId="0" borderId="4" xfId="0" applyNumberFormat="1" applyFont="1" applyFill="1" applyBorder="1" applyAlignment="1">
      <alignment horizontal="center" wrapText="1"/>
    </xf>
    <xf numFmtId="49" fontId="20" fillId="0" borderId="4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/>
    <xf numFmtId="49" fontId="19" fillId="0" borderId="0" xfId="0" applyNumberFormat="1" applyFont="1" applyFill="1" applyBorder="1" applyAlignment="1">
      <alignment horizontal="right"/>
    </xf>
    <xf numFmtId="49" fontId="19" fillId="0" borderId="0" xfId="0" applyNumberFormat="1" applyFont="1" applyFill="1" applyBorder="1" applyAlignment="1">
      <alignment horizontal="center" vertical="justify" wrapText="1"/>
    </xf>
    <xf numFmtId="49" fontId="21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vertical="top" wrapText="1"/>
    </xf>
    <xf numFmtId="49" fontId="21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wrapText="1"/>
    </xf>
    <xf numFmtId="49" fontId="22" fillId="0" borderId="0" xfId="0" applyNumberFormat="1" applyFont="1" applyFill="1" applyBorder="1" applyAlignment="1">
      <alignment horizontal="center" wrapText="1"/>
    </xf>
    <xf numFmtId="0" fontId="22" fillId="0" borderId="0" xfId="0" applyNumberFormat="1" applyFont="1" applyFill="1" applyBorder="1" applyAlignment="1">
      <alignment horizontal="center" wrapText="1"/>
    </xf>
    <xf numFmtId="165" fontId="22" fillId="0" borderId="0" xfId="0" applyNumberFormat="1" applyFont="1" applyFill="1" applyBorder="1" applyAlignment="1">
      <alignment wrapText="1"/>
    </xf>
    <xf numFmtId="166" fontId="22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49" fontId="22" fillId="0" borderId="0" xfId="0" applyNumberFormat="1" applyFont="1" applyFill="1" applyBorder="1" applyAlignment="1">
      <alignment horizontal="center" vertical="top" wrapText="1"/>
    </xf>
    <xf numFmtId="0" fontId="22" fillId="0" borderId="0" xfId="0" applyNumberFormat="1" applyFont="1" applyFill="1" applyBorder="1" applyAlignment="1">
      <alignment horizontal="center" vertical="top" wrapText="1"/>
    </xf>
    <xf numFmtId="165" fontId="22" fillId="0" borderId="0" xfId="0" applyNumberFormat="1" applyFont="1" applyFill="1" applyBorder="1" applyAlignment="1">
      <alignment vertical="top" wrapText="1"/>
    </xf>
    <xf numFmtId="166" fontId="22" fillId="0" borderId="0" xfId="0" applyNumberFormat="1" applyFont="1" applyFill="1" applyBorder="1" applyAlignment="1">
      <alignment vertical="top" wrapText="1"/>
    </xf>
    <xf numFmtId="49" fontId="23" fillId="0" borderId="0" xfId="0" applyNumberFormat="1" applyFont="1" applyFill="1" applyBorder="1" applyAlignment="1">
      <alignment wrapText="1"/>
    </xf>
    <xf numFmtId="49" fontId="7" fillId="0" borderId="51" xfId="0" applyNumberFormat="1" applyFont="1" applyBorder="1" applyAlignment="1">
      <alignment vertical="center"/>
    </xf>
    <xf numFmtId="4" fontId="7" fillId="0" borderId="47" xfId="0" applyNumberFormat="1" applyFont="1" applyBorder="1" applyAlignment="1">
      <alignment horizontal="center" vertical="center"/>
    </xf>
    <xf numFmtId="4" fontId="7" fillId="0" borderId="47" xfId="0" applyNumberFormat="1" applyFont="1" applyBorder="1" applyAlignment="1">
      <alignment vertical="center"/>
    </xf>
    <xf numFmtId="0" fontId="7" fillId="0" borderId="53" xfId="0" applyFont="1" applyFill="1" applyBorder="1" applyAlignment="1">
      <alignment horizontal="center" vertical="top"/>
    </xf>
    <xf numFmtId="0" fontId="7" fillId="0" borderId="53" xfId="0" applyNumberFormat="1" applyFont="1" applyFill="1" applyBorder="1" applyAlignment="1">
      <alignment wrapText="1"/>
    </xf>
    <xf numFmtId="49" fontId="25" fillId="5" borderId="53" xfId="0" applyNumberFormat="1" applyFont="1" applyFill="1" applyBorder="1" applyAlignment="1">
      <alignment horizontal="center" vertical="top" wrapText="1"/>
    </xf>
    <xf numFmtId="2" fontId="25" fillId="5" borderId="53" xfId="0" applyNumberFormat="1" applyFont="1" applyFill="1" applyBorder="1" applyAlignment="1">
      <alignment horizontal="right" vertical="top" wrapText="1"/>
    </xf>
    <xf numFmtId="7" fontId="7" fillId="0" borderId="53" xfId="0" applyNumberFormat="1" applyFont="1" applyFill="1" applyBorder="1"/>
    <xf numFmtId="4" fontId="25" fillId="5" borderId="53" xfId="0" applyNumberFormat="1" applyFont="1" applyFill="1" applyBorder="1" applyAlignment="1">
      <alignment horizontal="right" vertical="top" wrapText="1"/>
    </xf>
    <xf numFmtId="0" fontId="7" fillId="0" borderId="53" xfId="0" applyNumberFormat="1" applyFont="1" applyFill="1" applyBorder="1"/>
    <xf numFmtId="0" fontId="7" fillId="0" borderId="53" xfId="0" quotePrefix="1" applyNumberFormat="1" applyFont="1" applyFill="1" applyBorder="1" applyAlignment="1">
      <alignment horizontal="center"/>
    </xf>
    <xf numFmtId="2" fontId="7" fillId="0" borderId="53" xfId="0" quotePrefix="1" applyNumberFormat="1" applyFont="1" applyFill="1" applyBorder="1"/>
    <xf numFmtId="0" fontId="7" fillId="0" borderId="53" xfId="0" applyFont="1" applyFill="1" applyBorder="1" applyAlignment="1">
      <alignment horizontal="justify" wrapText="1"/>
    </xf>
    <xf numFmtId="165" fontId="25" fillId="0" borderId="41" xfId="0" applyNumberFormat="1" applyFont="1" applyFill="1" applyBorder="1" applyAlignment="1">
      <alignment horizontal="right" vertical="top"/>
    </xf>
    <xf numFmtId="0" fontId="7" fillId="0" borderId="53" xfId="0" applyNumberFormat="1" applyFont="1" applyFill="1" applyBorder="1" applyAlignment="1">
      <alignment horizontal="center"/>
    </xf>
    <xf numFmtId="0" fontId="7" fillId="0" borderId="53" xfId="0" quotePrefix="1" applyNumberFormat="1" applyFont="1" applyFill="1" applyBorder="1"/>
    <xf numFmtId="0" fontId="3" fillId="2" borderId="0" xfId="0" applyFont="1" applyFill="1" applyAlignment="1">
      <alignment horizontal="left" wrapText="1"/>
    </xf>
    <xf numFmtId="3" fontId="11" fillId="0" borderId="10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3" fontId="11" fillId="0" borderId="15" xfId="0" applyNumberFormat="1" applyFont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3" fontId="13" fillId="0" borderId="15" xfId="0" applyNumberFormat="1" applyFont="1" applyBorder="1" applyAlignment="1">
      <alignment horizontal="right" vertical="center" indent="1"/>
    </xf>
    <xf numFmtId="3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3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11" fillId="0" borderId="15" xfId="0" applyNumberFormat="1" applyFont="1" applyBorder="1" applyAlignment="1">
      <alignment horizontal="right" vertical="center" indent="1"/>
    </xf>
    <xf numFmtId="3" fontId="11" fillId="0" borderId="16" xfId="0" applyNumberFormat="1" applyFont="1" applyBorder="1" applyAlignment="1">
      <alignment horizontal="right" vertical="center" inden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3" fontId="11" fillId="0" borderId="15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3" xfId="0" applyNumberFormat="1" applyFill="1" applyBorder="1"/>
    <xf numFmtId="3" fontId="0" fillId="4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4" borderId="37" xfId="0" applyNumberFormat="1" applyFont="1" applyFill="1" applyBorder="1" applyAlignment="1"/>
    <xf numFmtId="49" fontId="7" fillId="0" borderId="51" xfId="0" applyNumberFormat="1" applyFont="1" applyBorder="1" applyAlignment="1">
      <alignment vertical="center" wrapText="1"/>
    </xf>
    <xf numFmtId="49" fontId="7" fillId="0" borderId="41" xfId="0" applyNumberFormat="1" applyFont="1" applyBorder="1" applyAlignment="1">
      <alignment vertical="center" wrapText="1"/>
    </xf>
    <xf numFmtId="4" fontId="7" fillId="0" borderId="47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236" t="s">
        <v>39</v>
      </c>
      <c r="B2" s="236"/>
      <c r="C2" s="236"/>
      <c r="D2" s="236"/>
      <c r="E2" s="236"/>
      <c r="F2" s="236"/>
      <c r="G2" s="23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O14" sqref="O14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295" t="s">
        <v>233</v>
      </c>
      <c r="C1" s="296"/>
      <c r="D1" s="296"/>
      <c r="E1" s="296"/>
      <c r="F1" s="296"/>
      <c r="G1" s="296"/>
      <c r="H1" s="296"/>
      <c r="I1" s="296"/>
      <c r="J1" s="297"/>
    </row>
    <row r="2" spans="1:15" ht="23.25" customHeight="1">
      <c r="A2" s="4"/>
      <c r="B2" s="81" t="s">
        <v>40</v>
      </c>
      <c r="C2" s="82"/>
      <c r="D2" s="262" t="s">
        <v>44</v>
      </c>
      <c r="E2" s="263"/>
      <c r="F2" s="263"/>
      <c r="G2" s="263"/>
      <c r="H2" s="263"/>
      <c r="I2" s="263"/>
      <c r="J2" s="264"/>
      <c r="O2" s="2"/>
    </row>
    <row r="3" spans="1:15" ht="23.25" hidden="1" customHeight="1">
      <c r="A3" s="4"/>
      <c r="B3" s="83" t="s">
        <v>42</v>
      </c>
      <c r="C3" s="84"/>
      <c r="D3" s="254"/>
      <c r="E3" s="255"/>
      <c r="F3" s="255"/>
      <c r="G3" s="255"/>
      <c r="H3" s="255"/>
      <c r="I3" s="255"/>
      <c r="J3" s="256"/>
    </row>
    <row r="4" spans="1:15" ht="23.25" hidden="1" customHeight="1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>
      <c r="A5" s="4"/>
      <c r="B5" s="47" t="s">
        <v>21</v>
      </c>
      <c r="C5" s="5"/>
      <c r="D5" s="91" t="s">
        <v>45</v>
      </c>
      <c r="E5" s="26"/>
      <c r="F5" s="26"/>
      <c r="G5" s="26"/>
      <c r="H5" s="28" t="s">
        <v>33</v>
      </c>
      <c r="I5" s="91"/>
      <c r="J5" s="11"/>
    </row>
    <row r="6" spans="1:15" ht="15.75" customHeight="1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66"/>
      <c r="E11" s="266"/>
      <c r="F11" s="266"/>
      <c r="G11" s="266"/>
      <c r="H11" s="28" t="s">
        <v>33</v>
      </c>
      <c r="I11" s="91"/>
      <c r="J11" s="11"/>
    </row>
    <row r="12" spans="1:15" ht="15.75" customHeight="1">
      <c r="A12" s="4"/>
      <c r="B12" s="41"/>
      <c r="C12" s="26"/>
      <c r="D12" s="252"/>
      <c r="E12" s="252"/>
      <c r="F12" s="252"/>
      <c r="G12" s="252"/>
      <c r="H12" s="28" t="s">
        <v>34</v>
      </c>
      <c r="I12" s="91"/>
      <c r="J12" s="11"/>
    </row>
    <row r="13" spans="1:15" ht="15.75" customHeight="1">
      <c r="A13" s="4"/>
      <c r="B13" s="42"/>
      <c r="C13" s="92"/>
      <c r="D13" s="253"/>
      <c r="E13" s="253"/>
      <c r="F13" s="253"/>
      <c r="G13" s="253"/>
      <c r="H13" s="29"/>
      <c r="I13" s="34"/>
      <c r="J13" s="51"/>
    </row>
    <row r="14" spans="1:15" ht="24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265"/>
      <c r="F15" s="265"/>
      <c r="G15" s="248"/>
      <c r="H15" s="248"/>
      <c r="I15" s="248" t="s">
        <v>28</v>
      </c>
      <c r="J15" s="249"/>
    </row>
    <row r="16" spans="1:15" ht="23.25" customHeight="1">
      <c r="A16" s="142" t="s">
        <v>23</v>
      </c>
      <c r="B16" s="143" t="s">
        <v>23</v>
      </c>
      <c r="C16" s="58"/>
      <c r="D16" s="59"/>
      <c r="E16" s="250"/>
      <c r="F16" s="251"/>
      <c r="G16" s="250"/>
      <c r="H16" s="251"/>
      <c r="I16" s="243"/>
      <c r="J16" s="244"/>
    </row>
    <row r="17" spans="1:10" ht="23.25" customHeight="1">
      <c r="A17" s="142" t="s">
        <v>24</v>
      </c>
      <c r="B17" s="143" t="s">
        <v>24</v>
      </c>
      <c r="C17" s="58"/>
      <c r="D17" s="59"/>
      <c r="E17" s="250"/>
      <c r="F17" s="251"/>
      <c r="G17" s="250"/>
      <c r="H17" s="251"/>
      <c r="I17" s="243"/>
      <c r="J17" s="244"/>
    </row>
    <row r="18" spans="1:10" ht="23.25" customHeight="1">
      <c r="A18" s="142" t="s">
        <v>25</v>
      </c>
      <c r="B18" s="143" t="s">
        <v>25</v>
      </c>
      <c r="C18" s="58"/>
      <c r="D18" s="59"/>
      <c r="E18" s="250"/>
      <c r="F18" s="251"/>
      <c r="G18" s="250"/>
      <c r="H18" s="251"/>
      <c r="I18" s="243"/>
      <c r="J18" s="244"/>
    </row>
    <row r="19" spans="1:10" ht="23.25" customHeight="1">
      <c r="A19" s="142" t="s">
        <v>61</v>
      </c>
      <c r="B19" s="143" t="s">
        <v>26</v>
      </c>
      <c r="C19" s="58"/>
      <c r="D19" s="59"/>
      <c r="E19" s="250"/>
      <c r="F19" s="251"/>
      <c r="G19" s="250"/>
      <c r="H19" s="251"/>
      <c r="I19" s="243"/>
      <c r="J19" s="244"/>
    </row>
    <row r="20" spans="1:10" ht="23.25" customHeight="1">
      <c r="A20" s="142" t="s">
        <v>62</v>
      </c>
      <c r="B20" s="143" t="s">
        <v>27</v>
      </c>
      <c r="C20" s="58"/>
      <c r="D20" s="59"/>
      <c r="E20" s="250"/>
      <c r="F20" s="251"/>
      <c r="G20" s="250"/>
      <c r="H20" s="251"/>
      <c r="I20" s="243"/>
      <c r="J20" s="244"/>
    </row>
    <row r="21" spans="1:10" ht="23.25" customHeight="1">
      <c r="A21" s="4"/>
      <c r="B21" s="74" t="s">
        <v>28</v>
      </c>
      <c r="C21" s="75"/>
      <c r="D21" s="76"/>
      <c r="E21" s="245"/>
      <c r="F21" s="246"/>
      <c r="G21" s="245"/>
      <c r="H21" s="246"/>
      <c r="I21" s="257"/>
      <c r="J21" s="258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41"/>
      <c r="H23" s="242"/>
      <c r="I23" s="242"/>
      <c r="J23" s="62" t="str">
        <f t="shared" ref="J23:J28" si="0">Mena</f>
        <v>CZK</v>
      </c>
    </row>
    <row r="24" spans="1:10" ht="23.25" hidden="1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68"/>
      <c r="H24" s="269"/>
      <c r="I24" s="269"/>
      <c r="J24" s="62" t="str">
        <f t="shared" si="0"/>
        <v>CZK</v>
      </c>
    </row>
    <row r="25" spans="1:10" ht="23.25" customHeight="1" thickBot="1">
      <c r="A25" s="4"/>
      <c r="B25" s="57" t="s">
        <v>13</v>
      </c>
      <c r="C25" s="58"/>
      <c r="D25" s="59"/>
      <c r="E25" s="60">
        <v>21</v>
      </c>
      <c r="F25" s="61" t="s">
        <v>0</v>
      </c>
      <c r="G25" s="241"/>
      <c r="H25" s="242"/>
      <c r="I25" s="242"/>
      <c r="J25" s="62" t="str">
        <f t="shared" si="0"/>
        <v>CZK</v>
      </c>
    </row>
    <row r="26" spans="1:10" ht="23.25" hidden="1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7"/>
      <c r="H26" s="238"/>
      <c r="I26" s="238"/>
      <c r="J26" s="56" t="str">
        <f t="shared" si="0"/>
        <v>CZK</v>
      </c>
    </row>
    <row r="27" spans="1:10" ht="23.25" hidden="1" customHeight="1" thickBot="1">
      <c r="A27" s="4"/>
      <c r="B27" s="48" t="s">
        <v>4</v>
      </c>
      <c r="C27" s="20"/>
      <c r="D27" s="23"/>
      <c r="E27" s="20"/>
      <c r="F27" s="21"/>
      <c r="G27" s="239"/>
      <c r="H27" s="239"/>
      <c r="I27" s="239"/>
      <c r="J27" s="63" t="str">
        <f t="shared" si="0"/>
        <v>CZK</v>
      </c>
    </row>
    <row r="28" spans="1:10" ht="27.75" customHeight="1" thickBot="1">
      <c r="A28" s="4"/>
      <c r="B28" s="114" t="s">
        <v>22</v>
      </c>
      <c r="C28" s="115"/>
      <c r="D28" s="115"/>
      <c r="E28" s="116"/>
      <c r="F28" s="117"/>
      <c r="G28" s="247"/>
      <c r="H28" s="247"/>
      <c r="I28" s="247"/>
      <c r="J28" s="118" t="str">
        <f t="shared" si="0"/>
        <v>CZK</v>
      </c>
    </row>
    <row r="29" spans="1:10" ht="27.75" hidden="1" customHeight="1" thickBot="1">
      <c r="A29" s="4"/>
      <c r="B29" s="114" t="s">
        <v>35</v>
      </c>
      <c r="C29" s="119"/>
      <c r="D29" s="119"/>
      <c r="E29" s="119"/>
      <c r="F29" s="119"/>
      <c r="G29" s="240">
        <v>1903506</v>
      </c>
      <c r="H29" s="240"/>
      <c r="I29" s="240"/>
      <c r="J29" s="120" t="s">
        <v>48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267" t="s">
        <v>2</v>
      </c>
      <c r="E35" s="267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6" t="s">
        <v>1</v>
      </c>
      <c r="J38" s="100" t="s">
        <v>0</v>
      </c>
    </row>
    <row r="39" spans="1:10" ht="25.5" hidden="1" customHeight="1">
      <c r="A39" s="95">
        <v>0</v>
      </c>
      <c r="B39" s="101" t="s">
        <v>46</v>
      </c>
      <c r="C39" s="270" t="s">
        <v>44</v>
      </c>
      <c r="D39" s="271"/>
      <c r="E39" s="271"/>
      <c r="F39" s="107">
        <v>0</v>
      </c>
      <c r="G39" s="108">
        <v>0</v>
      </c>
      <c r="H39" s="109"/>
      <c r="I39" s="110">
        <v>1903506.49</v>
      </c>
      <c r="J39" s="102" t="str">
        <f>IF(CenaCelkemVypocet=0,"",I39/CenaCelkemVypocet*100)</f>
        <v/>
      </c>
    </row>
    <row r="40" spans="1:10" ht="25.5" hidden="1" customHeight="1">
      <c r="A40" s="95"/>
      <c r="B40" s="272" t="s">
        <v>47</v>
      </c>
      <c r="C40" s="273"/>
      <c r="D40" s="273"/>
      <c r="E40" s="273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3">
        <f>SUMIF(A39:A39,"=1",I39:I39)</f>
        <v>0</v>
      </c>
      <c r="J40" s="96">
        <f>SUMIF(A39:A39,"=1",J39:J39)</f>
        <v>0</v>
      </c>
    </row>
    <row r="44" spans="1:10" ht="15.75">
      <c r="B44" s="121" t="s">
        <v>49</v>
      </c>
    </row>
    <row r="46" spans="1:10" ht="25.5" customHeight="1">
      <c r="A46" s="122"/>
      <c r="B46" s="126" t="s">
        <v>16</v>
      </c>
      <c r="C46" s="126" t="s">
        <v>5</v>
      </c>
      <c r="D46" s="127"/>
      <c r="E46" s="127"/>
      <c r="F46" s="130" t="s">
        <v>50</v>
      </c>
      <c r="G46" s="130"/>
      <c r="H46" s="130"/>
      <c r="I46" s="274" t="s">
        <v>28</v>
      </c>
      <c r="J46" s="274"/>
    </row>
    <row r="47" spans="1:10" ht="25.5" customHeight="1">
      <c r="A47" s="123"/>
      <c r="B47" s="131" t="s">
        <v>51</v>
      </c>
      <c r="C47" s="276" t="s">
        <v>52</v>
      </c>
      <c r="D47" s="277"/>
      <c r="E47" s="277"/>
      <c r="F47" s="133" t="s">
        <v>23</v>
      </c>
      <c r="G47" s="134"/>
      <c r="H47" s="134"/>
      <c r="I47" s="275"/>
      <c r="J47" s="275"/>
    </row>
    <row r="48" spans="1:10" ht="25.5" customHeight="1">
      <c r="A48" s="123"/>
      <c r="B48" s="125" t="s">
        <v>53</v>
      </c>
      <c r="C48" s="260" t="s">
        <v>54</v>
      </c>
      <c r="D48" s="261"/>
      <c r="E48" s="261"/>
      <c r="F48" s="135" t="s">
        <v>23</v>
      </c>
      <c r="G48" s="136"/>
      <c r="H48" s="136"/>
      <c r="I48" s="259"/>
      <c r="J48" s="259"/>
    </row>
    <row r="49" spans="1:10" ht="25.5" customHeight="1">
      <c r="A49" s="123"/>
      <c r="B49" s="125" t="s">
        <v>55</v>
      </c>
      <c r="C49" s="260" t="s">
        <v>56</v>
      </c>
      <c r="D49" s="261"/>
      <c r="E49" s="261"/>
      <c r="F49" s="135" t="s">
        <v>23</v>
      </c>
      <c r="G49" s="136"/>
      <c r="H49" s="136"/>
      <c r="I49" s="259"/>
      <c r="J49" s="259"/>
    </row>
    <row r="50" spans="1:10" ht="25.5" customHeight="1">
      <c r="A50" s="123"/>
      <c r="B50" s="125" t="s">
        <v>57</v>
      </c>
      <c r="C50" s="260" t="s">
        <v>58</v>
      </c>
      <c r="D50" s="261"/>
      <c r="E50" s="261"/>
      <c r="F50" s="135" t="s">
        <v>23</v>
      </c>
      <c r="G50" s="136"/>
      <c r="H50" s="136"/>
      <c r="I50" s="259"/>
      <c r="J50" s="259"/>
    </row>
    <row r="51" spans="1:10" ht="25.5" customHeight="1">
      <c r="A51" s="123"/>
      <c r="B51" s="125" t="s">
        <v>59</v>
      </c>
      <c r="C51" s="260" t="s">
        <v>60</v>
      </c>
      <c r="D51" s="261"/>
      <c r="E51" s="261"/>
      <c r="F51" s="135" t="s">
        <v>23</v>
      </c>
      <c r="G51" s="136"/>
      <c r="H51" s="136"/>
      <c r="I51" s="259"/>
      <c r="J51" s="259"/>
    </row>
    <row r="52" spans="1:10" ht="25.5" customHeight="1">
      <c r="A52" s="123"/>
      <c r="B52" s="132" t="s">
        <v>61</v>
      </c>
      <c r="C52" s="283" t="s">
        <v>26</v>
      </c>
      <c r="D52" s="284"/>
      <c r="E52" s="284"/>
      <c r="F52" s="137" t="s">
        <v>61</v>
      </c>
      <c r="G52" s="138"/>
      <c r="H52" s="138"/>
      <c r="I52" s="282"/>
      <c r="J52" s="282"/>
    </row>
    <row r="53" spans="1:10" ht="25.5" customHeight="1">
      <c r="A53" s="124"/>
      <c r="B53" s="128" t="s">
        <v>1</v>
      </c>
      <c r="C53" s="128"/>
      <c r="D53" s="129"/>
      <c r="E53" s="129"/>
      <c r="F53" s="139"/>
      <c r="G53" s="140"/>
      <c r="H53" s="140"/>
      <c r="I53" s="278"/>
      <c r="J53" s="278"/>
    </row>
    <row r="54" spans="1:10">
      <c r="F54" s="141"/>
      <c r="G54" s="94"/>
      <c r="H54" s="141"/>
      <c r="I54" s="94"/>
      <c r="J54" s="94"/>
    </row>
    <row r="55" spans="1:10">
      <c r="B55" s="126" t="s">
        <v>16</v>
      </c>
      <c r="C55" s="126" t="s">
        <v>5</v>
      </c>
      <c r="D55" s="127"/>
      <c r="E55" s="127"/>
      <c r="F55" s="197" t="s">
        <v>50</v>
      </c>
      <c r="G55" s="197"/>
      <c r="H55" s="197"/>
      <c r="I55" s="274" t="s">
        <v>28</v>
      </c>
      <c r="J55" s="274"/>
    </row>
    <row r="56" spans="1:10">
      <c r="B56" s="220"/>
      <c r="C56" s="279" t="s">
        <v>227</v>
      </c>
      <c r="D56" s="280"/>
      <c r="E56" s="280"/>
      <c r="F56" s="221" t="s">
        <v>25</v>
      </c>
      <c r="G56" s="222"/>
      <c r="H56" s="222"/>
      <c r="I56" s="281"/>
      <c r="J56" s="281"/>
    </row>
    <row r="57" spans="1:10">
      <c r="B57" s="128" t="s">
        <v>1</v>
      </c>
      <c r="C57" s="128"/>
      <c r="D57" s="129"/>
      <c r="E57" s="129"/>
      <c r="F57" s="139"/>
      <c r="G57" s="196"/>
      <c r="H57" s="196"/>
      <c r="I57" s="278"/>
      <c r="J57" s="27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I57:J57"/>
    <mergeCell ref="I55:J55"/>
    <mergeCell ref="C56:E56"/>
    <mergeCell ref="I56:J56"/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85" t="s">
        <v>6</v>
      </c>
      <c r="B1" s="285"/>
      <c r="C1" s="286"/>
      <c r="D1" s="285"/>
      <c r="E1" s="285"/>
      <c r="F1" s="285"/>
      <c r="G1" s="285"/>
    </row>
    <row r="2" spans="1:7" ht="24.95" customHeight="1">
      <c r="A2" s="79" t="s">
        <v>41</v>
      </c>
      <c r="B2" s="78"/>
      <c r="C2" s="287"/>
      <c r="D2" s="287"/>
      <c r="E2" s="287"/>
      <c r="F2" s="287"/>
      <c r="G2" s="288"/>
    </row>
    <row r="3" spans="1:7" ht="24.95" hidden="1" customHeight="1">
      <c r="A3" s="79" t="s">
        <v>7</v>
      </c>
      <c r="B3" s="78"/>
      <c r="C3" s="287"/>
      <c r="D3" s="287"/>
      <c r="E3" s="287"/>
      <c r="F3" s="287"/>
      <c r="G3" s="288"/>
    </row>
    <row r="4" spans="1:7" ht="24.95" hidden="1" customHeight="1">
      <c r="A4" s="79" t="s">
        <v>8</v>
      </c>
      <c r="B4" s="78"/>
      <c r="C4" s="287"/>
      <c r="D4" s="287"/>
      <c r="E4" s="287"/>
      <c r="F4" s="287"/>
      <c r="G4" s="288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67"/>
  <sheetViews>
    <sheetView workbookViewId="0">
      <selection activeCell="G8" sqref="G8"/>
    </sheetView>
  </sheetViews>
  <sheetFormatPr defaultRowHeight="12.75" outlineLevelRow="1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24.95" customHeight="1">
      <c r="A1" s="146" t="s">
        <v>63</v>
      </c>
      <c r="B1" s="144"/>
      <c r="C1" s="289" t="s">
        <v>44</v>
      </c>
      <c r="D1" s="290"/>
      <c r="E1" s="290"/>
      <c r="F1" s="290"/>
      <c r="G1" s="291"/>
      <c r="AE1" t="s">
        <v>64</v>
      </c>
    </row>
    <row r="2" spans="1:60" ht="24.95" hidden="1" customHeight="1">
      <c r="A2" s="147" t="s">
        <v>7</v>
      </c>
      <c r="B2" s="145"/>
      <c r="C2" s="292"/>
      <c r="D2" s="293"/>
      <c r="E2" s="293"/>
      <c r="F2" s="293"/>
      <c r="G2" s="294"/>
      <c r="AE2" t="s">
        <v>65</v>
      </c>
    </row>
    <row r="3" spans="1:60" ht="24.95" hidden="1" customHeight="1">
      <c r="A3" s="147" t="s">
        <v>8</v>
      </c>
      <c r="B3" s="145"/>
      <c r="C3" s="292"/>
      <c r="D3" s="293"/>
      <c r="E3" s="293"/>
      <c r="F3" s="293"/>
      <c r="G3" s="294"/>
      <c r="AE3" t="s">
        <v>66</v>
      </c>
    </row>
    <row r="4" spans="1:60" hidden="1">
      <c r="A4" s="148" t="s">
        <v>67</v>
      </c>
      <c r="B4" s="149"/>
      <c r="C4" s="150"/>
      <c r="D4" s="151"/>
      <c r="E4" s="151"/>
      <c r="F4" s="151"/>
      <c r="G4" s="152"/>
      <c r="AE4" t="s">
        <v>68</v>
      </c>
    </row>
    <row r="5" spans="1:60">
      <c r="C5" s="93" t="s">
        <v>54</v>
      </c>
    </row>
    <row r="6" spans="1:60" ht="21" customHeight="1">
      <c r="A6" s="157" t="s">
        <v>69</v>
      </c>
      <c r="B6" s="158" t="s">
        <v>70</v>
      </c>
      <c r="C6" s="158" t="s">
        <v>71</v>
      </c>
      <c r="D6" s="157" t="s">
        <v>72</v>
      </c>
      <c r="E6" s="157" t="s">
        <v>73</v>
      </c>
      <c r="F6" s="153" t="s">
        <v>74</v>
      </c>
      <c r="G6" s="175" t="s">
        <v>28</v>
      </c>
      <c r="H6" s="176" t="s">
        <v>29</v>
      </c>
      <c r="I6" s="176" t="s">
        <v>75</v>
      </c>
      <c r="J6" s="176" t="s">
        <v>30</v>
      </c>
      <c r="K6" s="176" t="s">
        <v>76</v>
      </c>
      <c r="L6" s="176" t="s">
        <v>77</v>
      </c>
      <c r="M6" s="176" t="s">
        <v>78</v>
      </c>
      <c r="N6" s="176" t="s">
        <v>79</v>
      </c>
      <c r="O6" s="176" t="s">
        <v>80</v>
      </c>
      <c r="P6" s="176" t="s">
        <v>81</v>
      </c>
      <c r="Q6" s="176" t="s">
        <v>82</v>
      </c>
      <c r="R6" s="176" t="s">
        <v>83</v>
      </c>
      <c r="S6" s="176" t="s">
        <v>84</v>
      </c>
      <c r="T6" s="176" t="s">
        <v>85</v>
      </c>
      <c r="U6" s="160" t="s">
        <v>86</v>
      </c>
    </row>
    <row r="7" spans="1:60">
      <c r="A7" s="177" t="s">
        <v>87</v>
      </c>
      <c r="B7" s="178" t="s">
        <v>51</v>
      </c>
      <c r="C7" s="179" t="s">
        <v>52</v>
      </c>
      <c r="D7" s="180"/>
      <c r="E7" s="181"/>
      <c r="F7" s="182"/>
      <c r="G7" s="182">
        <f>SUMIF(AE8:AE29,"&lt;&gt;NOR",G8:G29)</f>
        <v>0</v>
      </c>
      <c r="H7" s="182"/>
      <c r="I7" s="182">
        <f>SUM(I8:I29)</f>
        <v>43731.17</v>
      </c>
      <c r="J7" s="182"/>
      <c r="K7" s="182">
        <f>SUM(K8:K29)</f>
        <v>394901.69999999995</v>
      </c>
      <c r="L7" s="182"/>
      <c r="M7" s="182">
        <f>SUM(M8:M29)</f>
        <v>0</v>
      </c>
      <c r="N7" s="159"/>
      <c r="O7" s="159">
        <f>SUM(O8:O29)</f>
        <v>1.353E-2</v>
      </c>
      <c r="P7" s="159"/>
      <c r="Q7" s="159">
        <f>SUM(Q8:Q29)</f>
        <v>0</v>
      </c>
      <c r="R7" s="159"/>
      <c r="S7" s="159"/>
      <c r="T7" s="177"/>
      <c r="U7" s="159">
        <f>SUM(U8:U29)</f>
        <v>220.33999999999997</v>
      </c>
      <c r="AE7" t="s">
        <v>88</v>
      </c>
    </row>
    <row r="8" spans="1:60" outlineLevel="1">
      <c r="A8" s="155">
        <v>1</v>
      </c>
      <c r="B8" s="161" t="s">
        <v>89</v>
      </c>
      <c r="C8" s="190" t="s">
        <v>90</v>
      </c>
      <c r="D8" s="163" t="s">
        <v>91</v>
      </c>
      <c r="E8" s="170">
        <v>400</v>
      </c>
      <c r="F8" s="173"/>
      <c r="G8" s="173"/>
      <c r="H8" s="173">
        <v>0</v>
      </c>
      <c r="I8" s="173">
        <f>ROUND(E8*H8,2)</f>
        <v>0</v>
      </c>
      <c r="J8" s="173">
        <v>53.5</v>
      </c>
      <c r="K8" s="173">
        <f>ROUND(E8*J8,2)</f>
        <v>21400</v>
      </c>
      <c r="L8" s="173">
        <v>0</v>
      </c>
      <c r="M8" s="173">
        <f>G8*(1+L8/100)</f>
        <v>0</v>
      </c>
      <c r="N8" s="164">
        <v>0</v>
      </c>
      <c r="O8" s="164">
        <f>ROUND(E8*N8,5)</f>
        <v>0</v>
      </c>
      <c r="P8" s="164">
        <v>0</v>
      </c>
      <c r="Q8" s="164">
        <f>ROUND(E8*P8,5)</f>
        <v>0</v>
      </c>
      <c r="R8" s="164"/>
      <c r="S8" s="164"/>
      <c r="T8" s="165">
        <v>0.17199999999999999</v>
      </c>
      <c r="U8" s="164">
        <f>ROUND(E8*T8,2)</f>
        <v>68.8</v>
      </c>
      <c r="V8" s="154"/>
      <c r="W8" s="154"/>
      <c r="X8" s="154"/>
      <c r="Y8" s="154"/>
      <c r="Z8" s="154"/>
      <c r="AA8" s="154"/>
      <c r="AB8" s="154"/>
      <c r="AC8" s="154"/>
      <c r="AD8" s="154"/>
      <c r="AE8" s="154" t="s">
        <v>92</v>
      </c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</row>
    <row r="9" spans="1:60" outlineLevel="1">
      <c r="A9" s="155"/>
      <c r="B9" s="161"/>
      <c r="C9" s="191" t="s">
        <v>93</v>
      </c>
      <c r="D9" s="166"/>
      <c r="E9" s="171">
        <v>400</v>
      </c>
      <c r="F9" s="173"/>
      <c r="G9" s="173"/>
      <c r="H9" s="173"/>
      <c r="I9" s="173"/>
      <c r="J9" s="173"/>
      <c r="K9" s="173"/>
      <c r="L9" s="173"/>
      <c r="M9" s="173"/>
      <c r="N9" s="164"/>
      <c r="O9" s="164"/>
      <c r="P9" s="164"/>
      <c r="Q9" s="164"/>
      <c r="R9" s="164"/>
      <c r="S9" s="164"/>
      <c r="T9" s="165"/>
      <c r="U9" s="164"/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94</v>
      </c>
      <c r="AF9" s="154">
        <v>0</v>
      </c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ht="22.5" outlineLevel="1">
      <c r="A10" s="155">
        <v>2</v>
      </c>
      <c r="B10" s="161" t="s">
        <v>95</v>
      </c>
      <c r="C10" s="190" t="s">
        <v>96</v>
      </c>
      <c r="D10" s="163" t="s">
        <v>97</v>
      </c>
      <c r="E10" s="170">
        <v>4.7</v>
      </c>
      <c r="F10" s="173"/>
      <c r="G10" s="173"/>
      <c r="H10" s="173">
        <v>0</v>
      </c>
      <c r="I10" s="173">
        <f>ROUND(E10*H10,2)</f>
        <v>0</v>
      </c>
      <c r="J10" s="173">
        <v>1768</v>
      </c>
      <c r="K10" s="173">
        <f>ROUND(E10*J10,2)</f>
        <v>8309.6</v>
      </c>
      <c r="L10" s="173">
        <v>0</v>
      </c>
      <c r="M10" s="173">
        <f>G10*(1+L10/100)</f>
        <v>0</v>
      </c>
      <c r="N10" s="164">
        <v>0</v>
      </c>
      <c r="O10" s="164">
        <f>ROUND(E10*N10,5)</f>
        <v>0</v>
      </c>
      <c r="P10" s="164">
        <v>0</v>
      </c>
      <c r="Q10" s="164">
        <f>ROUND(E10*P10,5)</f>
        <v>0</v>
      </c>
      <c r="R10" s="164"/>
      <c r="S10" s="164"/>
      <c r="T10" s="165">
        <v>0.77</v>
      </c>
      <c r="U10" s="164">
        <f>ROUND(E10*T10,2)</f>
        <v>3.62</v>
      </c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92</v>
      </c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>
      <c r="A11" s="155"/>
      <c r="B11" s="161"/>
      <c r="C11" s="191" t="s">
        <v>230</v>
      </c>
      <c r="D11" s="166"/>
      <c r="E11" s="171">
        <v>4.7</v>
      </c>
      <c r="F11" s="173"/>
      <c r="G11" s="173"/>
      <c r="H11" s="173"/>
      <c r="I11" s="173"/>
      <c r="J11" s="173"/>
      <c r="K11" s="173"/>
      <c r="L11" s="173"/>
      <c r="M11" s="173"/>
      <c r="N11" s="164"/>
      <c r="O11" s="164"/>
      <c r="P11" s="164"/>
      <c r="Q11" s="164"/>
      <c r="R11" s="164"/>
      <c r="S11" s="164"/>
      <c r="T11" s="165"/>
      <c r="U11" s="164"/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94</v>
      </c>
      <c r="AF11" s="154">
        <v>0</v>
      </c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>
      <c r="A12" s="155">
        <v>3</v>
      </c>
      <c r="B12" s="161" t="s">
        <v>98</v>
      </c>
      <c r="C12" s="190" t="s">
        <v>99</v>
      </c>
      <c r="D12" s="163" t="s">
        <v>97</v>
      </c>
      <c r="E12" s="170">
        <v>236.85</v>
      </c>
      <c r="F12" s="173"/>
      <c r="G12" s="173"/>
      <c r="H12" s="173">
        <v>0</v>
      </c>
      <c r="I12" s="173">
        <f>ROUND(E12*H12,2)</f>
        <v>0</v>
      </c>
      <c r="J12" s="173">
        <v>86.6</v>
      </c>
      <c r="K12" s="173">
        <f>ROUND(E12*J12,2)</f>
        <v>20511.21</v>
      </c>
      <c r="L12" s="173">
        <v>0</v>
      </c>
      <c r="M12" s="173">
        <f>G12*(1+L12/100)</f>
        <v>0</v>
      </c>
      <c r="N12" s="164">
        <v>0</v>
      </c>
      <c r="O12" s="164">
        <f>ROUND(E12*N12,5)</f>
        <v>0</v>
      </c>
      <c r="P12" s="164">
        <v>0</v>
      </c>
      <c r="Q12" s="164">
        <f>ROUND(E12*P12,5)</f>
        <v>0</v>
      </c>
      <c r="R12" s="164"/>
      <c r="S12" s="164"/>
      <c r="T12" s="165">
        <v>9.5200000000000007E-2</v>
      </c>
      <c r="U12" s="164">
        <f>ROUND(E12*T12,2)</f>
        <v>22.55</v>
      </c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92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>
      <c r="A13" s="155"/>
      <c r="B13" s="161"/>
      <c r="C13" s="191" t="s">
        <v>100</v>
      </c>
      <c r="D13" s="166"/>
      <c r="E13" s="171">
        <v>236.85</v>
      </c>
      <c r="F13" s="173"/>
      <c r="G13" s="173"/>
      <c r="H13" s="173"/>
      <c r="I13" s="173"/>
      <c r="J13" s="173"/>
      <c r="K13" s="173"/>
      <c r="L13" s="173"/>
      <c r="M13" s="173"/>
      <c r="N13" s="164"/>
      <c r="O13" s="164"/>
      <c r="P13" s="164"/>
      <c r="Q13" s="164"/>
      <c r="R13" s="164"/>
      <c r="S13" s="164"/>
      <c r="T13" s="165"/>
      <c r="U13" s="164"/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94</v>
      </c>
      <c r="AF13" s="154">
        <v>0</v>
      </c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>
      <c r="A14" s="155">
        <v>4</v>
      </c>
      <c r="B14" s="161" t="s">
        <v>101</v>
      </c>
      <c r="C14" s="190" t="s">
        <v>102</v>
      </c>
      <c r="D14" s="163" t="s">
        <v>97</v>
      </c>
      <c r="E14" s="170">
        <v>315.8</v>
      </c>
      <c r="F14" s="173"/>
      <c r="G14" s="173"/>
      <c r="H14" s="173">
        <v>0</v>
      </c>
      <c r="I14" s="173">
        <f>ROUND(E14*H14,2)</f>
        <v>0</v>
      </c>
      <c r="J14" s="173">
        <v>101.5</v>
      </c>
      <c r="K14" s="173">
        <f>ROUND(E14*J14,2)</f>
        <v>32053.7</v>
      </c>
      <c r="L14" s="173">
        <v>0</v>
      </c>
      <c r="M14" s="173">
        <f>G14*(1+L14/100)</f>
        <v>0</v>
      </c>
      <c r="N14" s="164">
        <v>0</v>
      </c>
      <c r="O14" s="164">
        <f>ROUND(E14*N14,5)</f>
        <v>0</v>
      </c>
      <c r="P14" s="164">
        <v>0</v>
      </c>
      <c r="Q14" s="164">
        <f>ROUND(E14*P14,5)</f>
        <v>0</v>
      </c>
      <c r="R14" s="164"/>
      <c r="S14" s="164"/>
      <c r="T14" s="165">
        <v>0.223</v>
      </c>
      <c r="U14" s="164">
        <f>ROUND(E14*T14,2)</f>
        <v>70.42</v>
      </c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92</v>
      </c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>
      <c r="A15" s="155"/>
      <c r="B15" s="161"/>
      <c r="C15" s="191" t="s">
        <v>103</v>
      </c>
      <c r="D15" s="166"/>
      <c r="E15" s="171">
        <v>315.8</v>
      </c>
      <c r="F15" s="173"/>
      <c r="G15" s="173"/>
      <c r="H15" s="173"/>
      <c r="I15" s="173"/>
      <c r="J15" s="173"/>
      <c r="K15" s="173"/>
      <c r="L15" s="173"/>
      <c r="M15" s="173"/>
      <c r="N15" s="164"/>
      <c r="O15" s="164"/>
      <c r="P15" s="164"/>
      <c r="Q15" s="164"/>
      <c r="R15" s="164"/>
      <c r="S15" s="164"/>
      <c r="T15" s="165"/>
      <c r="U15" s="164"/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94</v>
      </c>
      <c r="AF15" s="154">
        <v>0</v>
      </c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>
      <c r="A16" s="155">
        <v>5</v>
      </c>
      <c r="B16" s="161" t="s">
        <v>104</v>
      </c>
      <c r="C16" s="190" t="s">
        <v>105</v>
      </c>
      <c r="D16" s="163" t="s">
        <v>91</v>
      </c>
      <c r="E16" s="170">
        <v>400</v>
      </c>
      <c r="F16" s="173"/>
      <c r="G16" s="173"/>
      <c r="H16" s="173">
        <v>0</v>
      </c>
      <c r="I16" s="173">
        <f>ROUND(E16*H16,2)</f>
        <v>0</v>
      </c>
      <c r="J16" s="173">
        <v>57.9</v>
      </c>
      <c r="K16" s="173">
        <f>ROUND(E16*J16,2)</f>
        <v>23160</v>
      </c>
      <c r="L16" s="173">
        <v>0</v>
      </c>
      <c r="M16" s="173">
        <f>G16*(1+L16/100)</f>
        <v>0</v>
      </c>
      <c r="N16" s="164">
        <v>0</v>
      </c>
      <c r="O16" s="164">
        <f>ROUND(E16*N16,5)</f>
        <v>0</v>
      </c>
      <c r="P16" s="164">
        <v>0</v>
      </c>
      <c r="Q16" s="164">
        <f>ROUND(E16*P16,5)</f>
        <v>0</v>
      </c>
      <c r="R16" s="164"/>
      <c r="S16" s="164"/>
      <c r="T16" s="165">
        <v>0</v>
      </c>
      <c r="U16" s="164">
        <f>ROUND(E16*T16,2)</f>
        <v>0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92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>
      <c r="A17" s="155">
        <v>6</v>
      </c>
      <c r="B17" s="161" t="s">
        <v>106</v>
      </c>
      <c r="C17" s="190" t="s">
        <v>107</v>
      </c>
      <c r="D17" s="163" t="s">
        <v>97</v>
      </c>
      <c r="E17" s="170">
        <v>557.35</v>
      </c>
      <c r="F17" s="173"/>
      <c r="G17" s="173"/>
      <c r="H17" s="173">
        <v>0</v>
      </c>
      <c r="I17" s="173">
        <f>ROUND(E17*H17,2)</f>
        <v>0</v>
      </c>
      <c r="J17" s="173">
        <v>191</v>
      </c>
      <c r="K17" s="173">
        <f>ROUND(E17*J17,2)</f>
        <v>106453.85</v>
      </c>
      <c r="L17" s="173">
        <v>0</v>
      </c>
      <c r="M17" s="173">
        <f>G17*(1+L17/100)</f>
        <v>0</v>
      </c>
      <c r="N17" s="164">
        <v>0</v>
      </c>
      <c r="O17" s="164">
        <f>ROUND(E17*N17,5)</f>
        <v>0</v>
      </c>
      <c r="P17" s="164">
        <v>0</v>
      </c>
      <c r="Q17" s="164">
        <f>ROUND(E17*P17,5)</f>
        <v>0</v>
      </c>
      <c r="R17" s="164"/>
      <c r="S17" s="164"/>
      <c r="T17" s="165">
        <v>1.0999999999999999E-2</v>
      </c>
      <c r="U17" s="164">
        <f>ROUND(E17*T17,2)</f>
        <v>6.13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92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>
      <c r="A18" s="155"/>
      <c r="B18" s="161"/>
      <c r="C18" s="191" t="s">
        <v>232</v>
      </c>
      <c r="D18" s="166"/>
      <c r="E18" s="171">
        <v>557.35</v>
      </c>
      <c r="F18" s="173"/>
      <c r="G18" s="173"/>
      <c r="H18" s="173"/>
      <c r="I18" s="173"/>
      <c r="J18" s="173"/>
      <c r="K18" s="173"/>
      <c r="L18" s="173"/>
      <c r="M18" s="173"/>
      <c r="N18" s="164"/>
      <c r="O18" s="164"/>
      <c r="P18" s="164"/>
      <c r="Q18" s="164"/>
      <c r="R18" s="164"/>
      <c r="S18" s="164"/>
      <c r="T18" s="165"/>
      <c r="U18" s="164"/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94</v>
      </c>
      <c r="AF18" s="154">
        <v>0</v>
      </c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>
      <c r="A19" s="155">
        <v>7</v>
      </c>
      <c r="B19" s="161" t="s">
        <v>108</v>
      </c>
      <c r="C19" s="190" t="s">
        <v>109</v>
      </c>
      <c r="D19" s="163" t="s">
        <v>97</v>
      </c>
      <c r="E19" s="170">
        <v>54.12</v>
      </c>
      <c r="F19" s="173"/>
      <c r="G19" s="173"/>
      <c r="H19" s="173">
        <v>0</v>
      </c>
      <c r="I19" s="173">
        <f>ROUND(E19*H19,2)</f>
        <v>0</v>
      </c>
      <c r="J19" s="173">
        <v>109</v>
      </c>
      <c r="K19" s="173">
        <f>ROUND(E19*J19,2)</f>
        <v>5899.08</v>
      </c>
      <c r="L19" s="173">
        <v>0</v>
      </c>
      <c r="M19" s="173">
        <f>G19*(1+L19/100)</f>
        <v>0</v>
      </c>
      <c r="N19" s="164">
        <v>0</v>
      </c>
      <c r="O19" s="164">
        <f>ROUND(E19*N19,5)</f>
        <v>0</v>
      </c>
      <c r="P19" s="164">
        <v>0</v>
      </c>
      <c r="Q19" s="164">
        <f>ROUND(E19*P19,5)</f>
        <v>0</v>
      </c>
      <c r="R19" s="164"/>
      <c r="S19" s="164"/>
      <c r="T19" s="165">
        <v>0.20200000000000001</v>
      </c>
      <c r="U19" s="164">
        <f>ROUND(E19*T19,2)</f>
        <v>10.93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92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>
      <c r="A20" s="155"/>
      <c r="B20" s="161"/>
      <c r="C20" s="191" t="s">
        <v>110</v>
      </c>
      <c r="D20" s="166"/>
      <c r="E20" s="171">
        <v>54.12</v>
      </c>
      <c r="F20" s="173"/>
      <c r="G20" s="173"/>
      <c r="H20" s="173"/>
      <c r="I20" s="173"/>
      <c r="J20" s="173"/>
      <c r="K20" s="173"/>
      <c r="L20" s="173"/>
      <c r="M20" s="173"/>
      <c r="N20" s="164"/>
      <c r="O20" s="164"/>
      <c r="P20" s="164"/>
      <c r="Q20" s="164"/>
      <c r="R20" s="164"/>
      <c r="S20" s="164"/>
      <c r="T20" s="165"/>
      <c r="U20" s="164"/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94</v>
      </c>
      <c r="AF20" s="154">
        <v>0</v>
      </c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>
      <c r="A21" s="155">
        <v>8</v>
      </c>
      <c r="B21" s="161" t="s">
        <v>111</v>
      </c>
      <c r="C21" s="190" t="s">
        <v>112</v>
      </c>
      <c r="D21" s="163" t="s">
        <v>91</v>
      </c>
      <c r="E21" s="170">
        <v>451</v>
      </c>
      <c r="F21" s="173"/>
      <c r="G21" s="173"/>
      <c r="H21" s="173">
        <v>3.27</v>
      </c>
      <c r="I21" s="173">
        <f>ROUND(E21*H21,2)</f>
        <v>1474.77</v>
      </c>
      <c r="J21" s="173">
        <v>7.33</v>
      </c>
      <c r="K21" s="173">
        <f>ROUND(E21*J21,2)</f>
        <v>3305.83</v>
      </c>
      <c r="L21" s="173">
        <v>0</v>
      </c>
      <c r="M21" s="173">
        <f>G21*(1+L21/100)</f>
        <v>0</v>
      </c>
      <c r="N21" s="164">
        <v>3.0000000000000001E-5</v>
      </c>
      <c r="O21" s="164">
        <f>ROUND(E21*N21,5)</f>
        <v>1.353E-2</v>
      </c>
      <c r="P21" s="164">
        <v>0</v>
      </c>
      <c r="Q21" s="164">
        <f>ROUND(E21*P21,5)</f>
        <v>0</v>
      </c>
      <c r="R21" s="164"/>
      <c r="S21" s="164"/>
      <c r="T21" s="165">
        <v>2.1000000000000001E-2</v>
      </c>
      <c r="U21" s="164">
        <f>ROUND(E21*T21,2)</f>
        <v>9.4700000000000006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113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>
      <c r="A22" s="155"/>
      <c r="B22" s="161"/>
      <c r="C22" s="191" t="s">
        <v>114</v>
      </c>
      <c r="D22" s="166"/>
      <c r="E22" s="171">
        <v>451</v>
      </c>
      <c r="F22" s="173"/>
      <c r="G22" s="173"/>
      <c r="H22" s="173"/>
      <c r="I22" s="173"/>
      <c r="J22" s="173"/>
      <c r="K22" s="173"/>
      <c r="L22" s="173"/>
      <c r="M22" s="173"/>
      <c r="N22" s="164"/>
      <c r="O22" s="164"/>
      <c r="P22" s="164"/>
      <c r="Q22" s="164"/>
      <c r="R22" s="164"/>
      <c r="S22" s="164"/>
      <c r="T22" s="165"/>
      <c r="U22" s="164"/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94</v>
      </c>
      <c r="AF22" s="154">
        <v>0</v>
      </c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>
      <c r="A23" s="155">
        <v>9</v>
      </c>
      <c r="B23" s="161" t="s">
        <v>115</v>
      </c>
      <c r="C23" s="190" t="s">
        <v>116</v>
      </c>
      <c r="D23" s="163" t="s">
        <v>91</v>
      </c>
      <c r="E23" s="170">
        <v>1579</v>
      </c>
      <c r="F23" s="173"/>
      <c r="G23" s="173"/>
      <c r="H23" s="173">
        <v>0</v>
      </c>
      <c r="I23" s="173">
        <f>ROUND(E23*H23,2)</f>
        <v>0</v>
      </c>
      <c r="J23" s="173">
        <v>11.9</v>
      </c>
      <c r="K23" s="173">
        <f>ROUND(E23*J23,2)</f>
        <v>18790.099999999999</v>
      </c>
      <c r="L23" s="173">
        <v>0</v>
      </c>
      <c r="M23" s="173">
        <f>G23*(1+L23/100)</f>
        <v>0</v>
      </c>
      <c r="N23" s="164">
        <v>0</v>
      </c>
      <c r="O23" s="164">
        <f>ROUND(E23*N23,5)</f>
        <v>0</v>
      </c>
      <c r="P23" s="164">
        <v>0</v>
      </c>
      <c r="Q23" s="164">
        <f>ROUND(E23*P23,5)</f>
        <v>0</v>
      </c>
      <c r="R23" s="164"/>
      <c r="S23" s="164"/>
      <c r="T23" s="165">
        <v>1.7999999999999999E-2</v>
      </c>
      <c r="U23" s="164">
        <f>ROUND(E23*T23,2)</f>
        <v>28.42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92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>
      <c r="A24" s="155">
        <v>10</v>
      </c>
      <c r="B24" s="161" t="s">
        <v>117</v>
      </c>
      <c r="C24" s="190" t="s">
        <v>118</v>
      </c>
      <c r="D24" s="163" t="s">
        <v>97</v>
      </c>
      <c r="E24" s="170">
        <v>552.65</v>
      </c>
      <c r="F24" s="173"/>
      <c r="G24" s="173"/>
      <c r="H24" s="173">
        <v>0</v>
      </c>
      <c r="I24" s="173">
        <f>ROUND(E24*H24,2)</f>
        <v>0</v>
      </c>
      <c r="J24" s="173">
        <v>280.5</v>
      </c>
      <c r="K24" s="173">
        <f>ROUND(E24*J24,2)</f>
        <v>155018.32999999999</v>
      </c>
      <c r="L24" s="173">
        <v>0</v>
      </c>
      <c r="M24" s="173">
        <f>G24*(1+L24/100)</f>
        <v>0</v>
      </c>
      <c r="N24" s="164">
        <v>0</v>
      </c>
      <c r="O24" s="164">
        <f>ROUND(E24*N24,5)</f>
        <v>0</v>
      </c>
      <c r="P24" s="164">
        <v>0</v>
      </c>
      <c r="Q24" s="164">
        <f>ROUND(E24*P24,5)</f>
        <v>0</v>
      </c>
      <c r="R24" s="164"/>
      <c r="S24" s="164"/>
      <c r="T24" s="165">
        <v>0</v>
      </c>
      <c r="U24" s="164">
        <f>ROUND(E24*T24,2)</f>
        <v>0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92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>
      <c r="A25" s="155"/>
      <c r="B25" s="161"/>
      <c r="C25" s="191" t="s">
        <v>119</v>
      </c>
      <c r="D25" s="166"/>
      <c r="E25" s="171">
        <v>552.65</v>
      </c>
      <c r="F25" s="173"/>
      <c r="G25" s="173"/>
      <c r="H25" s="173"/>
      <c r="I25" s="173"/>
      <c r="J25" s="173"/>
      <c r="K25" s="173"/>
      <c r="L25" s="173"/>
      <c r="M25" s="173"/>
      <c r="N25" s="164"/>
      <c r="O25" s="164"/>
      <c r="P25" s="164"/>
      <c r="Q25" s="164"/>
      <c r="R25" s="164"/>
      <c r="S25" s="164"/>
      <c r="T25" s="165"/>
      <c r="U25" s="164"/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94</v>
      </c>
      <c r="AF25" s="154">
        <v>0</v>
      </c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>
      <c r="A26" s="155">
        <v>11</v>
      </c>
      <c r="B26" s="161" t="s">
        <v>120</v>
      </c>
      <c r="C26" s="190" t="s">
        <v>121</v>
      </c>
      <c r="D26" s="163" t="s">
        <v>122</v>
      </c>
      <c r="E26" s="170">
        <v>9.4</v>
      </c>
      <c r="F26" s="173"/>
      <c r="G26" s="173"/>
      <c r="H26" s="173">
        <v>350</v>
      </c>
      <c r="I26" s="173">
        <f>ROUND(E26*H26,2)</f>
        <v>3290</v>
      </c>
      <c r="J26" s="173">
        <v>0</v>
      </c>
      <c r="K26" s="173">
        <f>ROUND(E26*J26,2)</f>
        <v>0</v>
      </c>
      <c r="L26" s="173">
        <v>0</v>
      </c>
      <c r="M26" s="173">
        <f>G26*(1+L26/100)</f>
        <v>0</v>
      </c>
      <c r="N26" s="164">
        <v>0</v>
      </c>
      <c r="O26" s="164">
        <f>ROUND(E26*N26,5)</f>
        <v>0</v>
      </c>
      <c r="P26" s="164">
        <v>0</v>
      </c>
      <c r="Q26" s="164">
        <f>ROUND(E26*P26,5)</f>
        <v>0</v>
      </c>
      <c r="R26" s="164"/>
      <c r="S26" s="164"/>
      <c r="T26" s="165">
        <v>0</v>
      </c>
      <c r="U26" s="164">
        <f>ROUND(E26*T26,2)</f>
        <v>0</v>
      </c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123</v>
      </c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>
      <c r="A27" s="155"/>
      <c r="B27" s="161"/>
      <c r="C27" s="191" t="s">
        <v>231</v>
      </c>
      <c r="D27" s="166"/>
      <c r="E27" s="171">
        <v>9.4</v>
      </c>
      <c r="F27" s="173"/>
      <c r="G27" s="173"/>
      <c r="H27" s="173"/>
      <c r="I27" s="173"/>
      <c r="J27" s="173"/>
      <c r="K27" s="173"/>
      <c r="L27" s="173"/>
      <c r="M27" s="173"/>
      <c r="N27" s="164"/>
      <c r="O27" s="164"/>
      <c r="P27" s="164"/>
      <c r="Q27" s="164"/>
      <c r="R27" s="164"/>
      <c r="S27" s="164"/>
      <c r="T27" s="165"/>
      <c r="U27" s="164"/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94</v>
      </c>
      <c r="AF27" s="154">
        <v>0</v>
      </c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>
      <c r="A28" s="155">
        <v>12</v>
      </c>
      <c r="B28" s="161" t="s">
        <v>124</v>
      </c>
      <c r="C28" s="190" t="s">
        <v>125</v>
      </c>
      <c r="D28" s="163" t="s">
        <v>122</v>
      </c>
      <c r="E28" s="170">
        <v>97.415999999999997</v>
      </c>
      <c r="F28" s="173"/>
      <c r="G28" s="173"/>
      <c r="H28" s="173">
        <v>400</v>
      </c>
      <c r="I28" s="173">
        <f>ROUND(E28*H28,2)</f>
        <v>38966.400000000001</v>
      </c>
      <c r="J28" s="173">
        <v>0</v>
      </c>
      <c r="K28" s="173">
        <f>ROUND(E28*J28,2)</f>
        <v>0</v>
      </c>
      <c r="L28" s="173">
        <v>0</v>
      </c>
      <c r="M28" s="173">
        <f>G28*(1+L28/100)</f>
        <v>0</v>
      </c>
      <c r="N28" s="164">
        <v>0</v>
      </c>
      <c r="O28" s="164">
        <f>ROUND(E28*N28,5)</f>
        <v>0</v>
      </c>
      <c r="P28" s="164">
        <v>0</v>
      </c>
      <c r="Q28" s="164">
        <f>ROUND(E28*P28,5)</f>
        <v>0</v>
      </c>
      <c r="R28" s="164"/>
      <c r="S28" s="164"/>
      <c r="T28" s="165">
        <v>0</v>
      </c>
      <c r="U28" s="164">
        <f>ROUND(E28*T28,2)</f>
        <v>0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123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>
      <c r="A29" s="155"/>
      <c r="B29" s="161"/>
      <c r="C29" s="191" t="s">
        <v>126</v>
      </c>
      <c r="D29" s="166"/>
      <c r="E29" s="171">
        <v>97.415999999999997</v>
      </c>
      <c r="F29" s="173"/>
      <c r="G29" s="173"/>
      <c r="H29" s="173"/>
      <c r="I29" s="173"/>
      <c r="J29" s="173"/>
      <c r="K29" s="173"/>
      <c r="L29" s="173"/>
      <c r="M29" s="173"/>
      <c r="N29" s="164"/>
      <c r="O29" s="164"/>
      <c r="P29" s="164"/>
      <c r="Q29" s="164"/>
      <c r="R29" s="164"/>
      <c r="S29" s="164"/>
      <c r="T29" s="165"/>
      <c r="U29" s="164"/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94</v>
      </c>
      <c r="AF29" s="154">
        <v>0</v>
      </c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>
      <c r="A30" s="156" t="s">
        <v>87</v>
      </c>
      <c r="B30" s="162" t="s">
        <v>53</v>
      </c>
      <c r="C30" s="192" t="s">
        <v>54</v>
      </c>
      <c r="D30" s="167"/>
      <c r="E30" s="172"/>
      <c r="F30" s="174"/>
      <c r="G30" s="174">
        <f>SUMIF(AE31:AE40,"&lt;&gt;NOR",G31:G40)</f>
        <v>0</v>
      </c>
      <c r="H30" s="174"/>
      <c r="I30" s="174">
        <f>SUM(I31:I40)</f>
        <v>1044945.74</v>
      </c>
      <c r="J30" s="174"/>
      <c r="K30" s="174">
        <f>SUM(K31:K40)</f>
        <v>235402.46000000002</v>
      </c>
      <c r="L30" s="174"/>
      <c r="M30" s="174">
        <f>SUM(M31:M40)</f>
        <v>0</v>
      </c>
      <c r="N30" s="168"/>
      <c r="O30" s="168">
        <f>SUM(O31:O40)</f>
        <v>1148.69687</v>
      </c>
      <c r="P30" s="168"/>
      <c r="Q30" s="168">
        <f>SUM(Q31:Q40)</f>
        <v>0</v>
      </c>
      <c r="R30" s="168"/>
      <c r="S30" s="168"/>
      <c r="T30" s="169"/>
      <c r="U30" s="168">
        <f>SUM(U31:U40)</f>
        <v>230.63000000000002</v>
      </c>
      <c r="AE30" t="s">
        <v>88</v>
      </c>
    </row>
    <row r="31" spans="1:60" ht="22.5" outlineLevel="1">
      <c r="A31" s="155">
        <v>13</v>
      </c>
      <c r="B31" s="161" t="s">
        <v>127</v>
      </c>
      <c r="C31" s="190" t="s">
        <v>128</v>
      </c>
      <c r="D31" s="163" t="s">
        <v>91</v>
      </c>
      <c r="E31" s="170">
        <v>1424</v>
      </c>
      <c r="F31" s="173"/>
      <c r="G31" s="173"/>
      <c r="H31" s="173">
        <v>224.51</v>
      </c>
      <c r="I31" s="173">
        <f>ROUND(E31*H31,2)</f>
        <v>319702.24</v>
      </c>
      <c r="J31" s="173">
        <v>29.490000000000009</v>
      </c>
      <c r="K31" s="173">
        <f>ROUND(E31*J31,2)</f>
        <v>41993.760000000002</v>
      </c>
      <c r="L31" s="173">
        <v>0</v>
      </c>
      <c r="M31" s="173">
        <f>G31*(1+L31/100)</f>
        <v>0</v>
      </c>
      <c r="N31" s="164">
        <v>0.55125000000000002</v>
      </c>
      <c r="O31" s="164">
        <f>ROUND(E31*N31,5)</f>
        <v>784.98</v>
      </c>
      <c r="P31" s="164">
        <v>0</v>
      </c>
      <c r="Q31" s="164">
        <f>ROUND(E31*P31,5)</f>
        <v>0</v>
      </c>
      <c r="R31" s="164"/>
      <c r="S31" s="164"/>
      <c r="T31" s="165">
        <v>2.7E-2</v>
      </c>
      <c r="U31" s="164">
        <f>ROUND(E31*T31,2)</f>
        <v>38.450000000000003</v>
      </c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92</v>
      </c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>
      <c r="A32" s="155"/>
      <c r="B32" s="161"/>
      <c r="C32" s="191" t="s">
        <v>129</v>
      </c>
      <c r="D32" s="166"/>
      <c r="E32" s="171">
        <v>1424</v>
      </c>
      <c r="F32" s="173"/>
      <c r="G32" s="173"/>
      <c r="H32" s="173"/>
      <c r="I32" s="173"/>
      <c r="J32" s="173"/>
      <c r="K32" s="173"/>
      <c r="L32" s="173"/>
      <c r="M32" s="173"/>
      <c r="N32" s="164"/>
      <c r="O32" s="164"/>
      <c r="P32" s="164"/>
      <c r="Q32" s="164"/>
      <c r="R32" s="164"/>
      <c r="S32" s="164"/>
      <c r="T32" s="165"/>
      <c r="U32" s="164"/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94</v>
      </c>
      <c r="AF32" s="154">
        <v>0</v>
      </c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>
      <c r="A33" s="155">
        <v>14</v>
      </c>
      <c r="B33" s="161" t="s">
        <v>130</v>
      </c>
      <c r="C33" s="190" t="s">
        <v>131</v>
      </c>
      <c r="D33" s="163" t="s">
        <v>91</v>
      </c>
      <c r="E33" s="170">
        <v>1154</v>
      </c>
      <c r="F33" s="173"/>
      <c r="G33" s="173"/>
      <c r="H33" s="173">
        <v>313.5</v>
      </c>
      <c r="I33" s="173">
        <f>ROUND(E33*H33,2)</f>
        <v>361779</v>
      </c>
      <c r="J33" s="173">
        <v>81.5</v>
      </c>
      <c r="K33" s="173">
        <f>ROUND(E33*J33,2)</f>
        <v>94051</v>
      </c>
      <c r="L33" s="173">
        <v>0</v>
      </c>
      <c r="M33" s="173">
        <f>G33*(1+L33/100)</f>
        <v>0</v>
      </c>
      <c r="N33" s="164">
        <v>0.15826000000000001</v>
      </c>
      <c r="O33" s="164">
        <f>ROUND(E33*N33,5)</f>
        <v>182.63203999999999</v>
      </c>
      <c r="P33" s="164">
        <v>0</v>
      </c>
      <c r="Q33" s="164">
        <f>ROUND(E33*P33,5)</f>
        <v>0</v>
      </c>
      <c r="R33" s="164"/>
      <c r="S33" s="164"/>
      <c r="T33" s="165">
        <v>5.6000000000000001E-2</v>
      </c>
      <c r="U33" s="164">
        <f>ROUND(E33*T33,2)</f>
        <v>64.62</v>
      </c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92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>
      <c r="A34" s="155">
        <v>15</v>
      </c>
      <c r="B34" s="161" t="s">
        <v>132</v>
      </c>
      <c r="C34" s="190" t="s">
        <v>133</v>
      </c>
      <c r="D34" s="163" t="s">
        <v>91</v>
      </c>
      <c r="E34" s="170">
        <v>1154</v>
      </c>
      <c r="F34" s="173"/>
      <c r="G34" s="173"/>
      <c r="H34" s="173">
        <v>28.51</v>
      </c>
      <c r="I34" s="173">
        <f>ROUND(E34*H34,2)</f>
        <v>32900.54</v>
      </c>
      <c r="J34" s="173">
        <v>2.889999999999997</v>
      </c>
      <c r="K34" s="173">
        <f>ROUND(E34*J34,2)</f>
        <v>3335.06</v>
      </c>
      <c r="L34" s="173">
        <v>0</v>
      </c>
      <c r="M34" s="173">
        <f>G34*(1+L34/100)</f>
        <v>0</v>
      </c>
      <c r="N34" s="164">
        <v>6.0099999999999997E-3</v>
      </c>
      <c r="O34" s="164">
        <f>ROUND(E34*N34,5)</f>
        <v>6.9355399999999996</v>
      </c>
      <c r="P34" s="164">
        <v>0</v>
      </c>
      <c r="Q34" s="164">
        <f>ROUND(E34*P34,5)</f>
        <v>0</v>
      </c>
      <c r="R34" s="164"/>
      <c r="S34" s="164"/>
      <c r="T34" s="165">
        <v>4.0000000000000001E-3</v>
      </c>
      <c r="U34" s="164">
        <f>ROUND(E34*T34,2)</f>
        <v>4.62</v>
      </c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92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>
      <c r="A35" s="155">
        <v>16</v>
      </c>
      <c r="B35" s="161" t="s">
        <v>134</v>
      </c>
      <c r="C35" s="190" t="s">
        <v>135</v>
      </c>
      <c r="D35" s="163" t="s">
        <v>91</v>
      </c>
      <c r="E35" s="170">
        <v>1154</v>
      </c>
      <c r="F35" s="173"/>
      <c r="G35" s="173"/>
      <c r="H35" s="173">
        <v>12.43</v>
      </c>
      <c r="I35" s="173">
        <f>ROUND(E35*H35,2)</f>
        <v>14344.22</v>
      </c>
      <c r="J35" s="173">
        <v>0.97000000000000064</v>
      </c>
      <c r="K35" s="173">
        <f>ROUND(E35*J35,2)</f>
        <v>1119.3800000000001</v>
      </c>
      <c r="L35" s="173">
        <v>0</v>
      </c>
      <c r="M35" s="173">
        <f>G35*(1+L35/100)</f>
        <v>0</v>
      </c>
      <c r="N35" s="164">
        <v>6.0999999999999997E-4</v>
      </c>
      <c r="O35" s="164">
        <f>ROUND(E35*N35,5)</f>
        <v>0.70394000000000001</v>
      </c>
      <c r="P35" s="164">
        <v>0</v>
      </c>
      <c r="Q35" s="164">
        <f>ROUND(E35*P35,5)</f>
        <v>0</v>
      </c>
      <c r="R35" s="164"/>
      <c r="S35" s="164"/>
      <c r="T35" s="165">
        <v>2E-3</v>
      </c>
      <c r="U35" s="164">
        <f>ROUND(E35*T35,2)</f>
        <v>2.31</v>
      </c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92</v>
      </c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>
      <c r="A36" s="155">
        <v>17</v>
      </c>
      <c r="B36" s="161" t="s">
        <v>136</v>
      </c>
      <c r="C36" s="190" t="s">
        <v>137</v>
      </c>
      <c r="D36" s="163" t="s">
        <v>91</v>
      </c>
      <c r="E36" s="170">
        <v>1109</v>
      </c>
      <c r="F36" s="173"/>
      <c r="G36" s="173"/>
      <c r="H36" s="173">
        <v>260.16000000000003</v>
      </c>
      <c r="I36" s="173">
        <f>ROUND(E36*H36,2)</f>
        <v>288517.44</v>
      </c>
      <c r="J36" s="173">
        <v>70.839999999999975</v>
      </c>
      <c r="K36" s="173">
        <f>ROUND(E36*J36,2)</f>
        <v>78561.56</v>
      </c>
      <c r="L36" s="173">
        <v>0</v>
      </c>
      <c r="M36" s="173">
        <f>G36*(1+L36/100)</f>
        <v>0</v>
      </c>
      <c r="N36" s="164">
        <v>0.12715000000000001</v>
      </c>
      <c r="O36" s="164">
        <f>ROUND(E36*N36,5)</f>
        <v>141.00935000000001</v>
      </c>
      <c r="P36" s="164">
        <v>0</v>
      </c>
      <c r="Q36" s="164">
        <f>ROUND(E36*P36,5)</f>
        <v>0</v>
      </c>
      <c r="R36" s="164"/>
      <c r="S36" s="164"/>
      <c r="T36" s="165">
        <v>7.1999999999999995E-2</v>
      </c>
      <c r="U36" s="164">
        <f>ROUND(E36*T36,2)</f>
        <v>79.849999999999994</v>
      </c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92</v>
      </c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>
      <c r="A37" s="155">
        <v>18</v>
      </c>
      <c r="B37" s="161" t="s">
        <v>138</v>
      </c>
      <c r="C37" s="190" t="s">
        <v>139</v>
      </c>
      <c r="D37" s="163" t="s">
        <v>91</v>
      </c>
      <c r="E37" s="170">
        <v>60</v>
      </c>
      <c r="F37" s="173"/>
      <c r="G37" s="173"/>
      <c r="H37" s="173">
        <v>453.28</v>
      </c>
      <c r="I37" s="173">
        <f>ROUND(E37*H37,2)</f>
        <v>27196.799999999999</v>
      </c>
      <c r="J37" s="173">
        <v>269.72000000000003</v>
      </c>
      <c r="K37" s="173">
        <f>ROUND(E37*J37,2)</f>
        <v>16183.2</v>
      </c>
      <c r="L37" s="173">
        <v>0</v>
      </c>
      <c r="M37" s="173">
        <f>G37*(1+L37/100)</f>
        <v>0</v>
      </c>
      <c r="N37" s="164">
        <v>0.54</v>
      </c>
      <c r="O37" s="164">
        <f>ROUND(E37*N37,5)</f>
        <v>32.4</v>
      </c>
      <c r="P37" s="164">
        <v>0</v>
      </c>
      <c r="Q37" s="164">
        <f>ROUND(E37*P37,5)</f>
        <v>0</v>
      </c>
      <c r="R37" s="164"/>
      <c r="S37" s="164"/>
      <c r="T37" s="165">
        <v>0.67200000000000004</v>
      </c>
      <c r="U37" s="164">
        <f>ROUND(E37*T37,2)</f>
        <v>40.32</v>
      </c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92</v>
      </c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>
      <c r="A38" s="155"/>
      <c r="B38" s="161"/>
      <c r="C38" s="191" t="s">
        <v>140</v>
      </c>
      <c r="D38" s="166"/>
      <c r="E38" s="171">
        <v>60</v>
      </c>
      <c r="F38" s="173"/>
      <c r="G38" s="173"/>
      <c r="H38" s="173"/>
      <c r="I38" s="173"/>
      <c r="J38" s="173"/>
      <c r="K38" s="173"/>
      <c r="L38" s="173"/>
      <c r="M38" s="173"/>
      <c r="N38" s="164"/>
      <c r="O38" s="164"/>
      <c r="P38" s="164"/>
      <c r="Q38" s="164"/>
      <c r="R38" s="164"/>
      <c r="S38" s="164"/>
      <c r="T38" s="165"/>
      <c r="U38" s="164"/>
      <c r="V38" s="154"/>
      <c r="W38" s="154"/>
      <c r="X38" s="154"/>
      <c r="Y38" s="154"/>
      <c r="Z38" s="154"/>
      <c r="AA38" s="154"/>
      <c r="AB38" s="154"/>
      <c r="AC38" s="154"/>
      <c r="AD38" s="154"/>
      <c r="AE38" s="154" t="s">
        <v>94</v>
      </c>
      <c r="AF38" s="154">
        <v>0</v>
      </c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>
      <c r="A39" s="155">
        <v>19</v>
      </c>
      <c r="B39" s="161" t="s">
        <v>141</v>
      </c>
      <c r="C39" s="190" t="s">
        <v>142</v>
      </c>
      <c r="D39" s="163" t="s">
        <v>143</v>
      </c>
      <c r="E39" s="170">
        <v>10</v>
      </c>
      <c r="F39" s="173"/>
      <c r="G39" s="173"/>
      <c r="H39" s="173">
        <v>50.55</v>
      </c>
      <c r="I39" s="173">
        <f>ROUND(E39*H39,2)</f>
        <v>505.5</v>
      </c>
      <c r="J39" s="173">
        <v>15.850000000000009</v>
      </c>
      <c r="K39" s="173">
        <f>ROUND(E39*J39,2)</f>
        <v>158.5</v>
      </c>
      <c r="L39" s="173">
        <v>0</v>
      </c>
      <c r="M39" s="173">
        <f>G39*(1+L39/100)</f>
        <v>0</v>
      </c>
      <c r="N39" s="164">
        <v>3.5999999999999999E-3</v>
      </c>
      <c r="O39" s="164">
        <f>ROUND(E39*N39,5)</f>
        <v>3.5999999999999997E-2</v>
      </c>
      <c r="P39" s="164">
        <v>0</v>
      </c>
      <c r="Q39" s="164">
        <f>ROUND(E39*P39,5)</f>
        <v>0</v>
      </c>
      <c r="R39" s="164"/>
      <c r="S39" s="164"/>
      <c r="T39" s="165">
        <v>4.5999999999999999E-2</v>
      </c>
      <c r="U39" s="164">
        <f>ROUND(E39*T39,2)</f>
        <v>0.46</v>
      </c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92</v>
      </c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>
      <c r="A40" s="155"/>
      <c r="B40" s="161"/>
      <c r="C40" s="191" t="s">
        <v>144</v>
      </c>
      <c r="D40" s="166"/>
      <c r="E40" s="171">
        <v>10</v>
      </c>
      <c r="F40" s="173"/>
      <c r="G40" s="173"/>
      <c r="H40" s="173"/>
      <c r="I40" s="173"/>
      <c r="J40" s="173"/>
      <c r="K40" s="173"/>
      <c r="L40" s="173"/>
      <c r="M40" s="173"/>
      <c r="N40" s="164"/>
      <c r="O40" s="164"/>
      <c r="P40" s="164"/>
      <c r="Q40" s="164"/>
      <c r="R40" s="164"/>
      <c r="S40" s="164"/>
      <c r="T40" s="165"/>
      <c r="U40" s="164"/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94</v>
      </c>
      <c r="AF40" s="154">
        <v>0</v>
      </c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>
      <c r="A41" s="156" t="s">
        <v>87</v>
      </c>
      <c r="B41" s="162" t="s">
        <v>55</v>
      </c>
      <c r="C41" s="192" t="s">
        <v>56</v>
      </c>
      <c r="D41" s="167"/>
      <c r="E41" s="172"/>
      <c r="F41" s="174"/>
      <c r="G41" s="174">
        <f>SUMIF(AE42:AE44,"&lt;&gt;NOR",G42:G44)</f>
        <v>0</v>
      </c>
      <c r="H41" s="174"/>
      <c r="I41" s="174">
        <f>SUM(I42:I44)</f>
        <v>5516.58</v>
      </c>
      <c r="J41" s="174"/>
      <c r="K41" s="174">
        <f>SUM(K42:K44)</f>
        <v>1147.42</v>
      </c>
      <c r="L41" s="174"/>
      <c r="M41" s="174">
        <f>SUM(M42:M44)</f>
        <v>0</v>
      </c>
      <c r="N41" s="168"/>
      <c r="O41" s="168">
        <f>SUM(O42:O44)</f>
        <v>0.34204000000000001</v>
      </c>
      <c r="P41" s="168"/>
      <c r="Q41" s="168">
        <f>SUM(Q42:Q44)</f>
        <v>0</v>
      </c>
      <c r="R41" s="168"/>
      <c r="S41" s="168"/>
      <c r="T41" s="169"/>
      <c r="U41" s="168">
        <f>SUM(U42:U44)</f>
        <v>3.36</v>
      </c>
      <c r="AE41" t="s">
        <v>88</v>
      </c>
    </row>
    <row r="42" spans="1:60" ht="22.5" outlineLevel="1">
      <c r="A42" s="155">
        <v>20</v>
      </c>
      <c r="B42" s="161" t="s">
        <v>145</v>
      </c>
      <c r="C42" s="190" t="s">
        <v>146</v>
      </c>
      <c r="D42" s="163" t="s">
        <v>147</v>
      </c>
      <c r="E42" s="170">
        <v>2</v>
      </c>
      <c r="F42" s="173"/>
      <c r="G42" s="173"/>
      <c r="H42" s="173">
        <v>8.2899999999999991</v>
      </c>
      <c r="I42" s="173">
        <f>ROUND(E42*H42,2)</f>
        <v>16.579999999999998</v>
      </c>
      <c r="J42" s="173">
        <v>573.71</v>
      </c>
      <c r="K42" s="173">
        <f>ROUND(E42*J42,2)</f>
        <v>1147.42</v>
      </c>
      <c r="L42" s="173">
        <v>0</v>
      </c>
      <c r="M42" s="173">
        <f>G42*(1+L42/100)</f>
        <v>0</v>
      </c>
      <c r="N42" s="164">
        <v>7.0200000000000002E-3</v>
      </c>
      <c r="O42" s="164">
        <f>ROUND(E42*N42,5)</f>
        <v>1.404E-2</v>
      </c>
      <c r="P42" s="164">
        <v>0</v>
      </c>
      <c r="Q42" s="164">
        <f>ROUND(E42*P42,5)</f>
        <v>0</v>
      </c>
      <c r="R42" s="164"/>
      <c r="S42" s="164"/>
      <c r="T42" s="165">
        <v>1.68</v>
      </c>
      <c r="U42" s="164">
        <f>ROUND(E42*T42,2)</f>
        <v>3.36</v>
      </c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92</v>
      </c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>
      <c r="A43" s="155"/>
      <c r="B43" s="161"/>
      <c r="C43" s="191" t="s">
        <v>148</v>
      </c>
      <c r="D43" s="166"/>
      <c r="E43" s="171">
        <v>2</v>
      </c>
      <c r="F43" s="173"/>
      <c r="G43" s="173"/>
      <c r="H43" s="173"/>
      <c r="I43" s="173"/>
      <c r="J43" s="173"/>
      <c r="K43" s="173"/>
      <c r="L43" s="173"/>
      <c r="M43" s="173"/>
      <c r="N43" s="164"/>
      <c r="O43" s="164"/>
      <c r="P43" s="164"/>
      <c r="Q43" s="164"/>
      <c r="R43" s="164"/>
      <c r="S43" s="164"/>
      <c r="T43" s="165"/>
      <c r="U43" s="164"/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94</v>
      </c>
      <c r="AF43" s="154">
        <v>0</v>
      </c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>
      <c r="A44" s="155">
        <v>21</v>
      </c>
      <c r="B44" s="161" t="s">
        <v>149</v>
      </c>
      <c r="C44" s="190" t="s">
        <v>150</v>
      </c>
      <c r="D44" s="163" t="s">
        <v>151</v>
      </c>
      <c r="E44" s="170">
        <v>2</v>
      </c>
      <c r="F44" s="173"/>
      <c r="G44" s="173"/>
      <c r="H44" s="173">
        <v>2750</v>
      </c>
      <c r="I44" s="173">
        <f>ROUND(E44*H44,2)</f>
        <v>5500</v>
      </c>
      <c r="J44" s="173">
        <v>0</v>
      </c>
      <c r="K44" s="173">
        <f>ROUND(E44*J44,2)</f>
        <v>0</v>
      </c>
      <c r="L44" s="173">
        <v>0</v>
      </c>
      <c r="M44" s="173">
        <f>G44*(1+L44/100)</f>
        <v>0</v>
      </c>
      <c r="N44" s="164">
        <v>0.16400000000000001</v>
      </c>
      <c r="O44" s="164">
        <f>ROUND(E44*N44,5)</f>
        <v>0.32800000000000001</v>
      </c>
      <c r="P44" s="164">
        <v>0</v>
      </c>
      <c r="Q44" s="164">
        <f>ROUND(E44*P44,5)</f>
        <v>0</v>
      </c>
      <c r="R44" s="164"/>
      <c r="S44" s="164"/>
      <c r="T44" s="165">
        <v>0</v>
      </c>
      <c r="U44" s="164">
        <f>ROUND(E44*T44,2)</f>
        <v>0</v>
      </c>
      <c r="V44" s="154"/>
      <c r="W44" s="154"/>
      <c r="X44" s="154"/>
      <c r="Y44" s="154"/>
      <c r="Z44" s="154"/>
      <c r="AA44" s="154"/>
      <c r="AB44" s="154"/>
      <c r="AC44" s="154"/>
      <c r="AD44" s="154"/>
      <c r="AE44" s="154" t="s">
        <v>123</v>
      </c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>
      <c r="A45" s="156" t="s">
        <v>87</v>
      </c>
      <c r="B45" s="162" t="s">
        <v>57</v>
      </c>
      <c r="C45" s="192" t="s">
        <v>58</v>
      </c>
      <c r="D45" s="167"/>
      <c r="E45" s="172"/>
      <c r="F45" s="174"/>
      <c r="G45" s="174">
        <f>SUMIF(AE46:AE59,"&lt;&gt;NOR",G46:G59)</f>
        <v>0</v>
      </c>
      <c r="H45" s="174"/>
      <c r="I45" s="174">
        <f>SUM(I46:I59)</f>
        <v>35673.57</v>
      </c>
      <c r="J45" s="174"/>
      <c r="K45" s="174">
        <f>SUM(K46:K59)</f>
        <v>14174.029999999999</v>
      </c>
      <c r="L45" s="174"/>
      <c r="M45" s="174">
        <f>SUM(M46:M59)</f>
        <v>0</v>
      </c>
      <c r="N45" s="168"/>
      <c r="O45" s="168">
        <f>SUM(O46:O59)</f>
        <v>2.0510600000000001</v>
      </c>
      <c r="P45" s="168"/>
      <c r="Q45" s="168">
        <f>SUM(Q46:Q59)</f>
        <v>0</v>
      </c>
      <c r="R45" s="168"/>
      <c r="S45" s="168"/>
      <c r="T45" s="169"/>
      <c r="U45" s="168">
        <f>SUM(U46:U59)</f>
        <v>28.98</v>
      </c>
      <c r="AE45" t="s">
        <v>88</v>
      </c>
    </row>
    <row r="46" spans="1:60" outlineLevel="1">
      <c r="A46" s="155">
        <v>22</v>
      </c>
      <c r="B46" s="161" t="s">
        <v>152</v>
      </c>
      <c r="C46" s="190" t="s">
        <v>153</v>
      </c>
      <c r="D46" s="163" t="s">
        <v>143</v>
      </c>
      <c r="E46" s="170">
        <v>7</v>
      </c>
      <c r="F46" s="173"/>
      <c r="G46" s="173"/>
      <c r="H46" s="173">
        <v>89.95</v>
      </c>
      <c r="I46" s="173">
        <f>ROUND(E46*H46,2)</f>
        <v>629.65</v>
      </c>
      <c r="J46" s="173">
        <v>478.05</v>
      </c>
      <c r="K46" s="173">
        <f>ROUND(E46*J46,2)</f>
        <v>3346.35</v>
      </c>
      <c r="L46" s="173">
        <v>0</v>
      </c>
      <c r="M46" s="173">
        <f>G46*(1+L46/100)</f>
        <v>0</v>
      </c>
      <c r="N46" s="164">
        <v>0.125</v>
      </c>
      <c r="O46" s="164">
        <f>ROUND(E46*N46,5)</f>
        <v>0.875</v>
      </c>
      <c r="P46" s="164">
        <v>0</v>
      </c>
      <c r="Q46" s="164">
        <f>ROUND(E46*P46,5)</f>
        <v>0</v>
      </c>
      <c r="R46" s="164"/>
      <c r="S46" s="164"/>
      <c r="T46" s="165">
        <v>0.89</v>
      </c>
      <c r="U46" s="164">
        <f>ROUND(E46*T46,2)</f>
        <v>6.23</v>
      </c>
      <c r="V46" s="154"/>
      <c r="W46" s="154"/>
      <c r="X46" s="154"/>
      <c r="Y46" s="154"/>
      <c r="Z46" s="154"/>
      <c r="AA46" s="154"/>
      <c r="AB46" s="154"/>
      <c r="AC46" s="154"/>
      <c r="AD46" s="154"/>
      <c r="AE46" s="154" t="s">
        <v>92</v>
      </c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>
      <c r="A47" s="155">
        <v>23</v>
      </c>
      <c r="B47" s="161" t="s">
        <v>154</v>
      </c>
      <c r="C47" s="190" t="s">
        <v>155</v>
      </c>
      <c r="D47" s="163" t="s">
        <v>147</v>
      </c>
      <c r="E47" s="170">
        <v>4</v>
      </c>
      <c r="F47" s="173"/>
      <c r="G47" s="173"/>
      <c r="H47" s="173">
        <v>201.33</v>
      </c>
      <c r="I47" s="173">
        <f>ROUND(E47*H47,2)</f>
        <v>805.32</v>
      </c>
      <c r="J47" s="173">
        <v>293.66999999999996</v>
      </c>
      <c r="K47" s="173">
        <f>ROUND(E47*J47,2)</f>
        <v>1174.68</v>
      </c>
      <c r="L47" s="173">
        <v>0</v>
      </c>
      <c r="M47" s="173">
        <f>G47*(1+L47/100)</f>
        <v>0</v>
      </c>
      <c r="N47" s="164">
        <v>0.25</v>
      </c>
      <c r="O47" s="164">
        <f>ROUND(E47*N47,5)</f>
        <v>1</v>
      </c>
      <c r="P47" s="164">
        <v>0</v>
      </c>
      <c r="Q47" s="164">
        <f>ROUND(E47*P47,5)</f>
        <v>0</v>
      </c>
      <c r="R47" s="164"/>
      <c r="S47" s="164"/>
      <c r="T47" s="165">
        <v>0.81799999999999995</v>
      </c>
      <c r="U47" s="164">
        <f>ROUND(E47*T47,2)</f>
        <v>3.27</v>
      </c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92</v>
      </c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ht="15" customHeight="1" outlineLevel="1">
      <c r="A48" s="155">
        <v>24</v>
      </c>
      <c r="B48" s="161" t="s">
        <v>156</v>
      </c>
      <c r="C48" s="190" t="s">
        <v>157</v>
      </c>
      <c r="D48" s="163" t="s">
        <v>147</v>
      </c>
      <c r="E48" s="170">
        <v>5</v>
      </c>
      <c r="F48" s="173"/>
      <c r="G48" s="173"/>
      <c r="H48" s="173">
        <v>114.2</v>
      </c>
      <c r="I48" s="173">
        <f>ROUND(E48*H48,2)</f>
        <v>571</v>
      </c>
      <c r="J48" s="173">
        <v>71.8</v>
      </c>
      <c r="K48" s="173">
        <f>ROUND(E48*J48,2)</f>
        <v>359</v>
      </c>
      <c r="L48" s="173">
        <v>0</v>
      </c>
      <c r="M48" s="173">
        <f>G48*(1+L48/100)</f>
        <v>0</v>
      </c>
      <c r="N48" s="164">
        <v>0</v>
      </c>
      <c r="O48" s="164">
        <f>ROUND(E48*N48,5)</f>
        <v>0</v>
      </c>
      <c r="P48" s="164">
        <v>0</v>
      </c>
      <c r="Q48" s="164">
        <f>ROUND(E48*P48,5)</f>
        <v>0</v>
      </c>
      <c r="R48" s="164"/>
      <c r="S48" s="164"/>
      <c r="T48" s="165">
        <v>0.2</v>
      </c>
      <c r="U48" s="164">
        <f>ROUND(E48*T48,2)</f>
        <v>1</v>
      </c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92</v>
      </c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>
      <c r="A49" s="155">
        <v>25</v>
      </c>
      <c r="B49" s="161" t="s">
        <v>158</v>
      </c>
      <c r="C49" s="190" t="s">
        <v>159</v>
      </c>
      <c r="D49" s="163" t="s">
        <v>143</v>
      </c>
      <c r="E49" s="170">
        <v>450</v>
      </c>
      <c r="F49" s="173"/>
      <c r="G49" s="173"/>
      <c r="H49" s="173">
        <v>14.62</v>
      </c>
      <c r="I49" s="173">
        <f>ROUND(E49*H49,2)</f>
        <v>6579</v>
      </c>
      <c r="J49" s="173">
        <v>8.3800000000000008</v>
      </c>
      <c r="K49" s="173">
        <f>ROUND(E49*J49,2)</f>
        <v>3771</v>
      </c>
      <c r="L49" s="173">
        <v>0</v>
      </c>
      <c r="M49" s="173">
        <f>G49*(1+L49/100)</f>
        <v>0</v>
      </c>
      <c r="N49" s="164">
        <v>9.0000000000000006E-5</v>
      </c>
      <c r="O49" s="164">
        <f>ROUND(E49*N49,5)</f>
        <v>4.0500000000000001E-2</v>
      </c>
      <c r="P49" s="164">
        <v>0</v>
      </c>
      <c r="Q49" s="164">
        <f>ROUND(E49*P49,5)</f>
        <v>0</v>
      </c>
      <c r="R49" s="164"/>
      <c r="S49" s="164"/>
      <c r="T49" s="165">
        <v>2.1999999999999999E-2</v>
      </c>
      <c r="U49" s="164">
        <f>ROUND(E49*T49,2)</f>
        <v>9.9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92</v>
      </c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>
      <c r="A50" s="155">
        <v>26</v>
      </c>
      <c r="B50" s="161" t="s">
        <v>160</v>
      </c>
      <c r="C50" s="190" t="s">
        <v>161</v>
      </c>
      <c r="D50" s="163" t="s">
        <v>91</v>
      </c>
      <c r="E50" s="170">
        <v>26.4</v>
      </c>
      <c r="F50" s="173"/>
      <c r="G50" s="173"/>
      <c r="H50" s="173">
        <v>125.64</v>
      </c>
      <c r="I50" s="173">
        <f>ROUND(E50*H50,2)</f>
        <v>3316.9</v>
      </c>
      <c r="J50" s="173">
        <v>198.36</v>
      </c>
      <c r="K50" s="173">
        <f>ROUND(E50*J50,2)</f>
        <v>5236.7</v>
      </c>
      <c r="L50" s="173">
        <v>0</v>
      </c>
      <c r="M50" s="173">
        <f>G50*(1+L50/100)</f>
        <v>0</v>
      </c>
      <c r="N50" s="164">
        <v>7.6000000000000004E-4</v>
      </c>
      <c r="O50" s="164">
        <f>ROUND(E50*N50,5)</f>
        <v>2.0060000000000001E-2</v>
      </c>
      <c r="P50" s="164">
        <v>0</v>
      </c>
      <c r="Q50" s="164">
        <f>ROUND(E50*P50,5)</f>
        <v>0</v>
      </c>
      <c r="R50" s="164"/>
      <c r="S50" s="164"/>
      <c r="T50" s="165">
        <v>0.311</v>
      </c>
      <c r="U50" s="164">
        <f>ROUND(E50*T50,2)</f>
        <v>8.2100000000000009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54" t="s">
        <v>92</v>
      </c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>
      <c r="A51" s="155"/>
      <c r="B51" s="161"/>
      <c r="C51" s="191" t="s">
        <v>162</v>
      </c>
      <c r="D51" s="166"/>
      <c r="E51" s="171">
        <v>26.4</v>
      </c>
      <c r="F51" s="173"/>
      <c r="G51" s="173"/>
      <c r="H51" s="173"/>
      <c r="I51" s="173"/>
      <c r="J51" s="173"/>
      <c r="K51" s="173"/>
      <c r="L51" s="173"/>
      <c r="M51" s="173"/>
      <c r="N51" s="164"/>
      <c r="O51" s="164"/>
      <c r="P51" s="164"/>
      <c r="Q51" s="164"/>
      <c r="R51" s="164"/>
      <c r="S51" s="164"/>
      <c r="T51" s="165"/>
      <c r="U51" s="164"/>
      <c r="V51" s="154"/>
      <c r="W51" s="154"/>
      <c r="X51" s="154"/>
      <c r="Y51" s="154"/>
      <c r="Z51" s="154"/>
      <c r="AA51" s="154"/>
      <c r="AB51" s="154"/>
      <c r="AC51" s="154"/>
      <c r="AD51" s="154"/>
      <c r="AE51" s="154" t="s">
        <v>94</v>
      </c>
      <c r="AF51" s="154">
        <v>0</v>
      </c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>
      <c r="A52" s="155">
        <v>27</v>
      </c>
      <c r="B52" s="161" t="s">
        <v>163</v>
      </c>
      <c r="C52" s="190" t="s">
        <v>164</v>
      </c>
      <c r="D52" s="163" t="s">
        <v>143</v>
      </c>
      <c r="E52" s="170">
        <v>10</v>
      </c>
      <c r="F52" s="173"/>
      <c r="G52" s="173"/>
      <c r="H52" s="173">
        <v>46.57</v>
      </c>
      <c r="I52" s="173">
        <f>ROUND(E52*H52,2)</f>
        <v>465.7</v>
      </c>
      <c r="J52" s="173">
        <v>28.630000000000003</v>
      </c>
      <c r="K52" s="173">
        <f>ROUND(E52*J52,2)</f>
        <v>286.3</v>
      </c>
      <c r="L52" s="173">
        <v>0</v>
      </c>
      <c r="M52" s="173">
        <f>G52*(1+L52/100)</f>
        <v>0</v>
      </c>
      <c r="N52" s="164">
        <v>0</v>
      </c>
      <c r="O52" s="164">
        <f>ROUND(E52*N52,5)</f>
        <v>0</v>
      </c>
      <c r="P52" s="164">
        <v>0</v>
      </c>
      <c r="Q52" s="164">
        <f>ROUND(E52*P52,5)</f>
        <v>0</v>
      </c>
      <c r="R52" s="164"/>
      <c r="S52" s="164"/>
      <c r="T52" s="165">
        <v>3.6999999999999998E-2</v>
      </c>
      <c r="U52" s="164">
        <f>ROUND(E52*T52,2)</f>
        <v>0.37</v>
      </c>
      <c r="V52" s="154"/>
      <c r="W52" s="154"/>
      <c r="X52" s="154"/>
      <c r="Y52" s="154"/>
      <c r="Z52" s="154"/>
      <c r="AA52" s="154"/>
      <c r="AB52" s="154"/>
      <c r="AC52" s="154"/>
      <c r="AD52" s="154"/>
      <c r="AE52" s="154" t="s">
        <v>92</v>
      </c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>
      <c r="A53" s="155"/>
      <c r="B53" s="161"/>
      <c r="C53" s="191" t="s">
        <v>144</v>
      </c>
      <c r="D53" s="166"/>
      <c r="E53" s="171">
        <v>10</v>
      </c>
      <c r="F53" s="173"/>
      <c r="G53" s="173"/>
      <c r="H53" s="173"/>
      <c r="I53" s="173"/>
      <c r="J53" s="173"/>
      <c r="K53" s="173"/>
      <c r="L53" s="173"/>
      <c r="M53" s="173"/>
      <c r="N53" s="164"/>
      <c r="O53" s="164"/>
      <c r="P53" s="164"/>
      <c r="Q53" s="164"/>
      <c r="R53" s="164"/>
      <c r="S53" s="164"/>
      <c r="T53" s="165"/>
      <c r="U53" s="164"/>
      <c r="V53" s="154"/>
      <c r="W53" s="154"/>
      <c r="X53" s="154"/>
      <c r="Y53" s="154"/>
      <c r="Z53" s="154"/>
      <c r="AA53" s="154"/>
      <c r="AB53" s="154"/>
      <c r="AC53" s="154"/>
      <c r="AD53" s="154"/>
      <c r="AE53" s="154" t="s">
        <v>94</v>
      </c>
      <c r="AF53" s="154">
        <v>0</v>
      </c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>
      <c r="A54" s="155">
        <v>28</v>
      </c>
      <c r="B54" s="161" t="s">
        <v>165</v>
      </c>
      <c r="C54" s="190" t="s">
        <v>166</v>
      </c>
      <c r="D54" s="163" t="s">
        <v>91</v>
      </c>
      <c r="E54" s="170">
        <v>4.6399999999999997</v>
      </c>
      <c r="F54" s="173"/>
      <c r="G54" s="173"/>
      <c r="H54" s="173">
        <v>1000</v>
      </c>
      <c r="I54" s="173">
        <f>ROUND(E54*H54,2)</f>
        <v>4640</v>
      </c>
      <c r="J54" s="173">
        <v>0</v>
      </c>
      <c r="K54" s="173">
        <f>ROUND(E54*J54,2)</f>
        <v>0</v>
      </c>
      <c r="L54" s="173">
        <v>0</v>
      </c>
      <c r="M54" s="173">
        <f>G54*(1+L54/100)</f>
        <v>0</v>
      </c>
      <c r="N54" s="164">
        <v>0</v>
      </c>
      <c r="O54" s="164">
        <f>ROUND(E54*N54,5)</f>
        <v>0</v>
      </c>
      <c r="P54" s="164">
        <v>0</v>
      </c>
      <c r="Q54" s="164">
        <f>ROUND(E54*P54,5)</f>
        <v>0</v>
      </c>
      <c r="R54" s="164"/>
      <c r="S54" s="164"/>
      <c r="T54" s="165">
        <v>0</v>
      </c>
      <c r="U54" s="164">
        <f>ROUND(E54*T54,2)</f>
        <v>0</v>
      </c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123</v>
      </c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>
      <c r="A55" s="155"/>
      <c r="B55" s="161"/>
      <c r="C55" s="191" t="s">
        <v>167</v>
      </c>
      <c r="D55" s="166"/>
      <c r="E55" s="171">
        <v>4.6399999999999997</v>
      </c>
      <c r="F55" s="173"/>
      <c r="G55" s="173"/>
      <c r="H55" s="173"/>
      <c r="I55" s="173"/>
      <c r="J55" s="173"/>
      <c r="K55" s="173"/>
      <c r="L55" s="173"/>
      <c r="M55" s="173"/>
      <c r="N55" s="164"/>
      <c r="O55" s="164"/>
      <c r="P55" s="164"/>
      <c r="Q55" s="164"/>
      <c r="R55" s="164"/>
      <c r="S55" s="164"/>
      <c r="T55" s="165"/>
      <c r="U55" s="164"/>
      <c r="V55" s="154"/>
      <c r="W55" s="154"/>
      <c r="X55" s="154"/>
      <c r="Y55" s="154"/>
      <c r="Z55" s="154"/>
      <c r="AA55" s="154"/>
      <c r="AB55" s="154"/>
      <c r="AC55" s="154"/>
      <c r="AD55" s="154"/>
      <c r="AE55" s="154" t="s">
        <v>94</v>
      </c>
      <c r="AF55" s="154">
        <v>0</v>
      </c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>
      <c r="A56" s="155">
        <v>29</v>
      </c>
      <c r="B56" s="161" t="s">
        <v>168</v>
      </c>
      <c r="C56" s="190" t="s">
        <v>169</v>
      </c>
      <c r="D56" s="163" t="s">
        <v>147</v>
      </c>
      <c r="E56" s="170">
        <v>4</v>
      </c>
      <c r="F56" s="173"/>
      <c r="G56" s="173"/>
      <c r="H56" s="173">
        <v>954</v>
      </c>
      <c r="I56" s="173">
        <f>ROUND(E56*H56,2)</f>
        <v>3816</v>
      </c>
      <c r="J56" s="173">
        <v>0</v>
      </c>
      <c r="K56" s="173">
        <f>ROUND(E56*J56,2)</f>
        <v>0</v>
      </c>
      <c r="L56" s="173">
        <v>0</v>
      </c>
      <c r="M56" s="173">
        <f>G56*(1+L56/100)</f>
        <v>0</v>
      </c>
      <c r="N56" s="164">
        <v>0</v>
      </c>
      <c r="O56" s="164">
        <f>ROUND(E56*N56,5)</f>
        <v>0</v>
      </c>
      <c r="P56" s="164">
        <v>0</v>
      </c>
      <c r="Q56" s="164">
        <f>ROUND(E56*P56,5)</f>
        <v>0</v>
      </c>
      <c r="R56" s="164"/>
      <c r="S56" s="164"/>
      <c r="T56" s="165">
        <v>0</v>
      </c>
      <c r="U56" s="164">
        <f>ROUND(E56*T56,2)</f>
        <v>0</v>
      </c>
      <c r="V56" s="154"/>
      <c r="W56" s="154"/>
      <c r="X56" s="154"/>
      <c r="Y56" s="154"/>
      <c r="Z56" s="154"/>
      <c r="AA56" s="154"/>
      <c r="AB56" s="154"/>
      <c r="AC56" s="154"/>
      <c r="AD56" s="154"/>
      <c r="AE56" s="154" t="s">
        <v>123</v>
      </c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>
      <c r="A57" s="155">
        <v>30</v>
      </c>
      <c r="B57" s="161" t="s">
        <v>170</v>
      </c>
      <c r="C57" s="190" t="s">
        <v>171</v>
      </c>
      <c r="D57" s="163" t="s">
        <v>147</v>
      </c>
      <c r="E57" s="170">
        <v>1</v>
      </c>
      <c r="F57" s="173"/>
      <c r="G57" s="173"/>
      <c r="H57" s="173">
        <v>750</v>
      </c>
      <c r="I57" s="173">
        <f>ROUND(E57*H57,2)</f>
        <v>750</v>
      </c>
      <c r="J57" s="173">
        <v>0</v>
      </c>
      <c r="K57" s="173">
        <f>ROUND(E57*J57,2)</f>
        <v>0</v>
      </c>
      <c r="L57" s="173">
        <v>0</v>
      </c>
      <c r="M57" s="173">
        <f>G57*(1+L57/100)</f>
        <v>0</v>
      </c>
      <c r="N57" s="164">
        <v>0</v>
      </c>
      <c r="O57" s="164">
        <f>ROUND(E57*N57,5)</f>
        <v>0</v>
      </c>
      <c r="P57" s="164">
        <v>0</v>
      </c>
      <c r="Q57" s="164">
        <f>ROUND(E57*P57,5)</f>
        <v>0</v>
      </c>
      <c r="R57" s="164"/>
      <c r="S57" s="164"/>
      <c r="T57" s="165">
        <v>0</v>
      </c>
      <c r="U57" s="164">
        <f>ROUND(E57*T57,2)</f>
        <v>0</v>
      </c>
      <c r="V57" s="154"/>
      <c r="W57" s="154"/>
      <c r="X57" s="154"/>
      <c r="Y57" s="154"/>
      <c r="Z57" s="154"/>
      <c r="AA57" s="154"/>
      <c r="AB57" s="154"/>
      <c r="AC57" s="154"/>
      <c r="AD57" s="154"/>
      <c r="AE57" s="154" t="s">
        <v>123</v>
      </c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>
      <c r="A58" s="155">
        <v>31</v>
      </c>
      <c r="B58" s="161" t="s">
        <v>172</v>
      </c>
      <c r="C58" s="190" t="s">
        <v>173</v>
      </c>
      <c r="D58" s="163" t="s">
        <v>151</v>
      </c>
      <c r="E58" s="170">
        <v>4</v>
      </c>
      <c r="F58" s="173"/>
      <c r="G58" s="173"/>
      <c r="H58" s="173">
        <v>900</v>
      </c>
      <c r="I58" s="173">
        <f>ROUND(E58*H58,2)</f>
        <v>3600</v>
      </c>
      <c r="J58" s="173">
        <v>0</v>
      </c>
      <c r="K58" s="173">
        <f>ROUND(E58*J58,2)</f>
        <v>0</v>
      </c>
      <c r="L58" s="173">
        <v>0</v>
      </c>
      <c r="M58" s="173">
        <f>G58*(1+L58/100)</f>
        <v>0</v>
      </c>
      <c r="N58" s="164">
        <v>0</v>
      </c>
      <c r="O58" s="164">
        <f>ROUND(E58*N58,5)</f>
        <v>0</v>
      </c>
      <c r="P58" s="164">
        <v>0</v>
      </c>
      <c r="Q58" s="164">
        <f>ROUND(E58*P58,5)</f>
        <v>0</v>
      </c>
      <c r="R58" s="164"/>
      <c r="S58" s="164"/>
      <c r="T58" s="165">
        <v>0</v>
      </c>
      <c r="U58" s="164">
        <f>ROUND(E58*T58,2)</f>
        <v>0</v>
      </c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123</v>
      </c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ht="22.5" outlineLevel="1">
      <c r="A59" s="155">
        <v>32</v>
      </c>
      <c r="B59" s="161" t="s">
        <v>174</v>
      </c>
      <c r="C59" s="190" t="s">
        <v>175</v>
      </c>
      <c r="D59" s="163" t="s">
        <v>143</v>
      </c>
      <c r="E59" s="170">
        <v>7</v>
      </c>
      <c r="F59" s="173"/>
      <c r="G59" s="173"/>
      <c r="H59" s="173">
        <v>1500</v>
      </c>
      <c r="I59" s="173">
        <f>ROUND(E59*H59,2)</f>
        <v>10500</v>
      </c>
      <c r="J59" s="173">
        <v>0</v>
      </c>
      <c r="K59" s="173">
        <f>ROUND(E59*J59,2)</f>
        <v>0</v>
      </c>
      <c r="L59" s="173">
        <v>0</v>
      </c>
      <c r="M59" s="173">
        <f>G59*(1+L59/100)</f>
        <v>0</v>
      </c>
      <c r="N59" s="164">
        <v>1.6500000000000001E-2</v>
      </c>
      <c r="O59" s="164">
        <f>ROUND(E59*N59,5)</f>
        <v>0.11550000000000001</v>
      </c>
      <c r="P59" s="164">
        <v>0</v>
      </c>
      <c r="Q59" s="164">
        <f>ROUND(E59*P59,5)</f>
        <v>0</v>
      </c>
      <c r="R59" s="164"/>
      <c r="S59" s="164"/>
      <c r="T59" s="165">
        <v>0</v>
      </c>
      <c r="U59" s="164">
        <f>ROUND(E59*T59,2)</f>
        <v>0</v>
      </c>
      <c r="V59" s="154"/>
      <c r="W59" s="154"/>
      <c r="X59" s="154"/>
      <c r="Y59" s="154"/>
      <c r="Z59" s="154"/>
      <c r="AA59" s="154"/>
      <c r="AB59" s="154"/>
      <c r="AC59" s="154"/>
      <c r="AD59" s="154"/>
      <c r="AE59" s="154" t="s">
        <v>123</v>
      </c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>
      <c r="A60" s="156" t="s">
        <v>87</v>
      </c>
      <c r="B60" s="162" t="s">
        <v>59</v>
      </c>
      <c r="C60" s="192" t="s">
        <v>60</v>
      </c>
      <c r="D60" s="167"/>
      <c r="E60" s="172"/>
      <c r="F60" s="174"/>
      <c r="G60" s="174">
        <f>SUMIF(AE61:AE61,"&lt;&gt;NOR",G61:G61)</f>
        <v>0</v>
      </c>
      <c r="H60" s="174"/>
      <c r="I60" s="174">
        <f>SUM(I61:I61)</f>
        <v>0</v>
      </c>
      <c r="J60" s="174"/>
      <c r="K60" s="174">
        <f>SUM(K61:K61)</f>
        <v>67800.03</v>
      </c>
      <c r="L60" s="174"/>
      <c r="M60" s="174">
        <f>SUM(M61:M61)</f>
        <v>0</v>
      </c>
      <c r="N60" s="168"/>
      <c r="O60" s="168">
        <f>SUM(O61:O61)</f>
        <v>0</v>
      </c>
      <c r="P60" s="168"/>
      <c r="Q60" s="168">
        <f>SUM(Q61:Q61)</f>
        <v>0</v>
      </c>
      <c r="R60" s="168"/>
      <c r="S60" s="168"/>
      <c r="T60" s="169"/>
      <c r="U60" s="168">
        <f>SUM(U61:U61)</f>
        <v>18.420000000000002</v>
      </c>
      <c r="AE60" t="s">
        <v>88</v>
      </c>
    </row>
    <row r="61" spans="1:60" outlineLevel="1">
      <c r="A61" s="155">
        <v>33</v>
      </c>
      <c r="B61" s="161" t="s">
        <v>176</v>
      </c>
      <c r="C61" s="190" t="s">
        <v>177</v>
      </c>
      <c r="D61" s="163" t="s">
        <v>122</v>
      </c>
      <c r="E61" s="170">
        <v>1151.104</v>
      </c>
      <c r="F61" s="173"/>
      <c r="G61" s="173"/>
      <c r="H61" s="173">
        <v>0</v>
      </c>
      <c r="I61" s="173">
        <f>ROUND(E61*H61,2)</f>
        <v>0</v>
      </c>
      <c r="J61" s="173">
        <v>58.9</v>
      </c>
      <c r="K61" s="173">
        <f>ROUND(E61*J61,2)</f>
        <v>67800.03</v>
      </c>
      <c r="L61" s="173">
        <v>0</v>
      </c>
      <c r="M61" s="173">
        <f>G61*(1+L61/100)</f>
        <v>0</v>
      </c>
      <c r="N61" s="164">
        <v>0</v>
      </c>
      <c r="O61" s="164">
        <f>ROUND(E61*N61,5)</f>
        <v>0</v>
      </c>
      <c r="P61" s="164">
        <v>0</v>
      </c>
      <c r="Q61" s="164">
        <f>ROUND(E61*P61,5)</f>
        <v>0</v>
      </c>
      <c r="R61" s="164"/>
      <c r="S61" s="164"/>
      <c r="T61" s="165">
        <v>1.6E-2</v>
      </c>
      <c r="U61" s="164">
        <f>ROUND(E61*T61,2)</f>
        <v>18.420000000000002</v>
      </c>
      <c r="V61" s="154"/>
      <c r="W61" s="154"/>
      <c r="X61" s="154"/>
      <c r="Y61" s="154"/>
      <c r="Z61" s="154"/>
      <c r="AA61" s="154"/>
      <c r="AB61" s="154"/>
      <c r="AC61" s="154"/>
      <c r="AD61" s="154"/>
      <c r="AE61" s="154" t="s">
        <v>92</v>
      </c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>
      <c r="A62" s="156" t="s">
        <v>87</v>
      </c>
      <c r="B62" s="162" t="s">
        <v>61</v>
      </c>
      <c r="C62" s="192" t="s">
        <v>26</v>
      </c>
      <c r="D62" s="167"/>
      <c r="E62" s="172"/>
      <c r="F62" s="174"/>
      <c r="G62" s="174">
        <f>SUMIF(AE63:AE65,"&lt;&gt;NOR",G63:G65)</f>
        <v>0</v>
      </c>
      <c r="H62" s="174"/>
      <c r="I62" s="174">
        <f>SUM(I63:I65)</f>
        <v>0</v>
      </c>
      <c r="J62" s="174"/>
      <c r="K62" s="174">
        <f>SUM(K63:K65)</f>
        <v>65000</v>
      </c>
      <c r="L62" s="174"/>
      <c r="M62" s="174">
        <f>SUM(M63:M65)</f>
        <v>0</v>
      </c>
      <c r="N62" s="168"/>
      <c r="O62" s="168">
        <f>SUM(O63:O65)</f>
        <v>0</v>
      </c>
      <c r="P62" s="168"/>
      <c r="Q62" s="168">
        <f>SUM(Q63:Q65)</f>
        <v>0</v>
      </c>
      <c r="R62" s="168"/>
      <c r="S62" s="168"/>
      <c r="T62" s="169"/>
      <c r="U62" s="168">
        <f>SUM(U63:U65)</f>
        <v>0</v>
      </c>
      <c r="AE62" t="s">
        <v>88</v>
      </c>
    </row>
    <row r="63" spans="1:60" outlineLevel="1">
      <c r="A63" s="155">
        <v>34</v>
      </c>
      <c r="B63" s="161" t="s">
        <v>178</v>
      </c>
      <c r="C63" s="190" t="s">
        <v>179</v>
      </c>
      <c r="D63" s="163" t="s">
        <v>180</v>
      </c>
      <c r="E63" s="170">
        <v>1</v>
      </c>
      <c r="F63" s="173"/>
      <c r="G63" s="173"/>
      <c r="H63" s="173">
        <v>0</v>
      </c>
      <c r="I63" s="173">
        <f>ROUND(E63*H63,2)</f>
        <v>0</v>
      </c>
      <c r="J63" s="173">
        <v>30000</v>
      </c>
      <c r="K63" s="173">
        <f>ROUND(E63*J63,2)</f>
        <v>30000</v>
      </c>
      <c r="L63" s="173">
        <v>0</v>
      </c>
      <c r="M63" s="173">
        <f>G63*(1+L63/100)</f>
        <v>0</v>
      </c>
      <c r="N63" s="164">
        <v>0</v>
      </c>
      <c r="O63" s="164">
        <f>ROUND(E63*N63,5)</f>
        <v>0</v>
      </c>
      <c r="P63" s="164">
        <v>0</v>
      </c>
      <c r="Q63" s="164">
        <f>ROUND(E63*P63,5)</f>
        <v>0</v>
      </c>
      <c r="R63" s="164"/>
      <c r="S63" s="164"/>
      <c r="T63" s="165">
        <v>0</v>
      </c>
      <c r="U63" s="164">
        <f>ROUND(E63*T63,2)</f>
        <v>0</v>
      </c>
      <c r="V63" s="154"/>
      <c r="W63" s="154"/>
      <c r="X63" s="154"/>
      <c r="Y63" s="154"/>
      <c r="Z63" s="154"/>
      <c r="AA63" s="154"/>
      <c r="AB63" s="154"/>
      <c r="AC63" s="154"/>
      <c r="AD63" s="154"/>
      <c r="AE63" s="154" t="s">
        <v>181</v>
      </c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>
      <c r="A64" s="155">
        <v>35</v>
      </c>
      <c r="B64" s="161" t="s">
        <v>182</v>
      </c>
      <c r="C64" s="190" t="s">
        <v>183</v>
      </c>
      <c r="D64" s="163" t="s">
        <v>180</v>
      </c>
      <c r="E64" s="170">
        <v>1</v>
      </c>
      <c r="F64" s="173"/>
      <c r="G64" s="173"/>
      <c r="H64" s="173">
        <v>0</v>
      </c>
      <c r="I64" s="173">
        <f>ROUND(E64*H64,2)</f>
        <v>0</v>
      </c>
      <c r="J64" s="173">
        <v>5000</v>
      </c>
      <c r="K64" s="173">
        <f>ROUND(E64*J64,2)</f>
        <v>5000</v>
      </c>
      <c r="L64" s="173">
        <v>0</v>
      </c>
      <c r="M64" s="173">
        <f>G64*(1+L64/100)</f>
        <v>0</v>
      </c>
      <c r="N64" s="164">
        <v>0</v>
      </c>
      <c r="O64" s="164">
        <f>ROUND(E64*N64,5)</f>
        <v>0</v>
      </c>
      <c r="P64" s="164">
        <v>0</v>
      </c>
      <c r="Q64" s="164">
        <f>ROUND(E64*P64,5)</f>
        <v>0</v>
      </c>
      <c r="R64" s="164"/>
      <c r="S64" s="164"/>
      <c r="T64" s="165">
        <v>0</v>
      </c>
      <c r="U64" s="164">
        <f>ROUND(E64*T64,2)</f>
        <v>0</v>
      </c>
      <c r="V64" s="154"/>
      <c r="W64" s="154"/>
      <c r="X64" s="154"/>
      <c r="Y64" s="154"/>
      <c r="Z64" s="154"/>
      <c r="AA64" s="154"/>
      <c r="AB64" s="154"/>
      <c r="AC64" s="154"/>
      <c r="AD64" s="154"/>
      <c r="AE64" s="154" t="s">
        <v>181</v>
      </c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>
      <c r="A65" s="183">
        <v>36</v>
      </c>
      <c r="B65" s="184" t="s">
        <v>184</v>
      </c>
      <c r="C65" s="193" t="s">
        <v>185</v>
      </c>
      <c r="D65" s="185" t="s">
        <v>180</v>
      </c>
      <c r="E65" s="186">
        <v>1</v>
      </c>
      <c r="F65" s="187"/>
      <c r="G65" s="187"/>
      <c r="H65" s="187">
        <v>0</v>
      </c>
      <c r="I65" s="187">
        <f>ROUND(E65*H65,2)</f>
        <v>0</v>
      </c>
      <c r="J65" s="187">
        <v>30000</v>
      </c>
      <c r="K65" s="187">
        <f>ROUND(E65*J65,2)</f>
        <v>30000</v>
      </c>
      <c r="L65" s="187">
        <v>0</v>
      </c>
      <c r="M65" s="187">
        <f>G65*(1+L65/100)</f>
        <v>0</v>
      </c>
      <c r="N65" s="188">
        <v>0</v>
      </c>
      <c r="O65" s="188">
        <f>ROUND(E65*N65,5)</f>
        <v>0</v>
      </c>
      <c r="P65" s="188">
        <v>0</v>
      </c>
      <c r="Q65" s="188">
        <f>ROUND(E65*P65,5)</f>
        <v>0</v>
      </c>
      <c r="R65" s="188"/>
      <c r="S65" s="188"/>
      <c r="T65" s="189">
        <v>0</v>
      </c>
      <c r="U65" s="188">
        <f>ROUND(E65*T65,2)</f>
        <v>0</v>
      </c>
      <c r="V65" s="154"/>
      <c r="W65" s="154"/>
      <c r="X65" s="154"/>
      <c r="Y65" s="154"/>
      <c r="Z65" s="154"/>
      <c r="AA65" s="154"/>
      <c r="AB65" s="154"/>
      <c r="AC65" s="154"/>
      <c r="AD65" s="154"/>
      <c r="AE65" s="154" t="s">
        <v>181</v>
      </c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>
      <c r="A66" s="6"/>
      <c r="B66" s="7" t="s">
        <v>186</v>
      </c>
      <c r="C66" s="194" t="s">
        <v>186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AC66">
        <v>15</v>
      </c>
      <c r="AD66">
        <v>21</v>
      </c>
    </row>
    <row r="67" spans="1:60">
      <c r="B67" s="93" t="s">
        <v>1</v>
      </c>
      <c r="C67" s="195"/>
      <c r="G67" s="141">
        <f>SUM(G7,G30,G41,G45,G60,G62)</f>
        <v>0</v>
      </c>
      <c r="AE67" t="s">
        <v>187</v>
      </c>
    </row>
  </sheetData>
  <mergeCells count="3">
    <mergeCell ref="C1:G1"/>
    <mergeCell ref="C2:G2"/>
    <mergeCell ref="C3:G3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8"/>
  <sheetViews>
    <sheetView topLeftCell="A10" workbookViewId="0">
      <selection activeCell="I9" sqref="I9"/>
    </sheetView>
  </sheetViews>
  <sheetFormatPr defaultRowHeight="12.75"/>
  <cols>
    <col min="1" max="1" width="6.28515625" customWidth="1"/>
    <col min="2" max="2" width="47.5703125" customWidth="1"/>
    <col min="3" max="3" width="7.28515625" customWidth="1"/>
    <col min="4" max="4" width="8" customWidth="1"/>
    <col min="5" max="5" width="11.28515625" customWidth="1"/>
    <col min="6" max="6" width="11.42578125" customWidth="1"/>
  </cols>
  <sheetData>
    <row r="1" spans="1:6" ht="13.5" thickBot="1">
      <c r="A1" s="198" t="s">
        <v>188</v>
      </c>
      <c r="B1" s="199" t="s">
        <v>189</v>
      </c>
      <c r="C1" s="198" t="s">
        <v>72</v>
      </c>
      <c r="D1" s="200" t="s">
        <v>190</v>
      </c>
      <c r="E1" s="201" t="s">
        <v>191</v>
      </c>
      <c r="F1" s="201" t="s">
        <v>192</v>
      </c>
    </row>
    <row r="2" spans="1:6">
      <c r="A2" s="202"/>
      <c r="B2" s="203"/>
      <c r="C2" s="202"/>
      <c r="D2" s="204"/>
      <c r="E2" s="205"/>
      <c r="F2" s="202"/>
    </row>
    <row r="3" spans="1:6" ht="47.25">
      <c r="A3" s="206"/>
      <c r="B3" s="207" t="s">
        <v>193</v>
      </c>
      <c r="C3" s="206"/>
      <c r="D3" s="208"/>
      <c r="E3" s="208"/>
      <c r="F3" s="208"/>
    </row>
    <row r="4" spans="1:6" ht="15.75">
      <c r="A4" s="209"/>
      <c r="B4" s="219" t="s">
        <v>227</v>
      </c>
      <c r="C4" s="210"/>
      <c r="D4" s="211"/>
      <c r="E4" s="212"/>
      <c r="F4" s="213">
        <f>SUM(F6:F38)</f>
        <v>0</v>
      </c>
    </row>
    <row r="5" spans="1:6" ht="15.75">
      <c r="A5" s="214"/>
      <c r="B5" s="207"/>
      <c r="C5" s="215"/>
      <c r="D5" s="216"/>
      <c r="E5" s="217"/>
      <c r="F5" s="218"/>
    </row>
    <row r="6" spans="1:6">
      <c r="A6" s="223">
        <v>1</v>
      </c>
      <c r="B6" s="224" t="s">
        <v>228</v>
      </c>
      <c r="C6" s="225" t="s">
        <v>143</v>
      </c>
      <c r="D6" s="226">
        <v>520</v>
      </c>
      <c r="E6" s="227"/>
      <c r="F6" s="228"/>
    </row>
    <row r="7" spans="1:6">
      <c r="A7" s="223">
        <v>2</v>
      </c>
      <c r="B7" s="224" t="s">
        <v>229</v>
      </c>
      <c r="C7" s="225" t="s">
        <v>143</v>
      </c>
      <c r="D7" s="226">
        <v>16</v>
      </c>
      <c r="E7" s="227"/>
      <c r="F7" s="228"/>
    </row>
    <row r="8" spans="1:6">
      <c r="A8" s="223">
        <v>3</v>
      </c>
      <c r="B8" s="224" t="s">
        <v>194</v>
      </c>
      <c r="C8" s="225" t="s">
        <v>151</v>
      </c>
      <c r="D8" s="226">
        <v>13</v>
      </c>
      <c r="E8" s="227"/>
      <c r="F8" s="228"/>
    </row>
    <row r="9" spans="1:6">
      <c r="A9" s="223">
        <v>4</v>
      </c>
      <c r="B9" s="229" t="s">
        <v>195</v>
      </c>
      <c r="C9" s="230" t="s">
        <v>143</v>
      </c>
      <c r="D9" s="231">
        <v>550</v>
      </c>
      <c r="E9" s="227"/>
      <c r="F9" s="228"/>
    </row>
    <row r="10" spans="1:6">
      <c r="A10" s="223">
        <v>5</v>
      </c>
      <c r="B10" s="224" t="s">
        <v>196</v>
      </c>
      <c r="C10" s="230" t="s">
        <v>143</v>
      </c>
      <c r="D10" s="231">
        <v>110</v>
      </c>
      <c r="E10" s="227"/>
      <c r="F10" s="228"/>
    </row>
    <row r="11" spans="1:6">
      <c r="A11" s="223">
        <v>6</v>
      </c>
      <c r="B11" s="229" t="s">
        <v>197</v>
      </c>
      <c r="C11" s="230" t="s">
        <v>151</v>
      </c>
      <c r="D11" s="231">
        <v>39</v>
      </c>
      <c r="E11" s="227"/>
      <c r="F11" s="228"/>
    </row>
    <row r="12" spans="1:6">
      <c r="A12" s="223">
        <v>7</v>
      </c>
      <c r="B12" s="229" t="s">
        <v>198</v>
      </c>
      <c r="C12" s="230" t="s">
        <v>151</v>
      </c>
      <c r="D12" s="231">
        <v>108</v>
      </c>
      <c r="E12" s="227"/>
      <c r="F12" s="228"/>
    </row>
    <row r="13" spans="1:6" ht="27.75" customHeight="1">
      <c r="A13" s="223">
        <v>8</v>
      </c>
      <c r="B13" s="232" t="s">
        <v>199</v>
      </c>
      <c r="C13" s="230" t="s">
        <v>151</v>
      </c>
      <c r="D13" s="231">
        <v>13</v>
      </c>
      <c r="E13" s="227"/>
      <c r="F13" s="228"/>
    </row>
    <row r="14" spans="1:6">
      <c r="A14" s="223">
        <v>9</v>
      </c>
      <c r="B14" s="232" t="s">
        <v>200</v>
      </c>
      <c r="C14" s="230" t="s">
        <v>151</v>
      </c>
      <c r="D14" s="231">
        <v>13</v>
      </c>
      <c r="E14" s="233"/>
      <c r="F14" s="228"/>
    </row>
    <row r="15" spans="1:6">
      <c r="A15" s="223">
        <v>10</v>
      </c>
      <c r="B15" s="232" t="s">
        <v>201</v>
      </c>
      <c r="C15" s="230" t="s">
        <v>151</v>
      </c>
      <c r="D15" s="231">
        <v>13</v>
      </c>
      <c r="E15" s="233"/>
      <c r="F15" s="228"/>
    </row>
    <row r="16" spans="1:6">
      <c r="A16" s="223">
        <v>11</v>
      </c>
      <c r="B16" s="232" t="s">
        <v>202</v>
      </c>
      <c r="C16" s="230" t="s">
        <v>151</v>
      </c>
      <c r="D16" s="231">
        <v>13</v>
      </c>
      <c r="E16" s="233"/>
      <c r="F16" s="228"/>
    </row>
    <row r="17" spans="1:6">
      <c r="A17" s="223">
        <v>12</v>
      </c>
      <c r="B17" s="232" t="s">
        <v>203</v>
      </c>
      <c r="C17" s="230" t="s">
        <v>151</v>
      </c>
      <c r="D17" s="231">
        <v>13</v>
      </c>
      <c r="E17" s="233"/>
      <c r="F17" s="228"/>
    </row>
    <row r="18" spans="1:6">
      <c r="A18" s="223">
        <v>13</v>
      </c>
      <c r="B18" s="229" t="s">
        <v>204</v>
      </c>
      <c r="C18" s="230" t="s">
        <v>143</v>
      </c>
      <c r="D18" s="231">
        <v>505</v>
      </c>
      <c r="E18" s="227"/>
      <c r="F18" s="228"/>
    </row>
    <row r="19" spans="1:6">
      <c r="A19" s="223">
        <v>14</v>
      </c>
      <c r="B19" s="229" t="s">
        <v>205</v>
      </c>
      <c r="C19" s="230" t="s">
        <v>143</v>
      </c>
      <c r="D19" s="231">
        <v>40</v>
      </c>
      <c r="E19" s="227"/>
      <c r="F19" s="228"/>
    </row>
    <row r="20" spans="1:6">
      <c r="A20" s="223">
        <v>15</v>
      </c>
      <c r="B20" s="229" t="s">
        <v>206</v>
      </c>
      <c r="C20" s="230" t="s">
        <v>151</v>
      </c>
      <c r="D20" s="231">
        <v>26</v>
      </c>
      <c r="E20" s="227"/>
      <c r="F20" s="228"/>
    </row>
    <row r="21" spans="1:6">
      <c r="A21" s="223">
        <v>16</v>
      </c>
      <c r="B21" s="229" t="s">
        <v>207</v>
      </c>
      <c r="C21" s="230" t="s">
        <v>151</v>
      </c>
      <c r="D21" s="231">
        <v>40</v>
      </c>
      <c r="E21" s="227"/>
      <c r="F21" s="228"/>
    </row>
    <row r="22" spans="1:6">
      <c r="A22" s="223">
        <v>17</v>
      </c>
      <c r="B22" s="229" t="s">
        <v>208</v>
      </c>
      <c r="C22" s="230" t="s">
        <v>151</v>
      </c>
      <c r="D22" s="231">
        <v>13</v>
      </c>
      <c r="E22" s="227"/>
      <c r="F22" s="228"/>
    </row>
    <row r="23" spans="1:6">
      <c r="A23" s="223">
        <v>18</v>
      </c>
      <c r="B23" s="229" t="s">
        <v>209</v>
      </c>
      <c r="C23" s="234" t="s">
        <v>210</v>
      </c>
      <c r="D23" s="231">
        <v>0.5</v>
      </c>
      <c r="E23" s="227"/>
      <c r="F23" s="228"/>
    </row>
    <row r="24" spans="1:6">
      <c r="A24" s="223">
        <v>19</v>
      </c>
      <c r="B24" s="229" t="s">
        <v>211</v>
      </c>
      <c r="C24" s="230" t="s">
        <v>91</v>
      </c>
      <c r="D24" s="231">
        <v>165</v>
      </c>
      <c r="E24" s="227"/>
      <c r="F24" s="228"/>
    </row>
    <row r="25" spans="1:6">
      <c r="A25" s="223">
        <v>20</v>
      </c>
      <c r="B25" s="224" t="s">
        <v>212</v>
      </c>
      <c r="C25" s="234" t="s">
        <v>151</v>
      </c>
      <c r="D25" s="231">
        <v>13</v>
      </c>
      <c r="E25" s="227"/>
      <c r="F25" s="228"/>
    </row>
    <row r="26" spans="1:6">
      <c r="A26" s="223">
        <v>21</v>
      </c>
      <c r="B26" s="224" t="s">
        <v>213</v>
      </c>
      <c r="C26" s="234" t="s">
        <v>97</v>
      </c>
      <c r="D26" s="231">
        <v>4.5</v>
      </c>
      <c r="E26" s="227"/>
      <c r="F26" s="228"/>
    </row>
    <row r="27" spans="1:6">
      <c r="A27" s="223">
        <v>22</v>
      </c>
      <c r="B27" s="224" t="s">
        <v>214</v>
      </c>
      <c r="C27" s="234" t="s">
        <v>97</v>
      </c>
      <c r="D27" s="231">
        <v>4.5</v>
      </c>
      <c r="E27" s="227"/>
      <c r="F27" s="228"/>
    </row>
    <row r="28" spans="1:6" ht="24">
      <c r="A28" s="223">
        <v>23</v>
      </c>
      <c r="B28" s="224" t="s">
        <v>215</v>
      </c>
      <c r="C28" s="230" t="s">
        <v>143</v>
      </c>
      <c r="D28" s="231">
        <v>480</v>
      </c>
      <c r="E28" s="227"/>
      <c r="F28" s="228"/>
    </row>
    <row r="29" spans="1:6" ht="24">
      <c r="A29" s="223">
        <v>24</v>
      </c>
      <c r="B29" s="224" t="s">
        <v>216</v>
      </c>
      <c r="C29" s="230" t="s">
        <v>143</v>
      </c>
      <c r="D29" s="231">
        <v>11</v>
      </c>
      <c r="E29" s="227"/>
      <c r="F29" s="228"/>
    </row>
    <row r="30" spans="1:6">
      <c r="A30" s="223">
        <v>25</v>
      </c>
      <c r="B30" s="229" t="s">
        <v>217</v>
      </c>
      <c r="C30" s="230" t="s">
        <v>143</v>
      </c>
      <c r="D30" s="231">
        <v>480</v>
      </c>
      <c r="E30" s="227"/>
      <c r="F30" s="228"/>
    </row>
    <row r="31" spans="1:6">
      <c r="A31" s="223">
        <v>26</v>
      </c>
      <c r="B31" s="229" t="s">
        <v>218</v>
      </c>
      <c r="C31" s="230" t="s">
        <v>143</v>
      </c>
      <c r="D31" s="231">
        <v>11</v>
      </c>
      <c r="E31" s="227"/>
      <c r="F31" s="228"/>
    </row>
    <row r="32" spans="1:6">
      <c r="A32" s="223">
        <v>27</v>
      </c>
      <c r="B32" s="229" t="s">
        <v>219</v>
      </c>
      <c r="C32" s="230" t="s">
        <v>143</v>
      </c>
      <c r="D32" s="231">
        <v>491</v>
      </c>
      <c r="E32" s="227"/>
      <c r="F32" s="228"/>
    </row>
    <row r="33" spans="1:6" ht="28.5" customHeight="1">
      <c r="A33" s="223">
        <v>28</v>
      </c>
      <c r="B33" s="224" t="s">
        <v>220</v>
      </c>
      <c r="C33" s="230" t="s">
        <v>143</v>
      </c>
      <c r="D33" s="231">
        <v>480</v>
      </c>
      <c r="E33" s="227"/>
      <c r="F33" s="228"/>
    </row>
    <row r="34" spans="1:6" ht="28.5" customHeight="1">
      <c r="A34" s="223">
        <v>29</v>
      </c>
      <c r="B34" s="224" t="s">
        <v>221</v>
      </c>
      <c r="C34" s="230" t="s">
        <v>143</v>
      </c>
      <c r="D34" s="231">
        <v>11</v>
      </c>
      <c r="E34" s="227"/>
      <c r="F34" s="228"/>
    </row>
    <row r="35" spans="1:6">
      <c r="A35" s="223">
        <v>30</v>
      </c>
      <c r="B35" s="229" t="s">
        <v>222</v>
      </c>
      <c r="C35" s="234" t="s">
        <v>91</v>
      </c>
      <c r="D35" s="231">
        <v>165</v>
      </c>
      <c r="E35" s="227"/>
      <c r="F35" s="228"/>
    </row>
    <row r="36" spans="1:6">
      <c r="A36" s="223">
        <v>31</v>
      </c>
      <c r="B36" s="224" t="s">
        <v>223</v>
      </c>
      <c r="C36" s="230" t="s">
        <v>151</v>
      </c>
      <c r="D36" s="231">
        <v>1</v>
      </c>
      <c r="E36" s="227"/>
      <c r="F36" s="227"/>
    </row>
    <row r="37" spans="1:6">
      <c r="A37" s="223">
        <v>32</v>
      </c>
      <c r="B37" s="224" t="s">
        <v>224</v>
      </c>
      <c r="C37" s="234" t="s">
        <v>225</v>
      </c>
      <c r="D37" s="231">
        <v>4</v>
      </c>
      <c r="E37" s="227"/>
      <c r="F37" s="227"/>
    </row>
    <row r="38" spans="1:6">
      <c r="A38" s="223">
        <v>33</v>
      </c>
      <c r="B38" s="235" t="s">
        <v>226</v>
      </c>
      <c r="C38" s="225" t="s">
        <v>151</v>
      </c>
      <c r="D38" s="231">
        <v>1</v>
      </c>
      <c r="E38" s="227"/>
      <c r="F38" s="228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45</vt:i4>
      </vt:variant>
    </vt:vector>
  </HeadingPairs>
  <TitlesOfParts>
    <vt:vector size="50" baseType="lpstr">
      <vt:lpstr>Pokyny pro vyplnění</vt:lpstr>
      <vt:lpstr>Stavba</vt:lpstr>
      <vt:lpstr>VzorPolozky</vt:lpstr>
      <vt:lpstr>Komunikace</vt:lpstr>
      <vt:lpstr>Veř. osvětlení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Komunikace!Oblast_tisku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Pauzar</dc:creator>
  <cp:lastModifiedBy>novotna.lucie</cp:lastModifiedBy>
  <cp:lastPrinted>2018-06-21T16:16:09Z</cp:lastPrinted>
  <dcterms:created xsi:type="dcterms:W3CDTF">2009-04-08T07:15:50Z</dcterms:created>
  <dcterms:modified xsi:type="dcterms:W3CDTF">2018-06-27T11:11:39Z</dcterms:modified>
</cp:coreProperties>
</file>