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filterPrivacy="1" defaultThemeVersion="124226"/>
  <xr:revisionPtr revIDLastSave="0" documentId="13_ncr:1_{8831F44E-A974-40F9-8B0D-29B9C160BB65}" xr6:coauthVersionLast="40" xr6:coauthVersionMax="40" xr10:uidLastSave="{00000000-0000-0000-0000-000000000000}"/>
  <bookViews>
    <workbookView xWindow="0" yWindow="0" windowWidth="8685" windowHeight="6450" xr2:uid="{00000000-000D-0000-FFFF-FFFF00000000}"/>
  </bookViews>
  <sheets>
    <sheet name="souhrn" sheetId="8" r:id="rId1"/>
    <sheet name="swb" sheetId="7" r:id="rId2"/>
    <sheet name="mzb" sheetId="6" r:id="rId3"/>
    <sheet name="brodítka" sheetId="9" r:id="rId4"/>
  </sheets>
  <definedNames>
    <definedName name="_xlnm.Print_Area" localSheetId="3">brodítka!$A$1:$F$17</definedName>
  </definedNames>
  <calcPr calcId="181029"/>
</workbook>
</file>

<file path=xl/calcChain.xml><?xml version="1.0" encoding="utf-8"?>
<calcChain xmlns="http://schemas.openxmlformats.org/spreadsheetml/2006/main">
  <c r="F54" i="7" l="1"/>
  <c r="F66" i="6" l="1"/>
  <c r="F64" i="6"/>
  <c r="F15" i="9" l="1"/>
  <c r="D13" i="8"/>
  <c r="D10" i="8"/>
  <c r="F13" i="9"/>
  <c r="D12" i="8" s="1"/>
  <c r="F11" i="9"/>
  <c r="D11" i="8" s="1"/>
  <c r="F9" i="9"/>
  <c r="F11" i="6" l="1"/>
  <c r="F142" i="6"/>
  <c r="F143" i="6"/>
  <c r="F13" i="6" l="1"/>
  <c r="F10" i="6" s="1"/>
  <c r="F11" i="7"/>
  <c r="F10" i="7" s="1"/>
  <c r="F13" i="7"/>
  <c r="F55" i="7"/>
  <c r="F56" i="7"/>
  <c r="F52" i="7"/>
  <c r="F50" i="7"/>
  <c r="F48" i="7"/>
  <c r="F46" i="7"/>
  <c r="F44" i="7"/>
  <c r="F42" i="7"/>
  <c r="F40" i="7"/>
  <c r="F38" i="7"/>
  <c r="F35" i="7"/>
  <c r="F33" i="7"/>
  <c r="F31" i="7"/>
  <c r="F29" i="7"/>
  <c r="F27" i="7"/>
  <c r="F25" i="7"/>
  <c r="F23" i="7"/>
  <c r="F21" i="7"/>
  <c r="F20" i="7" s="1"/>
  <c r="F18" i="7"/>
  <c r="F16" i="7"/>
  <c r="F15" i="7" s="1"/>
  <c r="F37" i="7" l="1"/>
  <c r="F9" i="7"/>
  <c r="D8" i="8" s="1"/>
  <c r="F58" i="7"/>
  <c r="F17" i="9" l="1"/>
  <c r="F141" i="6" l="1"/>
  <c r="F139" i="6"/>
  <c r="F137" i="6"/>
  <c r="F135" i="6"/>
  <c r="F133" i="6"/>
  <c r="F131" i="6"/>
  <c r="F129" i="6"/>
  <c r="F127" i="6"/>
  <c r="F125" i="6"/>
  <c r="F123" i="6"/>
  <c r="F121" i="6"/>
  <c r="F119" i="6"/>
  <c r="F117" i="6"/>
  <c r="F115" i="6"/>
  <c r="F113" i="6"/>
  <c r="F111" i="6"/>
  <c r="F109" i="6"/>
  <c r="F107" i="6"/>
  <c r="F104" i="6"/>
  <c r="F102" i="6"/>
  <c r="F100" i="6"/>
  <c r="F98" i="6"/>
  <c r="F96" i="6"/>
  <c r="F94" i="6"/>
  <c r="F92" i="6"/>
  <c r="F91" i="6" s="1"/>
  <c r="F90" i="6"/>
  <c r="F89" i="6"/>
  <c r="F87" i="6"/>
  <c r="F85" i="6"/>
  <c r="F83" i="6"/>
  <c r="F81" i="6"/>
  <c r="F79" i="6"/>
  <c r="F77" i="6"/>
  <c r="F75" i="6"/>
  <c r="F73" i="6"/>
  <c r="F71" i="6"/>
  <c r="F69" i="6"/>
  <c r="F62" i="6"/>
  <c r="F60" i="6"/>
  <c r="F58" i="6"/>
  <c r="F56" i="6"/>
  <c r="F54" i="6"/>
  <c r="F52" i="6"/>
  <c r="F50" i="6"/>
  <c r="F48" i="6"/>
  <c r="F46" i="6"/>
  <c r="F44" i="6"/>
  <c r="F42" i="6"/>
  <c r="F40" i="6"/>
  <c r="F38" i="6"/>
  <c r="F36" i="6"/>
  <c r="F34" i="6"/>
  <c r="F32" i="6"/>
  <c r="F30" i="6"/>
  <c r="F28" i="6"/>
  <c r="F26" i="6"/>
  <c r="F24" i="6"/>
  <c r="F22" i="6"/>
  <c r="F20" i="6"/>
  <c r="F18" i="6"/>
  <c r="F16" i="6"/>
  <c r="F15" i="6" s="1"/>
  <c r="F68" i="6" l="1"/>
  <c r="F9" i="6" s="1"/>
  <c r="D9" i="8" s="1"/>
  <c r="D14" i="8" s="1"/>
  <c r="F106" i="6"/>
  <c r="F145" i="6"/>
</calcChain>
</file>

<file path=xl/sharedStrings.xml><?xml version="1.0" encoding="utf-8"?>
<sst xmlns="http://schemas.openxmlformats.org/spreadsheetml/2006/main" count="461" uniqueCount="277">
  <si>
    <t>AKCE: Trutnov, Rekonstrukce letního koupaliště</t>
  </si>
  <si>
    <t>MÍSTO STAVBY: Trutnov</t>
  </si>
  <si>
    <t xml:space="preserve">OZNAČENÍ: Plavecký bazén                                                                  </t>
  </si>
  <si>
    <t xml:space="preserve">ČÍSLO VÝKRESU:                                                   </t>
  </si>
  <si>
    <t>ROZMĚRY:</t>
  </si>
  <si>
    <t>Šířka</t>
  </si>
  <si>
    <t>12,30m</t>
  </si>
  <si>
    <t>Délka</t>
  </si>
  <si>
    <t>25m</t>
  </si>
  <si>
    <t>Hloubka</t>
  </si>
  <si>
    <t xml:space="preserve">1,20m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</si>
  <si>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</si>
  <si>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</si>
  <si>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</si>
  <si>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</si>
  <si>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</si>
  <si>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</si>
  <si>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</si>
  <si>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</si>
  <si>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</si>
  <si>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</si>
  <si>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</si>
  <si>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</si>
  <si>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</si>
  <si>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pack  </t>
  </si>
  <si>
    <t xml:space="preserve">1.2.      </t>
  </si>
  <si>
    <t xml:space="preserve">m2    </t>
  </si>
  <si>
    <t>VNITŘNÍ VESTAVBY DO BAZÉNU</t>
  </si>
  <si>
    <t xml:space="preserve">2.01.     </t>
  </si>
  <si>
    <t xml:space="preserve">ks    </t>
  </si>
  <si>
    <t xml:space="preserve">2.02.     </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</si>
  <si>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</si>
  <si>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</si>
  <si>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</si>
  <si>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BAZÉNOVÁ HYDRAULIKA</t>
  </si>
  <si>
    <t xml:space="preserve">3.01.     </t>
  </si>
  <si>
    <t>Kanál dnového rozvodu s krytem, opatřeným protiskluzovým dezénem (ATV) (kryt bez barvení)</t>
  </si>
  <si>
    <t xml:space="preserve">m     </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</si>
  <si>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</si>
  <si>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</si>
  <si>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 (ATV)</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</si>
  <si>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</si>
  <si>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</si>
  <si>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</si>
  <si>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3.04.     </t>
  </si>
  <si>
    <t>Lapač hrubých nečistot</t>
  </si>
  <si>
    <t>Slouží ke snížení propadu hrubých nečistot do odtoku ze žlábku. Je tvořený perforovaným nerezovým plechem tvarově uzpůsobeným odtoku ze žlábku.</t>
  </si>
  <si>
    <t xml:space="preserve">3.05.     </t>
  </si>
  <si>
    <t>Vlnolam ve žlábku</t>
  </si>
  <si>
    <t>Směrová regulace proudu vody v rohovém dílu žlábku je tvořená přivařenými nerezovými žebry ke dnu žlábku, tvarově uzpůsobenými požadovanému proudění vody ve žlábku.</t>
  </si>
  <si>
    <t xml:space="preserve">3.06.     </t>
  </si>
  <si>
    <t xml:space="preserve">3.07.     </t>
  </si>
  <si>
    <t xml:space="preserve">3.08.     </t>
  </si>
  <si>
    <t>Potrubní rozvody v rozsahu a dimenzi dle PD. Provedení dle normy ČSN EN 1090-1.</t>
  </si>
  <si>
    <t xml:space="preserve">3.09.     </t>
  </si>
  <si>
    <t xml:space="preserve">3.10.     </t>
  </si>
  <si>
    <t xml:space="preserve">3.11.     </t>
  </si>
  <si>
    <t xml:space="preserve">3.12.     </t>
  </si>
  <si>
    <t>VYBAVENÍ BAZÉNU</t>
  </si>
  <si>
    <t xml:space="preserve">4.01.     </t>
  </si>
  <si>
    <t>Startovní blok trubkový nízký bez měření</t>
  </si>
  <si>
    <t xml:space="preserve">4.02.     </t>
  </si>
  <si>
    <t>Odrazová deska z plexiskla čirá se zásuvnými pouzdry</t>
  </si>
  <si>
    <t xml:space="preserve">4.03.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</si>
  <si>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</si>
  <si>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</si>
  <si>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4.04.     </t>
  </si>
  <si>
    <t>Držák plaveckých lan - skimmer, dělící stěna</t>
  </si>
  <si>
    <t>Držák plaveckých lan, sestávající z konstrukčního elementu se zásuvnou objímkou, který je pevně navařen do skimmerové nebo dělící stěny dle PD. Konstrukční element je umístěn v úrovni vodní hladiny dle PD.</t>
  </si>
  <si>
    <t xml:space="preserve">4.05.     </t>
  </si>
  <si>
    <t>Držák dělících lan</t>
  </si>
  <si>
    <t>Držák dělících lan, sestávající z konstrukčního elementu navařeného na stěnu bazénu, který je pevně navařen do dělící stěny dle PD. Konstrukční element je umístěn v úrovni vodní hladiny dle PD.</t>
  </si>
  <si>
    <t xml:space="preserve">4.06.     </t>
  </si>
  <si>
    <t>Chemické značení (podvodní plavecké pásy) - dno vč. obrátkových stěn</t>
  </si>
  <si>
    <t>Pásy rozměrově a barevně odlišující osu plavecké dráhy dle FINA a PD.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Pásy umístěné na dně a čelních stěnách. Z důvodu nebezpečí vzniku mezikrystalické koroze se nepřipouští jakékoli nánosy, nátěry nebo nástřiky podvodních plaveckých pásů na nerezové části bazénu.</t>
  </si>
  <si>
    <t xml:space="preserve">4.07.     </t>
  </si>
  <si>
    <t>Roštnice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</si>
  <si>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t>
  </si>
  <si>
    <t xml:space="preserve">4.08.     </t>
  </si>
  <si>
    <t>Roštnice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</si>
  <si>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</si>
  <si>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4.09.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</si>
  <si>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</si>
  <si>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</si>
  <si>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</si>
  <si>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Zábradlí k vodě hl. 1,00-1,30 - povrch.úpr. BRUS (ke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</si>
  <si>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</si>
  <si>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2.03.     </t>
  </si>
  <si>
    <t xml:space="preserve">2.04.     </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</si>
  <si>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t>
  </si>
  <si>
    <t>ATRAKCE</t>
  </si>
  <si>
    <t xml:space="preserve">5.01.     </t>
  </si>
  <si>
    <t xml:space="preserve">5.02.     </t>
  </si>
  <si>
    <t xml:space="preserve">5.03.     </t>
  </si>
  <si>
    <t xml:space="preserve">OZNAČENÍ: Víceúčelový bazén                                                               </t>
  </si>
  <si>
    <t>39,30m</t>
  </si>
  <si>
    <t>61m</t>
  </si>
  <si>
    <t xml:space="preserve">0,15m - 1,30m </t>
  </si>
  <si>
    <t xml:space="preserve">2.05.     </t>
  </si>
  <si>
    <t>Vstupní schodiště do bazénu je směrem k vodě ze všech stran tvarově uzavřená vodotěsně svařená konstrukce včetně podélných nosníků a styčníkových plechů vyhotovených dle konstrukčních a statických požadavků PD. Výška stupnic musí být shodná v celé délce schodiště, velikost a tvar stupnic musí být provedeny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</si>
  <si>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 xml:space="preserve">2.06.     </t>
  </si>
  <si>
    <t xml:space="preserve">2.08.     </t>
  </si>
  <si>
    <t xml:space="preserve">2.09.     </t>
  </si>
  <si>
    <t xml:space="preserve">2.10.     </t>
  </si>
  <si>
    <t xml:space="preserve">2.11.     </t>
  </si>
  <si>
    <t xml:space="preserve">2.12.     </t>
  </si>
  <si>
    <t>Zábradlí ke stěně hl. 1,00-1,30 - povrch.úpr. BRUS (ke schodům a stěně) - přímé</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</si>
  <si>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</si>
  <si>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 xml:space="preserve">2.13.     </t>
  </si>
  <si>
    <t>Zábradlí s plexisklem</t>
  </si>
  <si>
    <t xml:space="preserve">2.14.     </t>
  </si>
  <si>
    <t xml:space="preserve">2.15.     </t>
  </si>
  <si>
    <t>Podvodní trubkové pololehátko kruhové ohýbané - 2m - se vzduchovou masáží</t>
  </si>
  <si>
    <t>Plocha pro sezení je tvořena 21 trubkami TRKR 38x1,5mm, které přesně kopírují osu bočních nosných profilů, ke kterým jsou přivařeny. Mezera mezi jednotlivými trubkami činí 28 mm, tj. dle platných legislativních předpisů a tvarově kopírující požadované zakružení.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 Požadavek na doložení technického listu trubkového pololehátka s ohýbanými bočnicemi.</t>
  </si>
  <si>
    <t xml:space="preserve">2.16.     </t>
  </si>
  <si>
    <t>Podvodní trubkové pololehátko kruhové ohýbané - 5m - se vzduchovou masáží</t>
  </si>
  <si>
    <t xml:space="preserve">2.17.     </t>
  </si>
  <si>
    <t>Opěrka hlavy rovná - 3 m</t>
  </si>
  <si>
    <t xml:space="preserve">2.18.     </t>
  </si>
  <si>
    <t xml:space="preserve">2.19.     </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</si>
  <si>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</si>
  <si>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2.20.     </t>
  </si>
  <si>
    <t xml:space="preserve">2.21.     </t>
  </si>
  <si>
    <t xml:space="preserve">2.22.     </t>
  </si>
  <si>
    <t xml:space="preserve">2.23.     </t>
  </si>
  <si>
    <t xml:space="preserve">2.24.     </t>
  </si>
  <si>
    <t>Dno pro ostrovy</t>
  </si>
  <si>
    <t>Jedná se o jednostranně ražený plech tl.2,5mm který kopíruje vnější tvar ostrova. Vodotěsně navařeno na vnitřní lem bazénové stěny.</t>
  </si>
  <si>
    <t xml:space="preserve">2.25.     </t>
  </si>
  <si>
    <t>Vstup pro postižené - BRUS</t>
  </si>
  <si>
    <t>Kanál dnového rozvodu s krytem, opatřeným protiskluzovým dezénem (CZD,CZP,CZV)</t>
  </si>
  <si>
    <t>Čisticí část dnového kanálu s bezšroubovým uzávěrem krytu (CZD,CZP,CZV)</t>
  </si>
  <si>
    <t>Tryska vtoková ze dna s bezšroubovým uzávěrem krytu - kruhová</t>
  </si>
  <si>
    <t>Roštnice kruhová - 330mm - bílá</t>
  </si>
  <si>
    <t>Chemické značení (oblast dopadu do vody ze skluzavky nebo tobogánu)</t>
  </si>
  <si>
    <t>Středová čára v každé dráze vyznačená kontrastní barvou na dně.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Z důvodu nebezpečí vzniku mezikrystalické koroze se nepřipouští jakékoli nánosy, nátěry nebo nástřiky středových čar na nerezové části bazénu.</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</si>
  <si>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</si>
  <si>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</si>
  <si>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</si>
  <si>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</si>
  <si>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5.04.     </t>
  </si>
  <si>
    <t>Vodní chrlič 90x15 DN65</t>
  </si>
  <si>
    <t xml:space="preserve">5.05.     </t>
  </si>
  <si>
    <t>Vodní chrlič - spodní díl DN65</t>
  </si>
  <si>
    <t>Jedná se o spodní kotvící díl, který je pevně navařen na bazénové těleso a slouží k přírubovému upevnění vodního chrliče k přívodnímu potrubnímu systému.</t>
  </si>
  <si>
    <t xml:space="preserve">5.06.     </t>
  </si>
  <si>
    <t>Vodní chrlič 400x15 DN100</t>
  </si>
  <si>
    <t xml:space="preserve">5.07.     </t>
  </si>
  <si>
    <t>Vodní chrlič - spodní díl DN100</t>
  </si>
  <si>
    <t xml:space="preserve">5.08.     </t>
  </si>
  <si>
    <t>Vodní dělo DN80</t>
  </si>
  <si>
    <t xml:space="preserve">5.09.     </t>
  </si>
  <si>
    <t>Vodní dělo - spodní díl DN80</t>
  </si>
  <si>
    <t>Jedná se o spodní kotvící díl, který je pevně navařen na bazénové těleso a slouží k přírubovému upevnění vodního děla k přívodnímu potrubnímu systému.</t>
  </si>
  <si>
    <t xml:space="preserve">5.10.     </t>
  </si>
  <si>
    <t>Vodní ježek s odběrem chloru</t>
  </si>
  <si>
    <t xml:space="preserve">5.11.     </t>
  </si>
  <si>
    <t>Vodní zvon</t>
  </si>
  <si>
    <t xml:space="preserve">5.12.     </t>
  </si>
  <si>
    <t>Dětská skluzavka žlabová DINO s přívodem vody</t>
  </si>
  <si>
    <t xml:space="preserve">5.13.     </t>
  </si>
  <si>
    <t>Dnový vzduchovač 300 mm s bezšroubovým uzávěrem krytu</t>
  </si>
  <si>
    <t>Skládá se z kruhového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</si>
  <si>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5.14.     </t>
  </si>
  <si>
    <t>Duha (vodní clona k dělící stěně)</t>
  </si>
  <si>
    <t xml:space="preserve">5.15.     </t>
  </si>
  <si>
    <t>Tryska masážní velká - D100/8 (8-10 m3/hod) - s přisáváním vzduchu - kruhová</t>
  </si>
  <si>
    <t xml:space="preserve">5.16.     </t>
  </si>
  <si>
    <t>Šplhací síť</t>
  </si>
  <si>
    <t xml:space="preserve">5.17.     </t>
  </si>
  <si>
    <t>Šplhací síť - sloup</t>
  </si>
  <si>
    <t>Jedná se o soustavu sloupů ukotvených do dna bazénu přes základový systém, v horní části je umístěno několik lan, které slouží pro ručkování nad hladinou. Důraz kladen na kotvení sloupů a uchycení lan šplhací sítě.</t>
  </si>
  <si>
    <t xml:space="preserve">5.18.     </t>
  </si>
  <si>
    <t>Basketbalový koš</t>
  </si>
  <si>
    <t>TYP</t>
  </si>
  <si>
    <t>ROZMĚR</t>
  </si>
  <si>
    <t xml:space="preserve">CENA </t>
  </si>
  <si>
    <t>SWB PLAVECKÝ BAZÉN</t>
  </si>
  <si>
    <t>25,00 x 12,30 x 1,2-1,6m</t>
  </si>
  <si>
    <t>MZB - VÍCEÚČELOVÝ BAZÉN</t>
  </si>
  <si>
    <t>33,5 x 61,00 x 0,9-1,30m</t>
  </si>
  <si>
    <t>BRODÍTKO KLASICKÉ</t>
  </si>
  <si>
    <t>2,00 x 3,00m</t>
  </si>
  <si>
    <t>BRODÍTKO BEZBARIEROVÉ</t>
  </si>
  <si>
    <t>SPRCHA STANDART</t>
  </si>
  <si>
    <t xml:space="preserve">CELKOVÁ CENA BEZ DPH                                                                                </t>
  </si>
  <si>
    <t>DNO BAZÉNU S PROTISKLUZOVOU ÚPRAVOU S KRUHOVÝMI NOPY</t>
  </si>
  <si>
    <t>Potrubní rozvody dle PD</t>
  </si>
  <si>
    <t>4.10.</t>
  </si>
  <si>
    <t>AKCE: Rekonstrukce letního koupaliště</t>
  </si>
  <si>
    <t xml:space="preserve">OZNAČENÍ:Brodítka      </t>
  </si>
  <si>
    <t>ks</t>
  </si>
  <si>
    <t>Brodítko klasické (rozměry 2,0 x 3,0 m)</t>
  </si>
  <si>
    <t>Brodítko bezbariérové (rozměr 2,00 x 3,00m)</t>
  </si>
  <si>
    <t>Schodiště do bazénu - přímé (šíře schodu 2m - 8 - stupínkové)</t>
  </si>
  <si>
    <t>Schodiště do bazénu - přímé (šíře schodu 3,6m - 6 - stupínkové)</t>
  </si>
  <si>
    <t>Schodiště do bazénu - přímé (šíře schodu 1,5 m - 7 - stupínkové)</t>
  </si>
  <si>
    <t>Schodiště do bazénu - přímé (šíře schodu 2m - 5 - stupínkové)</t>
  </si>
  <si>
    <t>Schodiště do bazénu - kruhové i přímé ( 7- stupínkové)</t>
  </si>
  <si>
    <t xml:space="preserve">Schody sedací - kruhové (3 - stupínkové) </t>
  </si>
  <si>
    <t xml:space="preserve">TĚLESO BAZÉNOVÉ VANY S PŘELIVEM </t>
  </si>
  <si>
    <t>Zapuštěný žebřík výklenkový</t>
  </si>
  <si>
    <t xml:space="preserve">Odtok ze žlábku </t>
  </si>
  <si>
    <t>Odtok ze dna bazénu s bezšroubovým uzávěrem krytu</t>
  </si>
  <si>
    <t xml:space="preserve">Tryska měření chlóru ve stěně bazénu </t>
  </si>
  <si>
    <t xml:space="preserve">Příprava pro připojení pololehátka </t>
  </si>
  <si>
    <t xml:space="preserve">Příprava pro připojení lehátka </t>
  </si>
  <si>
    <t xml:space="preserve">Zapuštěný žebřík výklenkový </t>
  </si>
  <si>
    <t>Dělící stěna rovná hl. 1,00-1,20</t>
  </si>
  <si>
    <t xml:space="preserve">Dělící stěna rovná hl. 1,30-1,50 </t>
  </si>
  <si>
    <t xml:space="preserve">Dělící stěna kruhová hl. 1,30-1,50 </t>
  </si>
  <si>
    <t>Dělící stěna rovná hl. 0,40</t>
  </si>
  <si>
    <t xml:space="preserve">Sací kanál atrakcí L=1,25m s bezšroubovým uzávěrem krytu </t>
  </si>
  <si>
    <t xml:space="preserve">Odtok ze dna bazénu s bezšroubovým uzávěrem krytu </t>
  </si>
  <si>
    <t>Tryska měření chlóru ve stěně bazénu - kruhová</t>
  </si>
  <si>
    <t>Kbelíkový strom - 6ks kbelíků</t>
  </si>
  <si>
    <t>Mimoúrovňový spojovací skluz kruhový</t>
  </si>
  <si>
    <t>Příprava pro kotvení leknínů</t>
  </si>
  <si>
    <t>5.19.</t>
  </si>
  <si>
    <t xml:space="preserve">Vodní číše 1,5m, vč. kotvení                 </t>
  </si>
  <si>
    <t>Výškové usazení a délka dělící stěny jedle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</si>
  <si>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perodrážku.Provedení doloženo technickým listem včetně certifikátů bezpečnosti..</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</si>
  <si>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 Provedení doloženo technickým listem včetně certifikátů bezpečnosti.</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</si>
  <si>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Zakružení roštnice je provedeno zmenšením mezery mezi prvky na vnitřní straně zakružení tak, aby odpovídal tvaru žlábku. Nepřipouští se jednopáteřní propojení prvků roštnice k sobě vzájemným zásunem na perodrážku.Provedení doloženo technickým listem včetně certifikátů bezpečnosti.</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</si>
  <si>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trysky a bezšroubového rychlouzávěru.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</si>
  <si>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sacího kanálu a bezšroubového rychlouzávěru.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</si>
  <si>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odtoku a bezšroubového rychlouzávěru.</t>
  </si>
  <si>
    <t xml:space="preserve">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 Provedení bude doloženo technickým listem </t>
  </si>
  <si>
    <t xml:space="preserve">Těleso vodního děla se skládá z broušené nerezové trubky a kruhového nerezového vyústění (hubice), opatřeného z důvodů bezpečnosti kruhovým profilem (lemem), vše dle PD a ČSN EN 13451. Ukotvení děla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děla, výška konstrukce a průměr vyústění (hubice) dle PD a ČSN EN 13451, resp. ČSN EN 1092-1. Požadavek na přívod vody dle PD.  Provedení bude doloženo technickým listem </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</si>
  <si>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 včetně certifikátu bezpečnosti..</t>
  </si>
  <si>
    <t xml:space="preserve">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PD.Provedení bude doloženo technickým listem </t>
  </si>
  <si>
    <t xml:space="preserve">Konstrukce dle PD, tvořena obručí se síťkou a odrazovou deskou za obručí. Důraz kladen na bezpečnost a mechanickou odolnost.Provedení bude doloženo technickým listem </t>
  </si>
  <si>
    <t xml:space="preserve">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  Provedení bude doloženo technickým listem </t>
  </si>
  <si>
    <t xml:space="preserve">Jedná se o soustavu otvorů průměru 3mm, navrtaných do horní trubky dělící stěny. Množství otvorů dle PD a velikosti čerpadla.Provedení bude doloženo technickým listem </t>
  </si>
  <si>
    <t xml:space="preserve">Dětská skluzavka ve tvaru dinosaura, kluzná plocha a boky skluzavky z nerezového broušeného plechu. Přístup na startovací plošinu stupnicemi z polymerbetonu .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 _x000D_
Rozměry skluzavky:  _x000D_
délka: 2427 mm_x000D_
šířka:  625 mm_x000D_
výška: 955 mm_x000D_
délka skluzu: 900 mm
Provedení bude doloženo technickým listem </t>
  </si>
  <si>
    <t xml:space="preserve">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 Provedení bude doloženo technickým listem </t>
  </si>
  <si>
    <t xml:space="preserve">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13451.Provedení bude doloženo technickým listem </t>
  </si>
  <si>
    <t xml:space="preserve">Kotvení musí být pevné a stabilní, dle PD. Kotvení každé atrakce je jiné a podléhá samostatným technickým podmínkám.Provedení bude doloženo technickým listem </t>
  </si>
  <si>
    <t>Aktivní stroj</t>
  </si>
  <si>
    <t>Kbelíkový strom zhotoven z trubky o průměru D - 168,3mm, minimální podchozí výška 2210mm, průměr koruny stromu s kbelíky 1850mm.
Včetně kotvení a napojení na přírubu DN150, včetně napojení na vodu.
Množství vody: 5m3/hod.
Tlak: 0,5baru.</t>
  </si>
  <si>
    <t>Vodní atrakce  pro 3-4 děti
Materiál výrobku: skládá se z samonasávacího rotačního čerpadla vyrobeného z nerezové oceli min. jakost EN 1.4571, lopatky z plastu vyztuženého skleněnými vlákny ve dřevěném vzhledu a vodního kola v duhové zbarvení z GRP. Konstrukce rámu se skládá z leštěných nerezových trubek v min. jak EN 1.4571. Pohyblivé prvky jsou uloženy v plastových ložiscích.
Rozměry: výška: 1300 mm, šířka: 800 mm, délka: 1500 mm
Připojení na vodovodní potrubí není potřeba</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</si>
  <si>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výška přední hrany 71 cm nad vodní hladinou,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Provedení bude doloženo technickým listem včetně předložení bezpečnostního certifikátu dle ČSN EN 13451..</t>
  </si>
  <si>
    <t xml:space="preserve">Odrazová deska je dodávána se zásuvnými pouzdry upevňovanými do konstrukce přelivného žlábku. Deska je vyrobena v souladu s ČSN EN 13451-6 a dle norem FINA, provedení z plexiskla o min tloušťce 24mm příp. v kombinaci plexiskla a nerezové oceli, s délkou odrazové desky dle PD. Odrazová deska je kotvena do přelivné hrany min 4 žebry, z toho vnější žebra zároveň do žlábku na kotevní kolíky, z toho dvě vnější žebra mají sílu stěny min.49mm a dvě vnitřní žebra sílu min.24mm. Její konstrukce musí umožňovat snadnou instalaci držáků plaveckých lan a kontinuální přeliv vody do přelivného žlábku bazénu v místě instalace stěn. Úchopové části desky (všechny vnější hrany) technologicky ošetřeny poloměrem min R 6mm. Krom frézované perforace odrazné desky je veškerý povrch hladký._x000D_
Odrazová stěna musí umožňovat snadné napojení elektron. dotykových desek pro závodní plavání. Provedení bude doloženo technickým listem </t>
  </si>
  <si>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Provedení bude doloženo technickým listem                                                                                                                                                                                                            _x000D_
</t>
  </si>
  <si>
    <t xml:space="preserve">Provedení dle výrobce, materiál nosné konstrukce dle PD, materiál stupnic nerez, výška stupnic 300 mm, šířka stupnic 600 mm. Konstrukce provedena tak, že v místě přelivné hrany je vytvořena vodorovná ploška s protiskluzovou úpravou dle platných legislativních předpisů. Provedení v souladu s ČSN EN 13451.Provedení bude doloženo technickým listem </t>
  </si>
  <si>
    <t xml:space="preserve">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 Provedení bude doloženo technickým listem </t>
  </si>
  <si>
    <t xml:space="preserve">Slouží ke snížení propadu hrubých nečistot do odtoku ze žlábku. Je tvořený perforovaným nerezovým plechem tvarově uzpůsobeným odtoku ze žlábku. Provedení bude doloženo technickým listem </t>
  </si>
  <si>
    <t xml:space="preserve">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 Provedení bude doloženo technickým listem </t>
  </si>
  <si>
    <t xml:space="preserve">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výška přední hrany 71 cm nad vodní hladinou,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 Provedení bude doloženo technickým listem </t>
  </si>
  <si>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Provedení bude doloženo technickým listem                                                                                                                                                                                                              _x000D_
</t>
  </si>
  <si>
    <t xml:space="preserve">Jedná se o nerezovou uzavřenou konstrukci, která slouží pro relaxaci a odpočinek návštěvníků bazénu. Ukotvení dle PD. Rozměry dle PD. Provedení v souladu s ČSN EN 13451.Provedení bude doloženo technickým listem </t>
  </si>
  <si>
    <t xml:space="preserve">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13451.Provedení bude doloženo technickým listem </t>
  </si>
  <si>
    <t xml:space="preserve">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PD.Provedení bude doloženo technickým listem </t>
  </si>
  <si>
    <t xml:space="preserve">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13451.Provedení bude doloženo technickým listem 
</t>
  </si>
  <si>
    <t xml:space="preserve">Konstrukce vstupu pro tělesně postižené je demontovatelná a je tvořena nerezovou konstrukcí dle PD, kotvenou ve žlábku tělesa bazénu do příčných U profilů a v bazénu je opřená o dno tělesa bazénu. Nohy opřené o dno tělesa bazénu mají flexibilní možnost změny výšky. Stupně pro vstup tělesně postiženého jsou ze sklolaminátu GFK, barva enciánová modř RAL 5010 a musí splňovat bezpečnostní normy pro pohyb tělesně postižených.Provedení bude doloženo technickým listem 
</t>
  </si>
  <si>
    <t xml:space="preserve">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Boční stěny bazénu z důvodu zvýšené statiky a z důvodu zvýšené estetiky provedeny s dělícími rovinami dle výkresu.Na konstrukční části obvodových stěn jsou pak následně vodotěsně navařeny jednotlivé části bazénu, samostatně uvedené a specifikované v přiloženém rozpočtu.         Provedení bude doloženo technickým listem.                                                                                                                                                                                                                Přelivná hrana je blíže specifikována v technickém listu.
</t>
  </si>
  <si>
    <t xml:space="preserve">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 Provedení bude doloženo technickým listem 
</t>
  </si>
  <si>
    <t xml:space="preserve">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
</t>
  </si>
  <si>
    <t xml:space="preserve">Vyznačuje se jednoduchou obsluhou, vysokou adaptabilností a lehkým upevněním k okraji bazénu. Je usazen v nerezové patici, která je pevně fixována do podlahy u bazénu. Dá se snadno vyjmout a dle potřeby přenést. Osazením dalších patic je možno zvedák využít i na jiných místech.
Nevyžaduje instalaci pod vodou, přívod elektrického proudu ani motor, pouze tlak ze standardního vodovodního rozvodu. Zvedák se obsluhuje pomocí ovládací páky. Speciální bezpečnostní pojistka uzamyká sedačku do doby, dokud se uživatel pohodlně neusadí. Pohyb sedačky je zajištěn tlakem vody, který uvolní bezpečnostní zámek v horní poloze zvedáku. Sedačka je vyrobena z polypropylénu a může být zatížena váhou do 120 kg při minimálním tlaku 0,4MPa (minimální tlak vody musí být 0,3MPa = 85 kg). Na přání zákazníka je bazénový zvedák dodáván s upínacím pásem pro dosažení maximální bezpečnosti a komfortu a podvozkem pro snadnější přesun zařízení.
Zařízení ocení jak vozíčkáři při všech vodních sportech a aktivitách, tak i rehabilitační pracovníci při své každodenní činnosti. 
Prováděcí předpisy pro zařízení pro tělesně postižené jsou obsaženy v odpovídajících pozicích. </t>
  </si>
  <si>
    <t>Hydraulický zvedák (pohon tlaková voda 0,6 Mpa  z vodovodního řádu)</t>
  </si>
  <si>
    <t xml:space="preserve">OZNAČENÍ: Rekapitulace                                                                </t>
  </si>
  <si>
    <t xml:space="preserve">Houpací záliv                                               </t>
  </si>
  <si>
    <t>Je tvořen vyvýšenou dělící stěnou, která vyčnívá cca 500 mm nad vodní hladinu, šířka stěny 80mm, dno uvnitř houpacího bazénu je provedeno v protiskluzové úpravě a je zajištěna požadovaná cirkulace vody. Konstrukce stěny  je provedena  pouze z materiálu PMMA o tloučťce 80mm. Polymethylmethakrylát (PMMA); Bezbarvá průhledná amorfní hmota; sumární vzorec (C5O2H8)n; Hustota  1,19 g/cm? (20 °C). 
Horní lem  houpacího bazénu a čelní hrany z PMMA jsou opracovány  dle norem a s povrchem technologicky upraveným do lesku. Tato atrakce je pevně připevněna k základové konstrukci v kotvícím přípravku ve dně bazénu. Provedení houpacího bazénu, výška konstrukce a průměr dle PD a ČSN EN 13451, resp. ČSN EN 1092-1.</t>
  </si>
  <si>
    <t>1.4.</t>
  </si>
  <si>
    <t>Brodítko klasické (rozměry 2,0 x 2,0 m)</t>
  </si>
  <si>
    <t xml:space="preserve">1.3.      </t>
  </si>
  <si>
    <t>2,00 x 2,00m</t>
  </si>
  <si>
    <t xml:space="preserve">Je tvořena centrální trubkovou konstrukcí s kropítkem v horní části nasměrované pod úhlem směrem dolů. Ovládání pomocí časového ventilu v tělese sprchy, těleso sprchy  opatje opatřeno kohoutem ze zadní strany sloupu sloužící k oplachu brodítka. Konstrukce sprchy je kotvena na betonový základ přes kotevní konstrukci dodávanou s tělesem sprchy.         Provedení bude doloženo technickým listem .                                                                                                                                                                                                                                                                    
   </t>
  </si>
  <si>
    <t>Sprcha Standard včetně kohoutu</t>
  </si>
  <si>
    <t xml:space="preserve">2.26.     </t>
  </si>
  <si>
    <t xml:space="preserve">2.27.     </t>
  </si>
  <si>
    <t>pack</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</si>
  <si>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Provedení bude doloženo technickým listem                                                                                                                                                                                                                  
</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</si>
  <si>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Provedení bude doloženo technickým listem 
</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</si>
  <si>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Provedení bude doloženo technickým listem                                                                                                                                                                                                                    
</t>
  </si>
  <si>
    <t>Výšková úprava dojezdového dílu stávající skluzavky</t>
  </si>
  <si>
    <t>Výšková úprava dojezdového dílu stávajícího tobogánu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</si>
</sst>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2" x14ac:knownFonts="1">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sz val="9"/>
      <color theme="1"/>
      <name val="Arial"/>
      <family val="2"/>
      <charset val="238"/>
    </font>
    <font>
      <b/>
      <sz val="11"/>
      <color theme="1"/>
      <name val="Cambria"/>
      <family val="1"/>
      <charset val="238"/>
      <scheme val="major"/>
    </font>
    <font>
      <sz val="11"/>
      <color theme="1"/>
      <name val="Cambria"/>
      <family val="1"/>
      <charset val="238"/>
      <scheme val="major"/>
    </font>
    <font>
      <i/>
      <sz val="11"/>
      <color theme="1"/>
      <name val="Calibri"/>
      <family val="2"/>
      <charset val="238"/>
      <scheme val="minor"/>
    </font>
    <font>
      <i/>
      <sz val="11"/>
      <color theme="1"/>
      <name val="Arial"/>
      <family val="2"/>
      <charset val="238"/>
    </font>
    <font>
      <i/>
      <sz val="8"/>
      <color theme="1"/>
      <name val="Arial"/>
      <family val="2"/>
      <charset val="238"/>
    </font>
    <font>
      <i/>
      <sz val="9"/>
      <color theme="1"/>
      <name val="Arial"/>
      <family val="2"/>
      <charset val="238"/>
    </font>
    <font>
      <i/>
      <sz val="11"/>
      <color theme="1"/>
      <name val="Cambria"/>
      <family val="1"/>
      <charset val="238"/>
      <scheme val="major"/>
    </font>
    <font>
      <i/>
      <sz val="8"/>
      <color theme="1"/>
      <name val="Cambria"/>
      <family val="1"/>
      <charset val="238"/>
      <scheme val="major"/>
    </font>
    <font>
      <i/>
      <sz val="9"/>
      <color theme="1"/>
      <name val="Cambria"/>
      <family val="1"/>
      <charset val="238"/>
      <scheme val="major"/>
    </font>
    <font>
      <b/>
      <i/>
      <sz val="11"/>
      <color theme="1"/>
      <name val="Cambria"/>
      <family val="1"/>
      <charset val="238"/>
      <scheme val="major"/>
    </font>
    <font>
      <b/>
      <i/>
      <sz val="10"/>
      <name val="Cambria"/>
      <family val="1"/>
      <charset val="238"/>
      <scheme val="major"/>
    </font>
    <font>
      <i/>
      <sz val="10"/>
      <name val="Cambria"/>
      <family val="1"/>
      <charset val="238"/>
      <scheme val="major"/>
    </font>
    <font>
      <i/>
      <sz val="9"/>
      <color indexed="8"/>
      <name val="Cambria"/>
      <family val="1"/>
      <charset val="238"/>
    </font>
    <font>
      <b/>
      <i/>
      <sz val="10"/>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rgb="FFB3FFB3"/>
        <bgColor indexed="64"/>
      </patternFill>
    </fill>
    <fill>
      <patternFill patternType="solid">
        <fgColor rgb="FFC1C1FF"/>
        <bgColor indexed="64"/>
      </patternFill>
    </fill>
    <fill>
      <patternFill patternType="solid">
        <fgColor rgb="FFFFFFFF"/>
        <bgColor indexed="64"/>
      </patternFill>
    </fill>
    <fill>
      <patternFill patternType="solid">
        <fgColor theme="3" tint="0.59999389629810485"/>
        <bgColor indexed="64"/>
      </patternFill>
    </fill>
    <fill>
      <patternFill patternType="solid">
        <fgColor theme="9"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s>
  <cellStyleXfs count="12">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cellStyleXfs>
  <cellXfs count="143">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0" fontId="4" fillId="0" borderId="0" xfId="0" applyFont="1" applyAlignment="1">
      <alignment vertical="top"/>
    </xf>
    <xf numFmtId="0" fontId="4" fillId="0" borderId="0" xfId="0" applyFont="1"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14" fontId="0" fillId="0" borderId="0" xfId="0" applyNumberFormat="1"/>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xf numFmtId="0" fontId="7" fillId="0" borderId="4" xfId="0" applyFont="1" applyBorder="1"/>
    <xf numFmtId="0" fontId="7" fillId="0" borderId="9" xfId="0" applyFont="1" applyBorder="1"/>
    <xf numFmtId="0" fontId="7" fillId="0" borderId="3" xfId="0" applyFont="1" applyBorder="1"/>
    <xf numFmtId="0" fontId="9" fillId="0" borderId="0" xfId="0" applyFont="1" applyAlignment="1">
      <alignment vertical="top"/>
    </xf>
    <xf numFmtId="49" fontId="4" fillId="0" borderId="0" xfId="0" applyNumberFormat="1" applyFont="1" applyBorder="1" applyAlignment="1">
      <alignment vertical="top"/>
    </xf>
    <xf numFmtId="0" fontId="4" fillId="0" borderId="0" xfId="0" applyFont="1" applyBorder="1" applyAlignment="1">
      <alignment vertical="top"/>
    </xf>
    <xf numFmtId="0" fontId="4" fillId="0" borderId="0" xfId="0" applyFont="1" applyBorder="1" applyAlignment="1">
      <alignment horizontal="left" vertical="center" indent="1"/>
    </xf>
    <xf numFmtId="4" fontId="4" fillId="0" borderId="0" xfId="0" applyNumberFormat="1" applyFont="1" applyBorder="1" applyAlignment="1">
      <alignment vertical="top"/>
    </xf>
    <xf numFmtId="3" fontId="4" fillId="0" borderId="0" xfId="0" applyNumberFormat="1" applyFont="1" applyBorder="1" applyAlignment="1">
      <alignment vertical="top"/>
    </xf>
    <xf numFmtId="0" fontId="0" fillId="0" borderId="0" xfId="0" applyBorder="1" applyAlignment="1">
      <alignment vertical="top" wrapText="1"/>
    </xf>
    <xf numFmtId="0" fontId="6" fillId="0" borderId="0" xfId="0" applyFont="1" applyBorder="1" applyAlignment="1">
      <alignment vertical="top" wrapText="1"/>
    </xf>
    <xf numFmtId="0" fontId="0" fillId="0" borderId="0" xfId="0" applyBorder="1" applyAlignment="1">
      <alignment horizontal="left" vertical="center" wrapText="1"/>
    </xf>
    <xf numFmtId="4" fontId="0" fillId="0" borderId="0" xfId="0" applyNumberFormat="1" applyBorder="1" applyAlignment="1">
      <alignment vertical="top" wrapText="1"/>
    </xf>
    <xf numFmtId="3" fontId="0" fillId="0" borderId="0" xfId="0" applyNumberFormat="1" applyBorder="1" applyAlignment="1">
      <alignment vertical="top" wrapText="1"/>
    </xf>
    <xf numFmtId="49" fontId="4" fillId="4" borderId="0" xfId="0" applyNumberFormat="1" applyFont="1" applyFill="1" applyBorder="1" applyAlignment="1">
      <alignment vertical="top"/>
    </xf>
    <xf numFmtId="0" fontId="4" fillId="4" borderId="0" xfId="0" applyFont="1" applyFill="1" applyBorder="1" applyAlignment="1">
      <alignment vertical="top"/>
    </xf>
    <xf numFmtId="0" fontId="4" fillId="4" borderId="0" xfId="0" applyFont="1" applyFill="1" applyBorder="1" applyAlignment="1">
      <alignment horizontal="left" vertical="center" indent="1"/>
    </xf>
    <xf numFmtId="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49" fontId="4" fillId="3" borderId="0" xfId="0" applyNumberFormat="1" applyFont="1" applyFill="1" applyBorder="1" applyAlignment="1">
      <alignment vertical="top"/>
    </xf>
    <xf numFmtId="0" fontId="4" fillId="3" borderId="0" xfId="0" applyFont="1" applyFill="1" applyBorder="1" applyAlignment="1">
      <alignment vertical="top"/>
    </xf>
    <xf numFmtId="0" fontId="4" fillId="3" borderId="0" xfId="0" applyFont="1" applyFill="1" applyBorder="1" applyAlignment="1">
      <alignment horizontal="left" vertical="center" indent="1"/>
    </xf>
    <xf numFmtId="4" fontId="4" fillId="3" borderId="0" xfId="0" applyNumberFormat="1" applyFont="1" applyFill="1" applyBorder="1" applyAlignment="1">
      <alignment vertical="top"/>
    </xf>
    <xf numFmtId="3" fontId="4" fillId="3" borderId="0" xfId="0" applyNumberFormat="1" applyFont="1" applyFill="1" applyBorder="1" applyAlignment="1">
      <alignment vertical="top"/>
    </xf>
    <xf numFmtId="0" fontId="0" fillId="0" borderId="0" xfId="0" applyBorder="1" applyAlignment="1">
      <alignment vertical="top"/>
    </xf>
    <xf numFmtId="0" fontId="0" fillId="0" borderId="0" xfId="0" applyBorder="1" applyAlignment="1">
      <alignment horizontal="left" vertical="center" indent="1"/>
    </xf>
    <xf numFmtId="4" fontId="0" fillId="0" borderId="0" xfId="0" applyNumberFormat="1" applyBorder="1" applyAlignment="1">
      <alignment vertical="top"/>
    </xf>
    <xf numFmtId="3" fontId="0" fillId="0" borderId="0" xfId="0" applyNumberFormat="1" applyBorder="1" applyAlignment="1">
      <alignment vertical="top"/>
    </xf>
    <xf numFmtId="0" fontId="0" fillId="3" borderId="0" xfId="0" applyFill="1" applyBorder="1" applyAlignment="1">
      <alignment vertical="top"/>
    </xf>
    <xf numFmtId="0" fontId="0" fillId="3" borderId="0" xfId="0" applyFill="1" applyBorder="1" applyAlignment="1">
      <alignment horizontal="left" vertical="center" indent="1"/>
    </xf>
    <xf numFmtId="4" fontId="0" fillId="3" borderId="0" xfId="0" applyNumberFormat="1" applyFill="1" applyBorder="1" applyAlignment="1">
      <alignment vertical="top"/>
    </xf>
    <xf numFmtId="3" fontId="0" fillId="3" borderId="0" xfId="0" applyNumberFormat="1" applyFill="1" applyBorder="1" applyAlignment="1">
      <alignment vertical="top"/>
    </xf>
    <xf numFmtId="0" fontId="7" fillId="6" borderId="12" xfId="0" applyFont="1" applyFill="1" applyBorder="1" applyAlignment="1">
      <alignment vertical="top"/>
    </xf>
    <xf numFmtId="0" fontId="7" fillId="6" borderId="13" xfId="0" applyFont="1" applyFill="1" applyBorder="1" applyAlignment="1">
      <alignment vertical="top"/>
    </xf>
    <xf numFmtId="0" fontId="10" fillId="0" borderId="0" xfId="0" applyFont="1" applyAlignment="1">
      <alignment vertical="top"/>
    </xf>
    <xf numFmtId="0" fontId="10" fillId="0" borderId="0" xfId="0" applyFont="1" applyAlignment="1">
      <alignment horizontal="left" vertical="center" indent="1"/>
    </xf>
    <xf numFmtId="4" fontId="9" fillId="0" borderId="0" xfId="0" applyNumberFormat="1" applyFont="1" applyAlignment="1">
      <alignment vertical="top"/>
    </xf>
    <xf numFmtId="3" fontId="9" fillId="0" borderId="0" xfId="0" applyNumberFormat="1" applyFont="1" applyAlignment="1">
      <alignment vertical="top"/>
    </xf>
    <xf numFmtId="3" fontId="9" fillId="0" borderId="0" xfId="0" applyNumberFormat="1" applyFont="1" applyAlignment="1">
      <alignment horizontal="left" vertical="top"/>
    </xf>
    <xf numFmtId="0" fontId="9" fillId="0" borderId="0" xfId="0" applyFont="1" applyAlignment="1">
      <alignment horizontal="left" vertical="center" inden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indent="1"/>
    </xf>
    <xf numFmtId="4" fontId="11" fillId="0" borderId="1" xfId="0" applyNumberFormat="1" applyFont="1" applyBorder="1" applyAlignment="1">
      <alignment horizontal="center" vertical="center" wrapText="1"/>
    </xf>
    <xf numFmtId="3" fontId="11" fillId="0" borderId="1" xfId="0" applyNumberFormat="1" applyFont="1" applyBorder="1" applyAlignment="1">
      <alignment horizontal="center" vertical="center" wrapText="1"/>
    </xf>
    <xf numFmtId="49" fontId="10" fillId="5" borderId="1" xfId="0" applyNumberFormat="1" applyFont="1" applyFill="1" applyBorder="1" applyAlignment="1">
      <alignment vertical="top"/>
    </xf>
    <xf numFmtId="0" fontId="10" fillId="5" borderId="1" xfId="0" applyFont="1" applyFill="1" applyBorder="1" applyAlignment="1">
      <alignment vertical="top"/>
    </xf>
    <xf numFmtId="0" fontId="10" fillId="5" borderId="1" xfId="0" applyFont="1" applyFill="1" applyBorder="1" applyAlignment="1">
      <alignment horizontal="left" vertical="center" indent="1"/>
    </xf>
    <xf numFmtId="3" fontId="10" fillId="0" borderId="1" xfId="0" applyNumberFormat="1" applyFont="1" applyBorder="1" applyAlignment="1">
      <alignment vertical="top"/>
    </xf>
    <xf numFmtId="0" fontId="9" fillId="0" borderId="1" xfId="0" applyFont="1" applyBorder="1" applyAlignment="1">
      <alignment vertical="top" wrapText="1"/>
    </xf>
    <xf numFmtId="0" fontId="12" fillId="0" borderId="1" xfId="0" applyFont="1" applyBorder="1" applyAlignment="1">
      <alignment vertical="top" wrapText="1"/>
    </xf>
    <xf numFmtId="0" fontId="9" fillId="0" borderId="1" xfId="0" applyFont="1" applyBorder="1" applyAlignment="1">
      <alignment horizontal="left" vertical="center" wrapText="1"/>
    </xf>
    <xf numFmtId="4" fontId="9" fillId="0" borderId="1" xfId="0" applyNumberFormat="1" applyFont="1" applyBorder="1" applyAlignment="1">
      <alignment vertical="top" wrapText="1"/>
    </xf>
    <xf numFmtId="3" fontId="9" fillId="0" borderId="1" xfId="0" applyNumberFormat="1" applyFont="1" applyBorder="1" applyAlignment="1">
      <alignment vertical="top" wrapText="1"/>
    </xf>
    <xf numFmtId="49" fontId="10" fillId="0" borderId="1" xfId="0" applyNumberFormat="1" applyFont="1" applyBorder="1" applyAlignment="1">
      <alignment vertical="top"/>
    </xf>
    <xf numFmtId="0" fontId="10" fillId="0" borderId="1" xfId="0" applyFont="1" applyBorder="1" applyAlignment="1">
      <alignment vertical="top"/>
    </xf>
    <xf numFmtId="0" fontId="10" fillId="0" borderId="1" xfId="0" applyFont="1" applyBorder="1" applyAlignment="1">
      <alignment horizontal="left" vertical="center" indent="1"/>
    </xf>
    <xf numFmtId="0" fontId="13" fillId="0" borderId="0" xfId="0" applyFont="1" applyAlignment="1">
      <alignment vertical="top"/>
    </xf>
    <xf numFmtId="0" fontId="13" fillId="0" borderId="0" xfId="0" applyFont="1" applyAlignment="1">
      <alignment horizontal="left" vertical="center" indent="1"/>
    </xf>
    <xf numFmtId="4" fontId="13" fillId="0" borderId="0" xfId="0" applyNumberFormat="1" applyFont="1" applyAlignment="1">
      <alignment vertical="top"/>
    </xf>
    <xf numFmtId="3" fontId="13" fillId="0" borderId="0" xfId="0" applyNumberFormat="1" applyFont="1" applyAlignment="1">
      <alignment vertical="top"/>
    </xf>
    <xf numFmtId="3" fontId="13" fillId="0" borderId="0" xfId="0" applyNumberFormat="1" applyFont="1" applyAlignment="1">
      <alignment horizontal="left" vertical="top"/>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horizontal="left" vertical="center" indent="1"/>
    </xf>
    <xf numFmtId="4" fontId="14" fillId="0" borderId="1" xfId="0" applyNumberFormat="1" applyFont="1" applyBorder="1" applyAlignment="1">
      <alignment horizontal="center" vertical="center" wrapText="1"/>
    </xf>
    <xf numFmtId="3" fontId="14" fillId="0" borderId="1" xfId="0" applyNumberFormat="1" applyFont="1" applyBorder="1" applyAlignment="1">
      <alignment horizontal="center" vertical="center" wrapText="1"/>
    </xf>
    <xf numFmtId="49" fontId="13" fillId="5" borderId="1" xfId="0" applyNumberFormat="1" applyFont="1" applyFill="1" applyBorder="1" applyAlignment="1">
      <alignment vertical="top"/>
    </xf>
    <xf numFmtId="0" fontId="13" fillId="5" borderId="1" xfId="0" applyFont="1" applyFill="1" applyBorder="1" applyAlignment="1">
      <alignment vertical="top"/>
    </xf>
    <xf numFmtId="0" fontId="13" fillId="5" borderId="1" xfId="0" applyFont="1" applyFill="1" applyBorder="1" applyAlignment="1">
      <alignment horizontal="left" vertical="center" indent="1"/>
    </xf>
    <xf numFmtId="3" fontId="13" fillId="0" borderId="1" xfId="0" applyNumberFormat="1" applyFont="1" applyBorder="1" applyAlignment="1">
      <alignment vertical="top"/>
    </xf>
    <xf numFmtId="0" fontId="13" fillId="0" borderId="1" xfId="0" applyFont="1" applyBorder="1" applyAlignment="1">
      <alignment vertical="top" wrapText="1"/>
    </xf>
    <xf numFmtId="0" fontId="15" fillId="0" borderId="1" xfId="0" applyFont="1" applyBorder="1" applyAlignment="1">
      <alignment vertical="top" wrapText="1"/>
    </xf>
    <xf numFmtId="0" fontId="13" fillId="0" borderId="1" xfId="0" applyFont="1" applyBorder="1" applyAlignment="1">
      <alignment horizontal="left" vertical="center" wrapText="1"/>
    </xf>
    <xf numFmtId="4" fontId="13" fillId="0" borderId="1" xfId="0" applyNumberFormat="1" applyFont="1" applyBorder="1" applyAlignment="1">
      <alignment vertical="top" wrapText="1"/>
    </xf>
    <xf numFmtId="3" fontId="13" fillId="0" borderId="1" xfId="0" applyNumberFormat="1" applyFont="1" applyBorder="1" applyAlignment="1">
      <alignment vertical="top" wrapText="1"/>
    </xf>
    <xf numFmtId="49" fontId="13" fillId="0" borderId="1" xfId="0" applyNumberFormat="1" applyFont="1" applyBorder="1" applyAlignment="1">
      <alignment vertical="top"/>
    </xf>
    <xf numFmtId="0" fontId="13" fillId="0" borderId="1" xfId="0" applyFont="1" applyBorder="1" applyAlignment="1">
      <alignment vertical="top"/>
    </xf>
    <xf numFmtId="0" fontId="13" fillId="0" borderId="1" xfId="0" applyFont="1" applyBorder="1" applyAlignment="1">
      <alignment horizontal="left" vertical="center" indent="1"/>
    </xf>
    <xf numFmtId="4" fontId="13" fillId="0" borderId="1" xfId="0" applyNumberFormat="1" applyFont="1" applyBorder="1" applyAlignment="1">
      <alignment vertical="top"/>
    </xf>
    <xf numFmtId="49" fontId="13" fillId="6" borderId="1" xfId="0" applyNumberFormat="1" applyFont="1" applyFill="1" applyBorder="1" applyAlignment="1">
      <alignment vertical="top"/>
    </xf>
    <xf numFmtId="0" fontId="13" fillId="6" borderId="1" xfId="0" applyFont="1" applyFill="1" applyBorder="1" applyAlignment="1">
      <alignment vertical="top"/>
    </xf>
    <xf numFmtId="0" fontId="13" fillId="6" borderId="1" xfId="0" applyFont="1" applyFill="1" applyBorder="1" applyAlignment="1">
      <alignment horizontal="left" vertical="center" indent="1"/>
    </xf>
    <xf numFmtId="4" fontId="13" fillId="6" borderId="1" xfId="0" applyNumberFormat="1" applyFont="1" applyFill="1" applyBorder="1" applyAlignment="1">
      <alignment vertical="top"/>
    </xf>
    <xf numFmtId="3" fontId="13" fillId="6" borderId="1" xfId="0" applyNumberFormat="1" applyFont="1" applyFill="1" applyBorder="1" applyAlignment="1">
      <alignment vertical="top"/>
    </xf>
    <xf numFmtId="49" fontId="13" fillId="7" borderId="1" xfId="0" applyNumberFormat="1" applyFont="1" applyFill="1" applyBorder="1" applyAlignment="1">
      <alignment vertical="top"/>
    </xf>
    <xf numFmtId="0" fontId="13" fillId="7" borderId="1" xfId="0" applyFont="1" applyFill="1" applyBorder="1" applyAlignment="1">
      <alignment vertical="top"/>
    </xf>
    <xf numFmtId="0" fontId="13" fillId="7" borderId="1" xfId="0" applyFont="1" applyFill="1" applyBorder="1" applyAlignment="1">
      <alignment horizontal="left" vertical="center" indent="1"/>
    </xf>
    <xf numFmtId="4" fontId="13" fillId="7" borderId="1" xfId="0" applyNumberFormat="1" applyFont="1" applyFill="1" applyBorder="1" applyAlignment="1">
      <alignment vertical="top"/>
    </xf>
    <xf numFmtId="3" fontId="13" fillId="7" borderId="1" xfId="0" applyNumberFormat="1" applyFont="1" applyFill="1" applyBorder="1" applyAlignment="1">
      <alignment vertical="top"/>
    </xf>
    <xf numFmtId="49" fontId="16" fillId="6" borderId="1" xfId="0" applyNumberFormat="1" applyFont="1" applyFill="1" applyBorder="1" applyAlignment="1">
      <alignment vertical="top"/>
    </xf>
    <xf numFmtId="0" fontId="16" fillId="6" borderId="1" xfId="0" applyFont="1" applyFill="1" applyBorder="1" applyAlignment="1">
      <alignment vertical="top"/>
    </xf>
    <xf numFmtId="0" fontId="16" fillId="6" borderId="1" xfId="0" applyFont="1" applyFill="1" applyBorder="1" applyAlignment="1">
      <alignment horizontal="left" vertical="center" indent="1"/>
    </xf>
    <xf numFmtId="4" fontId="16" fillId="6" borderId="1" xfId="0" applyNumberFormat="1" applyFont="1" applyFill="1" applyBorder="1" applyAlignment="1">
      <alignment vertical="top"/>
    </xf>
    <xf numFmtId="3" fontId="16" fillId="6" borderId="1" xfId="0" applyNumberFormat="1" applyFont="1" applyFill="1" applyBorder="1" applyAlignment="1">
      <alignment vertical="top"/>
    </xf>
    <xf numFmtId="3" fontId="13" fillId="5" borderId="1" xfId="0" applyNumberFormat="1" applyFont="1" applyFill="1" applyBorder="1" applyAlignment="1">
      <alignment vertical="top"/>
    </xf>
    <xf numFmtId="2" fontId="17" fillId="2" borderId="1" xfId="1" applyNumberFormat="1" applyFont="1" applyFill="1" applyBorder="1" applyAlignment="1">
      <alignment horizontal="left" vertical="top" wrapText="1"/>
    </xf>
    <xf numFmtId="0" fontId="13" fillId="0" borderId="11" xfId="0" applyFont="1" applyBorder="1" applyAlignment="1">
      <alignment vertical="top" wrapText="1"/>
    </xf>
    <xf numFmtId="2" fontId="18" fillId="2" borderId="11" xfId="1" applyNumberFormat="1" applyFont="1" applyFill="1" applyBorder="1" applyAlignment="1">
      <alignment horizontal="left" vertical="top" wrapText="1"/>
    </xf>
    <xf numFmtId="0" fontId="13" fillId="0" borderId="11" xfId="0" applyFont="1" applyBorder="1" applyAlignment="1">
      <alignment horizontal="left" vertical="center" wrapText="1"/>
    </xf>
    <xf numFmtId="4" fontId="13" fillId="0" borderId="11" xfId="0" applyNumberFormat="1" applyFont="1" applyBorder="1" applyAlignment="1">
      <alignment vertical="top" wrapText="1"/>
    </xf>
    <xf numFmtId="3" fontId="13" fillId="0" borderId="11" xfId="0" applyNumberFormat="1" applyFont="1" applyBorder="1" applyAlignment="1">
      <alignment vertical="top" wrapText="1"/>
    </xf>
    <xf numFmtId="0" fontId="11" fillId="0" borderId="1" xfId="0" applyFont="1" applyBorder="1" applyAlignment="1">
      <alignment horizontal="center" vertical="top"/>
    </xf>
    <xf numFmtId="0" fontId="19" fillId="0" borderId="15" xfId="0" applyFont="1" applyBorder="1" applyAlignment="1">
      <alignment vertical="top" wrapText="1"/>
    </xf>
    <xf numFmtId="0" fontId="11" fillId="0" borderId="1" xfId="0" applyFont="1" applyBorder="1" applyAlignment="1">
      <alignment vertical="top" wrapText="1"/>
    </xf>
    <xf numFmtId="0" fontId="14" fillId="0" borderId="1" xfId="0" applyFont="1" applyBorder="1" applyAlignment="1">
      <alignment vertical="top" wrapText="1"/>
    </xf>
    <xf numFmtId="3" fontId="8" fillId="0" borderId="2" xfId="0" applyNumberFormat="1" applyFont="1" applyBorder="1"/>
    <xf numFmtId="3" fontId="8" fillId="0" borderId="10" xfId="0" applyNumberFormat="1" applyFont="1" applyBorder="1"/>
    <xf numFmtId="3" fontId="7" fillId="6" borderId="14" xfId="0" applyNumberFormat="1" applyFont="1" applyFill="1" applyBorder="1" applyAlignment="1">
      <alignment vertical="top"/>
    </xf>
    <xf numFmtId="49" fontId="9" fillId="5" borderId="1" xfId="0" applyNumberFormat="1" applyFont="1" applyFill="1" applyBorder="1" applyAlignment="1">
      <alignment vertical="top"/>
    </xf>
    <xf numFmtId="2" fontId="20" fillId="2" borderId="1" xfId="0" applyNumberFormat="1" applyFont="1" applyFill="1" applyBorder="1" applyAlignment="1">
      <alignment horizontal="left" vertical="top" wrapText="1"/>
    </xf>
    <xf numFmtId="0" fontId="9" fillId="5" borderId="1" xfId="0" applyFont="1" applyFill="1" applyBorder="1" applyAlignment="1">
      <alignment horizontal="left" vertical="center" indent="1"/>
    </xf>
    <xf numFmtId="0" fontId="9" fillId="5" borderId="1" xfId="0" applyFont="1" applyFill="1" applyBorder="1" applyAlignment="1">
      <alignment vertical="top"/>
    </xf>
    <xf numFmtId="3" fontId="9" fillId="5" borderId="1" xfId="0" applyNumberFormat="1" applyFont="1" applyFill="1" applyBorder="1" applyAlignment="1">
      <alignment vertical="top"/>
    </xf>
    <xf numFmtId="2" fontId="21" fillId="2" borderId="1" xfId="1" applyNumberFormat="1" applyFont="1" applyFill="1" applyBorder="1" applyAlignment="1">
      <alignment horizontal="left" vertical="top" wrapText="1"/>
    </xf>
    <xf numFmtId="3" fontId="0" fillId="0" borderId="0" xfId="0" applyNumberFormat="1"/>
    <xf numFmtId="4" fontId="10" fillId="5" borderId="1" xfId="0" applyNumberFormat="1" applyFont="1" applyFill="1" applyBorder="1" applyAlignment="1" applyProtection="1">
      <alignment vertical="top"/>
      <protection locked="0"/>
    </xf>
    <xf numFmtId="4" fontId="9" fillId="0" borderId="1" xfId="0" applyNumberFormat="1" applyFont="1" applyBorder="1" applyAlignment="1" applyProtection="1">
      <alignment vertical="top" wrapText="1"/>
      <protection locked="0"/>
    </xf>
    <xf numFmtId="4" fontId="10" fillId="0" borderId="1" xfId="0" applyNumberFormat="1" applyFont="1" applyBorder="1" applyAlignment="1" applyProtection="1">
      <alignment vertical="top"/>
      <protection locked="0"/>
    </xf>
    <xf numFmtId="4" fontId="9" fillId="5" borderId="1" xfId="0" applyNumberFormat="1" applyFont="1" applyFill="1" applyBorder="1" applyAlignment="1" applyProtection="1">
      <alignment vertical="top"/>
      <protection locked="0"/>
    </xf>
    <xf numFmtId="4" fontId="13" fillId="5" borderId="1" xfId="0" applyNumberFormat="1" applyFont="1" applyFill="1" applyBorder="1" applyAlignment="1" applyProtection="1">
      <alignment vertical="top"/>
      <protection locked="0"/>
    </xf>
    <xf numFmtId="4" fontId="13" fillId="0" borderId="1" xfId="0" applyNumberFormat="1" applyFont="1" applyBorder="1" applyAlignment="1" applyProtection="1">
      <alignment vertical="top"/>
      <protection locked="0"/>
    </xf>
    <xf numFmtId="4" fontId="9" fillId="0" borderId="1" xfId="0" applyNumberFormat="1" applyFont="1" applyBorder="1" applyAlignment="1" applyProtection="1">
      <alignment vertical="top" wrapText="1"/>
    </xf>
    <xf numFmtId="4" fontId="13" fillId="7" borderId="1" xfId="0" applyNumberFormat="1" applyFont="1" applyFill="1" applyBorder="1" applyAlignment="1" applyProtection="1">
      <alignment vertical="top"/>
    </xf>
    <xf numFmtId="4" fontId="10" fillId="0" borderId="1" xfId="0" applyNumberFormat="1" applyFont="1" applyBorder="1" applyAlignment="1" applyProtection="1">
      <alignment vertical="top"/>
    </xf>
    <xf numFmtId="4" fontId="16" fillId="6" borderId="1" xfId="0" applyNumberFormat="1" applyFont="1" applyFill="1" applyBorder="1" applyAlignment="1" applyProtection="1">
      <alignment vertical="top"/>
    </xf>
  </cellXfs>
  <cellStyles count="12">
    <cellStyle name="Čárka 2" xfId="5" xr:uid="{00000000-0005-0000-0000-000000000000}"/>
    <cellStyle name="Čárka 2 2" xfId="9" xr:uid="{00000000-0005-0000-0000-000001000000}"/>
    <cellStyle name="Čárka 3" xfId="3" xr:uid="{00000000-0005-0000-0000-000002000000}"/>
    <cellStyle name="Normální" xfId="0" builtinId="0"/>
    <cellStyle name="Normální 2" xfId="2" xr:uid="{00000000-0005-0000-0000-000004000000}"/>
    <cellStyle name="Normální 2 2" xfId="7" xr:uid="{00000000-0005-0000-0000-000005000000}"/>
    <cellStyle name="Normální 2 3" xfId="4" xr:uid="{00000000-0005-0000-0000-000006000000}"/>
    <cellStyle name="Normální 3" xfId="1" xr:uid="{00000000-0005-0000-0000-000007000000}"/>
    <cellStyle name="Normální 4" xfId="6" xr:uid="{00000000-0005-0000-0000-000008000000}"/>
    <cellStyle name="Normální 4 2" xfId="10" xr:uid="{00000000-0005-0000-0000-000009000000}"/>
    <cellStyle name="Normální 5" xfId="8" xr:uid="{00000000-0005-0000-0000-00000A000000}"/>
    <cellStyle name="Normální 6"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
  <sheetViews>
    <sheetView tabSelected="1" view="pageBreakPreview" zoomScale="136" zoomScaleNormal="100" zoomScaleSheetLayoutView="136" workbookViewId="0">
      <selection activeCell="B12" sqref="B12"/>
    </sheetView>
  </sheetViews>
  <sheetFormatPr defaultRowHeight="15" x14ac:dyDescent="0.25"/>
  <cols>
    <col min="1" max="2" width="30.140625" customWidth="1"/>
    <col min="3" max="3" width="20" customWidth="1"/>
    <col min="4" max="4" width="21.85546875" customWidth="1"/>
  </cols>
  <sheetData>
    <row r="1" spans="1:6" x14ac:dyDescent="0.25">
      <c r="A1" s="7" t="s">
        <v>0</v>
      </c>
    </row>
    <row r="2" spans="1:6" x14ac:dyDescent="0.25">
      <c r="A2" s="74"/>
      <c r="D2" s="12">
        <v>43497</v>
      </c>
    </row>
    <row r="3" spans="1:6" x14ac:dyDescent="0.25">
      <c r="A3" s="74" t="s">
        <v>1</v>
      </c>
      <c r="D3" s="12"/>
    </row>
    <row r="4" spans="1:6" x14ac:dyDescent="0.25">
      <c r="A4" s="74" t="s">
        <v>260</v>
      </c>
      <c r="D4" s="12"/>
    </row>
    <row r="5" spans="1:6" x14ac:dyDescent="0.25">
      <c r="A5" s="74" t="s">
        <v>3</v>
      </c>
    </row>
    <row r="6" spans="1:6" ht="15.75" thickBot="1" x14ac:dyDescent="0.3"/>
    <row r="7" spans="1:6" x14ac:dyDescent="0.25">
      <c r="A7" s="13" t="s">
        <v>174</v>
      </c>
      <c r="B7" s="14" t="s">
        <v>175</v>
      </c>
      <c r="C7" s="14"/>
      <c r="D7" s="15" t="s">
        <v>176</v>
      </c>
    </row>
    <row r="8" spans="1:6" x14ac:dyDescent="0.25">
      <c r="A8" s="16" t="s">
        <v>177</v>
      </c>
      <c r="B8" s="17" t="s">
        <v>178</v>
      </c>
      <c r="C8" s="17"/>
      <c r="D8" s="123">
        <f>swb!F9</f>
        <v>0</v>
      </c>
    </row>
    <row r="9" spans="1:6" x14ac:dyDescent="0.25">
      <c r="A9" s="16" t="s">
        <v>179</v>
      </c>
      <c r="B9" s="17" t="s">
        <v>180</v>
      </c>
      <c r="C9" s="17"/>
      <c r="D9" s="123">
        <f>mzb!F9</f>
        <v>0</v>
      </c>
    </row>
    <row r="10" spans="1:6" x14ac:dyDescent="0.25">
      <c r="A10" s="18" t="s">
        <v>181</v>
      </c>
      <c r="B10" s="19" t="s">
        <v>266</v>
      </c>
      <c r="C10" s="19"/>
      <c r="D10" s="124">
        <f>brodítka!F9</f>
        <v>0</v>
      </c>
    </row>
    <row r="11" spans="1:6" x14ac:dyDescent="0.25">
      <c r="A11" s="18" t="s">
        <v>181</v>
      </c>
      <c r="B11" s="19" t="s">
        <v>182</v>
      </c>
      <c r="C11" s="19"/>
      <c r="D11" s="124">
        <f>brodítka!F11</f>
        <v>0</v>
      </c>
    </row>
    <row r="12" spans="1:6" x14ac:dyDescent="0.25">
      <c r="A12" s="18" t="s">
        <v>183</v>
      </c>
      <c r="B12" s="19" t="s">
        <v>182</v>
      </c>
      <c r="C12" s="19"/>
      <c r="D12" s="124">
        <f>brodítka!F13</f>
        <v>0</v>
      </c>
    </row>
    <row r="13" spans="1:6" ht="15.75" thickBot="1" x14ac:dyDescent="0.3">
      <c r="A13" s="18" t="s">
        <v>184</v>
      </c>
      <c r="B13" s="19"/>
      <c r="C13" s="19"/>
      <c r="D13" s="124">
        <f>brodítka!F15</f>
        <v>0</v>
      </c>
    </row>
    <row r="14" spans="1:6" ht="15.75" thickBot="1" x14ac:dyDescent="0.3">
      <c r="A14" s="49" t="s">
        <v>185</v>
      </c>
      <c r="B14" s="50"/>
      <c r="C14" s="50"/>
      <c r="D14" s="125">
        <f>SUM(D8:D13)</f>
        <v>0</v>
      </c>
      <c r="F14" s="132"/>
    </row>
    <row r="18" spans="1:1" x14ac:dyDescent="0.25">
      <c r="A18" s="2"/>
    </row>
    <row r="19" spans="1:1" x14ac:dyDescent="0.25">
      <c r="A19" s="74"/>
    </row>
    <row r="20" spans="1:1" x14ac:dyDescent="0.25">
      <c r="A20" s="74"/>
    </row>
    <row r="21" spans="1:1" x14ac:dyDescent="0.25">
      <c r="A21" s="74"/>
    </row>
    <row r="22" spans="1:1" x14ac:dyDescent="0.25">
      <c r="A22" s="74"/>
    </row>
  </sheetData>
  <sheetProtection algorithmName="SHA-512" hashValue="05EfkqVE9tRsZIvyDogMdyZn4pD7nNl9psPd+C1nriaPYuRiOqcRNDmJiP0bQfjhmsPBwk34VbyZ1VEH0epVzw==" saltValue="HCQmkUL5vphaWX+4tfCEJQ==" spinCount="100000" sheet="1" objects="1" scenarios="1"/>
  <pageMargins left="0.7" right="0.7" top="0.78740157499999996" bottom="0.78740157499999996" header="0.3" footer="0.3"/>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8"/>
  <sheetViews>
    <sheetView view="pageBreakPreview" topLeftCell="B47" zoomScale="95" zoomScaleNormal="100" zoomScaleSheetLayoutView="95" workbookViewId="0">
      <selection activeCell="E53" sqref="E53"/>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B1" s="7" t="s">
        <v>0</v>
      </c>
      <c r="C1" s="8"/>
      <c r="D1" s="2" t="s">
        <v>4</v>
      </c>
      <c r="E1" s="4" t="s">
        <v>5</v>
      </c>
      <c r="F1" s="3" t="s">
        <v>6</v>
      </c>
    </row>
    <row r="2" spans="1:9" x14ac:dyDescent="0.25">
      <c r="A2" s="74"/>
      <c r="B2" s="74"/>
      <c r="C2" s="75"/>
      <c r="D2" s="74"/>
      <c r="E2" s="76" t="s">
        <v>7</v>
      </c>
      <c r="F2" s="77" t="s">
        <v>8</v>
      </c>
    </row>
    <row r="3" spans="1:9" x14ac:dyDescent="0.25">
      <c r="A3" s="74"/>
      <c r="B3" s="74" t="s">
        <v>1</v>
      </c>
      <c r="C3" s="75"/>
      <c r="D3" s="74"/>
      <c r="E3" s="76" t="s">
        <v>9</v>
      </c>
      <c r="F3" s="77" t="s">
        <v>10</v>
      </c>
    </row>
    <row r="4" spans="1:9" x14ac:dyDescent="0.25">
      <c r="A4" s="74"/>
      <c r="B4" s="74" t="s">
        <v>2</v>
      </c>
      <c r="C4" s="75"/>
      <c r="D4" s="74"/>
      <c r="E4" s="76" t="s">
        <v>11</v>
      </c>
      <c r="F4" s="78">
        <v>330</v>
      </c>
    </row>
    <row r="5" spans="1:9" x14ac:dyDescent="0.25">
      <c r="A5" s="74"/>
      <c r="B5" s="74" t="s">
        <v>3</v>
      </c>
      <c r="C5" s="75"/>
      <c r="D5" s="74"/>
      <c r="E5" s="76" t="s">
        <v>12</v>
      </c>
      <c r="F5" s="78">
        <v>100</v>
      </c>
    </row>
    <row r="6" spans="1:9" s="1" customFormat="1" x14ac:dyDescent="0.25">
      <c r="A6" s="74"/>
      <c r="B6" s="74"/>
      <c r="C6" s="75"/>
      <c r="D6" s="74"/>
      <c r="E6" s="76"/>
      <c r="F6" s="77"/>
      <c r="G6" s="3"/>
      <c r="H6" s="2"/>
      <c r="I6" s="2"/>
    </row>
    <row r="7" spans="1:9" x14ac:dyDescent="0.25">
      <c r="A7" s="74"/>
      <c r="B7" s="74"/>
      <c r="C7" s="75"/>
      <c r="D7" s="74"/>
      <c r="E7" s="76"/>
      <c r="F7" s="77"/>
    </row>
    <row r="8" spans="1:9" s="5" customFormat="1" ht="21" x14ac:dyDescent="0.25">
      <c r="A8" s="79" t="s">
        <v>13</v>
      </c>
      <c r="B8" s="80" t="s">
        <v>14</v>
      </c>
      <c r="C8" s="81" t="s">
        <v>15</v>
      </c>
      <c r="D8" s="80" t="s">
        <v>16</v>
      </c>
      <c r="E8" s="82" t="s">
        <v>17</v>
      </c>
      <c r="F8" s="83" t="s">
        <v>18</v>
      </c>
      <c r="G8" s="9"/>
    </row>
    <row r="9" spans="1:9" x14ac:dyDescent="0.25">
      <c r="A9" s="97" t="s">
        <v>19</v>
      </c>
      <c r="B9" s="98" t="s">
        <v>20</v>
      </c>
      <c r="C9" s="99" t="s">
        <v>21</v>
      </c>
      <c r="D9" s="98"/>
      <c r="E9" s="100"/>
      <c r="F9" s="101">
        <f>F10+F15+F20+F37</f>
        <v>0</v>
      </c>
    </row>
    <row r="10" spans="1:9" x14ac:dyDescent="0.25">
      <c r="A10" s="102">
        <v>1</v>
      </c>
      <c r="B10" s="103" t="s">
        <v>22</v>
      </c>
      <c r="C10" s="104" t="s">
        <v>21</v>
      </c>
      <c r="D10" s="103"/>
      <c r="E10" s="105"/>
      <c r="F10" s="106">
        <f>F11+F13</f>
        <v>0</v>
      </c>
    </row>
    <row r="11" spans="1:9" x14ac:dyDescent="0.25">
      <c r="A11" s="84" t="s">
        <v>23</v>
      </c>
      <c r="B11" s="85" t="s">
        <v>200</v>
      </c>
      <c r="C11" s="86" t="s">
        <v>24</v>
      </c>
      <c r="D11" s="85">
        <v>1</v>
      </c>
      <c r="E11" s="137"/>
      <c r="F11" s="87">
        <f>ROUND(D11*E11,0)</f>
        <v>0</v>
      </c>
    </row>
    <row r="12" spans="1:9" s="1" customFormat="1" ht="135.75" customHeight="1" outlineLevel="1" x14ac:dyDescent="0.25">
      <c r="A12" s="88"/>
      <c r="B12" s="120" t="s">
        <v>241</v>
      </c>
      <c r="C12" s="90"/>
      <c r="D12" s="88"/>
      <c r="E12" s="91"/>
      <c r="F12" s="92"/>
      <c r="G12" s="11"/>
      <c r="H12" s="10"/>
      <c r="I12" s="10"/>
    </row>
    <row r="13" spans="1:9" x14ac:dyDescent="0.25">
      <c r="A13" s="84" t="s">
        <v>25</v>
      </c>
      <c r="B13" s="85" t="s">
        <v>186</v>
      </c>
      <c r="C13" s="86" t="s">
        <v>26</v>
      </c>
      <c r="D13" s="85">
        <v>307.5</v>
      </c>
      <c r="E13" s="137"/>
      <c r="F13" s="87">
        <f>ROUND(D13*E13,0)</f>
        <v>0</v>
      </c>
    </row>
    <row r="14" spans="1:9" s="1" customFormat="1" ht="61.5" customHeight="1" outlineLevel="1" x14ac:dyDescent="0.25">
      <c r="A14" s="88"/>
      <c r="B14" s="89" t="s">
        <v>243</v>
      </c>
      <c r="C14" s="90"/>
      <c r="D14" s="88"/>
      <c r="E14" s="91"/>
      <c r="F14" s="92"/>
      <c r="G14" s="11"/>
      <c r="H14" s="10"/>
      <c r="I14" s="10"/>
    </row>
    <row r="15" spans="1:9" ht="15" customHeight="1" x14ac:dyDescent="0.25">
      <c r="A15" s="102">
        <v>2</v>
      </c>
      <c r="B15" s="103" t="s">
        <v>27</v>
      </c>
      <c r="C15" s="104" t="s">
        <v>21</v>
      </c>
      <c r="D15" s="103"/>
      <c r="E15" s="105"/>
      <c r="F15" s="106">
        <f>F16+F18</f>
        <v>0</v>
      </c>
    </row>
    <row r="16" spans="1:9" ht="15" customHeight="1" x14ac:dyDescent="0.25">
      <c r="A16" s="93" t="s">
        <v>28</v>
      </c>
      <c r="B16" s="94" t="s">
        <v>201</v>
      </c>
      <c r="C16" s="95" t="s">
        <v>29</v>
      </c>
      <c r="D16" s="94">
        <v>4</v>
      </c>
      <c r="E16" s="138"/>
      <c r="F16" s="87">
        <f>ROUND(D16*E16,0)</f>
        <v>0</v>
      </c>
    </row>
    <row r="17" spans="1:9" s="1" customFormat="1" ht="39" customHeight="1" outlineLevel="1" x14ac:dyDescent="0.25">
      <c r="A17" s="88"/>
      <c r="B17" s="89" t="s">
        <v>244</v>
      </c>
      <c r="C17" s="90"/>
      <c r="D17" s="88"/>
      <c r="E17" s="91"/>
      <c r="F17" s="92"/>
      <c r="G17" s="11"/>
      <c r="H17" s="10"/>
      <c r="I17" s="10"/>
    </row>
    <row r="18" spans="1:9" ht="15" customHeight="1" x14ac:dyDescent="0.25">
      <c r="A18" s="93" t="s">
        <v>30</v>
      </c>
      <c r="B18" s="94" t="s">
        <v>31</v>
      </c>
      <c r="C18" s="95" t="s">
        <v>32</v>
      </c>
      <c r="D18" s="94">
        <v>4</v>
      </c>
      <c r="E18" s="138"/>
      <c r="F18" s="87">
        <f>ROUND(D18*E18,0)</f>
        <v>0</v>
      </c>
    </row>
    <row r="19" spans="1:9" s="1" customFormat="1" ht="36" outlineLevel="1" x14ac:dyDescent="0.25">
      <c r="A19" s="88"/>
      <c r="B19" s="89" t="s">
        <v>33</v>
      </c>
      <c r="C19" s="90"/>
      <c r="D19" s="88"/>
      <c r="E19" s="91"/>
      <c r="F19" s="92"/>
      <c r="G19" s="11"/>
      <c r="H19" s="10"/>
      <c r="I19" s="10"/>
    </row>
    <row r="20" spans="1:9" ht="15" customHeight="1" x14ac:dyDescent="0.25">
      <c r="A20" s="102">
        <v>3</v>
      </c>
      <c r="B20" s="103" t="s">
        <v>34</v>
      </c>
      <c r="C20" s="104" t="s">
        <v>21</v>
      </c>
      <c r="D20" s="103"/>
      <c r="E20" s="105"/>
      <c r="F20" s="106">
        <f>F21+F23+F25+F27+F29+F31+F33+F35</f>
        <v>0</v>
      </c>
    </row>
    <row r="21" spans="1:9" s="1" customFormat="1" ht="15" customHeight="1" x14ac:dyDescent="0.25">
      <c r="A21" s="93" t="s">
        <v>35</v>
      </c>
      <c r="B21" s="94" t="s">
        <v>36</v>
      </c>
      <c r="C21" s="95" t="s">
        <v>37</v>
      </c>
      <c r="D21" s="94">
        <v>50</v>
      </c>
      <c r="E21" s="138"/>
      <c r="F21" s="87">
        <f>ROUND(D21*E21,0)</f>
        <v>0</v>
      </c>
      <c r="G21" s="3"/>
      <c r="H21" s="2"/>
      <c r="I21" s="2"/>
    </row>
    <row r="22" spans="1:9" s="1" customFormat="1" ht="162.75" customHeight="1" outlineLevel="1" x14ac:dyDescent="0.25">
      <c r="A22" s="88"/>
      <c r="B22" s="89" t="s">
        <v>38</v>
      </c>
      <c r="C22" s="90"/>
      <c r="D22" s="88"/>
      <c r="E22" s="91"/>
      <c r="F22" s="92"/>
      <c r="G22" s="11"/>
      <c r="H22" s="10"/>
      <c r="I22" s="10"/>
    </row>
    <row r="23" spans="1:9" ht="15" customHeight="1" x14ac:dyDescent="0.25">
      <c r="A23" s="93" t="s">
        <v>39</v>
      </c>
      <c r="B23" s="94" t="s">
        <v>40</v>
      </c>
      <c r="C23" s="95" t="s">
        <v>29</v>
      </c>
      <c r="D23" s="94">
        <v>6</v>
      </c>
      <c r="E23" s="138"/>
      <c r="F23" s="87">
        <f>ROUND(D23*E23,0)</f>
        <v>0</v>
      </c>
    </row>
    <row r="24" spans="1:9" s="1" customFormat="1" ht="120" customHeight="1" outlineLevel="1" x14ac:dyDescent="0.25">
      <c r="A24" s="88"/>
      <c r="B24" s="89" t="s">
        <v>41</v>
      </c>
      <c r="C24" s="90"/>
      <c r="D24" s="88"/>
      <c r="E24" s="91"/>
      <c r="F24" s="92"/>
      <c r="G24" s="11"/>
      <c r="H24" s="10"/>
      <c r="I24" s="10"/>
    </row>
    <row r="25" spans="1:9" ht="15" customHeight="1" x14ac:dyDescent="0.25">
      <c r="A25" s="93" t="s">
        <v>42</v>
      </c>
      <c r="B25" s="94" t="s">
        <v>202</v>
      </c>
      <c r="C25" s="95" t="s">
        <v>29</v>
      </c>
      <c r="D25" s="94">
        <v>4</v>
      </c>
      <c r="E25" s="138"/>
      <c r="F25" s="87">
        <f>ROUND(D25*E25,0)</f>
        <v>0</v>
      </c>
    </row>
    <row r="26" spans="1:9" s="1" customFormat="1" ht="48" outlineLevel="1" x14ac:dyDescent="0.25">
      <c r="A26" s="88"/>
      <c r="B26" s="89" t="s">
        <v>245</v>
      </c>
      <c r="C26" s="90"/>
      <c r="D26" s="88"/>
      <c r="E26" s="91"/>
      <c r="F26" s="92"/>
      <c r="G26" s="11"/>
      <c r="H26" s="10"/>
      <c r="I26" s="10"/>
    </row>
    <row r="27" spans="1:9" x14ac:dyDescent="0.25">
      <c r="A27" s="93" t="s">
        <v>44</v>
      </c>
      <c r="B27" s="94" t="s">
        <v>45</v>
      </c>
      <c r="C27" s="95" t="s">
        <v>29</v>
      </c>
      <c r="D27" s="94">
        <v>4</v>
      </c>
      <c r="E27" s="138"/>
      <c r="F27" s="87">
        <f>ROUND(D27*E27,0)</f>
        <v>0</v>
      </c>
    </row>
    <row r="28" spans="1:9" s="1" customFormat="1" ht="24" outlineLevel="1" x14ac:dyDescent="0.25">
      <c r="A28" s="88"/>
      <c r="B28" s="89" t="s">
        <v>246</v>
      </c>
      <c r="C28" s="90"/>
      <c r="D28" s="88"/>
      <c r="E28" s="91"/>
      <c r="F28" s="92"/>
      <c r="G28" s="11"/>
      <c r="H28" s="10"/>
      <c r="I28" s="10"/>
    </row>
    <row r="29" spans="1:9" x14ac:dyDescent="0.25">
      <c r="A29" s="93" t="s">
        <v>47</v>
      </c>
      <c r="B29" s="94" t="s">
        <v>48</v>
      </c>
      <c r="C29" s="95" t="s">
        <v>29</v>
      </c>
      <c r="D29" s="94">
        <v>8</v>
      </c>
      <c r="E29" s="138"/>
      <c r="F29" s="87">
        <f>ROUND(D29*E29,0)</f>
        <v>0</v>
      </c>
    </row>
    <row r="30" spans="1:9" s="1" customFormat="1" ht="24" outlineLevel="1" x14ac:dyDescent="0.25">
      <c r="A30" s="88"/>
      <c r="B30" s="89" t="s">
        <v>49</v>
      </c>
      <c r="C30" s="90"/>
      <c r="D30" s="88"/>
      <c r="E30" s="91"/>
      <c r="F30" s="92"/>
      <c r="G30" s="11"/>
      <c r="H30" s="10"/>
      <c r="I30" s="10"/>
    </row>
    <row r="31" spans="1:9" x14ac:dyDescent="0.25">
      <c r="A31" s="93" t="s">
        <v>50</v>
      </c>
      <c r="B31" s="94" t="s">
        <v>203</v>
      </c>
      <c r="C31" s="95" t="s">
        <v>29</v>
      </c>
      <c r="D31" s="94">
        <v>1</v>
      </c>
      <c r="E31" s="138"/>
      <c r="F31" s="87">
        <f>ROUND(D31*E31,0)</f>
        <v>0</v>
      </c>
    </row>
    <row r="32" spans="1:9" s="1" customFormat="1" ht="134.25" customHeight="1" outlineLevel="1" x14ac:dyDescent="0.25">
      <c r="A32" s="88"/>
      <c r="B32" s="89" t="s">
        <v>226</v>
      </c>
      <c r="C32" s="90"/>
      <c r="D32" s="88"/>
      <c r="E32" s="91"/>
      <c r="F32" s="92"/>
      <c r="G32" s="11"/>
      <c r="H32" s="10"/>
      <c r="I32" s="10"/>
    </row>
    <row r="33" spans="1:9" s="1" customFormat="1" x14ac:dyDescent="0.25">
      <c r="A33" s="93" t="s">
        <v>51</v>
      </c>
      <c r="B33" s="94" t="s">
        <v>204</v>
      </c>
      <c r="C33" s="95" t="s">
        <v>29</v>
      </c>
      <c r="D33" s="94">
        <v>1</v>
      </c>
      <c r="E33" s="138"/>
      <c r="F33" s="87">
        <f>ROUND(D33*E33,0)</f>
        <v>0</v>
      </c>
      <c r="G33" s="3"/>
      <c r="H33" s="2"/>
      <c r="I33" s="2"/>
    </row>
    <row r="34" spans="1:9" s="1" customFormat="1" ht="57" customHeight="1" outlineLevel="1" x14ac:dyDescent="0.25">
      <c r="A34" s="88"/>
      <c r="B34" s="89" t="s">
        <v>247</v>
      </c>
      <c r="C34" s="90"/>
      <c r="D34" s="88"/>
      <c r="E34" s="91"/>
      <c r="F34" s="92"/>
      <c r="G34" s="11"/>
      <c r="H34" s="10"/>
      <c r="I34" s="10"/>
    </row>
    <row r="35" spans="1:9" x14ac:dyDescent="0.25">
      <c r="A35" s="93" t="s">
        <v>52</v>
      </c>
      <c r="B35" s="94" t="s">
        <v>187</v>
      </c>
      <c r="C35" s="95" t="s">
        <v>24</v>
      </c>
      <c r="D35" s="94">
        <v>1</v>
      </c>
      <c r="E35" s="138"/>
      <c r="F35" s="87">
        <f>ROUND(D35*E35,0)</f>
        <v>0</v>
      </c>
    </row>
    <row r="36" spans="1:9" s="1" customFormat="1" outlineLevel="1" x14ac:dyDescent="0.25">
      <c r="A36" s="88"/>
      <c r="B36" s="89" t="s">
        <v>53</v>
      </c>
      <c r="C36" s="90"/>
      <c r="D36" s="88"/>
      <c r="E36" s="91"/>
      <c r="F36" s="92"/>
      <c r="G36" s="11"/>
      <c r="H36" s="10"/>
      <c r="I36" s="10"/>
    </row>
    <row r="37" spans="1:9" x14ac:dyDescent="0.25">
      <c r="A37" s="102">
        <v>4</v>
      </c>
      <c r="B37" s="103" t="s">
        <v>58</v>
      </c>
      <c r="C37" s="104" t="s">
        <v>21</v>
      </c>
      <c r="D37" s="103"/>
      <c r="E37" s="105"/>
      <c r="F37" s="106">
        <f>F38+F40+F42+F44+F46+F48+F50+F52+F54+F56</f>
        <v>0</v>
      </c>
    </row>
    <row r="38" spans="1:9" x14ac:dyDescent="0.25">
      <c r="A38" s="93" t="s">
        <v>59</v>
      </c>
      <c r="B38" s="94" t="s">
        <v>60</v>
      </c>
      <c r="C38" s="95" t="s">
        <v>29</v>
      </c>
      <c r="D38" s="94">
        <v>6</v>
      </c>
      <c r="E38" s="138"/>
      <c r="F38" s="87">
        <f>ROUND(D38*E38,0)</f>
        <v>0</v>
      </c>
    </row>
    <row r="39" spans="1:9" s="1" customFormat="1" ht="150.75" customHeight="1" outlineLevel="1" x14ac:dyDescent="0.25">
      <c r="A39" s="88"/>
      <c r="B39" s="89" t="s">
        <v>248</v>
      </c>
      <c r="C39" s="90"/>
      <c r="D39" s="88"/>
      <c r="E39" s="91"/>
      <c r="F39" s="92"/>
      <c r="G39" s="11"/>
      <c r="H39" s="10"/>
      <c r="I39" s="10"/>
    </row>
    <row r="40" spans="1:9" x14ac:dyDescent="0.25">
      <c r="A40" s="93" t="s">
        <v>61</v>
      </c>
      <c r="B40" s="94" t="s">
        <v>62</v>
      </c>
      <c r="C40" s="95" t="s">
        <v>29</v>
      </c>
      <c r="D40" s="94">
        <v>5</v>
      </c>
      <c r="E40" s="138"/>
      <c r="F40" s="87">
        <f>ROUND(D40*E40,0)</f>
        <v>0</v>
      </c>
    </row>
    <row r="41" spans="1:9" s="1" customFormat="1" ht="117" customHeight="1" outlineLevel="1" x14ac:dyDescent="0.25">
      <c r="A41" s="88"/>
      <c r="B41" s="89" t="s">
        <v>242</v>
      </c>
      <c r="C41" s="90"/>
      <c r="D41" s="88"/>
      <c r="E41" s="91"/>
      <c r="F41" s="92"/>
      <c r="G41" s="11"/>
      <c r="H41" s="10"/>
      <c r="I41" s="10"/>
    </row>
    <row r="42" spans="1:9" x14ac:dyDescent="0.25">
      <c r="A42" s="93" t="s">
        <v>63</v>
      </c>
      <c r="B42" s="94" t="s">
        <v>64</v>
      </c>
      <c r="C42" s="95" t="s">
        <v>29</v>
      </c>
      <c r="D42" s="94">
        <v>6</v>
      </c>
      <c r="E42" s="138"/>
      <c r="F42" s="87">
        <f>ROUND(D42*E42,0)</f>
        <v>0</v>
      </c>
    </row>
    <row r="43" spans="1:9" s="1" customFormat="1" ht="27" customHeight="1" outlineLevel="1" x14ac:dyDescent="0.25">
      <c r="A43" s="88"/>
      <c r="B43" s="89" t="s">
        <v>65</v>
      </c>
      <c r="C43" s="90"/>
      <c r="D43" s="88"/>
      <c r="E43" s="91"/>
      <c r="F43" s="92"/>
      <c r="G43" s="11"/>
      <c r="H43" s="10"/>
      <c r="I43" s="10"/>
    </row>
    <row r="44" spans="1:9" x14ac:dyDescent="0.25">
      <c r="A44" s="93" t="s">
        <v>66</v>
      </c>
      <c r="B44" s="94" t="s">
        <v>67</v>
      </c>
      <c r="C44" s="95" t="s">
        <v>29</v>
      </c>
      <c r="D44" s="94">
        <v>6</v>
      </c>
      <c r="E44" s="138"/>
      <c r="F44" s="87">
        <f>ROUND(D44*E44,0)</f>
        <v>0</v>
      </c>
    </row>
    <row r="45" spans="1:9" s="1" customFormat="1" ht="27" customHeight="1" outlineLevel="1" x14ac:dyDescent="0.25">
      <c r="A45" s="88"/>
      <c r="B45" s="89" t="s">
        <v>68</v>
      </c>
      <c r="C45" s="90"/>
      <c r="D45" s="88"/>
      <c r="E45" s="91"/>
      <c r="F45" s="92"/>
      <c r="G45" s="11"/>
      <c r="H45" s="10"/>
      <c r="I45" s="10"/>
    </row>
    <row r="46" spans="1:9" x14ac:dyDescent="0.25">
      <c r="A46" s="93" t="s">
        <v>69</v>
      </c>
      <c r="B46" s="94" t="s">
        <v>70</v>
      </c>
      <c r="C46" s="95" t="s">
        <v>29</v>
      </c>
      <c r="D46" s="94">
        <v>6</v>
      </c>
      <c r="E46" s="138"/>
      <c r="F46" s="87">
        <f>ROUND(D46*E46,0)</f>
        <v>0</v>
      </c>
    </row>
    <row r="47" spans="1:9" s="1" customFormat="1" ht="30" customHeight="1" outlineLevel="1" x14ac:dyDescent="0.25">
      <c r="A47" s="88"/>
      <c r="B47" s="89" t="s">
        <v>71</v>
      </c>
      <c r="C47" s="90"/>
      <c r="D47" s="88"/>
      <c r="E47" s="91"/>
      <c r="F47" s="92"/>
      <c r="G47" s="11"/>
      <c r="H47" s="10"/>
      <c r="I47" s="10"/>
    </row>
    <row r="48" spans="1:9" x14ac:dyDescent="0.25">
      <c r="A48" s="93" t="s">
        <v>72</v>
      </c>
      <c r="B48" s="94" t="s">
        <v>73</v>
      </c>
      <c r="C48" s="95" t="s">
        <v>37</v>
      </c>
      <c r="D48" s="94">
        <v>125</v>
      </c>
      <c r="E48" s="138"/>
      <c r="F48" s="87">
        <f>ROUND(D48*E48,0)</f>
        <v>0</v>
      </c>
    </row>
    <row r="49" spans="1:9" s="1" customFormat="1" ht="70.5" customHeight="1" outlineLevel="1" x14ac:dyDescent="0.25">
      <c r="A49" s="88"/>
      <c r="B49" s="89" t="s">
        <v>74</v>
      </c>
      <c r="C49" s="90"/>
      <c r="D49" s="88"/>
      <c r="E49" s="91"/>
      <c r="F49" s="92"/>
      <c r="G49" s="11"/>
      <c r="H49" s="10"/>
      <c r="I49" s="10"/>
    </row>
    <row r="50" spans="1:9" x14ac:dyDescent="0.25">
      <c r="A50" s="93" t="s">
        <v>75</v>
      </c>
      <c r="B50" s="94" t="s">
        <v>76</v>
      </c>
      <c r="C50" s="95" t="s">
        <v>37</v>
      </c>
      <c r="D50" s="94">
        <v>63</v>
      </c>
      <c r="E50" s="138"/>
      <c r="F50" s="87">
        <f>ROUND(D50*E50,0)</f>
        <v>0</v>
      </c>
    </row>
    <row r="51" spans="1:9" s="1" customFormat="1" ht="119.25" customHeight="1" outlineLevel="1" x14ac:dyDescent="0.25">
      <c r="A51" s="88"/>
      <c r="B51" s="89" t="s">
        <v>77</v>
      </c>
      <c r="C51" s="90"/>
      <c r="D51" s="88"/>
      <c r="E51" s="91"/>
      <c r="F51" s="92"/>
      <c r="G51" s="11"/>
      <c r="H51" s="10"/>
      <c r="I51" s="10"/>
    </row>
    <row r="52" spans="1:9" x14ac:dyDescent="0.25">
      <c r="A52" s="93" t="s">
        <v>78</v>
      </c>
      <c r="B52" s="94" t="s">
        <v>79</v>
      </c>
      <c r="C52" s="95" t="s">
        <v>29</v>
      </c>
      <c r="D52" s="94">
        <v>2</v>
      </c>
      <c r="E52" s="138"/>
      <c r="F52" s="87">
        <f>ROUND(D52*E52,0)</f>
        <v>0</v>
      </c>
    </row>
    <row r="53" spans="1:9" s="1" customFormat="1" ht="133.5" customHeight="1" outlineLevel="1" x14ac:dyDescent="0.25">
      <c r="A53" s="88"/>
      <c r="B53" s="89" t="s">
        <v>80</v>
      </c>
      <c r="C53" s="90"/>
      <c r="D53" s="88"/>
      <c r="E53" s="91"/>
      <c r="F53" s="92"/>
      <c r="G53" s="11"/>
      <c r="H53" s="10"/>
      <c r="I53" s="10"/>
    </row>
    <row r="54" spans="1:9" x14ac:dyDescent="0.25">
      <c r="A54" s="93" t="s">
        <v>81</v>
      </c>
      <c r="B54" s="94" t="s">
        <v>82</v>
      </c>
      <c r="C54" s="95" t="s">
        <v>29</v>
      </c>
      <c r="D54" s="94">
        <v>8</v>
      </c>
      <c r="E54" s="138"/>
      <c r="F54" s="87">
        <f>ROUND(D54*E54,0)</f>
        <v>0</v>
      </c>
    </row>
    <row r="55" spans="1:9" s="1" customFormat="1" ht="45" customHeight="1" outlineLevel="1" x14ac:dyDescent="0.25">
      <c r="A55" s="88"/>
      <c r="B55" s="89" t="s">
        <v>83</v>
      </c>
      <c r="C55" s="90"/>
      <c r="D55" s="88"/>
      <c r="E55" s="91"/>
      <c r="F55" s="87">
        <f t="shared" ref="F55:F56" si="0">ROUND(D55*E55,0)</f>
        <v>0</v>
      </c>
      <c r="G55" s="11"/>
      <c r="H55" s="10"/>
      <c r="I55" s="10"/>
    </row>
    <row r="56" spans="1:9" s="1" customFormat="1" x14ac:dyDescent="0.25">
      <c r="A56" s="93" t="s">
        <v>188</v>
      </c>
      <c r="B56" s="94" t="s">
        <v>259</v>
      </c>
      <c r="C56" s="95" t="s">
        <v>29</v>
      </c>
      <c r="D56" s="94">
        <v>1</v>
      </c>
      <c r="E56" s="138"/>
      <c r="F56" s="87">
        <f t="shared" si="0"/>
        <v>0</v>
      </c>
      <c r="G56" s="11"/>
      <c r="H56" s="10"/>
      <c r="I56" s="10"/>
    </row>
    <row r="57" spans="1:9" s="1" customFormat="1" ht="119.25" customHeight="1" outlineLevel="1" x14ac:dyDescent="0.25">
      <c r="A57" s="93"/>
      <c r="B57" s="122" t="s">
        <v>258</v>
      </c>
      <c r="C57" s="95"/>
      <c r="D57" s="94"/>
      <c r="E57" s="96"/>
      <c r="F57" s="87"/>
      <c r="G57" s="11"/>
      <c r="H57" s="10"/>
      <c r="I57" s="10"/>
    </row>
    <row r="58" spans="1:9" x14ac:dyDescent="0.25">
      <c r="A58" s="107"/>
      <c r="B58" s="108" t="s">
        <v>20</v>
      </c>
      <c r="C58" s="109" t="s">
        <v>21</v>
      </c>
      <c r="D58" s="108"/>
      <c r="E58" s="110"/>
      <c r="F58" s="111">
        <f>SUM(F11:F13,F16:F18,F21:F35,F38:F56)</f>
        <v>0</v>
      </c>
    </row>
  </sheetData>
  <sheetProtection algorithmName="SHA-512" hashValue="5FQ+kJ21L4XB4ZFy6cDnUTJjAak8xxMpci4q+vCRxD5WqtWuyZrvaaQcbBkyauGPrwmDm43hGEAeJPiMx+1Cbg==" saltValue="AD/ONjyBBKVld8VG4ffurA=="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1" manualBreakCount="1">
    <brk id="3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45"/>
  <sheetViews>
    <sheetView view="pageBreakPreview" topLeftCell="A130" zoomScale="77" zoomScaleNormal="100" zoomScaleSheetLayoutView="77" workbookViewId="0">
      <selection activeCell="F131" sqref="F131"/>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20"/>
      <c r="B1" s="51" t="s">
        <v>0</v>
      </c>
      <c r="C1" s="52"/>
      <c r="D1" s="20" t="s">
        <v>4</v>
      </c>
      <c r="E1" s="53" t="s">
        <v>5</v>
      </c>
      <c r="F1" s="54" t="s">
        <v>95</v>
      </c>
    </row>
    <row r="2" spans="1:9" x14ac:dyDescent="0.25">
      <c r="A2" s="20"/>
      <c r="B2" s="51"/>
      <c r="C2" s="52"/>
      <c r="D2" s="20"/>
      <c r="E2" s="53" t="s">
        <v>7</v>
      </c>
      <c r="F2" s="54" t="s">
        <v>96</v>
      </c>
    </row>
    <row r="3" spans="1:9" x14ac:dyDescent="0.25">
      <c r="A3" s="20"/>
      <c r="B3" s="51" t="s">
        <v>1</v>
      </c>
      <c r="C3" s="52"/>
      <c r="D3" s="20"/>
      <c r="E3" s="53" t="s">
        <v>9</v>
      </c>
      <c r="F3" s="54" t="s">
        <v>97</v>
      </c>
    </row>
    <row r="4" spans="1:9" x14ac:dyDescent="0.25">
      <c r="A4" s="20"/>
      <c r="B4" s="51" t="s">
        <v>94</v>
      </c>
      <c r="C4" s="52"/>
      <c r="D4" s="20"/>
      <c r="E4" s="53" t="s">
        <v>11</v>
      </c>
      <c r="F4" s="55">
        <v>330</v>
      </c>
    </row>
    <row r="5" spans="1:9" x14ac:dyDescent="0.25">
      <c r="A5" s="20"/>
      <c r="B5" s="51" t="s">
        <v>3</v>
      </c>
      <c r="C5" s="52"/>
      <c r="D5" s="20"/>
      <c r="E5" s="53" t="s">
        <v>12</v>
      </c>
      <c r="F5" s="55">
        <v>100</v>
      </c>
    </row>
    <row r="6" spans="1:9" s="1" customFormat="1" x14ac:dyDescent="0.25">
      <c r="A6" s="20"/>
      <c r="B6" s="51"/>
      <c r="C6" s="52"/>
      <c r="D6" s="20"/>
      <c r="E6" s="53"/>
      <c r="F6" s="54"/>
      <c r="G6" s="3"/>
      <c r="H6" s="2"/>
      <c r="I6" s="2"/>
    </row>
    <row r="7" spans="1:9" x14ac:dyDescent="0.25">
      <c r="A7" s="20"/>
      <c r="B7" s="20"/>
      <c r="C7" s="56"/>
      <c r="D7" s="20"/>
      <c r="E7" s="53"/>
      <c r="F7" s="54"/>
    </row>
    <row r="8" spans="1:9" s="5" customFormat="1" ht="22.5" x14ac:dyDescent="0.25">
      <c r="A8" s="57" t="s">
        <v>13</v>
      </c>
      <c r="B8" s="119" t="s">
        <v>14</v>
      </c>
      <c r="C8" s="59" t="s">
        <v>15</v>
      </c>
      <c r="D8" s="58" t="s">
        <v>16</v>
      </c>
      <c r="E8" s="60" t="s">
        <v>17</v>
      </c>
      <c r="F8" s="61" t="s">
        <v>18</v>
      </c>
      <c r="G8" s="9"/>
    </row>
    <row r="9" spans="1:9" x14ac:dyDescent="0.25">
      <c r="A9" s="97" t="s">
        <v>19</v>
      </c>
      <c r="B9" s="98" t="s">
        <v>20</v>
      </c>
      <c r="C9" s="99" t="s">
        <v>21</v>
      </c>
      <c r="D9" s="98"/>
      <c r="E9" s="100"/>
      <c r="F9" s="101">
        <f>F10+F15+F68+F91+F106</f>
        <v>0</v>
      </c>
    </row>
    <row r="10" spans="1:9" x14ac:dyDescent="0.25">
      <c r="A10" s="102">
        <v>1</v>
      </c>
      <c r="B10" s="103" t="s">
        <v>22</v>
      </c>
      <c r="C10" s="104" t="s">
        <v>21</v>
      </c>
      <c r="D10" s="103"/>
      <c r="E10" s="105"/>
      <c r="F10" s="106">
        <f>F11+F13</f>
        <v>0</v>
      </c>
    </row>
    <row r="11" spans="1:9" x14ac:dyDescent="0.25">
      <c r="A11" s="62" t="s">
        <v>23</v>
      </c>
      <c r="B11" s="63" t="s">
        <v>200</v>
      </c>
      <c r="C11" s="64" t="s">
        <v>24</v>
      </c>
      <c r="D11" s="63">
        <v>1</v>
      </c>
      <c r="E11" s="133"/>
      <c r="F11" s="65">
        <f>ROUND(D11*E11,0)</f>
        <v>0</v>
      </c>
    </row>
    <row r="12" spans="1:9" s="1" customFormat="1" ht="144" outlineLevel="1" x14ac:dyDescent="0.25">
      <c r="A12" s="66"/>
      <c r="B12" s="67" t="s">
        <v>255</v>
      </c>
      <c r="C12" s="68"/>
      <c r="D12" s="66"/>
      <c r="E12" s="139"/>
      <c r="F12" s="65"/>
      <c r="G12" s="11"/>
      <c r="H12" s="10"/>
      <c r="I12" s="10"/>
    </row>
    <row r="13" spans="1:9" x14ac:dyDescent="0.25">
      <c r="A13" s="62" t="s">
        <v>25</v>
      </c>
      <c r="B13" s="63" t="s">
        <v>186</v>
      </c>
      <c r="C13" s="64" t="s">
        <v>26</v>
      </c>
      <c r="D13" s="63">
        <v>1125</v>
      </c>
      <c r="E13" s="133"/>
      <c r="F13" s="65">
        <f>ROUND(D13*E13,0)</f>
        <v>0</v>
      </c>
    </row>
    <row r="14" spans="1:9" s="1" customFormat="1" ht="60" customHeight="1" outlineLevel="1" x14ac:dyDescent="0.25">
      <c r="A14" s="66"/>
      <c r="B14" s="67" t="s">
        <v>249</v>
      </c>
      <c r="C14" s="68"/>
      <c r="D14" s="66"/>
      <c r="E14" s="139"/>
      <c r="F14" s="70"/>
      <c r="G14" s="11"/>
      <c r="H14" s="10"/>
      <c r="I14" s="10"/>
    </row>
    <row r="15" spans="1:9" x14ac:dyDescent="0.25">
      <c r="A15" s="102">
        <v>2</v>
      </c>
      <c r="B15" s="103" t="s">
        <v>27</v>
      </c>
      <c r="C15" s="104" t="s">
        <v>21</v>
      </c>
      <c r="D15" s="103"/>
      <c r="E15" s="140"/>
      <c r="F15" s="106">
        <f>F16+F18+F20+F22+F24+F26+F28+F30+F32+F34+F36+F38+F40+F42+F44+F46+F48+F50+F52+F54+F56+F58+F60+F62+F64+F66</f>
        <v>0</v>
      </c>
    </row>
    <row r="16" spans="1:9" x14ac:dyDescent="0.25">
      <c r="A16" s="71" t="s">
        <v>28</v>
      </c>
      <c r="B16" s="72" t="s">
        <v>195</v>
      </c>
      <c r="C16" s="73" t="s">
        <v>29</v>
      </c>
      <c r="D16" s="72">
        <v>1</v>
      </c>
      <c r="E16" s="135"/>
      <c r="F16" s="65">
        <f>ROUND(D16*E16,0)</f>
        <v>0</v>
      </c>
    </row>
    <row r="17" spans="1:9" s="1" customFormat="1" ht="120" outlineLevel="1" x14ac:dyDescent="0.25">
      <c r="A17" s="66"/>
      <c r="B17" s="67" t="s">
        <v>256</v>
      </c>
      <c r="C17" s="68"/>
      <c r="D17" s="66"/>
      <c r="E17" s="139"/>
      <c r="F17" s="70"/>
      <c r="G17" s="11"/>
      <c r="H17" s="10"/>
      <c r="I17" s="10"/>
    </row>
    <row r="18" spans="1:9" x14ac:dyDescent="0.25">
      <c r="A18" s="71" t="s">
        <v>30</v>
      </c>
      <c r="B18" s="72" t="s">
        <v>196</v>
      </c>
      <c r="C18" s="73" t="s">
        <v>29</v>
      </c>
      <c r="D18" s="72">
        <v>1</v>
      </c>
      <c r="E18" s="135"/>
      <c r="F18" s="65">
        <f>ROUND(D18*E18,0)</f>
        <v>0</v>
      </c>
    </row>
    <row r="19" spans="1:9" s="1" customFormat="1" ht="120" outlineLevel="1" x14ac:dyDescent="0.25">
      <c r="A19" s="66"/>
      <c r="B19" s="67" t="s">
        <v>257</v>
      </c>
      <c r="C19" s="68"/>
      <c r="D19" s="66"/>
      <c r="E19" s="139"/>
      <c r="F19" s="70"/>
      <c r="G19" s="11"/>
      <c r="H19" s="10"/>
      <c r="I19" s="10"/>
    </row>
    <row r="20" spans="1:9" x14ac:dyDescent="0.25">
      <c r="A20" s="71" t="s">
        <v>87</v>
      </c>
      <c r="B20" s="72" t="s">
        <v>197</v>
      </c>
      <c r="C20" s="73" t="s">
        <v>29</v>
      </c>
      <c r="D20" s="72">
        <v>1</v>
      </c>
      <c r="E20" s="135"/>
      <c r="F20" s="65">
        <f>ROUND(D20*E20,0)</f>
        <v>0</v>
      </c>
    </row>
    <row r="21" spans="1:9" s="1" customFormat="1" ht="118.5" customHeight="1" outlineLevel="1" x14ac:dyDescent="0.25">
      <c r="A21" s="66"/>
      <c r="B21" s="67" t="s">
        <v>84</v>
      </c>
      <c r="C21" s="68"/>
      <c r="D21" s="66"/>
      <c r="E21" s="139"/>
      <c r="F21" s="70"/>
      <c r="G21" s="11"/>
      <c r="H21" s="10"/>
      <c r="I21" s="10"/>
    </row>
    <row r="22" spans="1:9" x14ac:dyDescent="0.25">
      <c r="A22" s="71" t="s">
        <v>88</v>
      </c>
      <c r="B22" s="72" t="s">
        <v>197</v>
      </c>
      <c r="C22" s="73" t="s">
        <v>29</v>
      </c>
      <c r="D22" s="72">
        <v>1</v>
      </c>
      <c r="E22" s="135"/>
      <c r="F22" s="65">
        <f>ROUND(D22*E22,0)</f>
        <v>0</v>
      </c>
    </row>
    <row r="23" spans="1:9" s="1" customFormat="1" ht="112.5" customHeight="1" outlineLevel="1" x14ac:dyDescent="0.25">
      <c r="A23" s="66"/>
      <c r="B23" s="67" t="s">
        <v>84</v>
      </c>
      <c r="C23" s="68"/>
      <c r="D23" s="66"/>
      <c r="E23" s="139"/>
      <c r="F23" s="70"/>
      <c r="G23" s="11"/>
      <c r="H23" s="10"/>
      <c r="I23" s="10"/>
    </row>
    <row r="24" spans="1:9" s="1" customFormat="1" x14ac:dyDescent="0.25">
      <c r="A24" s="71" t="s">
        <v>98</v>
      </c>
      <c r="B24" s="72" t="s">
        <v>198</v>
      </c>
      <c r="C24" s="73" t="s">
        <v>29</v>
      </c>
      <c r="D24" s="72">
        <v>1</v>
      </c>
      <c r="E24" s="135"/>
      <c r="F24" s="65">
        <f>ROUND(D24*E24,0)</f>
        <v>0</v>
      </c>
      <c r="G24" s="3"/>
      <c r="H24" s="2"/>
      <c r="I24" s="2"/>
    </row>
    <row r="25" spans="1:9" s="1" customFormat="1" ht="113.25" customHeight="1" outlineLevel="1" x14ac:dyDescent="0.25">
      <c r="A25" s="66"/>
      <c r="B25" s="67" t="s">
        <v>99</v>
      </c>
      <c r="C25" s="68"/>
      <c r="D25" s="66"/>
      <c r="E25" s="139"/>
      <c r="F25" s="70"/>
      <c r="G25" s="11"/>
      <c r="H25" s="10"/>
      <c r="I25" s="10"/>
    </row>
    <row r="26" spans="1:9" s="1" customFormat="1" x14ac:dyDescent="0.25">
      <c r="A26" s="71" t="s">
        <v>100</v>
      </c>
      <c r="B26" s="72" t="s">
        <v>194</v>
      </c>
      <c r="C26" s="73" t="s">
        <v>29</v>
      </c>
      <c r="D26" s="72">
        <v>1</v>
      </c>
      <c r="E26" s="135"/>
      <c r="F26" s="65">
        <f>ROUND(D26*E26,0)</f>
        <v>0</v>
      </c>
      <c r="G26" s="3"/>
      <c r="H26" s="2"/>
      <c r="I26" s="2"/>
    </row>
    <row r="27" spans="1:9" s="1" customFormat="1" ht="117" customHeight="1" outlineLevel="1" x14ac:dyDescent="0.25">
      <c r="A27" s="66"/>
      <c r="B27" s="67" t="s">
        <v>84</v>
      </c>
      <c r="C27" s="68"/>
      <c r="D27" s="66"/>
      <c r="E27" s="139"/>
      <c r="F27" s="70"/>
      <c r="G27" s="11"/>
      <c r="H27" s="10"/>
      <c r="I27" s="10"/>
    </row>
    <row r="28" spans="1:9" s="1" customFormat="1" x14ac:dyDescent="0.25">
      <c r="A28" s="71" t="s">
        <v>101</v>
      </c>
      <c r="B28" s="72" t="s">
        <v>199</v>
      </c>
      <c r="C28" s="73" t="s">
        <v>29</v>
      </c>
      <c r="D28" s="72">
        <v>1</v>
      </c>
      <c r="E28" s="135"/>
      <c r="F28" s="65">
        <f>ROUND(D28*E28,0)</f>
        <v>0</v>
      </c>
      <c r="G28" s="3"/>
      <c r="H28" s="2"/>
      <c r="I28" s="2"/>
    </row>
    <row r="29" spans="1:9" s="1" customFormat="1" ht="36" outlineLevel="1" x14ac:dyDescent="0.25">
      <c r="A29" s="66"/>
      <c r="B29" s="67" t="s">
        <v>250</v>
      </c>
      <c r="C29" s="68"/>
      <c r="D29" s="66"/>
      <c r="E29" s="139"/>
      <c r="F29" s="70"/>
      <c r="G29" s="11"/>
      <c r="H29" s="10"/>
      <c r="I29" s="10"/>
    </row>
    <row r="30" spans="1:9" x14ac:dyDescent="0.25">
      <c r="A30" s="71" t="s">
        <v>102</v>
      </c>
      <c r="B30" s="72" t="s">
        <v>207</v>
      </c>
      <c r="C30" s="73" t="s">
        <v>29</v>
      </c>
      <c r="D30" s="72">
        <v>1</v>
      </c>
      <c r="E30" s="135"/>
      <c r="F30" s="65">
        <f>ROUND(D30*E30,0)</f>
        <v>0</v>
      </c>
    </row>
    <row r="31" spans="1:9" s="1" customFormat="1" ht="44.25" customHeight="1" outlineLevel="1" x14ac:dyDescent="0.25">
      <c r="A31" s="66"/>
      <c r="B31" s="67" t="s">
        <v>244</v>
      </c>
      <c r="C31" s="68"/>
      <c r="D31" s="66"/>
      <c r="E31" s="139"/>
      <c r="F31" s="70"/>
      <c r="G31" s="11"/>
      <c r="H31" s="10"/>
      <c r="I31" s="10"/>
    </row>
    <row r="32" spans="1:9" x14ac:dyDescent="0.25">
      <c r="A32" s="71" t="s">
        <v>103</v>
      </c>
      <c r="B32" s="72" t="s">
        <v>31</v>
      </c>
      <c r="C32" s="73" t="s">
        <v>32</v>
      </c>
      <c r="D32" s="72">
        <v>1</v>
      </c>
      <c r="E32" s="135"/>
      <c r="F32" s="65">
        <f>ROUND(D32*E32,0)</f>
        <v>0</v>
      </c>
    </row>
    <row r="33" spans="1:9" s="1" customFormat="1" ht="36" outlineLevel="1" x14ac:dyDescent="0.25">
      <c r="A33" s="66"/>
      <c r="B33" s="67" t="s">
        <v>33</v>
      </c>
      <c r="C33" s="68"/>
      <c r="D33" s="66"/>
      <c r="E33" s="139"/>
      <c r="F33" s="70"/>
      <c r="G33" s="11"/>
      <c r="H33" s="10"/>
      <c r="I33" s="10"/>
    </row>
    <row r="34" spans="1:9" x14ac:dyDescent="0.25">
      <c r="A34" s="71" t="s">
        <v>104</v>
      </c>
      <c r="B34" s="72" t="s">
        <v>85</v>
      </c>
      <c r="C34" s="73" t="s">
        <v>29</v>
      </c>
      <c r="D34" s="72">
        <v>4</v>
      </c>
      <c r="E34" s="135"/>
      <c r="F34" s="65">
        <f>ROUND(D34*E34,0)</f>
        <v>0</v>
      </c>
    </row>
    <row r="35" spans="1:9" s="1" customFormat="1" ht="48" outlineLevel="1" x14ac:dyDescent="0.25">
      <c r="A35" s="66"/>
      <c r="B35" s="67" t="s">
        <v>86</v>
      </c>
      <c r="C35" s="68"/>
      <c r="D35" s="66"/>
      <c r="E35" s="139"/>
      <c r="F35" s="70"/>
      <c r="G35" s="11"/>
      <c r="H35" s="10"/>
      <c r="I35" s="10"/>
    </row>
    <row r="36" spans="1:9" x14ac:dyDescent="0.25">
      <c r="A36" s="71" t="s">
        <v>105</v>
      </c>
      <c r="B36" s="72" t="s">
        <v>106</v>
      </c>
      <c r="C36" s="73" t="s">
        <v>29</v>
      </c>
      <c r="D36" s="72">
        <v>4</v>
      </c>
      <c r="E36" s="135"/>
      <c r="F36" s="65">
        <f>ROUND(D36*E36,0)</f>
        <v>0</v>
      </c>
    </row>
    <row r="37" spans="1:9" s="1" customFormat="1" ht="60" outlineLevel="1" x14ac:dyDescent="0.25">
      <c r="A37" s="66"/>
      <c r="B37" s="67" t="s">
        <v>107</v>
      </c>
      <c r="C37" s="68"/>
      <c r="D37" s="66"/>
      <c r="E37" s="139"/>
      <c r="F37" s="70"/>
      <c r="G37" s="11"/>
      <c r="H37" s="10"/>
      <c r="I37" s="10"/>
    </row>
    <row r="38" spans="1:9" x14ac:dyDescent="0.25">
      <c r="A38" s="71" t="s">
        <v>108</v>
      </c>
      <c r="B38" s="72" t="s">
        <v>109</v>
      </c>
      <c r="C38" s="73" t="s">
        <v>37</v>
      </c>
      <c r="D38" s="72">
        <v>7.2</v>
      </c>
      <c r="E38" s="135"/>
      <c r="F38" s="65">
        <f>ROUND(D38*E38,0)</f>
        <v>0</v>
      </c>
    </row>
    <row r="39" spans="1:9" s="1" customFormat="1" ht="48" outlineLevel="1" x14ac:dyDescent="0.25">
      <c r="A39" s="66"/>
      <c r="B39" s="67" t="s">
        <v>251</v>
      </c>
      <c r="C39" s="68"/>
      <c r="D39" s="66"/>
      <c r="E39" s="139"/>
      <c r="F39" s="70"/>
      <c r="G39" s="11"/>
      <c r="H39" s="10"/>
      <c r="I39" s="10"/>
    </row>
    <row r="40" spans="1:9" x14ac:dyDescent="0.25">
      <c r="A40" s="71" t="s">
        <v>110</v>
      </c>
      <c r="B40" s="72" t="s">
        <v>109</v>
      </c>
      <c r="C40" s="73" t="s">
        <v>37</v>
      </c>
      <c r="D40" s="72">
        <v>5.7</v>
      </c>
      <c r="E40" s="135"/>
      <c r="F40" s="65">
        <f>ROUND(D40*E40,0)</f>
        <v>0</v>
      </c>
    </row>
    <row r="41" spans="1:9" s="1" customFormat="1" ht="48" outlineLevel="1" x14ac:dyDescent="0.25">
      <c r="A41" s="66"/>
      <c r="B41" s="67" t="s">
        <v>251</v>
      </c>
      <c r="C41" s="68"/>
      <c r="D41" s="66"/>
      <c r="E41" s="139"/>
      <c r="F41" s="70"/>
      <c r="G41" s="11"/>
      <c r="H41" s="10"/>
      <c r="I41" s="10"/>
    </row>
    <row r="42" spans="1:9" x14ac:dyDescent="0.25">
      <c r="A42" s="71" t="s">
        <v>111</v>
      </c>
      <c r="B42" s="72" t="s">
        <v>112</v>
      </c>
      <c r="C42" s="73" t="s">
        <v>29</v>
      </c>
      <c r="D42" s="72">
        <v>1</v>
      </c>
      <c r="E42" s="135"/>
      <c r="F42" s="65">
        <f>ROUND(D42*E42,0)</f>
        <v>0</v>
      </c>
    </row>
    <row r="43" spans="1:9" s="1" customFormat="1" ht="105" customHeight="1" outlineLevel="1" x14ac:dyDescent="0.25">
      <c r="A43" s="66"/>
      <c r="B43" s="67" t="s">
        <v>113</v>
      </c>
      <c r="C43" s="68"/>
      <c r="D43" s="66"/>
      <c r="E43" s="139"/>
      <c r="F43" s="70"/>
      <c r="G43" s="11"/>
      <c r="H43" s="10"/>
      <c r="I43" s="10"/>
    </row>
    <row r="44" spans="1:9" x14ac:dyDescent="0.25">
      <c r="A44" s="71" t="s">
        <v>114</v>
      </c>
      <c r="B44" s="72" t="s">
        <v>115</v>
      </c>
      <c r="C44" s="73" t="s">
        <v>29</v>
      </c>
      <c r="D44" s="72">
        <v>1</v>
      </c>
      <c r="E44" s="135"/>
      <c r="F44" s="65">
        <f>ROUND(D44*E44,0)</f>
        <v>0</v>
      </c>
    </row>
    <row r="45" spans="1:9" s="1" customFormat="1" ht="107.25" customHeight="1" outlineLevel="1" x14ac:dyDescent="0.25">
      <c r="A45" s="66"/>
      <c r="B45" s="67" t="s">
        <v>113</v>
      </c>
      <c r="C45" s="68"/>
      <c r="D45" s="66"/>
      <c r="E45" s="139"/>
      <c r="F45" s="70"/>
      <c r="G45" s="11"/>
      <c r="H45" s="10"/>
      <c r="I45" s="10"/>
    </row>
    <row r="46" spans="1:9" x14ac:dyDescent="0.25">
      <c r="A46" s="71" t="s">
        <v>116</v>
      </c>
      <c r="B46" s="72" t="s">
        <v>117</v>
      </c>
      <c r="C46" s="73" t="s">
        <v>29</v>
      </c>
      <c r="D46" s="72">
        <v>2</v>
      </c>
      <c r="E46" s="135"/>
      <c r="F46" s="65">
        <f>ROUND(D46*E46,0)</f>
        <v>0</v>
      </c>
    </row>
    <row r="47" spans="1:9" s="1" customFormat="1" ht="67.5" customHeight="1" outlineLevel="1" x14ac:dyDescent="0.25">
      <c r="A47" s="66"/>
      <c r="B47" s="67" t="s">
        <v>252</v>
      </c>
      <c r="C47" s="68"/>
      <c r="D47" s="66"/>
      <c r="E47" s="139"/>
      <c r="F47" s="70"/>
      <c r="G47" s="11"/>
      <c r="H47" s="10"/>
      <c r="I47" s="10"/>
    </row>
    <row r="48" spans="1:9" x14ac:dyDescent="0.25">
      <c r="A48" s="71" t="s">
        <v>118</v>
      </c>
      <c r="B48" s="72" t="s">
        <v>216</v>
      </c>
      <c r="C48" s="73" t="s">
        <v>26</v>
      </c>
      <c r="D48" s="72">
        <v>26.5</v>
      </c>
      <c r="E48" s="135"/>
      <c r="F48" s="65">
        <f>ROUND(D48*E48,0)</f>
        <v>0</v>
      </c>
    </row>
    <row r="49" spans="1:9" s="1" customFormat="1" ht="72" outlineLevel="1" x14ac:dyDescent="0.25">
      <c r="A49" s="66"/>
      <c r="B49" s="67" t="s">
        <v>253</v>
      </c>
      <c r="C49" s="68"/>
      <c r="D49" s="66"/>
      <c r="E49" s="139"/>
      <c r="F49" s="70"/>
      <c r="G49" s="11"/>
      <c r="H49" s="10"/>
      <c r="I49" s="10"/>
    </row>
    <row r="50" spans="1:9" x14ac:dyDescent="0.25">
      <c r="A50" s="71" t="s">
        <v>119</v>
      </c>
      <c r="B50" s="72" t="s">
        <v>208</v>
      </c>
      <c r="C50" s="73" t="s">
        <v>37</v>
      </c>
      <c r="D50" s="72">
        <v>11</v>
      </c>
      <c r="E50" s="135"/>
      <c r="F50" s="65">
        <f>ROUND(D50*E50,0)</f>
        <v>0</v>
      </c>
    </row>
    <row r="51" spans="1:9" s="1" customFormat="1" ht="45" customHeight="1" outlineLevel="1" x14ac:dyDescent="0.25">
      <c r="A51" s="66"/>
      <c r="B51" s="67" t="s">
        <v>120</v>
      </c>
      <c r="C51" s="68"/>
      <c r="D51" s="66"/>
      <c r="E51" s="139"/>
      <c r="F51" s="70"/>
      <c r="G51" s="11"/>
      <c r="H51" s="10"/>
      <c r="I51" s="10"/>
    </row>
    <row r="52" spans="1:9" x14ac:dyDescent="0.25">
      <c r="A52" s="71" t="s">
        <v>121</v>
      </c>
      <c r="B52" s="72" t="s">
        <v>209</v>
      </c>
      <c r="C52" s="73" t="s">
        <v>37</v>
      </c>
      <c r="D52" s="72">
        <v>2.5</v>
      </c>
      <c r="E52" s="135"/>
      <c r="F52" s="65">
        <f>ROUND(D52*E52,0)</f>
        <v>0</v>
      </c>
    </row>
    <row r="53" spans="1:9" s="1" customFormat="1" ht="47.25" customHeight="1" outlineLevel="1" x14ac:dyDescent="0.25">
      <c r="A53" s="66"/>
      <c r="B53" s="67" t="s">
        <v>120</v>
      </c>
      <c r="C53" s="68"/>
      <c r="D53" s="66"/>
      <c r="E53" s="139"/>
      <c r="F53" s="70"/>
      <c r="G53" s="11"/>
      <c r="H53" s="10"/>
      <c r="I53" s="10"/>
    </row>
    <row r="54" spans="1:9" x14ac:dyDescent="0.25">
      <c r="A54" s="71" t="s">
        <v>122</v>
      </c>
      <c r="B54" s="72" t="s">
        <v>261</v>
      </c>
      <c r="C54" s="73" t="s">
        <v>29</v>
      </c>
      <c r="D54" s="72">
        <v>1</v>
      </c>
      <c r="E54" s="135"/>
      <c r="F54" s="65">
        <f>ROUND(D54*E54,0)</f>
        <v>0</v>
      </c>
    </row>
    <row r="55" spans="1:9" s="1" customFormat="1" ht="97.5" customHeight="1" outlineLevel="1" x14ac:dyDescent="0.25">
      <c r="A55" s="66"/>
      <c r="B55" s="67" t="s">
        <v>262</v>
      </c>
      <c r="C55" s="68"/>
      <c r="D55" s="66"/>
      <c r="E55" s="139"/>
      <c r="F55" s="70"/>
      <c r="G55" s="11"/>
      <c r="H55" s="10"/>
      <c r="I55" s="10"/>
    </row>
    <row r="56" spans="1:9" x14ac:dyDescent="0.25">
      <c r="A56" s="71" t="s">
        <v>123</v>
      </c>
      <c r="B56" s="72" t="s">
        <v>210</v>
      </c>
      <c r="C56" s="73" t="s">
        <v>37</v>
      </c>
      <c r="D56" s="72">
        <v>11.5</v>
      </c>
      <c r="E56" s="135"/>
      <c r="F56" s="65">
        <f>ROUND(D56*E56,0)</f>
        <v>0</v>
      </c>
    </row>
    <row r="57" spans="1:9" s="1" customFormat="1" ht="42.75" customHeight="1" outlineLevel="1" x14ac:dyDescent="0.25">
      <c r="A57" s="66"/>
      <c r="B57" s="67" t="s">
        <v>220</v>
      </c>
      <c r="C57" s="68"/>
      <c r="D57" s="66"/>
      <c r="E57" s="139"/>
      <c r="F57" s="70"/>
      <c r="G57" s="11"/>
      <c r="H57" s="10"/>
      <c r="I57" s="10"/>
    </row>
    <row r="58" spans="1:9" x14ac:dyDescent="0.25">
      <c r="A58" s="71" t="s">
        <v>124</v>
      </c>
      <c r="B58" s="72" t="s">
        <v>211</v>
      </c>
      <c r="C58" s="73" t="s">
        <v>37</v>
      </c>
      <c r="D58" s="72">
        <v>5.7</v>
      </c>
      <c r="E58" s="135"/>
      <c r="F58" s="65">
        <f>ROUND(D58*E58,0)</f>
        <v>0</v>
      </c>
    </row>
    <row r="59" spans="1:9" s="1" customFormat="1" ht="45.75" customHeight="1" outlineLevel="1" x14ac:dyDescent="0.25">
      <c r="A59" s="66"/>
      <c r="B59" s="67" t="s">
        <v>120</v>
      </c>
      <c r="C59" s="68"/>
      <c r="D59" s="66"/>
      <c r="E59" s="139"/>
      <c r="F59" s="70"/>
      <c r="G59" s="11"/>
      <c r="H59" s="10"/>
      <c r="I59" s="10"/>
    </row>
    <row r="60" spans="1:9" x14ac:dyDescent="0.25">
      <c r="A60" s="71" t="s">
        <v>125</v>
      </c>
      <c r="B60" s="72" t="s">
        <v>126</v>
      </c>
      <c r="C60" s="73" t="s">
        <v>26</v>
      </c>
      <c r="D60" s="72">
        <v>6.8</v>
      </c>
      <c r="E60" s="135"/>
      <c r="F60" s="65">
        <f>ROUND(D60*E60,0)</f>
        <v>0</v>
      </c>
    </row>
    <row r="61" spans="1:9" s="1" customFormat="1" ht="33" customHeight="1" outlineLevel="1" x14ac:dyDescent="0.25">
      <c r="A61" s="66"/>
      <c r="B61" s="67" t="s">
        <v>127</v>
      </c>
      <c r="C61" s="68"/>
      <c r="D61" s="66"/>
      <c r="E61" s="139"/>
      <c r="F61" s="70"/>
      <c r="G61" s="11"/>
      <c r="H61" s="10"/>
      <c r="I61" s="10"/>
    </row>
    <row r="62" spans="1:9" x14ac:dyDescent="0.25">
      <c r="A62" s="71" t="s">
        <v>128</v>
      </c>
      <c r="B62" s="72" t="s">
        <v>129</v>
      </c>
      <c r="C62" s="73" t="s">
        <v>29</v>
      </c>
      <c r="D62" s="72">
        <v>1</v>
      </c>
      <c r="E62" s="135"/>
      <c r="F62" s="65">
        <f>ROUND(D62*E62,0)</f>
        <v>0</v>
      </c>
    </row>
    <row r="63" spans="1:9" s="1" customFormat="1" ht="72" outlineLevel="1" x14ac:dyDescent="0.25">
      <c r="A63" s="66"/>
      <c r="B63" s="67" t="s">
        <v>254</v>
      </c>
      <c r="C63" s="68"/>
      <c r="D63" s="66"/>
      <c r="E63" s="139"/>
      <c r="F63" s="70"/>
      <c r="G63" s="11"/>
      <c r="H63" s="10"/>
      <c r="I63" s="10"/>
    </row>
    <row r="64" spans="1:9" s="1" customFormat="1" x14ac:dyDescent="0.25">
      <c r="A64" s="71" t="s">
        <v>269</v>
      </c>
      <c r="B64" s="67" t="s">
        <v>275</v>
      </c>
      <c r="C64" s="68" t="s">
        <v>24</v>
      </c>
      <c r="D64" s="66">
        <v>1</v>
      </c>
      <c r="E64" s="134"/>
      <c r="F64" s="65">
        <f>ROUND(D64*E64,0)</f>
        <v>0</v>
      </c>
      <c r="G64" s="11"/>
      <c r="H64" s="10"/>
      <c r="I64" s="10"/>
    </row>
    <row r="65" spans="1:9" s="1" customFormat="1" ht="18" customHeight="1" outlineLevel="1" x14ac:dyDescent="0.25">
      <c r="A65" s="66"/>
      <c r="B65" s="67"/>
      <c r="C65" s="68"/>
      <c r="D65" s="66"/>
      <c r="E65" s="139"/>
      <c r="F65" s="70"/>
      <c r="G65" s="11"/>
      <c r="H65" s="10"/>
      <c r="I65" s="10"/>
    </row>
    <row r="66" spans="1:9" s="1" customFormat="1" x14ac:dyDescent="0.25">
      <c r="A66" s="71" t="s">
        <v>270</v>
      </c>
      <c r="B66" s="67" t="s">
        <v>276</v>
      </c>
      <c r="C66" s="68" t="s">
        <v>271</v>
      </c>
      <c r="D66" s="66">
        <v>1</v>
      </c>
      <c r="E66" s="134"/>
      <c r="F66" s="65">
        <f>ROUND(D66*E66,0)</f>
        <v>0</v>
      </c>
      <c r="G66" s="11"/>
      <c r="H66" s="10"/>
      <c r="I66" s="10"/>
    </row>
    <row r="67" spans="1:9" s="1" customFormat="1" ht="11.25" customHeight="1" outlineLevel="1" x14ac:dyDescent="0.25">
      <c r="A67" s="66"/>
      <c r="B67" s="67"/>
      <c r="C67" s="68"/>
      <c r="D67" s="66"/>
      <c r="E67" s="139"/>
      <c r="F67" s="70"/>
      <c r="G67" s="11"/>
      <c r="H67" s="10"/>
      <c r="I67" s="10"/>
    </row>
    <row r="68" spans="1:9" x14ac:dyDescent="0.25">
      <c r="A68" s="102">
        <v>3</v>
      </c>
      <c r="B68" s="103" t="s">
        <v>34</v>
      </c>
      <c r="C68" s="104" t="s">
        <v>21</v>
      </c>
      <c r="D68" s="103"/>
      <c r="E68" s="140"/>
      <c r="F68" s="106">
        <f>F69+F71+F73+F75+F77+F79+F81+F83+F85+F87+F89+F90</f>
        <v>0</v>
      </c>
    </row>
    <row r="69" spans="1:9" x14ac:dyDescent="0.25">
      <c r="A69" s="71" t="s">
        <v>35</v>
      </c>
      <c r="B69" s="72" t="s">
        <v>130</v>
      </c>
      <c r="C69" s="73" t="s">
        <v>37</v>
      </c>
      <c r="D69" s="72">
        <v>126</v>
      </c>
      <c r="E69" s="135"/>
      <c r="F69" s="65">
        <f>ROUND(D69*E69,0)</f>
        <v>0</v>
      </c>
    </row>
    <row r="70" spans="1:9" s="1" customFormat="1" ht="168" outlineLevel="1" x14ac:dyDescent="0.25">
      <c r="A70" s="66"/>
      <c r="B70" s="67" t="s">
        <v>38</v>
      </c>
      <c r="C70" s="68"/>
      <c r="D70" s="66"/>
      <c r="E70" s="139"/>
      <c r="F70" s="70"/>
      <c r="G70" s="11"/>
      <c r="H70" s="10"/>
      <c r="I70" s="10"/>
    </row>
    <row r="71" spans="1:9" x14ac:dyDescent="0.25">
      <c r="A71" s="71" t="s">
        <v>39</v>
      </c>
      <c r="B71" s="72" t="s">
        <v>131</v>
      </c>
      <c r="C71" s="73" t="s">
        <v>29</v>
      </c>
      <c r="D71" s="72">
        <v>11</v>
      </c>
      <c r="E71" s="135"/>
      <c r="F71" s="65">
        <f>ROUND(D71*E71,0)</f>
        <v>0</v>
      </c>
    </row>
    <row r="72" spans="1:9" s="1" customFormat="1" ht="129" customHeight="1" outlineLevel="1" x14ac:dyDescent="0.25">
      <c r="A72" s="66"/>
      <c r="B72" s="67" t="s">
        <v>41</v>
      </c>
      <c r="C72" s="68"/>
      <c r="D72" s="66"/>
      <c r="E72" s="139"/>
      <c r="F72" s="70"/>
      <c r="G72" s="11"/>
      <c r="H72" s="10"/>
      <c r="I72" s="10"/>
    </row>
    <row r="73" spans="1:9" x14ac:dyDescent="0.25">
      <c r="A73" s="71" t="s">
        <v>42</v>
      </c>
      <c r="B73" s="72" t="s">
        <v>132</v>
      </c>
      <c r="C73" s="73" t="s">
        <v>29</v>
      </c>
      <c r="D73" s="72">
        <v>10</v>
      </c>
      <c r="E73" s="135"/>
      <c r="F73" s="65">
        <f>ROUND(D73*E73,0)</f>
        <v>0</v>
      </c>
    </row>
    <row r="74" spans="1:9" s="1" customFormat="1" ht="146.25" customHeight="1" outlineLevel="1" x14ac:dyDescent="0.25">
      <c r="A74" s="66"/>
      <c r="B74" s="67" t="s">
        <v>224</v>
      </c>
      <c r="C74" s="68"/>
      <c r="D74" s="66"/>
      <c r="E74" s="139"/>
      <c r="F74" s="70"/>
      <c r="G74" s="11"/>
      <c r="H74" s="10"/>
      <c r="I74" s="10"/>
    </row>
    <row r="75" spans="1:9" x14ac:dyDescent="0.25">
      <c r="A75" s="71" t="s">
        <v>44</v>
      </c>
      <c r="B75" s="72" t="s">
        <v>202</v>
      </c>
      <c r="C75" s="73" t="s">
        <v>29</v>
      </c>
      <c r="D75" s="72">
        <v>11</v>
      </c>
      <c r="E75" s="135"/>
      <c r="F75" s="65">
        <f>ROUND(D75*E75,0)</f>
        <v>0</v>
      </c>
    </row>
    <row r="76" spans="1:9" s="1" customFormat="1" ht="55.5" customHeight="1" outlineLevel="1" x14ac:dyDescent="0.25">
      <c r="A76" s="66"/>
      <c r="B76" s="67" t="s">
        <v>43</v>
      </c>
      <c r="C76" s="68"/>
      <c r="D76" s="66"/>
      <c r="E76" s="139"/>
      <c r="F76" s="70"/>
      <c r="G76" s="11"/>
      <c r="H76" s="10"/>
      <c r="I76" s="10"/>
    </row>
    <row r="77" spans="1:9" x14ac:dyDescent="0.25">
      <c r="A77" s="71" t="s">
        <v>47</v>
      </c>
      <c r="B77" s="72" t="s">
        <v>45</v>
      </c>
      <c r="C77" s="73" t="s">
        <v>29</v>
      </c>
      <c r="D77" s="72">
        <v>11</v>
      </c>
      <c r="E77" s="135"/>
      <c r="F77" s="65">
        <f>ROUND(D77*E77,0)</f>
        <v>0</v>
      </c>
    </row>
    <row r="78" spans="1:9" s="1" customFormat="1" ht="34.5" customHeight="1" outlineLevel="1" x14ac:dyDescent="0.25">
      <c r="A78" s="66"/>
      <c r="B78" s="67" t="s">
        <v>46</v>
      </c>
      <c r="C78" s="68"/>
      <c r="D78" s="66"/>
      <c r="E78" s="139"/>
      <c r="F78" s="70"/>
      <c r="G78" s="11"/>
      <c r="H78" s="10"/>
      <c r="I78" s="10"/>
    </row>
    <row r="79" spans="1:9" x14ac:dyDescent="0.25">
      <c r="A79" s="71" t="s">
        <v>50</v>
      </c>
      <c r="B79" s="72" t="s">
        <v>48</v>
      </c>
      <c r="C79" s="73" t="s">
        <v>29</v>
      </c>
      <c r="D79" s="72">
        <v>10</v>
      </c>
      <c r="E79" s="135"/>
      <c r="F79" s="65">
        <f>ROUND(D79*E79,0)</f>
        <v>0</v>
      </c>
    </row>
    <row r="80" spans="1:9" s="1" customFormat="1" ht="28.5" customHeight="1" outlineLevel="1" x14ac:dyDescent="0.25">
      <c r="A80" s="66"/>
      <c r="B80" s="67" t="s">
        <v>49</v>
      </c>
      <c r="C80" s="68"/>
      <c r="D80" s="66"/>
      <c r="E80" s="139"/>
      <c r="F80" s="70"/>
      <c r="G80" s="11"/>
      <c r="H80" s="10"/>
      <c r="I80" s="10"/>
    </row>
    <row r="81" spans="1:9" x14ac:dyDescent="0.25">
      <c r="A81" s="71" t="s">
        <v>51</v>
      </c>
      <c r="B81" s="72" t="s">
        <v>212</v>
      </c>
      <c r="C81" s="73" t="s">
        <v>29</v>
      </c>
      <c r="D81" s="72">
        <v>10</v>
      </c>
      <c r="E81" s="135"/>
      <c r="F81" s="65">
        <f>ROUND(D81*E81,0)</f>
        <v>0</v>
      </c>
    </row>
    <row r="82" spans="1:9" s="1" customFormat="1" ht="201.75" customHeight="1" outlineLevel="1" x14ac:dyDescent="0.25">
      <c r="A82" s="66"/>
      <c r="B82" s="67" t="s">
        <v>225</v>
      </c>
      <c r="C82" s="68"/>
      <c r="D82" s="66"/>
      <c r="E82" s="139"/>
      <c r="F82" s="70"/>
      <c r="G82" s="11"/>
      <c r="H82" s="10"/>
      <c r="I82" s="10"/>
    </row>
    <row r="83" spans="1:9" x14ac:dyDescent="0.25">
      <c r="A83" s="71" t="s">
        <v>52</v>
      </c>
      <c r="B83" s="72" t="s">
        <v>213</v>
      </c>
      <c r="C83" s="73" t="s">
        <v>29</v>
      </c>
      <c r="D83" s="72">
        <v>3</v>
      </c>
      <c r="E83" s="135"/>
      <c r="F83" s="65">
        <f>ROUND(D83*E83,0)</f>
        <v>0</v>
      </c>
    </row>
    <row r="84" spans="1:9" s="1" customFormat="1" ht="144" customHeight="1" outlineLevel="1" x14ac:dyDescent="0.25">
      <c r="A84" s="66"/>
      <c r="B84" s="67" t="s">
        <v>226</v>
      </c>
      <c r="C84" s="68"/>
      <c r="D84" s="66"/>
      <c r="E84" s="139"/>
      <c r="F84" s="70"/>
      <c r="G84" s="11"/>
      <c r="H84" s="10"/>
      <c r="I84" s="10"/>
    </row>
    <row r="85" spans="1:9" x14ac:dyDescent="0.25">
      <c r="A85" s="71" t="s">
        <v>54</v>
      </c>
      <c r="B85" s="72" t="s">
        <v>214</v>
      </c>
      <c r="C85" s="73" t="s">
        <v>29</v>
      </c>
      <c r="D85" s="72">
        <v>2</v>
      </c>
      <c r="E85" s="135"/>
      <c r="F85" s="65">
        <f>ROUND(D85*E85,0)</f>
        <v>0</v>
      </c>
    </row>
    <row r="86" spans="1:9" s="1" customFormat="1" ht="57" customHeight="1" outlineLevel="1" x14ac:dyDescent="0.25">
      <c r="A86" s="66"/>
      <c r="B86" s="67" t="s">
        <v>89</v>
      </c>
      <c r="C86" s="68"/>
      <c r="D86" s="66"/>
      <c r="E86" s="139"/>
      <c r="F86" s="70"/>
      <c r="G86" s="11"/>
      <c r="H86" s="10"/>
      <c r="I86" s="10"/>
    </row>
    <row r="87" spans="1:9" x14ac:dyDescent="0.25">
      <c r="A87" s="71" t="s">
        <v>55</v>
      </c>
      <c r="B87" s="72" t="s">
        <v>187</v>
      </c>
      <c r="C87" s="73" t="s">
        <v>24</v>
      </c>
      <c r="D87" s="72">
        <v>1</v>
      </c>
      <c r="E87" s="135"/>
      <c r="F87" s="65">
        <f>ROUND(D87*E87,0)</f>
        <v>0</v>
      </c>
    </row>
    <row r="88" spans="1:9" s="1" customFormat="1" outlineLevel="1" x14ac:dyDescent="0.25">
      <c r="A88" s="66"/>
      <c r="B88" s="67" t="s">
        <v>53</v>
      </c>
      <c r="C88" s="68"/>
      <c r="D88" s="66"/>
      <c r="E88" s="139"/>
      <c r="F88" s="70"/>
      <c r="G88" s="11"/>
      <c r="H88" s="10"/>
      <c r="I88" s="10"/>
    </row>
    <row r="89" spans="1:9" x14ac:dyDescent="0.25">
      <c r="A89" s="71" t="s">
        <v>56</v>
      </c>
      <c r="B89" s="72" t="s">
        <v>205</v>
      </c>
      <c r="C89" s="73" t="s">
        <v>29</v>
      </c>
      <c r="D89" s="72">
        <v>1</v>
      </c>
      <c r="E89" s="135"/>
      <c r="F89" s="65">
        <f>ROUND(D89*E89,0)</f>
        <v>0</v>
      </c>
    </row>
    <row r="90" spans="1:9" x14ac:dyDescent="0.25">
      <c r="A90" s="71" t="s">
        <v>57</v>
      </c>
      <c r="B90" s="72" t="s">
        <v>206</v>
      </c>
      <c r="C90" s="73" t="s">
        <v>29</v>
      </c>
      <c r="D90" s="72">
        <v>1</v>
      </c>
      <c r="E90" s="135"/>
      <c r="F90" s="65">
        <f>ROUND(D90*E90,0)</f>
        <v>0</v>
      </c>
    </row>
    <row r="91" spans="1:9" x14ac:dyDescent="0.25">
      <c r="A91" s="102">
        <v>4</v>
      </c>
      <c r="B91" s="103" t="s">
        <v>58</v>
      </c>
      <c r="C91" s="104" t="s">
        <v>21</v>
      </c>
      <c r="D91" s="103"/>
      <c r="E91" s="140"/>
      <c r="F91" s="106">
        <f>F92+F94+F96+F98+F100+F102+F104</f>
        <v>0</v>
      </c>
    </row>
    <row r="92" spans="1:9" x14ac:dyDescent="0.25">
      <c r="A92" s="71" t="s">
        <v>59</v>
      </c>
      <c r="B92" s="72" t="s">
        <v>76</v>
      </c>
      <c r="C92" s="73" t="s">
        <v>37</v>
      </c>
      <c r="D92" s="72">
        <v>16</v>
      </c>
      <c r="E92" s="141"/>
      <c r="F92" s="65">
        <f>ROUND(D92*E92,0)</f>
        <v>0</v>
      </c>
    </row>
    <row r="93" spans="1:9" s="1" customFormat="1" ht="141" customHeight="1" outlineLevel="1" x14ac:dyDescent="0.25">
      <c r="A93" s="66"/>
      <c r="B93" s="67" t="s">
        <v>221</v>
      </c>
      <c r="C93" s="68"/>
      <c r="D93" s="66"/>
      <c r="E93" s="139"/>
      <c r="F93" s="70"/>
      <c r="G93" s="11"/>
      <c r="H93" s="10"/>
      <c r="I93" s="10"/>
    </row>
    <row r="94" spans="1:9" x14ac:dyDescent="0.25">
      <c r="A94" s="71" t="s">
        <v>61</v>
      </c>
      <c r="B94" s="72" t="s">
        <v>79</v>
      </c>
      <c r="C94" s="73" t="s">
        <v>29</v>
      </c>
      <c r="D94" s="72">
        <v>5</v>
      </c>
      <c r="E94" s="135"/>
      <c r="F94" s="65">
        <f>ROUND(D94*E94,0)</f>
        <v>0</v>
      </c>
    </row>
    <row r="95" spans="1:9" s="1" customFormat="1" ht="153.75" customHeight="1" outlineLevel="1" x14ac:dyDescent="0.25">
      <c r="A95" s="66"/>
      <c r="B95" s="67" t="s">
        <v>222</v>
      </c>
      <c r="C95" s="68"/>
      <c r="D95" s="66"/>
      <c r="E95" s="139"/>
      <c r="F95" s="70"/>
      <c r="G95" s="11"/>
      <c r="H95" s="10"/>
      <c r="I95" s="10"/>
    </row>
    <row r="96" spans="1:9" x14ac:dyDescent="0.25">
      <c r="A96" s="71" t="s">
        <v>63</v>
      </c>
      <c r="B96" s="72" t="s">
        <v>133</v>
      </c>
      <c r="C96" s="73" t="s">
        <v>37</v>
      </c>
      <c r="D96" s="72">
        <v>178</v>
      </c>
      <c r="E96" s="135"/>
      <c r="F96" s="65">
        <f>ROUND(D96*E96,0)</f>
        <v>0</v>
      </c>
    </row>
    <row r="97" spans="1:9" s="1" customFormat="1" ht="156" customHeight="1" outlineLevel="1" x14ac:dyDescent="0.25">
      <c r="A97" s="66"/>
      <c r="B97" s="67" t="s">
        <v>223</v>
      </c>
      <c r="C97" s="68"/>
      <c r="D97" s="66"/>
      <c r="E97" s="139"/>
      <c r="F97" s="70"/>
      <c r="G97" s="11"/>
      <c r="H97" s="10"/>
      <c r="I97" s="10"/>
    </row>
    <row r="98" spans="1:9" x14ac:dyDescent="0.25">
      <c r="A98" s="71" t="s">
        <v>66</v>
      </c>
      <c r="B98" s="72" t="s">
        <v>82</v>
      </c>
      <c r="C98" s="73" t="s">
        <v>29</v>
      </c>
      <c r="D98" s="72">
        <v>12</v>
      </c>
      <c r="E98" s="135"/>
      <c r="F98" s="65">
        <f>ROUND(D98*E98,0)</f>
        <v>0</v>
      </c>
    </row>
    <row r="99" spans="1:9" s="1" customFormat="1" ht="45.75" customHeight="1" outlineLevel="1" x14ac:dyDescent="0.25">
      <c r="A99" s="66"/>
      <c r="B99" s="67" t="s">
        <v>83</v>
      </c>
      <c r="C99" s="68"/>
      <c r="D99" s="66"/>
      <c r="E99" s="139"/>
      <c r="F99" s="70"/>
      <c r="G99" s="11"/>
      <c r="H99" s="10"/>
      <c r="I99" s="10"/>
    </row>
    <row r="100" spans="1:9" x14ac:dyDescent="0.25">
      <c r="A100" s="71" t="s">
        <v>69</v>
      </c>
      <c r="B100" s="72" t="s">
        <v>134</v>
      </c>
      <c r="C100" s="73" t="s">
        <v>37</v>
      </c>
      <c r="D100" s="72">
        <v>24</v>
      </c>
      <c r="E100" s="135"/>
      <c r="F100" s="65">
        <f>ROUND(D100*E100,0)</f>
        <v>0</v>
      </c>
    </row>
    <row r="101" spans="1:9" s="1" customFormat="1" ht="69.75" customHeight="1" outlineLevel="1" x14ac:dyDescent="0.25">
      <c r="A101" s="66"/>
      <c r="B101" s="67" t="s">
        <v>135</v>
      </c>
      <c r="C101" s="68"/>
      <c r="D101" s="66"/>
      <c r="E101" s="139"/>
      <c r="F101" s="70"/>
      <c r="G101" s="11"/>
      <c r="H101" s="10"/>
      <c r="I101" s="10"/>
    </row>
    <row r="102" spans="1:9" x14ac:dyDescent="0.25">
      <c r="A102" s="71" t="s">
        <v>72</v>
      </c>
      <c r="B102" s="72" t="s">
        <v>136</v>
      </c>
      <c r="C102" s="73" t="s">
        <v>29</v>
      </c>
      <c r="D102" s="72">
        <v>1</v>
      </c>
      <c r="E102" s="135"/>
      <c r="F102" s="65">
        <f>ROUND(D102*E102,0)</f>
        <v>0</v>
      </c>
    </row>
    <row r="103" spans="1:9" s="1" customFormat="1" ht="81" customHeight="1" outlineLevel="1" x14ac:dyDescent="0.25">
      <c r="A103" s="66"/>
      <c r="B103" s="67" t="s">
        <v>137</v>
      </c>
      <c r="C103" s="68"/>
      <c r="D103" s="66"/>
      <c r="E103" s="139"/>
      <c r="F103" s="70"/>
      <c r="G103" s="11"/>
      <c r="H103" s="10"/>
      <c r="I103" s="10"/>
    </row>
    <row r="104" spans="1:9" x14ac:dyDescent="0.25">
      <c r="A104" s="71" t="s">
        <v>75</v>
      </c>
      <c r="B104" s="72" t="s">
        <v>138</v>
      </c>
      <c r="C104" s="73" t="s">
        <v>29</v>
      </c>
      <c r="D104" s="72">
        <v>1</v>
      </c>
      <c r="E104" s="135"/>
      <c r="F104" s="65">
        <f>ROUND(D104*E104,0)</f>
        <v>0</v>
      </c>
    </row>
    <row r="105" spans="1:9" s="1" customFormat="1" ht="24" outlineLevel="1" x14ac:dyDescent="0.25">
      <c r="A105" s="66"/>
      <c r="B105" s="67" t="s">
        <v>139</v>
      </c>
      <c r="C105" s="68"/>
      <c r="D105" s="66"/>
      <c r="E105" s="139"/>
      <c r="F105" s="70"/>
      <c r="G105" s="11"/>
      <c r="H105" s="10"/>
      <c r="I105" s="10"/>
    </row>
    <row r="106" spans="1:9" x14ac:dyDescent="0.25">
      <c r="A106" s="102">
        <v>5</v>
      </c>
      <c r="B106" s="103" t="s">
        <v>90</v>
      </c>
      <c r="C106" s="104" t="s">
        <v>21</v>
      </c>
      <c r="D106" s="103"/>
      <c r="E106" s="140"/>
      <c r="F106" s="106">
        <f>F107+F109+F111+F113+F115+F117+F119+F121+F123+F125+F127+F129+F131+F133+F135+F137+F139+F141+F143</f>
        <v>0</v>
      </c>
    </row>
    <row r="107" spans="1:9" x14ac:dyDescent="0.25">
      <c r="A107" s="71" t="s">
        <v>91</v>
      </c>
      <c r="B107" s="72" t="s">
        <v>215</v>
      </c>
      <c r="C107" s="73" t="s">
        <v>29</v>
      </c>
      <c r="D107" s="72">
        <v>1</v>
      </c>
      <c r="E107" s="135"/>
      <c r="F107" s="65">
        <f>ROUND(D107*E107,0)</f>
        <v>0</v>
      </c>
    </row>
    <row r="108" spans="1:9" ht="69" customHeight="1" outlineLevel="1" x14ac:dyDescent="0.25">
      <c r="A108" s="71"/>
      <c r="B108" s="121" t="s">
        <v>239</v>
      </c>
      <c r="C108" s="73"/>
      <c r="D108" s="72"/>
      <c r="E108" s="141"/>
      <c r="F108" s="65"/>
    </row>
    <row r="109" spans="1:9" x14ac:dyDescent="0.25">
      <c r="A109" s="71" t="s">
        <v>92</v>
      </c>
      <c r="B109" s="72" t="s">
        <v>217</v>
      </c>
      <c r="C109" s="73" t="s">
        <v>29</v>
      </c>
      <c r="D109" s="72">
        <v>8</v>
      </c>
      <c r="E109" s="135"/>
      <c r="F109" s="65">
        <f>ROUND(D109*E109,0)</f>
        <v>0</v>
      </c>
    </row>
    <row r="110" spans="1:9" s="1" customFormat="1" ht="33" customHeight="1" outlineLevel="1" x14ac:dyDescent="0.25">
      <c r="A110" s="66"/>
      <c r="B110" s="67" t="s">
        <v>237</v>
      </c>
      <c r="C110" s="68"/>
      <c r="D110" s="66"/>
      <c r="E110" s="139"/>
      <c r="F110" s="70"/>
      <c r="G110" s="11"/>
      <c r="H110" s="10"/>
      <c r="I110" s="10"/>
    </row>
    <row r="111" spans="1:9" x14ac:dyDescent="0.25">
      <c r="A111" s="71" t="s">
        <v>93</v>
      </c>
      <c r="B111" s="72" t="s">
        <v>238</v>
      </c>
      <c r="C111" s="73" t="s">
        <v>29</v>
      </c>
      <c r="D111" s="72">
        <v>1</v>
      </c>
      <c r="E111" s="135"/>
      <c r="F111" s="65">
        <f>ROUND(D111*E111,0)</f>
        <v>0</v>
      </c>
    </row>
    <row r="112" spans="1:9" ht="77.25" customHeight="1" outlineLevel="1" x14ac:dyDescent="0.25">
      <c r="A112" s="71"/>
      <c r="B112" s="121" t="s">
        <v>240</v>
      </c>
      <c r="C112" s="73"/>
      <c r="D112" s="72"/>
      <c r="E112" s="141"/>
      <c r="F112" s="65"/>
    </row>
    <row r="113" spans="1:9" x14ac:dyDescent="0.25">
      <c r="A113" s="71" t="s">
        <v>140</v>
      </c>
      <c r="B113" s="72" t="s">
        <v>141</v>
      </c>
      <c r="C113" s="73" t="s">
        <v>29</v>
      </c>
      <c r="D113" s="72">
        <v>2</v>
      </c>
      <c r="E113" s="135"/>
      <c r="F113" s="65">
        <f>ROUND(D113*E113,0)</f>
        <v>0</v>
      </c>
    </row>
    <row r="114" spans="1:9" s="1" customFormat="1" ht="108.75" customHeight="1" outlineLevel="1" x14ac:dyDescent="0.25">
      <c r="A114" s="66"/>
      <c r="B114" s="67" t="s">
        <v>227</v>
      </c>
      <c r="C114" s="68"/>
      <c r="D114" s="66"/>
      <c r="E114" s="139"/>
      <c r="F114" s="70"/>
      <c r="G114" s="11"/>
      <c r="H114" s="10"/>
      <c r="I114" s="10"/>
    </row>
    <row r="115" spans="1:9" x14ac:dyDescent="0.25">
      <c r="A115" s="71" t="s">
        <v>142</v>
      </c>
      <c r="B115" s="72" t="s">
        <v>143</v>
      </c>
      <c r="C115" s="73" t="s">
        <v>29</v>
      </c>
      <c r="D115" s="72">
        <v>2</v>
      </c>
      <c r="E115" s="135"/>
      <c r="F115" s="65">
        <f>ROUND(D115*E115,0)</f>
        <v>0</v>
      </c>
    </row>
    <row r="116" spans="1:9" s="1" customFormat="1" ht="24" outlineLevel="1" x14ac:dyDescent="0.25">
      <c r="A116" s="66"/>
      <c r="B116" s="67" t="s">
        <v>144</v>
      </c>
      <c r="C116" s="68"/>
      <c r="D116" s="66"/>
      <c r="E116" s="139"/>
      <c r="F116" s="70"/>
      <c r="G116" s="11"/>
      <c r="H116" s="10"/>
      <c r="I116" s="10"/>
    </row>
    <row r="117" spans="1:9" x14ac:dyDescent="0.25">
      <c r="A117" s="71" t="s">
        <v>145</v>
      </c>
      <c r="B117" s="72" t="s">
        <v>146</v>
      </c>
      <c r="C117" s="73" t="s">
        <v>29</v>
      </c>
      <c r="D117" s="72">
        <v>2</v>
      </c>
      <c r="E117" s="135"/>
      <c r="F117" s="65">
        <f>ROUND(D117*E117,0)</f>
        <v>0</v>
      </c>
    </row>
    <row r="118" spans="1:9" s="1" customFormat="1" ht="105" customHeight="1" outlineLevel="1" x14ac:dyDescent="0.25">
      <c r="A118" s="66"/>
      <c r="B118" s="67" t="s">
        <v>227</v>
      </c>
      <c r="C118" s="68"/>
      <c r="D118" s="66"/>
      <c r="E118" s="139"/>
      <c r="F118" s="70"/>
      <c r="G118" s="11"/>
      <c r="H118" s="10"/>
      <c r="I118" s="10"/>
    </row>
    <row r="119" spans="1:9" x14ac:dyDescent="0.25">
      <c r="A119" s="71" t="s">
        <v>147</v>
      </c>
      <c r="B119" s="72" t="s">
        <v>148</v>
      </c>
      <c r="C119" s="73" t="s">
        <v>29</v>
      </c>
      <c r="D119" s="72">
        <v>2</v>
      </c>
      <c r="E119" s="135"/>
      <c r="F119" s="65">
        <f>ROUND(D119*E119,0)</f>
        <v>0</v>
      </c>
    </row>
    <row r="120" spans="1:9" s="1" customFormat="1" ht="24" outlineLevel="1" x14ac:dyDescent="0.25">
      <c r="A120" s="66"/>
      <c r="B120" s="67" t="s">
        <v>144</v>
      </c>
      <c r="C120" s="68"/>
      <c r="D120" s="66"/>
      <c r="E120" s="139"/>
      <c r="F120" s="70"/>
      <c r="G120" s="11"/>
      <c r="H120" s="10"/>
      <c r="I120" s="10"/>
    </row>
    <row r="121" spans="1:9" x14ac:dyDescent="0.25">
      <c r="A121" s="71" t="s">
        <v>149</v>
      </c>
      <c r="B121" s="72" t="s">
        <v>150</v>
      </c>
      <c r="C121" s="73" t="s">
        <v>29</v>
      </c>
      <c r="D121" s="72">
        <v>2</v>
      </c>
      <c r="E121" s="135"/>
      <c r="F121" s="65">
        <f>ROUND(D121*E121,0)</f>
        <v>0</v>
      </c>
    </row>
    <row r="122" spans="1:9" s="1" customFormat="1" ht="108" customHeight="1" outlineLevel="1" x14ac:dyDescent="0.25">
      <c r="A122" s="66"/>
      <c r="B122" s="67" t="s">
        <v>228</v>
      </c>
      <c r="C122" s="68"/>
      <c r="D122" s="66"/>
      <c r="E122" s="139"/>
      <c r="F122" s="70"/>
      <c r="G122" s="11"/>
      <c r="H122" s="10"/>
      <c r="I122" s="10"/>
    </row>
    <row r="123" spans="1:9" x14ac:dyDescent="0.25">
      <c r="A123" s="71" t="s">
        <v>151</v>
      </c>
      <c r="B123" s="72" t="s">
        <v>152</v>
      </c>
      <c r="C123" s="73" t="s">
        <v>29</v>
      </c>
      <c r="D123" s="72">
        <v>2</v>
      </c>
      <c r="E123" s="135"/>
      <c r="F123" s="65">
        <f>ROUND(D123*E123,0)</f>
        <v>0</v>
      </c>
    </row>
    <row r="124" spans="1:9" s="1" customFormat="1" ht="24" outlineLevel="1" x14ac:dyDescent="0.25">
      <c r="A124" s="66"/>
      <c r="B124" s="67" t="s">
        <v>153</v>
      </c>
      <c r="C124" s="68"/>
      <c r="D124" s="66"/>
      <c r="E124" s="139"/>
      <c r="F124" s="70"/>
      <c r="G124" s="11"/>
      <c r="H124" s="10"/>
      <c r="I124" s="10"/>
    </row>
    <row r="125" spans="1:9" x14ac:dyDescent="0.25">
      <c r="A125" s="71" t="s">
        <v>154</v>
      </c>
      <c r="B125" s="72" t="s">
        <v>155</v>
      </c>
      <c r="C125" s="73" t="s">
        <v>29</v>
      </c>
      <c r="D125" s="72">
        <v>1</v>
      </c>
      <c r="E125" s="135"/>
      <c r="F125" s="65">
        <f>ROUND(D125*E125,0)</f>
        <v>0</v>
      </c>
    </row>
    <row r="126" spans="1:9" s="1" customFormat="1" ht="89.25" customHeight="1" outlineLevel="1" x14ac:dyDescent="0.25">
      <c r="A126" s="66"/>
      <c r="B126" s="67" t="s">
        <v>236</v>
      </c>
      <c r="C126" s="68"/>
      <c r="D126" s="66"/>
      <c r="E126" s="139"/>
      <c r="F126" s="70"/>
      <c r="G126" s="11"/>
      <c r="H126" s="10"/>
      <c r="I126" s="10"/>
    </row>
    <row r="127" spans="1:9" x14ac:dyDescent="0.25">
      <c r="A127" s="71" t="s">
        <v>156</v>
      </c>
      <c r="B127" s="72" t="s">
        <v>157</v>
      </c>
      <c r="C127" s="73" t="s">
        <v>29</v>
      </c>
      <c r="D127" s="72">
        <v>1</v>
      </c>
      <c r="E127" s="135"/>
      <c r="F127" s="65">
        <f>ROUND(D127*E127,0)</f>
        <v>0</v>
      </c>
    </row>
    <row r="128" spans="1:9" s="1" customFormat="1" ht="93.75" customHeight="1" outlineLevel="1" x14ac:dyDescent="0.25">
      <c r="A128" s="66"/>
      <c r="B128" s="67" t="s">
        <v>235</v>
      </c>
      <c r="C128" s="68"/>
      <c r="D128" s="66"/>
      <c r="E128" s="139"/>
      <c r="F128" s="70"/>
      <c r="G128" s="11"/>
      <c r="H128" s="10"/>
      <c r="I128" s="10"/>
    </row>
    <row r="129" spans="1:9" x14ac:dyDescent="0.25">
      <c r="A129" s="71" t="s">
        <v>158</v>
      </c>
      <c r="B129" s="72" t="s">
        <v>159</v>
      </c>
      <c r="C129" s="73" t="s">
        <v>29</v>
      </c>
      <c r="D129" s="72">
        <v>1</v>
      </c>
      <c r="E129" s="135"/>
      <c r="F129" s="65">
        <f>ROUND(D129*E129,0)</f>
        <v>0</v>
      </c>
    </row>
    <row r="130" spans="1:9" s="1" customFormat="1" ht="143.25" customHeight="1" outlineLevel="1" x14ac:dyDescent="0.25">
      <c r="A130" s="66"/>
      <c r="B130" s="67" t="s">
        <v>234</v>
      </c>
      <c r="C130" s="68"/>
      <c r="D130" s="66"/>
      <c r="E130" s="139"/>
      <c r="F130" s="70"/>
      <c r="G130" s="11"/>
      <c r="H130" s="10"/>
      <c r="I130" s="10"/>
    </row>
    <row r="131" spans="1:9" x14ac:dyDescent="0.25">
      <c r="A131" s="71" t="s">
        <v>160</v>
      </c>
      <c r="B131" s="72" t="s">
        <v>161</v>
      </c>
      <c r="C131" s="73" t="s">
        <v>29</v>
      </c>
      <c r="D131" s="72">
        <v>3</v>
      </c>
      <c r="E131" s="135"/>
      <c r="F131" s="65">
        <f>ROUND(D131*E131,0)</f>
        <v>0</v>
      </c>
    </row>
    <row r="132" spans="1:9" s="1" customFormat="1" ht="168" outlineLevel="1" x14ac:dyDescent="0.25">
      <c r="A132" s="66"/>
      <c r="B132" s="67" t="s">
        <v>162</v>
      </c>
      <c r="C132" s="68"/>
      <c r="D132" s="66"/>
      <c r="E132" s="139"/>
      <c r="F132" s="70"/>
      <c r="G132" s="11"/>
      <c r="H132" s="10"/>
      <c r="I132" s="10"/>
    </row>
    <row r="133" spans="1:9" x14ac:dyDescent="0.25">
      <c r="A133" s="71" t="s">
        <v>163</v>
      </c>
      <c r="B133" s="72" t="s">
        <v>164</v>
      </c>
      <c r="C133" s="73" t="s">
        <v>37</v>
      </c>
      <c r="D133" s="72">
        <v>6</v>
      </c>
      <c r="E133" s="135"/>
      <c r="F133" s="65">
        <f>ROUND(D133*E133,0)</f>
        <v>0</v>
      </c>
    </row>
    <row r="134" spans="1:9" s="1" customFormat="1" ht="30" customHeight="1" outlineLevel="1" x14ac:dyDescent="0.25">
      <c r="A134" s="66"/>
      <c r="B134" s="67" t="s">
        <v>233</v>
      </c>
      <c r="C134" s="68"/>
      <c r="D134" s="66"/>
      <c r="E134" s="139"/>
      <c r="F134" s="70"/>
      <c r="G134" s="11"/>
      <c r="H134" s="10"/>
      <c r="I134" s="10"/>
    </row>
    <row r="135" spans="1:9" x14ac:dyDescent="0.25">
      <c r="A135" s="71" t="s">
        <v>165</v>
      </c>
      <c r="B135" s="72" t="s">
        <v>166</v>
      </c>
      <c r="C135" s="73" t="s">
        <v>29</v>
      </c>
      <c r="D135" s="72">
        <v>10</v>
      </c>
      <c r="E135" s="135"/>
      <c r="F135" s="65">
        <f>ROUND(D135*E135,0)</f>
        <v>0</v>
      </c>
    </row>
    <row r="136" spans="1:9" s="1" customFormat="1" ht="94.5" customHeight="1" outlineLevel="1" x14ac:dyDescent="0.25">
      <c r="A136" s="66"/>
      <c r="B136" s="67" t="s">
        <v>229</v>
      </c>
      <c r="C136" s="68"/>
      <c r="D136" s="66"/>
      <c r="E136" s="139"/>
      <c r="F136" s="70"/>
      <c r="G136" s="11"/>
      <c r="H136" s="10"/>
      <c r="I136" s="10"/>
    </row>
    <row r="137" spans="1:9" x14ac:dyDescent="0.25">
      <c r="A137" s="71" t="s">
        <v>167</v>
      </c>
      <c r="B137" s="72" t="s">
        <v>168</v>
      </c>
      <c r="C137" s="73" t="s">
        <v>26</v>
      </c>
      <c r="D137" s="72">
        <v>6.5</v>
      </c>
      <c r="E137" s="135"/>
      <c r="F137" s="65">
        <f>ROUND(D137*E137,0)</f>
        <v>0</v>
      </c>
    </row>
    <row r="138" spans="1:9" s="1" customFormat="1" ht="52.5" customHeight="1" outlineLevel="1" x14ac:dyDescent="0.25">
      <c r="A138" s="66"/>
      <c r="B138" s="67" t="s">
        <v>230</v>
      </c>
      <c r="C138" s="68"/>
      <c r="D138" s="66"/>
      <c r="E138" s="139"/>
      <c r="F138" s="70"/>
      <c r="G138" s="11"/>
      <c r="H138" s="10"/>
      <c r="I138" s="10"/>
    </row>
    <row r="139" spans="1:9" x14ac:dyDescent="0.25">
      <c r="A139" s="71" t="s">
        <v>169</v>
      </c>
      <c r="B139" s="72" t="s">
        <v>170</v>
      </c>
      <c r="C139" s="73" t="s">
        <v>29</v>
      </c>
      <c r="D139" s="72">
        <v>4</v>
      </c>
      <c r="E139" s="135"/>
      <c r="F139" s="65">
        <f>ROUND(D139*E139,0)</f>
        <v>0</v>
      </c>
    </row>
    <row r="140" spans="1:9" s="1" customFormat="1" ht="33.75" customHeight="1" outlineLevel="1" x14ac:dyDescent="0.25">
      <c r="A140" s="66"/>
      <c r="B140" s="67" t="s">
        <v>171</v>
      </c>
      <c r="C140" s="68"/>
      <c r="D140" s="66"/>
      <c r="E140" s="139"/>
      <c r="F140" s="70"/>
      <c r="G140" s="11"/>
      <c r="H140" s="10"/>
      <c r="I140" s="10"/>
    </row>
    <row r="141" spans="1:9" x14ac:dyDescent="0.25">
      <c r="A141" s="71" t="s">
        <v>172</v>
      </c>
      <c r="B141" s="72" t="s">
        <v>173</v>
      </c>
      <c r="C141" s="73" t="s">
        <v>29</v>
      </c>
      <c r="D141" s="72">
        <v>1</v>
      </c>
      <c r="E141" s="135"/>
      <c r="F141" s="65">
        <f>ROUND(D141*E141,0)</f>
        <v>0</v>
      </c>
    </row>
    <row r="142" spans="1:9" s="1" customFormat="1" ht="30.75" customHeight="1" outlineLevel="1" x14ac:dyDescent="0.25">
      <c r="A142" s="66"/>
      <c r="B142" s="67" t="s">
        <v>231</v>
      </c>
      <c r="C142" s="68"/>
      <c r="D142" s="66"/>
      <c r="E142" s="139"/>
      <c r="F142" s="65">
        <f t="shared" ref="F142:F143" si="0">ROUND(D142*E142,0)</f>
        <v>0</v>
      </c>
      <c r="G142" s="11"/>
      <c r="H142" s="10"/>
      <c r="I142" s="10"/>
    </row>
    <row r="143" spans="1:9" s="1" customFormat="1" x14ac:dyDescent="0.25">
      <c r="A143" s="71" t="s">
        <v>218</v>
      </c>
      <c r="B143" s="72" t="s">
        <v>219</v>
      </c>
      <c r="C143" s="73" t="s">
        <v>29</v>
      </c>
      <c r="D143" s="72">
        <v>1</v>
      </c>
      <c r="E143" s="135"/>
      <c r="F143" s="65">
        <f t="shared" si="0"/>
        <v>0</v>
      </c>
      <c r="G143" s="11"/>
      <c r="H143" s="10"/>
      <c r="I143" s="10"/>
    </row>
    <row r="144" spans="1:9" s="1" customFormat="1" ht="84" outlineLevel="1" x14ac:dyDescent="0.25">
      <c r="A144" s="66"/>
      <c r="B144" s="67" t="s">
        <v>232</v>
      </c>
      <c r="C144" s="68"/>
      <c r="D144" s="66"/>
      <c r="E144" s="139"/>
      <c r="F144" s="70"/>
      <c r="G144" s="11"/>
      <c r="H144" s="10"/>
      <c r="I144" s="10"/>
    </row>
    <row r="145" spans="1:6" x14ac:dyDescent="0.25">
      <c r="A145" s="107"/>
      <c r="B145" s="108" t="s">
        <v>20</v>
      </c>
      <c r="C145" s="109" t="s">
        <v>21</v>
      </c>
      <c r="D145" s="108"/>
      <c r="E145" s="142"/>
      <c r="F145" s="111">
        <f>SUM(F11:F13,F16:F62,F69:F90,F92:F104,F107:F143)</f>
        <v>0</v>
      </c>
    </row>
  </sheetData>
  <sheetProtection algorithmName="SHA-512" hashValue="cFywRAXUngG7JDcDuFHyashWSleNn1UzjqfHlNEewGWSrGl93BSpBfLdvG7R5Im+FC904f79Ey+NXFLi5+1iUA==" saltValue="UZtfOXI/q7++hvQxgoK3+g==" spinCount="100000" sheet="1" objects="1" scenarios="1"/>
  <pageMargins left="0.70866141732283472" right="0.70866141732283472" top="0.78740157480314965" bottom="0.78740157480314965" header="0.31496062992125984" footer="0.31496062992125984"/>
  <pageSetup paperSize="9" scale="56" fitToHeight="0" orientation="portrait" r:id="rId1"/>
  <rowBreaks count="4" manualBreakCount="4">
    <brk id="29" max="16383" man="1"/>
    <brk id="67" max="16383" man="1"/>
    <brk id="90" max="16383" man="1"/>
    <brk id="1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55"/>
  <sheetViews>
    <sheetView view="pageBreakPreview" zoomScale="77" zoomScaleNormal="100" zoomScaleSheetLayoutView="77" workbookViewId="0">
      <selection activeCell="D9" sqref="D9"/>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74"/>
      <c r="B1" s="74" t="s">
        <v>189</v>
      </c>
      <c r="C1" s="75"/>
      <c r="D1" s="74"/>
      <c r="E1" s="76"/>
      <c r="F1" s="77"/>
    </row>
    <row r="2" spans="1:9" x14ac:dyDescent="0.25">
      <c r="A2" s="74"/>
      <c r="B2" s="74"/>
      <c r="C2" s="75"/>
      <c r="D2" s="74"/>
      <c r="E2" s="76"/>
      <c r="F2" s="77"/>
    </row>
    <row r="3" spans="1:9" x14ac:dyDescent="0.25">
      <c r="A3" s="74"/>
      <c r="B3" s="74" t="s">
        <v>1</v>
      </c>
      <c r="C3" s="75"/>
      <c r="D3" s="74"/>
      <c r="E3" s="76"/>
      <c r="F3" s="77"/>
    </row>
    <row r="4" spans="1:9" x14ac:dyDescent="0.25">
      <c r="A4" s="74"/>
      <c r="B4" s="74" t="s">
        <v>190</v>
      </c>
      <c r="C4" s="75"/>
      <c r="D4" s="74"/>
      <c r="E4" s="76"/>
      <c r="F4" s="78"/>
    </row>
    <row r="5" spans="1:9" x14ac:dyDescent="0.25">
      <c r="A5" s="74"/>
      <c r="B5" s="74" t="s">
        <v>3</v>
      </c>
      <c r="C5" s="75"/>
      <c r="D5" s="74"/>
      <c r="E5" s="76"/>
      <c r="F5" s="78"/>
    </row>
    <row r="6" spans="1:9" s="1" customFormat="1" x14ac:dyDescent="0.25">
      <c r="A6" s="74"/>
      <c r="B6" s="74"/>
      <c r="C6" s="75"/>
      <c r="D6" s="74"/>
      <c r="E6" s="76"/>
      <c r="F6" s="77"/>
      <c r="G6" s="3"/>
      <c r="H6" s="2"/>
      <c r="I6" s="2"/>
    </row>
    <row r="7" spans="1:9" x14ac:dyDescent="0.25">
      <c r="A7" s="74"/>
      <c r="B7" s="74"/>
      <c r="C7" s="75"/>
      <c r="D7" s="74"/>
      <c r="E7" s="76"/>
      <c r="F7" s="77"/>
    </row>
    <row r="8" spans="1:9" s="5" customFormat="1" ht="21" x14ac:dyDescent="0.25">
      <c r="A8" s="79" t="s">
        <v>13</v>
      </c>
      <c r="B8" s="80" t="s">
        <v>14</v>
      </c>
      <c r="C8" s="81" t="s">
        <v>15</v>
      </c>
      <c r="D8" s="80" t="s">
        <v>16</v>
      </c>
      <c r="E8" s="82" t="s">
        <v>17</v>
      </c>
      <c r="F8" s="83" t="s">
        <v>18</v>
      </c>
      <c r="G8" s="9"/>
    </row>
    <row r="9" spans="1:9" x14ac:dyDescent="0.25">
      <c r="A9" s="126" t="s">
        <v>23</v>
      </c>
      <c r="B9" s="127" t="s">
        <v>264</v>
      </c>
      <c r="C9" s="128" t="s">
        <v>191</v>
      </c>
      <c r="D9" s="129">
        <v>2</v>
      </c>
      <c r="E9" s="136"/>
      <c r="F9" s="130">
        <f>ROUND(E9*D9,0)</f>
        <v>0</v>
      </c>
    </row>
    <row r="10" spans="1:9" s="1" customFormat="1" ht="93.75" customHeight="1" outlineLevel="1" x14ac:dyDescent="0.25">
      <c r="A10" s="66"/>
      <c r="B10" s="131" t="s">
        <v>272</v>
      </c>
      <c r="C10" s="68"/>
      <c r="D10" s="66"/>
      <c r="E10" s="69"/>
      <c r="F10" s="70"/>
      <c r="G10" s="11"/>
      <c r="H10" s="10"/>
      <c r="I10" s="10"/>
    </row>
    <row r="11" spans="1:9" s="1" customFormat="1" x14ac:dyDescent="0.25">
      <c r="A11" s="126" t="s">
        <v>25</v>
      </c>
      <c r="B11" s="127" t="s">
        <v>192</v>
      </c>
      <c r="C11" s="128" t="s">
        <v>191</v>
      </c>
      <c r="D11" s="129">
        <v>1</v>
      </c>
      <c r="E11" s="136"/>
      <c r="F11" s="130">
        <f>ROUND(E11*D11,0)</f>
        <v>0</v>
      </c>
      <c r="G11" s="11"/>
      <c r="H11" s="10"/>
      <c r="I11" s="10"/>
    </row>
    <row r="12" spans="1:9" s="1" customFormat="1" ht="103.5" customHeight="1" outlineLevel="1" x14ac:dyDescent="0.25">
      <c r="A12" s="66"/>
      <c r="B12" s="131" t="s">
        <v>274</v>
      </c>
      <c r="C12" s="68"/>
      <c r="D12" s="66"/>
      <c r="E12" s="69"/>
      <c r="F12" s="70"/>
      <c r="G12" s="11"/>
      <c r="H12" s="10"/>
      <c r="I12" s="10"/>
    </row>
    <row r="13" spans="1:9" s="1" customFormat="1" x14ac:dyDescent="0.25">
      <c r="A13" s="126" t="s">
        <v>265</v>
      </c>
      <c r="B13" s="127" t="s">
        <v>193</v>
      </c>
      <c r="C13" s="128" t="s">
        <v>191</v>
      </c>
      <c r="D13" s="129">
        <v>2</v>
      </c>
      <c r="E13" s="136"/>
      <c r="F13" s="130">
        <f>ROUND(E13*D13,0)</f>
        <v>0</v>
      </c>
      <c r="G13" s="11"/>
      <c r="H13" s="10"/>
      <c r="I13" s="10"/>
    </row>
    <row r="14" spans="1:9" s="1" customFormat="1" ht="114.75" outlineLevel="1" x14ac:dyDescent="0.25">
      <c r="A14" s="66"/>
      <c r="B14" s="131" t="s">
        <v>273</v>
      </c>
      <c r="C14" s="68"/>
      <c r="D14" s="66"/>
      <c r="E14" s="69"/>
      <c r="F14" s="70"/>
      <c r="G14" s="11"/>
      <c r="H14" s="10"/>
      <c r="I14" s="10"/>
    </row>
    <row r="15" spans="1:9" s="1" customFormat="1" x14ac:dyDescent="0.25">
      <c r="A15" s="84" t="s">
        <v>263</v>
      </c>
      <c r="B15" s="113" t="s">
        <v>268</v>
      </c>
      <c r="C15" s="86" t="s">
        <v>191</v>
      </c>
      <c r="D15" s="85">
        <v>5</v>
      </c>
      <c r="E15" s="137"/>
      <c r="F15" s="112">
        <f>ROUND(E15*D15,0)</f>
        <v>0</v>
      </c>
      <c r="G15" s="11"/>
      <c r="H15" s="10"/>
      <c r="I15" s="10"/>
    </row>
    <row r="16" spans="1:9" s="1" customFormat="1" ht="63.75" outlineLevel="1" x14ac:dyDescent="0.25">
      <c r="A16" s="114"/>
      <c r="B16" s="115" t="s">
        <v>267</v>
      </c>
      <c r="C16" s="116"/>
      <c r="D16" s="114"/>
      <c r="E16" s="117"/>
      <c r="F16" s="118"/>
      <c r="G16" s="11"/>
      <c r="H16" s="10"/>
      <c r="I16" s="10"/>
    </row>
    <row r="17" spans="1:9" s="1" customFormat="1" ht="15" customHeight="1" x14ac:dyDescent="0.25">
      <c r="A17" s="97"/>
      <c r="B17" s="98" t="s">
        <v>185</v>
      </c>
      <c r="C17" s="99" t="s">
        <v>21</v>
      </c>
      <c r="D17" s="98"/>
      <c r="E17" s="100"/>
      <c r="F17" s="101">
        <f>SUM(F9:F15)</f>
        <v>0</v>
      </c>
      <c r="G17" s="3"/>
      <c r="H17" s="2"/>
      <c r="I17" s="2"/>
    </row>
    <row r="18" spans="1:9" ht="15" customHeight="1" x14ac:dyDescent="0.25">
      <c r="A18" s="21"/>
      <c r="B18" s="22"/>
      <c r="C18" s="23"/>
      <c r="D18" s="22"/>
      <c r="E18" s="24"/>
      <c r="F18" s="25"/>
    </row>
    <row r="19" spans="1:9" s="1" customFormat="1" x14ac:dyDescent="0.25">
      <c r="A19" s="26"/>
      <c r="B19" s="27"/>
      <c r="C19" s="28"/>
      <c r="D19" s="26"/>
      <c r="E19" s="29"/>
      <c r="F19" s="30"/>
      <c r="G19" s="11"/>
      <c r="H19" s="10"/>
      <c r="I19" s="10"/>
    </row>
    <row r="20" spans="1:9" ht="15" customHeight="1" x14ac:dyDescent="0.25">
      <c r="A20" s="21"/>
      <c r="B20" s="22"/>
      <c r="C20" s="23"/>
      <c r="D20" s="22"/>
      <c r="E20" s="24"/>
      <c r="F20" s="25"/>
    </row>
    <row r="21" spans="1:9" s="1" customFormat="1" x14ac:dyDescent="0.25">
      <c r="A21" s="26"/>
      <c r="B21" s="27"/>
      <c r="C21" s="28"/>
      <c r="D21" s="26"/>
      <c r="E21" s="29"/>
      <c r="F21" s="30"/>
      <c r="G21" s="11"/>
      <c r="H21" s="10"/>
      <c r="I21" s="10"/>
    </row>
    <row r="22" spans="1:9" ht="15" customHeight="1" x14ac:dyDescent="0.25">
      <c r="A22" s="21"/>
      <c r="B22" s="22"/>
      <c r="C22" s="23"/>
      <c r="D22" s="22"/>
      <c r="E22" s="24"/>
      <c r="F22" s="25"/>
    </row>
    <row r="23" spans="1:9" s="1" customFormat="1" x14ac:dyDescent="0.25">
      <c r="A23" s="26"/>
      <c r="B23" s="27"/>
      <c r="C23" s="28"/>
      <c r="D23" s="26"/>
      <c r="E23" s="29"/>
      <c r="F23" s="30"/>
      <c r="G23" s="11"/>
      <c r="H23" s="10"/>
      <c r="I23" s="10"/>
    </row>
    <row r="24" spans="1:9" s="1" customFormat="1" ht="15" customHeight="1" x14ac:dyDescent="0.25">
      <c r="A24" s="31"/>
      <c r="B24" s="32"/>
      <c r="C24" s="33"/>
      <c r="D24" s="32"/>
      <c r="E24" s="34"/>
      <c r="F24" s="35"/>
      <c r="G24" s="3"/>
      <c r="H24" s="2"/>
      <c r="I24" s="2"/>
    </row>
    <row r="25" spans="1:9" ht="15" customHeight="1" x14ac:dyDescent="0.25">
      <c r="A25" s="21"/>
      <c r="B25" s="22"/>
      <c r="C25" s="23"/>
      <c r="D25" s="22"/>
      <c r="E25" s="24"/>
      <c r="F25" s="25"/>
    </row>
    <row r="26" spans="1:9" s="1" customFormat="1" x14ac:dyDescent="0.25">
      <c r="A26" s="26"/>
      <c r="B26" s="27"/>
      <c r="C26" s="28"/>
      <c r="D26" s="26"/>
      <c r="E26" s="29"/>
      <c r="F26" s="30"/>
      <c r="G26" s="11"/>
      <c r="H26" s="10"/>
      <c r="I26" s="10"/>
    </row>
    <row r="27" spans="1:9" x14ac:dyDescent="0.25">
      <c r="A27" s="21"/>
      <c r="B27" s="22"/>
      <c r="C27" s="23"/>
      <c r="D27" s="22"/>
      <c r="E27" s="24"/>
      <c r="F27" s="25"/>
    </row>
    <row r="28" spans="1:9" s="1" customFormat="1" x14ac:dyDescent="0.25">
      <c r="A28" s="26"/>
      <c r="B28" s="27"/>
      <c r="C28" s="28"/>
      <c r="D28" s="26"/>
      <c r="E28" s="29"/>
      <c r="F28" s="30"/>
      <c r="G28" s="11"/>
      <c r="H28" s="10"/>
      <c r="I28" s="10"/>
    </row>
    <row r="29" spans="1:9" x14ac:dyDescent="0.25">
      <c r="A29" s="21"/>
      <c r="B29" s="22"/>
      <c r="C29" s="23"/>
      <c r="D29" s="22"/>
      <c r="E29" s="24"/>
      <c r="F29" s="25"/>
    </row>
    <row r="30" spans="1:9" s="1" customFormat="1" x14ac:dyDescent="0.25">
      <c r="A30" s="26"/>
      <c r="B30" s="27"/>
      <c r="C30" s="28"/>
      <c r="D30" s="26"/>
      <c r="E30" s="29"/>
      <c r="F30" s="30"/>
      <c r="G30" s="11"/>
      <c r="H30" s="10"/>
      <c r="I30" s="10"/>
    </row>
    <row r="31" spans="1:9" x14ac:dyDescent="0.25">
      <c r="A31" s="21"/>
      <c r="B31" s="22"/>
      <c r="C31" s="23"/>
      <c r="D31" s="22"/>
      <c r="E31" s="24"/>
      <c r="F31" s="25"/>
    </row>
    <row r="32" spans="1:9" s="1" customFormat="1" x14ac:dyDescent="0.25">
      <c r="A32" s="26"/>
      <c r="B32" s="27"/>
      <c r="C32" s="28"/>
      <c r="D32" s="26"/>
      <c r="E32" s="29"/>
      <c r="F32" s="30"/>
      <c r="G32" s="11"/>
      <c r="H32" s="10"/>
      <c r="I32" s="10"/>
    </row>
    <row r="33" spans="1:9" s="1" customFormat="1" x14ac:dyDescent="0.25">
      <c r="A33" s="21"/>
      <c r="B33" s="22"/>
      <c r="C33" s="23"/>
      <c r="D33" s="22"/>
      <c r="E33" s="24"/>
      <c r="F33" s="25"/>
      <c r="G33" s="3"/>
      <c r="H33" s="2"/>
      <c r="I33" s="2"/>
    </row>
    <row r="34" spans="1:9" s="1" customFormat="1" x14ac:dyDescent="0.25">
      <c r="A34" s="26"/>
      <c r="B34" s="27"/>
      <c r="C34" s="28"/>
      <c r="D34" s="26"/>
      <c r="E34" s="29"/>
      <c r="F34" s="30"/>
      <c r="G34" s="11"/>
      <c r="H34" s="10"/>
      <c r="I34" s="10"/>
    </row>
    <row r="35" spans="1:9" x14ac:dyDescent="0.25">
      <c r="A35" s="21"/>
      <c r="B35" s="22"/>
      <c r="C35" s="23"/>
      <c r="D35" s="22"/>
      <c r="E35" s="24"/>
      <c r="F35" s="25"/>
    </row>
    <row r="36" spans="1:9" s="1" customFormat="1" x14ac:dyDescent="0.25">
      <c r="A36" s="26"/>
      <c r="B36" s="27"/>
      <c r="C36" s="28"/>
      <c r="D36" s="26"/>
      <c r="E36" s="29"/>
      <c r="F36" s="30"/>
      <c r="G36" s="11"/>
      <c r="H36" s="10"/>
      <c r="I36" s="10"/>
    </row>
    <row r="37" spans="1:9" x14ac:dyDescent="0.25">
      <c r="A37" s="21"/>
      <c r="B37" s="22"/>
      <c r="C37" s="23"/>
      <c r="D37" s="22"/>
      <c r="E37" s="24"/>
      <c r="F37" s="25"/>
    </row>
    <row r="38" spans="1:9" s="1" customFormat="1" x14ac:dyDescent="0.25">
      <c r="A38" s="26"/>
      <c r="B38" s="27"/>
      <c r="C38" s="28"/>
      <c r="D38" s="26"/>
      <c r="E38" s="29"/>
      <c r="F38" s="30"/>
      <c r="G38" s="11"/>
      <c r="H38" s="10"/>
      <c r="I38" s="10"/>
    </row>
    <row r="39" spans="1:9" x14ac:dyDescent="0.25">
      <c r="A39" s="31"/>
      <c r="B39" s="32"/>
      <c r="C39" s="33"/>
      <c r="D39" s="32"/>
      <c r="E39" s="34"/>
      <c r="F39" s="35"/>
    </row>
    <row r="40" spans="1:9" x14ac:dyDescent="0.25">
      <c r="A40" s="21"/>
      <c r="B40" s="22"/>
      <c r="C40" s="23"/>
      <c r="D40" s="22"/>
      <c r="E40" s="24"/>
      <c r="F40" s="25"/>
    </row>
    <row r="41" spans="1:9" s="1" customFormat="1" x14ac:dyDescent="0.25">
      <c r="A41" s="26"/>
      <c r="B41" s="27"/>
      <c r="C41" s="28"/>
      <c r="D41" s="26"/>
      <c r="E41" s="29"/>
      <c r="F41" s="30"/>
      <c r="G41" s="11"/>
      <c r="H41" s="10"/>
      <c r="I41" s="10"/>
    </row>
    <row r="42" spans="1:9" x14ac:dyDescent="0.25">
      <c r="A42" s="21"/>
      <c r="B42" s="22"/>
      <c r="C42" s="23"/>
      <c r="D42" s="22"/>
      <c r="E42" s="24"/>
      <c r="F42" s="25"/>
    </row>
    <row r="43" spans="1:9" s="1" customFormat="1" x14ac:dyDescent="0.25">
      <c r="A43" s="26"/>
      <c r="B43" s="27"/>
      <c r="C43" s="28"/>
      <c r="D43" s="26"/>
      <c r="E43" s="29"/>
      <c r="F43" s="30"/>
      <c r="G43" s="11"/>
      <c r="H43" s="10"/>
      <c r="I43" s="10"/>
    </row>
    <row r="44" spans="1:9" x14ac:dyDescent="0.25">
      <c r="A44" s="21"/>
      <c r="B44" s="22"/>
      <c r="C44" s="23"/>
      <c r="D44" s="22"/>
      <c r="E44" s="24"/>
      <c r="F44" s="25"/>
    </row>
    <row r="45" spans="1:9" s="1" customFormat="1" x14ac:dyDescent="0.25">
      <c r="A45" s="26"/>
      <c r="B45" s="27"/>
      <c r="C45" s="28"/>
      <c r="D45" s="26"/>
      <c r="E45" s="29"/>
      <c r="F45" s="30"/>
      <c r="G45" s="11"/>
      <c r="H45" s="10"/>
      <c r="I45" s="10"/>
    </row>
    <row r="46" spans="1:9" x14ac:dyDescent="0.25">
      <c r="A46" s="21"/>
      <c r="B46" s="22"/>
      <c r="C46" s="23"/>
      <c r="D46" s="22"/>
      <c r="E46" s="24"/>
      <c r="F46" s="25"/>
    </row>
    <row r="47" spans="1:9" s="1" customFormat="1" x14ac:dyDescent="0.25">
      <c r="A47" s="26"/>
      <c r="B47" s="27"/>
      <c r="C47" s="28"/>
      <c r="D47" s="26"/>
      <c r="E47" s="29"/>
      <c r="F47" s="30"/>
      <c r="G47" s="11"/>
      <c r="H47" s="10"/>
      <c r="I47" s="10"/>
    </row>
    <row r="48" spans="1:9" x14ac:dyDescent="0.25">
      <c r="A48" s="21"/>
      <c r="B48" s="22"/>
      <c r="C48" s="23"/>
      <c r="D48" s="22"/>
      <c r="E48" s="24"/>
      <c r="F48" s="25"/>
    </row>
    <row r="49" spans="1:9" s="1" customFormat="1" x14ac:dyDescent="0.25">
      <c r="A49" s="26"/>
      <c r="B49" s="27"/>
      <c r="C49" s="28"/>
      <c r="D49" s="26"/>
      <c r="E49" s="29"/>
      <c r="F49" s="30"/>
      <c r="G49" s="11"/>
      <c r="H49" s="10"/>
      <c r="I49" s="10"/>
    </row>
    <row r="50" spans="1:9" x14ac:dyDescent="0.25">
      <c r="A50" s="36"/>
      <c r="B50" s="37"/>
      <c r="C50" s="38"/>
      <c r="D50" s="37"/>
      <c r="E50" s="39"/>
      <c r="F50" s="40"/>
    </row>
    <row r="51" spans="1:9" x14ac:dyDescent="0.25">
      <c r="A51" s="41"/>
      <c r="B51" s="41"/>
      <c r="C51" s="42"/>
      <c r="D51" s="41"/>
      <c r="E51" s="43"/>
      <c r="F51" s="44"/>
    </row>
    <row r="52" spans="1:9" x14ac:dyDescent="0.25">
      <c r="A52" s="41"/>
      <c r="B52" s="41"/>
      <c r="C52" s="42"/>
      <c r="D52" s="41"/>
      <c r="E52" s="43"/>
      <c r="F52" s="44"/>
    </row>
    <row r="53" spans="1:9" x14ac:dyDescent="0.25">
      <c r="A53" s="45"/>
      <c r="B53" s="37"/>
      <c r="C53" s="46"/>
      <c r="D53" s="45"/>
      <c r="E53" s="47"/>
      <c r="F53" s="48"/>
    </row>
    <row r="54" spans="1:9" x14ac:dyDescent="0.25">
      <c r="A54" s="41"/>
      <c r="B54" s="41"/>
      <c r="C54" s="42"/>
      <c r="D54" s="41"/>
      <c r="E54" s="43"/>
      <c r="F54" s="44"/>
    </row>
    <row r="55" spans="1:9" x14ac:dyDescent="0.25">
      <c r="A55" s="41"/>
      <c r="B55" s="41"/>
      <c r="C55" s="42"/>
      <c r="D55" s="41"/>
      <c r="E55" s="43"/>
      <c r="F55" s="44"/>
    </row>
  </sheetData>
  <sheetProtection algorithmName="SHA-512" hashValue="4pIBbUfsP1kL1CdrMKRuLQSi/9rKMiHq8Bz0nchiEt3AxyI4PR5x0CCipSm81Vc16vWvE4lgX1bj5bZZfhIpPg==" saltValue="8IdR/COdcmdi8RSunKDcCw==" spinCount="100000" sheet="1" objects="1" scenarios="1"/>
  <pageMargins left="0.7" right="0.7" top="0.78740157499999996" bottom="0.78740157499999996" header="0.3" footer="0.3"/>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souhrn</vt:lpstr>
      <vt:lpstr>swb</vt:lpstr>
      <vt:lpstr>mzb</vt:lpstr>
      <vt:lpstr>brodítka</vt:lpstr>
      <vt:lpstr>brodítka!Oblast_tisku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2019-01-29T11:00:05Z</dcterms:created>
  <dcterms:modified xsi:type="dcterms:W3CDTF">2019-02-01T08:09:44Z</dcterms:modified>
</cp:coreProperties>
</file>