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995" activeTab="2"/>
  </bookViews>
  <sheets>
    <sheet name="Přehled" sheetId="3" r:id="rId1"/>
    <sheet name="Stavební práce" sheetId="1" r:id="rId2"/>
    <sheet name="Zahr. práce, materiál, pomůcky" sheetId="2" r:id="rId3"/>
  </sheets>
  <externalReferences>
    <externalReference r:id="rId6"/>
  </externalReferences>
  <definedNames/>
  <calcPr calcId="152511"/>
</workbook>
</file>

<file path=xl/sharedStrings.xml><?xml version="1.0" encoding="utf-8"?>
<sst xmlns="http://schemas.openxmlformats.org/spreadsheetml/2006/main" count="369" uniqueCount="237">
  <si>
    <t>REKAPITULACE ROZPOČTU</t>
  </si>
  <si>
    <t>Stavba:</t>
  </si>
  <si>
    <t>ZŠ Rudolfa Frimla, Rudolfa Frimla 816, Trutnov 541 01</t>
  </si>
  <si>
    <t>Objekt:</t>
  </si>
  <si>
    <t>Stavební práce - Výstavba zpevněných ploch a vyvýšených záhonů</t>
  </si>
  <si>
    <t>1) Náklady z rozpočtu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</si>
  <si>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</si>
  <si>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</si>
  <si>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</si>
  <si>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</si>
  <si>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</si>
  <si>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</si>
  <si>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</si>
  <si>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</si>
  <si>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</si>
  <si>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766 - Konstrukce truhlářské</t>
  </si>
  <si>
    <t>2) Ostatní náklady</t>
  </si>
  <si>
    <t>Cena bez DPH</t>
  </si>
  <si>
    <t>DPH 21%</t>
  </si>
  <si>
    <t>Cena s DPH</t>
  </si>
  <si>
    <t>ROZPOČET</t>
  </si>
  <si>
    <t>PČ</t>
  </si>
  <si>
    <t>Typ</t>
  </si>
  <si>
    <t>Kód</t>
  </si>
  <si>
    <t>Popis</t>
  </si>
  <si>
    <t>MJ</t>
  </si>
  <si>
    <t>Množství</t>
  </si>
  <si>
    <t>J.cena</t>
  </si>
  <si>
    <t>Cena celkem</t>
  </si>
  <si>
    <t>39</t>
  </si>
  <si>
    <t>K</t>
  </si>
  <si>
    <t>113106121</t>
  </si>
  <si>
    <t>Rozebrání dlažeb komunikací pro pěší z betonových nebo kamenných dlaždic</t>
  </si>
  <si>
    <t>m2</t>
  </si>
  <si>
    <t>40</t>
  </si>
  <si>
    <t>113107171</t>
  </si>
  <si>
    <t>Odstranění podkladu pl přes 50 do 200 m2 z betonu prostého tl 150 mm</t>
  </si>
  <si>
    <t>1</t>
  </si>
  <si>
    <t>131201102</t>
  </si>
  <si>
    <t>Hloubení jam nezapažených v hornině tř. 3 objemu do 1000 m3</t>
  </si>
  <si>
    <t>m3</t>
  </si>
  <si>
    <t>8</t>
  </si>
  <si>
    <t>132201101</t>
  </si>
  <si>
    <t>Hloubení rýh š do 600 mm v hornině tř. 3 objemu do 100 m3</t>
  </si>
  <si>
    <t>57</t>
  </si>
  <si>
    <t>162301101</t>
  </si>
  <si>
    <t>Vodorovné přemístění do 500 m výkopku/sypaniny z horniny tř. 1 až 4</t>
  </si>
  <si>
    <t>12</t>
  </si>
  <si>
    <t>162601102</t>
  </si>
  <si>
    <t>Vodorovné přemístění do 5000 m výkopku/sypaniny z horniny tř. 1 až 4</t>
  </si>
  <si>
    <t>59</t>
  </si>
  <si>
    <t>167101102</t>
  </si>
  <si>
    <t>Nakládání výkopku z hornin tř. 1 až 4 přes 100 m3</t>
  </si>
  <si>
    <t>58</t>
  </si>
  <si>
    <t>171101101</t>
  </si>
  <si>
    <t>Uložení sypaniny z hornin soudržných do násypů zhutněných na 95 % PS</t>
  </si>
  <si>
    <t>48</t>
  </si>
  <si>
    <t>171201201</t>
  </si>
  <si>
    <t>Uložení sypaniny na skládky</t>
  </si>
  <si>
    <t>49</t>
  </si>
  <si>
    <t>171201211</t>
  </si>
  <si>
    <t>Poplatek za uložení odpadu ze sypaniny na skládce (skládkovné)</t>
  </si>
  <si>
    <t>t</t>
  </si>
  <si>
    <t>9</t>
  </si>
  <si>
    <t>274313711</t>
  </si>
  <si>
    <t>Základové pásy z betonu tř. C 20/25</t>
  </si>
  <si>
    <t>7</t>
  </si>
  <si>
    <t>279113122</t>
  </si>
  <si>
    <t>Základová zeď tl do 200 mm z tvárnic ztraceného bednění včetně výplně z betonu tř. C 12/15</t>
  </si>
  <si>
    <t>55</t>
  </si>
  <si>
    <t>279361821</t>
  </si>
  <si>
    <t>Výztuž základových zdí nosných betonářskou ocelí 10 505</t>
  </si>
  <si>
    <t>45</t>
  </si>
  <si>
    <t>564761111</t>
  </si>
  <si>
    <t>Podklad z kameniva hrubého drceného vel. 32-63 mm tl 200 mm</t>
  </si>
  <si>
    <t>47</t>
  </si>
  <si>
    <t>564811111</t>
  </si>
  <si>
    <t>Podklad ze štěrkodrtě ŠD tl 50 mm</t>
  </si>
  <si>
    <t>46</t>
  </si>
  <si>
    <t>564831111</t>
  </si>
  <si>
    <t>Podklad ze štěrkodrtě ŠD tl 100 mm</t>
  </si>
  <si>
    <t>2</t>
  </si>
  <si>
    <t>596811223</t>
  </si>
  <si>
    <t>Kladení betonové dlažby komunikací pro pěší do lože z kameniva vel do 0,25 m2 plochy přes 300 m2</t>
  </si>
  <si>
    <t>3</t>
  </si>
  <si>
    <t>M</t>
  </si>
  <si>
    <t>592457020</t>
  </si>
  <si>
    <t>10</t>
  </si>
  <si>
    <t>622142001</t>
  </si>
  <si>
    <t>Potažení vnějších stěn sklovláknitým pletivem vtlačeným do tenkovrstvé hmoty</t>
  </si>
  <si>
    <t>11</t>
  </si>
  <si>
    <t>622531011R</t>
  </si>
  <si>
    <t>Tenkovrstvá úprava povrchu omítkou včetně penetrace vnějších stěn</t>
  </si>
  <si>
    <t>4</t>
  </si>
  <si>
    <t>916331112</t>
  </si>
  <si>
    <t>Osazení zahradního obrubníku betonového do lože z betonu s boční opěrou</t>
  </si>
  <si>
    <t>m</t>
  </si>
  <si>
    <t>6</t>
  </si>
  <si>
    <t>592172120</t>
  </si>
  <si>
    <t>obrubník betonový zahradní ABO 020-19 šedý 100 x 5 x 20 cm</t>
  </si>
  <si>
    <t>kus</t>
  </si>
  <si>
    <t>41</t>
  </si>
  <si>
    <t>936104213</t>
  </si>
  <si>
    <t>Montáž odpadkového koše kotevními šrouby na  pevný podklad</t>
  </si>
  <si>
    <t>42</t>
  </si>
  <si>
    <t>749101200R</t>
  </si>
  <si>
    <t>43</t>
  </si>
  <si>
    <t>936124113</t>
  </si>
  <si>
    <t>Montáž lavičky stabilní kotvené šrouby na pevný podklad</t>
  </si>
  <si>
    <t>44</t>
  </si>
  <si>
    <t>749101000R</t>
  </si>
  <si>
    <t>53</t>
  </si>
  <si>
    <t>997013511</t>
  </si>
  <si>
    <t>Odvoz suti a vybouraných hmot z meziskládky na skládku do 1 km s naložením a se složením</t>
  </si>
  <si>
    <t>52</t>
  </si>
  <si>
    <t>997013509</t>
  </si>
  <si>
    <t>Příplatek k odvozu suti a vybouraných hmot na skládku ZKD 1 km přes 1 km</t>
  </si>
  <si>
    <t>54</t>
  </si>
  <si>
    <t>997013801</t>
  </si>
  <si>
    <t>Poplatek za uložení stavebního betonového odpadu na skládce (skládkovné)</t>
  </si>
  <si>
    <t>56</t>
  </si>
  <si>
    <t>998223011</t>
  </si>
  <si>
    <t>Přesun hmot pro pozemní komunikace s krytem dlážděným</t>
  </si>
  <si>
    <t>14</t>
  </si>
  <si>
    <t>766699211</t>
  </si>
  <si>
    <t>Montáž truhlářských desek lavic šířky do 500 mm</t>
  </si>
  <si>
    <t>15</t>
  </si>
  <si>
    <t>607215100</t>
  </si>
  <si>
    <t>hoblované prkno tl. 5 cm</t>
  </si>
  <si>
    <t>A</t>
  </si>
  <si>
    <t>Pěstební opatření</t>
  </si>
  <si>
    <t>Kácení stromů jehličnatých D kmene do 300mm</t>
  </si>
  <si>
    <t>ks</t>
  </si>
  <si>
    <t>Frézování pařezu</t>
  </si>
  <si>
    <t>Odvoz a likvidace dřevní hmoty</t>
  </si>
  <si>
    <t>Ošetření stávající zeleně</t>
  </si>
  <si>
    <t>B</t>
  </si>
  <si>
    <t>Příprava pozemku, výsadby</t>
  </si>
  <si>
    <t>Chemické odplevelení před výsadbou vč. postřikové kapaliny</t>
  </si>
  <si>
    <t>Plošná úprava terénu</t>
  </si>
  <si>
    <t>Obdělání půdy frézováním</t>
  </si>
  <si>
    <t>Obdělání půdy vláčením</t>
  </si>
  <si>
    <t>Obdělání půdy hrabáním</t>
  </si>
  <si>
    <t>Založení trávníku výsevem na vrstvě ornice</t>
  </si>
  <si>
    <t>Výsadba listnatých stromů s 50% výměnou půdy vč. ukotvení</t>
  </si>
  <si>
    <t>Výsadba jehličnatého stromu s 50% výměnou půdy vč. ukotvení</t>
  </si>
  <si>
    <t>Výsadba keře s 50% výměnou půdy</t>
  </si>
  <si>
    <t>Výsadba trvalek, okrasných travin a cibulovin</t>
  </si>
  <si>
    <t>Mulčování rostlin kůrou  tl. do 0,1m</t>
  </si>
  <si>
    <t>Mulčování rostlin kačírkem</t>
  </si>
  <si>
    <t>C</t>
  </si>
  <si>
    <t>Specifikace pomocný materiál</t>
  </si>
  <si>
    <t>Strom listnatý (Carpinus betulus ‘Fastigiata’) vel.225-250</t>
  </si>
  <si>
    <t>Travní osivo hřišťová travní směs</t>
  </si>
  <si>
    <t>kg</t>
  </si>
  <si>
    <t>Mulčovací kůra smrková vč. dopravy</t>
  </si>
  <si>
    <t>Štěrk šedý fr. 4-8mm</t>
  </si>
  <si>
    <t>Mulčovací textilie vč. pokládky a hřebů</t>
  </si>
  <si>
    <t>dlažba betonová - CHODNÍKOVÁ STANDARDT 500x500</t>
  </si>
  <si>
    <t>koš odpadkový bez víka</t>
  </si>
  <si>
    <t xml:space="preserve">lavička s opěradlem </t>
  </si>
  <si>
    <t>KRYCÍ LIST ROZPOČTU</t>
  </si>
  <si>
    <t>JKSO:</t>
  </si>
  <si>
    <t/>
  </si>
  <si>
    <t>CC-CZ: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</si>
  <si>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</si>
  <si>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</si>
  <si>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</si>
  <si>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</si>
  <si>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</si>
  <si>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</si>
  <si>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</si>
  <si>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Projektant:</t>
  </si>
  <si>
    <t>Zpracovatel:</t>
  </si>
  <si>
    <t>Poznámka:</t>
  </si>
  <si>
    <t>Náklady z rozpočtu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</si>
  <si>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</si>
  <si>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</si>
  <si>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</si>
  <si>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</si>
  <si>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</si>
  <si>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</si>
  <si>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</si>
  <si>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</si>
  <si>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</si>
  <si>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</si>
  <si>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</si>
  <si>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</si>
  <si>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</si>
  <si>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</si>
  <si>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</si>
  <si>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Vyplň údaj</t>
  </si>
  <si>
    <t>Návod na vyplnění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</si>
  <si>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</si>
  <si>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Parkové úpravy školního atria ZŠ R.Frimla, Trutnov</t>
  </si>
  <si>
    <t>Hnojivo - granulované</t>
  </si>
  <si>
    <t>Základní škola, Trutnov, R. Frimla 816</t>
  </si>
  <si>
    <t>1.</t>
  </si>
  <si>
    <t>D</t>
  </si>
  <si>
    <t>Cibuloviny (viz. osazovací plán)</t>
  </si>
  <si>
    <t>Zahrádkářské nářadí – motyka, konvice, lopata, rýč, hrábě (a 2 ks)</t>
  </si>
  <si>
    <t>č.</t>
  </si>
  <si>
    <t>POLOŽKA</t>
  </si>
  <si>
    <t>Nabídková celková cena za  položku v Kč bez DPH</t>
  </si>
  <si>
    <t>Nabídková celková cena za  položku v Kč vč. DPH</t>
  </si>
  <si>
    <t>2.</t>
  </si>
  <si>
    <t>CELKEM</t>
  </si>
  <si>
    <t xml:space="preserve">
Daň z přidané hodnoty bude účtována v souladu s příslušnými zákonnými ustanoveními platnými ke dni uskutečnění zdanitelného plnění.
Prohlašuji, že veškeré shora uvedené údaje (parametry) jsou úplné, pravdivé a odpovídají skutečnosti. Jsem si vědom/a právních následků v případě uvedení nesprávných nebo nepravdivých údajů (parametrů). 
Místo, datum .................................................
                                                                                                                                                                                            ………………………………………………….. 
                                                                                                                                                                                        Jméno a podpis oprávněné osoby
</t>
  </si>
  <si>
    <r>
      <rPr>
        <b/>
        <sz val="14"/>
        <color theme="1"/>
        <rFont val="Helvetica"/>
        <family val="2"/>
        <scheme val="minor"/>
      </rPr>
      <t xml:space="preserve">Příloha č. 4
</t>
    </r>
    <r>
      <rPr>
        <b/>
        <sz val="20"/>
        <color theme="4" tint="-0.24997000396251678"/>
        <rFont val="Helvetica"/>
        <family val="2"/>
        <scheme val="minor"/>
      </rPr>
      <t xml:space="preserve">Soupis stavebních prací, dodávek a služeb </t>
    </r>
    <r>
      <rPr>
        <b/>
        <sz val="14"/>
        <color theme="1"/>
        <rFont val="Helvetica"/>
        <family val="2"/>
        <scheme val="minor"/>
      </rPr>
      <t xml:space="preserve">
veřejné zakázky na služby s názvem:</t>
    </r>
    <r>
      <rPr>
        <sz val="14"/>
        <color theme="1"/>
        <rFont val="Helvetica"/>
        <family val="2"/>
        <scheme val="minor"/>
      </rPr>
      <t xml:space="preserve">
</t>
    </r>
    <r>
      <rPr>
        <b/>
        <sz val="18"/>
        <color theme="1"/>
        <rFont val="Helvetica"/>
        <family val="2"/>
        <scheme val="minor"/>
      </rPr>
      <t>„</t>
    </r>
    <r>
      <rPr>
        <b/>
        <sz val="20"/>
        <color theme="1"/>
        <rFont val="Helvetica"/>
        <family val="2"/>
        <scheme val="minor"/>
      </rPr>
      <t>Parkové úpravy školního atria ZŠ R. Frimla, Trutnov</t>
    </r>
    <r>
      <rPr>
        <b/>
        <sz val="18"/>
        <color theme="1"/>
        <rFont val="Helvetica"/>
        <family val="2"/>
        <scheme val="minor"/>
      </rPr>
      <t>“</t>
    </r>
    <r>
      <rPr>
        <sz val="14"/>
        <color theme="1"/>
        <rFont val="Helvetica"/>
        <family val="2"/>
        <scheme val="minor"/>
      </rPr>
      <t xml:space="preserve">
</t>
    </r>
  </si>
  <si>
    <t>Soupis stavebních prací, dodávek a služeb</t>
  </si>
  <si>
    <t>Stavební práce</t>
  </si>
  <si>
    <t>Zahradní práce, materiál, didaktické pomůcky</t>
  </si>
  <si>
    <t>Nabídková cena za jednotku v Kč bez DPH</t>
  </si>
  <si>
    <t>Jednotka</t>
  </si>
  <si>
    <t>Počet jednotek</t>
  </si>
  <si>
    <r>
      <t>m</t>
    </r>
    <r>
      <rPr>
        <vertAlign val="superscript"/>
        <sz val="9"/>
        <color indexed="8"/>
        <rFont val="Calibri"/>
        <family val="2"/>
      </rPr>
      <t>2</t>
    </r>
  </si>
  <si>
    <r>
      <t>m</t>
    </r>
    <r>
      <rPr>
        <vertAlign val="superscript"/>
        <sz val="9"/>
        <color indexed="8"/>
        <rFont val="Calibri"/>
        <family val="2"/>
      </rPr>
      <t>3</t>
    </r>
  </si>
  <si>
    <r>
      <rPr>
        <u val="single"/>
        <sz val="9"/>
        <color indexed="8"/>
        <rFont val="Calibri"/>
        <family val="2"/>
      </rPr>
      <t>Bylinková zahrádka</t>
    </r>
    <r>
      <rPr>
        <sz val="9"/>
        <color indexed="8"/>
        <rFont val="Calibri"/>
        <family val="2"/>
      </rPr>
      <t xml:space="preserve"> (bude součástí záhonů naprojektovaných v atriu, součástí je i ovocná zahrádka s jedlými plody; bude doplněna cedulkami s latinským a českým názvem)</t>
    </r>
  </si>
  <si>
    <r>
      <rPr>
        <u val="single"/>
        <sz val="9"/>
        <color indexed="8"/>
        <rFont val="Calibri"/>
        <family val="2"/>
      </rPr>
      <t>Bezdrátová meteostanice:</t>
    </r>
    <r>
      <rPr>
        <sz val="9"/>
        <color indexed="8"/>
        <rFont val="Calibri"/>
        <family val="2"/>
      </rPr>
      <t xml:space="preserve">
- Indikace v režimu 24 h
- Datum
 Východ a západ slunce
 Nastavitelné proměnné počasí
 Vývoj tlaku vzduchu
 Srážky den/měsíc/rok
- 5 symbolů počasí
- Max/min hodnoty pro den/měsíc/rok
 70 programovatelných upozornění
 4 speciální alarmy
 Až 100 údajů na displeji najednou (bez PC)
- Na stanici jsou možné ukazatele ve spojení s volitelnými snímači: evapotranspirace, vlhkost listí, půdní vlhkost, sluneční záření, UV záření, UV index, teplota půdy nebo vody, index tepla/vlhkosti/větru
Obsah balení:
- Konzole se síťovým adaptérem
- Jednotka senzoru se srážkoměrem, teploměrem, vlhkoměrem a anemometrem
- Vysílač
 Aktivní odvětrávání
</t>
    </r>
  </si>
  <si>
    <t>Nabídková celková cena za položku v Kč bez DPH</t>
  </si>
  <si>
    <t>Nabídková celková cena za položku v Kč vč. DPH</t>
  </si>
  <si>
    <t>Položka rozpočtu</t>
  </si>
  <si>
    <t>Didaktické pomůcky</t>
  </si>
  <si>
    <r>
      <rPr>
        <u val="single"/>
        <sz val="9"/>
        <color indexed="8"/>
        <rFont val="Calibri"/>
        <family val="2"/>
      </rPr>
      <t>Fotopast</t>
    </r>
    <r>
      <rPr>
        <sz val="9"/>
        <color indexed="8"/>
        <rFont val="Calibri"/>
        <family val="2"/>
      </rPr>
      <t xml:space="preserve">
- Rozlišení čipu 5 Mpx (12 Mpx interpolovaně)
- Noční IR dosvit 15 - 18m
- LED diody 30 LED diod
- Rychlost odezvy 0,7 sec
- PIR (pohybový) senzor multizónový PIR
- Citlivost PIR nízká / střední / vysoká
- Prodleva 1s - 60 min.
- Rozlišení Foto 5 Mpx (12 Mpx interpolovaně)
 Série foto na jednu indikaci PIR 1 - 3 snímky
 Rozlišení Video 1080P Full HD video
- Foto + Video (souběžný záznam) ANO
- Délka videa 1 - 60s
 Displej monochromatický 2" LCD
- České menu 
- Český návod 
- Napájení až 8ks AA (tužkové baterie)
- Závit pro stativ 
- Záznam zvuku 
- Časovač 
- Časosběr (periodické snímání) 
 Objektiv F=3,1 55°
 SD karta až 32GB
- Rozměry 132x88x65 mm
 Operační teplota -20° až +60°C</t>
    </r>
  </si>
  <si>
    <r>
      <rPr>
        <u val="single"/>
        <sz val="9"/>
        <color indexed="8"/>
        <rFont val="Calibri"/>
        <family val="2"/>
      </rPr>
      <t>Geokoutek</t>
    </r>
    <r>
      <rPr>
        <sz val="9"/>
        <color indexed="8"/>
        <rFont val="Calibri"/>
        <family val="2"/>
      </rPr>
      <t xml:space="preserve"> 
- bude umístěn do záhonu z okrasných travin podél budovy směrem k Venkovní učebně, 
- do záhonu  budou umístěny stojany s deskou, na kterou by se umístili horniny s názvem a vlastnostmi dané horniny</t>
    </r>
  </si>
  <si>
    <r>
      <rPr>
        <u val="single"/>
        <sz val="9"/>
        <color indexed="8"/>
        <rFont val="Calibri"/>
        <family val="2"/>
      </rPr>
      <t>Hmyzí domek</t>
    </r>
    <r>
      <rPr>
        <sz val="9"/>
        <color indexed="8"/>
        <rFont val="Calibri"/>
        <family val="2"/>
      </rPr>
      <t xml:space="preserve">
- Materiál: Masivní dřevo
- Celkové rozměry: 50 x 15 x 100 cm (D x Š x V)</t>
    </r>
  </si>
  <si>
    <t>Dřevěnný kompostér 1200 lt, vč. montáže</t>
  </si>
  <si>
    <r>
      <rPr>
        <u val="single"/>
        <sz val="9"/>
        <color indexed="8"/>
        <rFont val="Calibri"/>
        <family val="2"/>
      </rPr>
      <t>Dřevěnné stojící panely</t>
    </r>
    <r>
      <rPr>
        <sz val="9"/>
        <color indexed="8"/>
        <rFont val="Calibri"/>
        <family val="2"/>
      </rPr>
      <t xml:space="preserve"> 
- budou sloužit k popisu jednotlivých stromů a keřů s doplňujícími obrázky a texty, zajímavostmi - např. kteří živočichové jej obývají apod.</t>
    </r>
  </si>
  <si>
    <r>
      <rPr>
        <u val="single"/>
        <sz val="9"/>
        <color indexed="8"/>
        <rFont val="Calibri"/>
        <family val="2"/>
      </rPr>
      <t>Hřbitov odpadků</t>
    </r>
    <r>
      <rPr>
        <sz val="9"/>
        <color indexed="8"/>
        <rFont val="Calibri"/>
        <family val="2"/>
      </rPr>
      <t xml:space="preserve"> 
- stojan, ve kterém by byly plastové /plexisklo/ krabice se zeminou a cedulkami, co je v dané bedně za odpad a kdy byl uložen. Žáci by v průběhu let mohli pozorovat rychlost rozpadu odpadků; 
- předpoklad spíše bioodpad, papír, apod.)</t>
    </r>
  </si>
  <si>
    <r>
      <rPr>
        <u val="single"/>
        <sz val="9"/>
        <color indexed="8"/>
        <rFont val="Calibri"/>
        <family val="2"/>
      </rPr>
      <t>Hmatový chodník</t>
    </r>
    <r>
      <rPr>
        <sz val="9"/>
        <color indexed="8"/>
        <rFont val="Calibri"/>
        <family val="2"/>
      </rPr>
      <t xml:space="preserve"> 
- bude umístěn přímo do dlažby, kde by se vynechaly dlaždice a použil by se materiál jako různé frakce kameniva, druhů dřeva apod.; (</t>
    </r>
    <r>
      <rPr>
        <i/>
        <sz val="9"/>
        <color indexed="8"/>
        <rFont val="Calibri"/>
        <family val="2"/>
      </rPr>
      <t>dlaždice jsou ve formátu 50x50cm, protobude možné vynechat cca. 20ks dlaždic a vysypat požadovaným materiálem)</t>
    </r>
  </si>
  <si>
    <r>
      <t xml:space="preserve">Strom jehličnatý 200-250 </t>
    </r>
    <r>
      <rPr>
        <i/>
        <sz val="9"/>
        <color indexed="8"/>
        <rFont val="Calibri"/>
        <family val="2"/>
      </rPr>
      <t>(viz. osazovací plán)</t>
    </r>
  </si>
  <si>
    <r>
      <t xml:space="preserve">Keře listnaté 20-30 </t>
    </r>
    <r>
      <rPr>
        <i/>
        <sz val="9"/>
        <color indexed="8"/>
        <rFont val="Calibri"/>
        <family val="2"/>
      </rPr>
      <t>(viz. osazovací plán)</t>
    </r>
  </si>
  <si>
    <r>
      <t xml:space="preserve">Trvalky a půdokryvné keře k9 </t>
    </r>
    <r>
      <rPr>
        <i/>
        <sz val="9"/>
        <color indexed="8"/>
        <rFont val="Calibri"/>
        <family val="2"/>
      </rPr>
      <t>(viz. osazovací plán)</t>
    </r>
  </si>
  <si>
    <r>
      <t>Krmítko</t>
    </r>
    <r>
      <rPr>
        <sz val="9"/>
        <color indexed="8"/>
        <rFont val="Calibri"/>
        <family val="2"/>
      </rPr>
      <t xml:space="preserve"> (3x klasické krmítko, 2x pítko)</t>
    </r>
    <r>
      <rPr>
        <u val="single"/>
        <sz val="9"/>
        <color indexed="8"/>
        <rFont val="Calibri"/>
        <family val="2"/>
      </rPr>
      <t xml:space="preserve">
</t>
    </r>
    <r>
      <rPr>
        <sz val="9"/>
        <color indexed="8"/>
        <rFont val="Calibri"/>
        <family val="2"/>
      </rPr>
      <t>- Materiál: Masivní dřevo
- stojící s přesahem střechy</t>
    </r>
  </si>
  <si>
    <r>
      <rPr>
        <u val="single"/>
        <sz val="9"/>
        <color indexed="8"/>
        <rFont val="Calibri"/>
        <family val="2"/>
      </rPr>
      <t>Sluneční hodiny</t>
    </r>
    <r>
      <rPr>
        <sz val="9"/>
        <color indexed="8"/>
        <rFont val="Calibri"/>
        <family val="2"/>
      </rPr>
      <t xml:space="preserve">
- venkovní provedení
- materiál: Masivní dřevo + kovová ručička
- rozměry minimálně 110 x 150 cm</t>
    </r>
  </si>
  <si>
    <r>
      <rPr>
        <u val="single"/>
        <sz val="9"/>
        <color indexed="8"/>
        <rFont val="Calibri"/>
        <family val="2"/>
      </rPr>
      <t>Přesýpací hodiny</t>
    </r>
    <r>
      <rPr>
        <sz val="9"/>
        <color indexed="8"/>
        <rFont val="Calibri"/>
        <family val="2"/>
      </rPr>
      <t xml:space="preserve">
- materiál: plast 
- časový interval: 10 a 15 minut</t>
    </r>
  </si>
  <si>
    <r>
      <rPr>
        <u val="single"/>
        <sz val="9"/>
        <color indexed="8"/>
        <rFont val="Calibri"/>
        <family val="2"/>
      </rPr>
      <t>Sušička na bylinky</t>
    </r>
    <r>
      <rPr>
        <sz val="9"/>
        <color indexed="8"/>
        <rFont val="Calibri"/>
        <family val="2"/>
      </rPr>
      <t xml:space="preserve"> 
- elektrická s nastavením a regulací teploty, 
- materiál: plast 
- plátová, 
- počet pater: minimálně 5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</si>
</sst>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\ [$Kč-405]"/>
    <numFmt numFmtId="165" formatCode="0\ [$Kč-405]"/>
    <numFmt numFmtId="166" formatCode="#,##0.000"/>
    <numFmt numFmtId="167" formatCode="#,##0&quot; Kč&quot;"/>
    <numFmt numFmtId="168" formatCode="#,##0.00%"/>
    <numFmt numFmtId="169" formatCode="#,##0.00\ &quot;Kč&quot;"/>
  </numFmts>
  <fonts count="43">
    <font>
      <sz val="8"/>
      <color indexed="8"/>
      <name val="Trebuchet MS"/>
      <family val="2"/>
    </font>
    <font>
      <sz val="10"/>
      <name val="Arial"/>
      <family val="2"/>
    </font>
    <font>
      <b/>
      <sz val="16"/>
      <color indexed="8"/>
      <name val="Trebuchet MS"/>
      <family val="2"/>
    </font>
    <font>
      <sz val="9"/>
      <color indexed="8"/>
      <name val="Trebuchet MS"/>
      <family val="2"/>
    </font>
    <font>
      <sz val="10"/>
      <color indexed="8"/>
      <name val="Trebuchet MS"/>
      <family val="2"/>
    </font>
    <font>
      <b/>
      <sz val="12"/>
      <color indexed="8"/>
      <name val="Trebuchet MS"/>
      <family val="2"/>
    </font>
    <font>
      <b/>
      <sz val="10"/>
      <color indexed="8"/>
      <name val="Trebuchet MS"/>
      <family val="2"/>
    </font>
    <font>
      <b/>
      <sz val="12"/>
      <color indexed="10"/>
      <name val="Trebuchet MS"/>
      <family val="2"/>
    </font>
    <font>
      <b/>
      <sz val="12"/>
      <color indexed="11"/>
      <name val="Trebuchet MS"/>
      <family val="2"/>
    </font>
    <font>
      <sz val="12"/>
      <color indexed="12"/>
      <name val="Trebuchet MS"/>
      <family val="2"/>
    </font>
    <font>
      <sz val="10"/>
      <color indexed="12"/>
      <name val="Trebuchet MS"/>
      <family val="2"/>
    </font>
    <font>
      <i/>
      <sz val="8"/>
      <color indexed="8"/>
      <name val="Trebuchet MS"/>
      <family val="2"/>
    </font>
    <font>
      <i/>
      <sz val="8"/>
      <color indexed="15"/>
      <name val="Trebuchet MS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sz val="14"/>
      <color theme="1"/>
      <name val="Helvetica"/>
      <family val="2"/>
      <scheme val="minor"/>
    </font>
    <font>
      <b/>
      <sz val="14"/>
      <color theme="1"/>
      <name val="Helvetica"/>
      <family val="2"/>
      <scheme val="minor"/>
    </font>
    <font>
      <b/>
      <sz val="14"/>
      <name val="Helvetica"/>
      <family val="2"/>
      <scheme val="minor"/>
    </font>
    <font>
      <b/>
      <sz val="9"/>
      <color theme="1"/>
      <name val="Helvetica"/>
      <family val="2"/>
      <scheme val="minor"/>
    </font>
    <font>
      <b/>
      <sz val="11"/>
      <color rgb="FFC00000"/>
      <name val="Helvetica"/>
      <family val="2"/>
      <scheme val="minor"/>
    </font>
    <font>
      <b/>
      <sz val="14"/>
      <color rgb="FFC00000"/>
      <name val="Helvetica"/>
      <family val="2"/>
      <scheme val="minor"/>
    </font>
    <font>
      <b/>
      <sz val="18"/>
      <color theme="1"/>
      <name val="Helvetica"/>
      <family val="2"/>
      <scheme val="minor"/>
    </font>
    <font>
      <b/>
      <sz val="20"/>
      <color theme="4" tint="-0.24997000396251678"/>
      <name val="Helvetica"/>
      <family val="2"/>
      <scheme val="minor"/>
    </font>
    <font>
      <b/>
      <sz val="20"/>
      <color theme="1"/>
      <name val="Helvetica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9"/>
      <color indexed="8"/>
      <name val="Calibri"/>
      <family val="2"/>
    </font>
    <font>
      <i/>
      <sz val="9"/>
      <color indexed="8"/>
      <name val="Calibri"/>
      <family val="2"/>
    </font>
    <font>
      <u val="single"/>
      <sz val="9"/>
      <color indexed="8"/>
      <name val="Calibri"/>
      <family val="2"/>
    </font>
    <font>
      <b/>
      <sz val="20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</fills>
  <borders count="80">
    <border>
      <left/>
      <right/>
      <top/>
      <bottom/>
      <diagonal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hair">
        <color indexed="14"/>
      </bottom>
    </border>
    <border>
      <left style="thin">
        <color indexed="8"/>
      </left>
      <right style="hair">
        <color indexed="14"/>
      </right>
      <top/>
      <bottom/>
    </border>
    <border>
      <left style="hair">
        <color indexed="14"/>
      </left>
      <right/>
      <top style="hair">
        <color indexed="14"/>
      </top>
      <bottom style="hair">
        <color indexed="14"/>
      </bottom>
    </border>
    <border>
      <left/>
      <right/>
      <top style="hair">
        <color indexed="14"/>
      </top>
      <bottom style="hair">
        <color indexed="14"/>
      </bottom>
    </border>
    <border>
      <left style="hair">
        <color indexed="14"/>
      </left>
      <right style="thin">
        <color indexed="8"/>
      </right>
      <top/>
      <bottom/>
    </border>
    <border>
      <left/>
      <right/>
      <top style="hair">
        <color indexed="14"/>
      </top>
      <bottom/>
    </border>
    <border>
      <left style="hair">
        <color indexed="14"/>
      </left>
      <right style="hair">
        <color indexed="14"/>
      </right>
      <top style="hair">
        <color indexed="14"/>
      </top>
      <bottom style="hair">
        <color indexed="14"/>
      </bottom>
    </border>
    <border>
      <left/>
      <right/>
      <top style="hair">
        <color indexed="14"/>
      </top>
      <bottom style="thin">
        <color indexed="8"/>
      </bottom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16"/>
      </left>
      <right/>
      <top/>
      <bottom/>
    </border>
    <border>
      <left/>
      <right style="thin">
        <color indexed="16"/>
      </right>
      <top/>
      <bottom/>
    </border>
    <border>
      <left style="thin"/>
      <right style="thin"/>
      <top/>
      <bottom style="thin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hair">
        <color indexed="14"/>
      </right>
      <top style="hair">
        <color indexed="14"/>
      </top>
      <bottom style="hair">
        <color indexed="14"/>
      </bottom>
    </border>
    <border>
      <left style="thin">
        <color indexed="16"/>
      </left>
      <right/>
      <top style="thin">
        <color indexed="16"/>
      </top>
      <bottom/>
    </border>
    <border>
      <left/>
      <right/>
      <top style="thin">
        <color indexed="16"/>
      </top>
      <bottom/>
    </border>
    <border>
      <left/>
      <right style="thin">
        <color indexed="16"/>
      </right>
      <top style="thin">
        <color indexed="16"/>
      </top>
      <bottom/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9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left"/>
    </xf>
    <xf numFmtId="0" fontId="9" fillId="0" borderId="14" xfId="0" applyNumberFormat="1" applyFont="1" applyBorder="1" applyAlignment="1">
      <alignment horizontal="left"/>
    </xf>
    <xf numFmtId="49" fontId="10" fillId="0" borderId="9" xfId="0" applyNumberFormat="1" applyFont="1" applyBorder="1" applyAlignment="1">
      <alignment horizontal="left"/>
    </xf>
    <xf numFmtId="0" fontId="10" fillId="0" borderId="9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center"/>
    </xf>
    <xf numFmtId="49" fontId="0" fillId="3" borderId="15" xfId="0" applyNumberFormat="1" applyFont="1" applyFill="1" applyBorder="1" applyAlignment="1">
      <alignment horizontal="left" vertical="center" wrapText="1"/>
    </xf>
    <xf numFmtId="49" fontId="0" fillId="3" borderId="15" xfId="0" applyNumberFormat="1" applyFont="1" applyFill="1" applyBorder="1" applyAlignment="1">
      <alignment horizontal="center" vertical="center" wrapText="1"/>
    </xf>
    <xf numFmtId="166" fontId="0" fillId="0" borderId="15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49" fontId="10" fillId="0" borderId="12" xfId="0" applyNumberFormat="1" applyFont="1" applyBorder="1" applyAlignment="1">
      <alignment horizontal="left"/>
    </xf>
    <xf numFmtId="0" fontId="10" fillId="0" borderId="12" xfId="0" applyNumberFormat="1" applyFont="1" applyBorder="1" applyAlignment="1">
      <alignment horizontal="left"/>
    </xf>
    <xf numFmtId="49" fontId="11" fillId="0" borderId="15" xfId="0" applyNumberFormat="1" applyFont="1" applyBorder="1" applyAlignment="1">
      <alignment horizontal="center"/>
    </xf>
    <xf numFmtId="49" fontId="11" fillId="3" borderId="15" xfId="0" applyNumberFormat="1" applyFont="1" applyFill="1" applyBorder="1" applyAlignment="1">
      <alignment horizontal="left" vertical="center" wrapText="1"/>
    </xf>
    <xf numFmtId="49" fontId="11" fillId="3" borderId="15" xfId="0" applyNumberFormat="1" applyFont="1" applyFill="1" applyBorder="1" applyAlignment="1">
      <alignment horizontal="center" vertical="center" wrapText="1"/>
    </xf>
    <xf numFmtId="166" fontId="11" fillId="0" borderId="15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168" fontId="21" fillId="0" borderId="0" xfId="0" applyNumberFormat="1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17" fillId="4" borderId="18" xfId="0" applyFont="1" applyFill="1" applyBorder="1" applyAlignment="1" applyProtection="1">
      <alignment horizontal="left" vertical="center"/>
      <protection/>
    </xf>
    <xf numFmtId="0" fontId="0" fillId="4" borderId="19" xfId="0" applyFont="1" applyFill="1" applyBorder="1" applyAlignment="1" applyProtection="1">
      <alignment vertical="center"/>
      <protection/>
    </xf>
    <xf numFmtId="0" fontId="17" fillId="4" borderId="19" xfId="0" applyFont="1" applyFill="1" applyBorder="1" applyAlignment="1" applyProtection="1">
      <alignment horizontal="right" vertical="center"/>
      <protection/>
    </xf>
    <xf numFmtId="0" fontId="17" fillId="4" borderId="19" xfId="0" applyFont="1" applyFill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Border="1" applyProtection="1">
      <protection/>
    </xf>
    <xf numFmtId="0" fontId="0" fillId="0" borderId="23" xfId="0" applyBorder="1" applyProtection="1">
      <protection/>
    </xf>
    <xf numFmtId="0" fontId="23" fillId="0" borderId="24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23" fillId="0" borderId="25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27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0" fontId="0" fillId="0" borderId="31" xfId="0" applyNumberFormat="1" applyFont="1" applyBorder="1" applyAlignment="1">
      <alignment/>
    </xf>
    <xf numFmtId="0" fontId="0" fillId="0" borderId="31" xfId="0" applyBorder="1" applyProtection="1">
      <protection/>
    </xf>
    <xf numFmtId="0" fontId="0" fillId="0" borderId="31" xfId="0" applyFont="1" applyBorder="1" applyAlignment="1" applyProtection="1">
      <alignment vertical="center"/>
      <protection/>
    </xf>
    <xf numFmtId="0" fontId="0" fillId="4" borderId="31" xfId="0" applyFont="1" applyFill="1" applyBorder="1" applyAlignment="1" applyProtection="1">
      <alignment vertical="center"/>
      <protection/>
    </xf>
    <xf numFmtId="0" fontId="0" fillId="0" borderId="32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34" xfId="0" applyNumberFormat="1" applyFont="1" applyBorder="1" applyAlignment="1">
      <alignment/>
    </xf>
    <xf numFmtId="0" fontId="24" fillId="0" borderId="0" xfId="0" applyFont="1" applyAlignment="1">
      <alignment horizontal="left" vertical="center"/>
    </xf>
    <xf numFmtId="0" fontId="26" fillId="0" borderId="0" xfId="0" applyFont="1" applyBorder="1" applyAlignment="1" applyProtection="1">
      <alignment horizontal="left" vertical="center"/>
      <protection/>
    </xf>
    <xf numFmtId="4" fontId="31" fillId="5" borderId="35" xfId="0" applyNumberFormat="1" applyFont="1" applyFill="1" applyBorder="1" applyAlignment="1">
      <alignment horizontal="center" vertical="center"/>
    </xf>
    <xf numFmtId="4" fontId="31" fillId="5" borderId="36" xfId="0" applyNumberFormat="1" applyFont="1" applyFill="1" applyBorder="1" applyAlignment="1">
      <alignment vertical="center"/>
    </xf>
    <xf numFmtId="169" fontId="0" fillId="0" borderId="36" xfId="0" applyNumberFormat="1" applyBorder="1" applyAlignment="1">
      <alignment horizontal="right"/>
    </xf>
    <xf numFmtId="169" fontId="0" fillId="0" borderId="37" xfId="0" applyNumberFormat="1" applyBorder="1" applyAlignment="1">
      <alignment horizontal="right"/>
    </xf>
    <xf numFmtId="0" fontId="31" fillId="5" borderId="38" xfId="0" applyFont="1" applyFill="1" applyBorder="1" applyAlignment="1">
      <alignment horizontal="center" vertical="center"/>
    </xf>
    <xf numFmtId="0" fontId="31" fillId="5" borderId="39" xfId="0" applyFont="1" applyFill="1" applyBorder="1" applyAlignment="1">
      <alignment vertical="center"/>
    </xf>
    <xf numFmtId="169" fontId="29" fillId="5" borderId="40" xfId="0" applyNumberFormat="1" applyFont="1" applyFill="1" applyBorder="1" applyAlignment="1">
      <alignment horizontal="right" vertical="center"/>
    </xf>
    <xf numFmtId="169" fontId="29" fillId="5" borderId="41" xfId="0" applyNumberFormat="1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vertical="center"/>
    </xf>
    <xf numFmtId="49" fontId="37" fillId="3" borderId="42" xfId="0" applyNumberFormat="1" applyFont="1" applyFill="1" applyBorder="1" applyAlignment="1">
      <alignment horizontal="left"/>
    </xf>
    <xf numFmtId="49" fontId="37" fillId="3" borderId="42" xfId="0" applyNumberFormat="1" applyFont="1" applyFill="1" applyBorder="1" applyAlignment="1">
      <alignment horizontal="center"/>
    </xf>
    <xf numFmtId="49" fontId="37" fillId="3" borderId="43" xfId="0" applyNumberFormat="1" applyFont="1" applyFill="1" applyBorder="1" applyAlignment="1">
      <alignment horizontal="left"/>
    </xf>
    <xf numFmtId="49" fontId="37" fillId="3" borderId="43" xfId="0" applyNumberFormat="1" applyFont="1" applyFill="1" applyBorder="1" applyAlignment="1">
      <alignment horizontal="center"/>
    </xf>
    <xf numFmtId="49" fontId="37" fillId="3" borderId="44" xfId="0" applyNumberFormat="1" applyFont="1" applyFill="1" applyBorder="1" applyAlignment="1">
      <alignment/>
    </xf>
    <xf numFmtId="49" fontId="37" fillId="3" borderId="44" xfId="0" applyNumberFormat="1" applyFont="1" applyFill="1" applyBorder="1" applyAlignment="1">
      <alignment horizontal="center"/>
    </xf>
    <xf numFmtId="49" fontId="37" fillId="3" borderId="42" xfId="0" applyNumberFormat="1" applyFont="1" applyFill="1" applyBorder="1" applyAlignment="1">
      <alignment/>
    </xf>
    <xf numFmtId="49" fontId="37" fillId="3" borderId="42" xfId="0" applyNumberFormat="1" applyFont="1" applyFill="1" applyBorder="1" applyAlignment="1">
      <alignment wrapText="1"/>
    </xf>
    <xf numFmtId="49" fontId="37" fillId="3" borderId="42" xfId="0" applyNumberFormat="1" applyFont="1" applyFill="1" applyBorder="1" applyAlignment="1">
      <alignment horizontal="center" vertical="center"/>
    </xf>
    <xf numFmtId="49" fontId="37" fillId="3" borderId="43" xfId="0" applyNumberFormat="1" applyFont="1" applyFill="1" applyBorder="1" applyAlignment="1">
      <alignment vertical="center"/>
    </xf>
    <xf numFmtId="49" fontId="37" fillId="3" borderId="43" xfId="0" applyNumberFormat="1" applyFont="1" applyFill="1" applyBorder="1" applyAlignment="1">
      <alignment horizontal="center" vertical="center"/>
    </xf>
    <xf numFmtId="49" fontId="36" fillId="6" borderId="45" xfId="0" applyNumberFormat="1" applyFont="1" applyFill="1" applyBorder="1" applyAlignment="1">
      <alignment horizontal="center" vertical="center"/>
    </xf>
    <xf numFmtId="49" fontId="37" fillId="5" borderId="42" xfId="0" applyNumberFormat="1" applyFont="1" applyFill="1" applyBorder="1" applyAlignment="1">
      <alignment/>
    </xf>
    <xf numFmtId="49" fontId="37" fillId="5" borderId="44" xfId="0" applyNumberFormat="1" applyFont="1" applyFill="1" applyBorder="1" applyAlignment="1">
      <alignment wrapText="1"/>
    </xf>
    <xf numFmtId="49" fontId="36" fillId="6" borderId="46" xfId="0" applyNumberFormat="1" applyFont="1" applyFill="1" applyBorder="1" applyAlignment="1">
      <alignment horizontal="center" vertical="center"/>
    </xf>
    <xf numFmtId="49" fontId="37" fillId="5" borderId="44" xfId="0" applyNumberFormat="1" applyFont="1" applyFill="1" applyBorder="1" applyAlignment="1">
      <alignment vertical="center" wrapText="1"/>
    </xf>
    <xf numFmtId="2" fontId="37" fillId="3" borderId="42" xfId="0" applyNumberFormat="1" applyFont="1" applyFill="1" applyBorder="1" applyAlignment="1">
      <alignment/>
    </xf>
    <xf numFmtId="2" fontId="37" fillId="3" borderId="43" xfId="0" applyNumberFormat="1" applyFont="1" applyFill="1" applyBorder="1" applyAlignment="1">
      <alignment/>
    </xf>
    <xf numFmtId="2" fontId="37" fillId="3" borderId="44" xfId="0" applyNumberFormat="1" applyFont="1" applyFill="1" applyBorder="1" applyAlignment="1">
      <alignment vertical="center"/>
    </xf>
    <xf numFmtId="2" fontId="37" fillId="3" borderId="42" xfId="0" applyNumberFormat="1" applyFont="1" applyFill="1" applyBorder="1" applyAlignment="1">
      <alignment vertical="center"/>
    </xf>
    <xf numFmtId="2" fontId="37" fillId="3" borderId="43" xfId="0" applyNumberFormat="1" applyFont="1" applyFill="1" applyBorder="1" applyAlignment="1">
      <alignment vertical="center"/>
    </xf>
    <xf numFmtId="2" fontId="37" fillId="3" borderId="44" xfId="0" applyNumberFormat="1" applyFont="1" applyFill="1" applyBorder="1" applyAlignment="1">
      <alignment/>
    </xf>
    <xf numFmtId="49" fontId="37" fillId="5" borderId="44" xfId="0" applyNumberFormat="1" applyFont="1" applyFill="1" applyBorder="1" applyAlignment="1">
      <alignment vertical="top" wrapText="1"/>
    </xf>
    <xf numFmtId="49" fontId="37" fillId="5" borderId="44" xfId="0" applyNumberFormat="1" applyFont="1" applyFill="1" applyBorder="1" applyAlignment="1">
      <alignment horizontal="center" vertical="center"/>
    </xf>
    <xf numFmtId="2" fontId="37" fillId="5" borderId="44" xfId="0" applyNumberFormat="1" applyFont="1" applyFill="1" applyBorder="1" applyAlignment="1">
      <alignment vertical="center"/>
    </xf>
    <xf numFmtId="169" fontId="37" fillId="5" borderId="44" xfId="0" applyNumberFormat="1" applyFont="1" applyFill="1" applyBorder="1" applyAlignment="1">
      <alignment vertical="center"/>
    </xf>
    <xf numFmtId="0" fontId="37" fillId="5" borderId="44" xfId="0" applyNumberFormat="1" applyFont="1" applyFill="1" applyBorder="1" applyAlignment="1">
      <alignment vertical="center"/>
    </xf>
    <xf numFmtId="169" fontId="37" fillId="3" borderId="6" xfId="0" applyNumberFormat="1" applyFont="1" applyFill="1" applyBorder="1" applyAlignment="1">
      <alignment/>
    </xf>
    <xf numFmtId="169" fontId="37" fillId="3" borderId="47" xfId="0" applyNumberFormat="1" applyFont="1" applyFill="1" applyBorder="1" applyAlignment="1">
      <alignment/>
    </xf>
    <xf numFmtId="169" fontId="37" fillId="3" borderId="36" xfId="0" applyNumberFormat="1" applyFont="1" applyFill="1" applyBorder="1" applyAlignment="1">
      <alignment/>
    </xf>
    <xf numFmtId="169" fontId="37" fillId="3" borderId="47" xfId="0" applyNumberFormat="1" applyFont="1" applyFill="1" applyBorder="1" applyAlignment="1">
      <alignment vertical="center"/>
    </xf>
    <xf numFmtId="169" fontId="37" fillId="3" borderId="2" xfId="0" applyNumberFormat="1" applyFont="1" applyFill="1" applyBorder="1" applyAlignment="1">
      <alignment vertical="center"/>
    </xf>
    <xf numFmtId="169" fontId="37" fillId="3" borderId="2" xfId="0" applyNumberFormat="1" applyFont="1" applyFill="1" applyBorder="1" applyAlignment="1">
      <alignment/>
    </xf>
    <xf numFmtId="0" fontId="37" fillId="3" borderId="48" xfId="0" applyNumberFormat="1" applyFont="1" applyFill="1" applyBorder="1" applyAlignment="1">
      <alignment/>
    </xf>
    <xf numFmtId="0" fontId="37" fillId="3" borderId="0" xfId="0" applyNumberFormat="1" applyFont="1" applyFill="1" applyBorder="1" applyAlignment="1">
      <alignment/>
    </xf>
    <xf numFmtId="0" fontId="37" fillId="3" borderId="0" xfId="0" applyNumberFormat="1" applyFont="1" applyFill="1" applyBorder="1" applyAlignment="1">
      <alignment horizontal="center"/>
    </xf>
    <xf numFmtId="0" fontId="37" fillId="3" borderId="49" xfId="0" applyNumberFormat="1" applyFont="1" applyFill="1" applyBorder="1" applyAlignment="1">
      <alignment/>
    </xf>
    <xf numFmtId="49" fontId="37" fillId="3" borderId="44" xfId="0" applyNumberFormat="1" applyFont="1" applyFill="1" applyBorder="1" applyAlignment="1">
      <alignment horizontal="left"/>
    </xf>
    <xf numFmtId="169" fontId="37" fillId="3" borderId="50" xfId="0" applyNumberFormat="1" applyFont="1" applyFill="1" applyBorder="1" applyAlignment="1">
      <alignment/>
    </xf>
    <xf numFmtId="49" fontId="36" fillId="6" borderId="46" xfId="0" applyNumberFormat="1" applyFont="1" applyFill="1" applyBorder="1" applyAlignment="1">
      <alignment horizontal="center" vertical="center" wrapText="1"/>
    </xf>
    <xf numFmtId="49" fontId="36" fillId="6" borderId="51" xfId="0" applyNumberFormat="1" applyFont="1" applyFill="1" applyBorder="1" applyAlignment="1">
      <alignment horizontal="center" vertical="center" wrapText="1"/>
    </xf>
    <xf numFmtId="49" fontId="36" fillId="6" borderId="52" xfId="0" applyNumberFormat="1" applyFont="1" applyFill="1" applyBorder="1" applyAlignment="1">
      <alignment horizontal="center" vertical="center" wrapText="1"/>
    </xf>
    <xf numFmtId="169" fontId="37" fillId="3" borderId="39" xfId="0" applyNumberFormat="1" applyFont="1" applyFill="1" applyBorder="1" applyAlignment="1">
      <alignment/>
    </xf>
    <xf numFmtId="49" fontId="37" fillId="3" borderId="43" xfId="0" applyNumberFormat="1" applyFont="1" applyFill="1" applyBorder="1" applyAlignment="1">
      <alignment/>
    </xf>
    <xf numFmtId="169" fontId="37" fillId="3" borderId="53" xfId="0" applyNumberFormat="1" applyFont="1" applyFill="1" applyBorder="1" applyAlignment="1">
      <alignment/>
    </xf>
    <xf numFmtId="169" fontId="37" fillId="3" borderId="37" xfId="0" applyNumberFormat="1" applyFont="1" applyFill="1" applyBorder="1" applyAlignment="1">
      <alignment/>
    </xf>
    <xf numFmtId="169" fontId="37" fillId="3" borderId="54" xfId="0" applyNumberFormat="1" applyFont="1" applyFill="1" applyBorder="1" applyAlignment="1">
      <alignment/>
    </xf>
    <xf numFmtId="49" fontId="36" fillId="5" borderId="45" xfId="0" applyNumberFormat="1" applyFont="1" applyFill="1" applyBorder="1" applyAlignment="1">
      <alignment horizontal="center" vertical="center"/>
    </xf>
    <xf numFmtId="49" fontId="36" fillId="5" borderId="46" xfId="0" applyNumberFormat="1" applyFont="1" applyFill="1" applyBorder="1" applyAlignment="1">
      <alignment horizontal="left" vertical="center"/>
    </xf>
    <xf numFmtId="49" fontId="36" fillId="5" borderId="46" xfId="0" applyNumberFormat="1" applyFont="1" applyFill="1" applyBorder="1" applyAlignment="1">
      <alignment horizontal="center" vertical="center"/>
    </xf>
    <xf numFmtId="49" fontId="36" fillId="5" borderId="46" xfId="0" applyNumberFormat="1" applyFont="1" applyFill="1" applyBorder="1" applyAlignment="1">
      <alignment horizontal="center" vertical="center" wrapText="1"/>
    </xf>
    <xf numFmtId="0" fontId="36" fillId="5" borderId="45" xfId="0" applyNumberFormat="1" applyFont="1" applyFill="1" applyBorder="1" applyAlignment="1">
      <alignment horizontal="center" vertical="center"/>
    </xf>
    <xf numFmtId="49" fontId="36" fillId="5" borderId="46" xfId="0" applyNumberFormat="1" applyFont="1" applyFill="1" applyBorder="1" applyAlignment="1">
      <alignment vertical="center"/>
    </xf>
    <xf numFmtId="169" fontId="37" fillId="3" borderId="51" xfId="0" applyNumberFormat="1" applyFont="1" applyFill="1" applyBorder="1" applyAlignment="1">
      <alignment/>
    </xf>
    <xf numFmtId="169" fontId="37" fillId="3" borderId="40" xfId="0" applyNumberFormat="1" applyFont="1" applyFill="1" applyBorder="1" applyAlignment="1">
      <alignment/>
    </xf>
    <xf numFmtId="169" fontId="37" fillId="3" borderId="41" xfId="0" applyNumberFormat="1" applyFont="1" applyFill="1" applyBorder="1" applyAlignment="1">
      <alignment/>
    </xf>
    <xf numFmtId="49" fontId="37" fillId="5" borderId="55" xfId="0" applyNumberFormat="1" applyFont="1" applyFill="1" applyBorder="1" applyAlignment="1">
      <alignment/>
    </xf>
    <xf numFmtId="49" fontId="37" fillId="5" borderId="55" xfId="0" applyNumberFormat="1" applyFont="1" applyFill="1" applyBorder="1" applyAlignment="1">
      <alignment horizontal="center" vertical="center"/>
    </xf>
    <xf numFmtId="0" fontId="37" fillId="5" borderId="55" xfId="0" applyNumberFormat="1" applyFont="1" applyFill="1" applyBorder="1" applyAlignment="1">
      <alignment vertical="center"/>
    </xf>
    <xf numFmtId="169" fontId="37" fillId="5" borderId="55" xfId="0" applyNumberFormat="1" applyFont="1" applyFill="1" applyBorder="1" applyAlignment="1">
      <alignment vertical="center"/>
    </xf>
    <xf numFmtId="0" fontId="37" fillId="3" borderId="45" xfId="0" applyNumberFormat="1" applyFont="1" applyFill="1" applyBorder="1" applyAlignment="1">
      <alignment/>
    </xf>
    <xf numFmtId="49" fontId="14" fillId="3" borderId="46" xfId="0" applyNumberFormat="1" applyFont="1" applyFill="1" applyBorder="1" applyAlignment="1">
      <alignment horizontal="center" vertical="center"/>
    </xf>
    <xf numFmtId="0" fontId="37" fillId="3" borderId="46" xfId="0" applyNumberFormat="1" applyFont="1" applyFill="1" applyBorder="1" applyAlignment="1">
      <alignment horizontal="center"/>
    </xf>
    <xf numFmtId="0" fontId="37" fillId="3" borderId="46" xfId="0" applyNumberFormat="1" applyFont="1" applyFill="1" applyBorder="1" applyAlignment="1">
      <alignment/>
    </xf>
    <xf numFmtId="167" fontId="37" fillId="3" borderId="46" xfId="0" applyNumberFormat="1" applyFont="1" applyFill="1" applyBorder="1" applyAlignment="1">
      <alignment/>
    </xf>
    <xf numFmtId="169" fontId="14" fillId="3" borderId="51" xfId="0" applyNumberFormat="1" applyFont="1" applyFill="1" applyBorder="1" applyAlignment="1">
      <alignment horizontal="right" vertical="center"/>
    </xf>
    <xf numFmtId="169" fontId="14" fillId="3" borderId="52" xfId="0" applyNumberFormat="1" applyFont="1" applyFill="1" applyBorder="1" applyAlignment="1">
      <alignment horizontal="right" vertical="center"/>
    </xf>
    <xf numFmtId="0" fontId="30" fillId="6" borderId="56" xfId="0" applyFont="1" applyFill="1" applyBorder="1" applyAlignment="1">
      <alignment horizontal="center" vertical="center" wrapText="1"/>
    </xf>
    <xf numFmtId="0" fontId="30" fillId="6" borderId="57" xfId="0" applyFont="1" applyFill="1" applyBorder="1" applyAlignment="1">
      <alignment horizontal="center" vertical="center" wrapText="1"/>
    </xf>
    <xf numFmtId="0" fontId="30" fillId="6" borderId="58" xfId="0" applyFont="1" applyFill="1" applyBorder="1" applyAlignment="1">
      <alignment horizontal="center" vertical="center" wrapText="1"/>
    </xf>
    <xf numFmtId="169" fontId="37" fillId="3" borderId="36" xfId="0" applyNumberFormat="1" applyFont="1" applyFill="1" applyBorder="1" applyAlignment="1">
      <alignment horizontal="right" vertical="center"/>
    </xf>
    <xf numFmtId="169" fontId="37" fillId="3" borderId="37" xfId="0" applyNumberFormat="1" applyFont="1" applyFill="1" applyBorder="1" applyAlignment="1">
      <alignment horizontal="right" vertical="center"/>
    </xf>
    <xf numFmtId="0" fontId="37" fillId="3" borderId="59" xfId="0" applyNumberFormat="1" applyFont="1" applyFill="1" applyBorder="1" applyAlignment="1">
      <alignment horizontal="center" vertical="center"/>
    </xf>
    <xf numFmtId="0" fontId="37" fillId="3" borderId="60" xfId="0" applyNumberFormat="1" applyFont="1" applyFill="1" applyBorder="1" applyAlignment="1">
      <alignment horizontal="center" vertical="center"/>
    </xf>
    <xf numFmtId="0" fontId="37" fillId="3" borderId="61" xfId="0" applyNumberFormat="1" applyFont="1" applyFill="1" applyBorder="1" applyAlignment="1">
      <alignment horizontal="center" vertical="center"/>
    </xf>
    <xf numFmtId="0" fontId="37" fillId="3" borderId="62" xfId="0" applyNumberFormat="1" applyFont="1" applyFill="1" applyBorder="1" applyAlignment="1">
      <alignment horizontal="center" vertical="center"/>
    </xf>
    <xf numFmtId="49" fontId="37" fillId="3" borderId="42" xfId="0" applyNumberFormat="1" applyFont="1" applyFill="1" applyBorder="1" applyAlignment="1">
      <alignment vertical="center" wrapText="1"/>
    </xf>
    <xf numFmtId="169" fontId="37" fillId="3" borderId="36" xfId="0" applyNumberFormat="1" applyFont="1" applyFill="1" applyBorder="1" applyAlignment="1">
      <alignment vertical="center"/>
    </xf>
    <xf numFmtId="169" fontId="37" fillId="3" borderId="37" xfId="0" applyNumberFormat="1" applyFont="1" applyFill="1" applyBorder="1" applyAlignment="1">
      <alignment vertical="center"/>
    </xf>
    <xf numFmtId="4" fontId="29" fillId="5" borderId="63" xfId="0" applyNumberFormat="1" applyFont="1" applyFill="1" applyBorder="1" applyAlignment="1">
      <alignment horizontal="center" vertical="center"/>
    </xf>
    <xf numFmtId="4" fontId="29" fillId="5" borderId="64" xfId="0" applyNumberFormat="1" applyFont="1" applyFill="1" applyBorder="1" applyAlignment="1">
      <alignment horizontal="center" vertical="center"/>
    </xf>
    <xf numFmtId="4" fontId="29" fillId="5" borderId="65" xfId="0" applyNumberFormat="1" applyFont="1" applyFill="1" applyBorder="1" applyAlignment="1">
      <alignment horizontal="center" vertical="center"/>
    </xf>
    <xf numFmtId="0" fontId="29" fillId="5" borderId="66" xfId="0" applyFont="1" applyFill="1" applyBorder="1" applyAlignment="1">
      <alignment horizontal="center" vertical="center"/>
    </xf>
    <xf numFmtId="0" fontId="29" fillId="5" borderId="40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left" vertical="top" wrapText="1"/>
    </xf>
    <xf numFmtId="0" fontId="0" fillId="0" borderId="68" xfId="0" applyFont="1" applyBorder="1" applyAlignment="1">
      <alignment horizontal="left" vertical="top" wrapText="1"/>
    </xf>
    <xf numFmtId="0" fontId="0" fillId="0" borderId="69" xfId="0" applyFont="1" applyBorder="1" applyAlignment="1">
      <alignment horizontal="left" vertical="top" wrapText="1"/>
    </xf>
    <xf numFmtId="0" fontId="0" fillId="0" borderId="7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71" xfId="0" applyFont="1" applyBorder="1" applyAlignment="1">
      <alignment horizontal="left" vertical="top" wrapText="1"/>
    </xf>
    <xf numFmtId="0" fontId="0" fillId="0" borderId="72" xfId="0" applyFont="1" applyBorder="1" applyAlignment="1">
      <alignment horizontal="left" vertical="top" wrapText="1"/>
    </xf>
    <xf numFmtId="0" fontId="0" fillId="0" borderId="73" xfId="0" applyFont="1" applyBorder="1" applyAlignment="1">
      <alignment horizontal="left" vertical="top" wrapText="1"/>
    </xf>
    <xf numFmtId="0" fontId="0" fillId="0" borderId="74" xfId="0" applyFont="1" applyBorder="1" applyAlignment="1">
      <alignment horizontal="left" vertical="top" wrapText="1"/>
    </xf>
    <xf numFmtId="0" fontId="27" fillId="0" borderId="0" xfId="0" applyFont="1" applyAlignment="1">
      <alignment horizontal="center" vertical="center" wrapText="1"/>
    </xf>
    <xf numFmtId="4" fontId="17" fillId="4" borderId="19" xfId="0" applyNumberFormat="1" applyFont="1" applyFill="1" applyBorder="1" applyAlignment="1" applyProtection="1">
      <alignment vertical="center"/>
      <protection/>
    </xf>
    <xf numFmtId="4" fontId="17" fillId="4" borderId="75" xfId="0" applyNumberFormat="1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4" fontId="19" fillId="0" borderId="0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31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8" fillId="7" borderId="0" xfId="0" applyFont="1" applyFill="1" applyBorder="1" applyAlignment="1" applyProtection="1">
      <alignment horizontal="left" vertical="center"/>
      <protection/>
    </xf>
    <xf numFmtId="0" fontId="18" fillId="7" borderId="0" xfId="0" applyFont="1" applyFill="1" applyBorder="1" applyAlignment="1" applyProtection="1">
      <alignment horizontal="left" vertical="center"/>
      <protection/>
    </xf>
    <xf numFmtId="0" fontId="18" fillId="5" borderId="0" xfId="0" applyFont="1" applyFill="1" applyBorder="1" applyAlignment="1" applyProtection="1">
      <alignment horizontal="left" vertical="center"/>
      <protection/>
    </xf>
    <xf numFmtId="0" fontId="18" fillId="5" borderId="0" xfId="0" applyFont="1" applyFill="1" applyBorder="1" applyAlignment="1" applyProtection="1">
      <alignment horizontal="left" vertical="center"/>
      <protection/>
    </xf>
    <xf numFmtId="0" fontId="18" fillId="7" borderId="0" xfId="0" applyFont="1" applyFill="1" applyBorder="1" applyAlignment="1" applyProtection="1">
      <alignment horizontal="left" vertical="center"/>
      <protection locked="0"/>
    </xf>
    <xf numFmtId="0" fontId="18" fillId="7" borderId="0" xfId="0" applyFont="1" applyFill="1" applyBorder="1" applyAlignment="1" applyProtection="1">
      <alignment horizontal="left" vertical="center"/>
      <protection/>
    </xf>
    <xf numFmtId="0" fontId="18" fillId="5" borderId="0" xfId="0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9" fontId="11" fillId="3" borderId="15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Border="1" applyAlignment="1">
      <alignment/>
    </xf>
    <xf numFmtId="164" fontId="10" fillId="0" borderId="12" xfId="0" applyNumberFormat="1" applyFont="1" applyBorder="1" applyAlignment="1">
      <alignment/>
    </xf>
    <xf numFmtId="4" fontId="10" fillId="3" borderId="12" xfId="0" applyNumberFormat="1" applyFont="1" applyFill="1" applyBorder="1" applyAlignment="1">
      <alignment vertical="center"/>
    </xf>
    <xf numFmtId="164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3" borderId="15" xfId="0" applyNumberFormat="1" applyFont="1" applyFill="1" applyBorder="1" applyAlignment="1">
      <alignment horizontal="left" vertical="center" wrapText="1"/>
    </xf>
    <xf numFmtId="4" fontId="11" fillId="0" borderId="15" xfId="0" applyNumberFormat="1" applyFont="1" applyBorder="1" applyAlignment="1">
      <alignment/>
    </xf>
    <xf numFmtId="164" fontId="5" fillId="0" borderId="0" xfId="0" applyNumberFormat="1" applyFont="1" applyBorder="1" applyAlignment="1">
      <alignment vertical="center"/>
    </xf>
    <xf numFmtId="0" fontId="0" fillId="2" borderId="0" xfId="0" applyNumberFormat="1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 vertical="center"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9" fontId="3" fillId="2" borderId="12" xfId="0" applyNumberFormat="1" applyFont="1" applyFill="1" applyBorder="1" applyAlignment="1">
      <alignment horizontal="center" vertical="center" wrapText="1"/>
    </xf>
    <xf numFmtId="0" fontId="0" fillId="2" borderId="12" xfId="0" applyNumberFormat="1" applyFont="1" applyFill="1" applyBorder="1" applyAlignment="1">
      <alignment vertical="center" wrapText="1"/>
    </xf>
    <xf numFmtId="0" fontId="0" fillId="2" borderId="76" xfId="0" applyNumberFormat="1" applyFont="1" applyFill="1" applyBorder="1" applyAlignment="1">
      <alignment vertical="center" wrapText="1"/>
    </xf>
    <xf numFmtId="164" fontId="9" fillId="0" borderId="14" xfId="0" applyNumberFormat="1" applyFont="1" applyBorder="1" applyAlignment="1">
      <alignment/>
    </xf>
    <xf numFmtId="4" fontId="9" fillId="3" borderId="14" xfId="0" applyNumberFormat="1" applyFont="1" applyFill="1" applyBorder="1" applyAlignment="1">
      <alignment vertical="center"/>
    </xf>
    <xf numFmtId="49" fontId="6" fillId="3" borderId="0" xfId="0" applyNumberFormat="1" applyFont="1" applyFill="1" applyBorder="1" applyAlignment="1">
      <alignment horizontal="left" vertical="center" wrapText="1"/>
    </xf>
    <xf numFmtId="49" fontId="4" fillId="3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164" fontId="11" fillId="0" borderId="15" xfId="0" applyNumberFormat="1" applyFont="1" applyBorder="1" applyAlignment="1">
      <alignment/>
    </xf>
    <xf numFmtId="164" fontId="10" fillId="0" borderId="9" xfId="0" applyNumberFormat="1" applyFont="1" applyBorder="1" applyAlignment="1">
      <alignment/>
    </xf>
    <xf numFmtId="4" fontId="10" fillId="3" borderId="9" xfId="0" applyNumberFormat="1" applyFont="1" applyFill="1" applyBorder="1" applyAlignment="1">
      <alignment vertical="center"/>
    </xf>
    <xf numFmtId="49" fontId="14" fillId="3" borderId="77" xfId="0" applyNumberFormat="1" applyFont="1" applyFill="1" applyBorder="1" applyAlignment="1">
      <alignment horizontal="center"/>
    </xf>
    <xf numFmtId="0" fontId="38" fillId="3" borderId="78" xfId="0" applyNumberFormat="1" applyFont="1" applyFill="1" applyBorder="1" applyAlignment="1">
      <alignment/>
    </xf>
    <xf numFmtId="0" fontId="38" fillId="3" borderId="79" xfId="0" applyNumberFormat="1" applyFont="1" applyFill="1" applyBorder="1" applyAlignment="1">
      <alignment/>
    </xf>
    <xf numFmtId="49" fontId="42" fillId="3" borderId="48" xfId="0" applyNumberFormat="1" applyFont="1" applyFill="1" applyBorder="1" applyAlignment="1">
      <alignment horizontal="center" vertical="center"/>
    </xf>
    <xf numFmtId="49" fontId="42" fillId="3" borderId="0" xfId="0" applyNumberFormat="1" applyFont="1" applyFill="1" applyBorder="1" applyAlignment="1">
      <alignment horizontal="center" vertical="center"/>
    </xf>
    <xf numFmtId="49" fontId="42" fillId="3" borderId="49" xfId="0" applyNumberFormat="1" applyFont="1" applyFill="1" applyBorder="1" applyAlignment="1">
      <alignment horizontal="center" vertical="center"/>
    </xf>
    <xf numFmtId="49" fontId="41" fillId="5" borderId="44" xfId="0" applyNumberFormat="1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0000"/>
      <rgbColor rgb="00960000"/>
      <rgbColor rgb="00003366"/>
      <rgbColor rgb="00D2D2D2"/>
      <rgbColor rgb="00969696"/>
      <rgbColor rgb="000000FF"/>
      <rgbColor rgb="00AAAAAA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el\AppData\Local\Microsoft\Windows\INetCache\Content.Outlook\K62R5F5Z\20170051%20-%20Venkovn&#237;%20u&#269;ebna%20p&#345;&#237;rodn&#237;ch%20v&#283;d%20-%20Z&#352;%20R.%20Frimla%20zad&#225;n&#23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20170051 - Multimedi - 20..."/>
    </sheetNames>
    <sheetDataSet>
      <sheetData sheetId="0" refreshError="1">
        <row r="20">
          <cell r="AN20" t="str">
            <v/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 topLeftCell="A10">
      <selection activeCell="C32" sqref="C32"/>
    </sheetView>
  </sheetViews>
  <sheetFormatPr defaultColWidth="9.33203125" defaultRowHeight="13.5"/>
  <cols>
    <col min="1" max="1" width="8.5" style="0" customWidth="1"/>
    <col min="2" max="2" width="55.66015625" style="0" customWidth="1"/>
    <col min="3" max="4" width="41.66015625" style="0" customWidth="1"/>
  </cols>
  <sheetData>
    <row r="1" spans="1:4" ht="13.5" customHeight="1">
      <c r="A1" s="204" t="s">
        <v>208</v>
      </c>
      <c r="B1" s="204"/>
      <c r="C1" s="204"/>
      <c r="D1" s="204"/>
    </row>
    <row r="2" spans="1:4" ht="13.5" customHeight="1">
      <c r="A2" s="204"/>
      <c r="B2" s="204"/>
      <c r="C2" s="204"/>
      <c r="D2" s="204"/>
    </row>
    <row r="3" spans="1:4" ht="13.5" customHeight="1">
      <c r="A3" s="204"/>
      <c r="B3" s="204"/>
      <c r="C3" s="204"/>
      <c r="D3" s="204"/>
    </row>
    <row r="4" spans="1:4" ht="13.5" customHeight="1">
      <c r="A4" s="204"/>
      <c r="B4" s="204"/>
      <c r="C4" s="204"/>
      <c r="D4" s="204"/>
    </row>
    <row r="5" spans="1:4" ht="13.5" customHeight="1">
      <c r="A5" s="204"/>
      <c r="B5" s="204"/>
      <c r="C5" s="204"/>
      <c r="D5" s="204"/>
    </row>
    <row r="6" spans="1:4" ht="13.5" customHeight="1">
      <c r="A6" s="204"/>
      <c r="B6" s="204"/>
      <c r="C6" s="204"/>
      <c r="D6" s="204"/>
    </row>
    <row r="7" spans="1:4" ht="13.5" customHeight="1">
      <c r="A7" s="204"/>
      <c r="B7" s="204"/>
      <c r="C7" s="204"/>
      <c r="D7" s="204"/>
    </row>
    <row r="8" spans="1:4" ht="13.5" customHeight="1">
      <c r="A8" s="204"/>
      <c r="B8" s="204"/>
      <c r="C8" s="204"/>
      <c r="D8" s="204"/>
    </row>
    <row r="9" spans="1:4" ht="13.5" customHeight="1">
      <c r="A9" s="204"/>
      <c r="B9" s="204"/>
      <c r="C9" s="204"/>
      <c r="D9" s="204"/>
    </row>
    <row r="10" spans="1:4" ht="13.5" customHeight="1">
      <c r="A10" s="204"/>
      <c r="B10" s="204"/>
      <c r="C10" s="204"/>
      <c r="D10" s="204"/>
    </row>
    <row r="11" spans="1:4" ht="13.5" customHeight="1">
      <c r="A11" s="204"/>
      <c r="B11" s="204"/>
      <c r="C11" s="204"/>
      <c r="D11" s="204"/>
    </row>
    <row r="12" spans="1:4" ht="13.5" customHeight="1">
      <c r="A12" s="204"/>
      <c r="B12" s="204"/>
      <c r="C12" s="204"/>
      <c r="D12" s="204"/>
    </row>
    <row r="13" spans="1:4" ht="13.5" customHeight="1">
      <c r="A13" s="204"/>
      <c r="B13" s="204"/>
      <c r="C13" s="204"/>
      <c r="D13" s="204"/>
    </row>
    <row r="14" spans="1:4" ht="13.5" customHeight="1">
      <c r="A14" s="204"/>
      <c r="B14" s="204"/>
      <c r="C14" s="204"/>
      <c r="D14" s="204"/>
    </row>
    <row r="15" spans="1:4" ht="13.5" customHeight="1">
      <c r="A15" s="204"/>
      <c r="B15" s="204"/>
      <c r="C15" s="204"/>
      <c r="D15" s="204"/>
    </row>
    <row r="16" spans="1:4" ht="13.5" customHeight="1">
      <c r="A16" s="204"/>
      <c r="B16" s="204"/>
      <c r="C16" s="204"/>
      <c r="D16" s="204"/>
    </row>
    <row r="17" spans="1:4" ht="13.5" customHeight="1">
      <c r="A17" s="204"/>
      <c r="B17" s="204"/>
      <c r="C17" s="204"/>
      <c r="D17" s="204"/>
    </row>
    <row r="18" spans="1:4" ht="13.5" customHeight="1">
      <c r="A18" s="204"/>
      <c r="B18" s="204"/>
      <c r="C18" s="204"/>
      <c r="D18" s="204"/>
    </row>
    <row r="19" spans="1:4" ht="13.5" customHeight="1">
      <c r="A19" s="204"/>
      <c r="B19" s="204"/>
      <c r="C19" s="204"/>
      <c r="D19" s="204"/>
    </row>
    <row r="20" spans="1:4" ht="13.5" customHeight="1">
      <c r="A20" s="204"/>
      <c r="B20" s="204"/>
      <c r="C20" s="204"/>
      <c r="D20" s="204"/>
    </row>
    <row r="21" spans="1:4" ht="13.5" customHeight="1">
      <c r="A21" s="204"/>
      <c r="B21" s="204"/>
      <c r="C21" s="204"/>
      <c r="D21" s="204"/>
    </row>
    <row r="22" spans="1:4" ht="13.5" customHeight="1">
      <c r="A22" s="204"/>
      <c r="B22" s="204"/>
      <c r="C22" s="204"/>
      <c r="D22" s="204"/>
    </row>
    <row r="23" spans="1:4" ht="13.5" customHeight="1">
      <c r="A23" s="204"/>
      <c r="B23" s="204"/>
      <c r="C23" s="204"/>
      <c r="D23" s="204"/>
    </row>
    <row r="24" spans="1:4" ht="13.5" customHeight="1">
      <c r="A24" s="204"/>
      <c r="B24" s="204"/>
      <c r="C24" s="204"/>
      <c r="D24" s="204"/>
    </row>
    <row r="25" spans="1:4" ht="13.5" customHeight="1" thickBot="1">
      <c r="A25" s="204"/>
      <c r="B25" s="204"/>
      <c r="C25" s="204"/>
      <c r="D25" s="204"/>
    </row>
    <row r="26" spans="1:4" ht="36" customHeight="1" thickBot="1">
      <c r="A26" s="190" t="s">
        <v>209</v>
      </c>
      <c r="B26" s="191"/>
      <c r="C26" s="191"/>
      <c r="D26" s="192"/>
    </row>
    <row r="27" spans="1:4" ht="24">
      <c r="A27" s="178" t="s">
        <v>201</v>
      </c>
      <c r="B27" s="179" t="s">
        <v>202</v>
      </c>
      <c r="C27" s="179" t="s">
        <v>203</v>
      </c>
      <c r="D27" s="180" t="s">
        <v>204</v>
      </c>
    </row>
    <row r="28" spans="1:4" ht="15">
      <c r="A28" s="101" t="s">
        <v>197</v>
      </c>
      <c r="B28" s="102" t="s">
        <v>210</v>
      </c>
      <c r="C28" s="103">
        <f>'Stavební práce'!M34</f>
        <v>0</v>
      </c>
      <c r="D28" s="104">
        <f>'Stavební práce'!L42</f>
        <v>0</v>
      </c>
    </row>
    <row r="29" spans="1:4" ht="15.75" thickBot="1">
      <c r="A29" s="105" t="s">
        <v>205</v>
      </c>
      <c r="B29" s="106" t="s">
        <v>211</v>
      </c>
      <c r="C29" s="103">
        <f>'Zahr. práce, materiál, pomůcky'!F49</f>
        <v>0</v>
      </c>
      <c r="D29" s="104">
        <f>'Zahr. práce, materiál, pomůcky'!G49</f>
        <v>0</v>
      </c>
    </row>
    <row r="30" spans="1:4" ht="18.75" thickBot="1">
      <c r="A30" s="193" t="s">
        <v>206</v>
      </c>
      <c r="B30" s="194"/>
      <c r="C30" s="107">
        <f>SUM(C28:C29)</f>
        <v>0</v>
      </c>
      <c r="D30" s="108">
        <f>SUM(D28:D29)</f>
        <v>0</v>
      </c>
    </row>
    <row r="31" spans="1:4" ht="18">
      <c r="A31" s="109"/>
      <c r="B31" s="110"/>
      <c r="C31" s="110"/>
      <c r="D31" s="110"/>
    </row>
    <row r="32" spans="1:4" ht="18.75" thickBot="1">
      <c r="A32" s="109"/>
      <c r="B32" s="110"/>
      <c r="C32" s="110"/>
      <c r="D32" s="110"/>
    </row>
    <row r="33" spans="1:4" ht="13.5">
      <c r="A33" s="195" t="s">
        <v>207</v>
      </c>
      <c r="B33" s="196"/>
      <c r="C33" s="196"/>
      <c r="D33" s="197"/>
    </row>
    <row r="34" spans="1:4" ht="13.5">
      <c r="A34" s="198"/>
      <c r="B34" s="199"/>
      <c r="C34" s="199"/>
      <c r="D34" s="200"/>
    </row>
    <row r="35" spans="1:4" ht="13.5">
      <c r="A35" s="198"/>
      <c r="B35" s="199"/>
      <c r="C35" s="199"/>
      <c r="D35" s="200"/>
    </row>
    <row r="36" spans="1:4" ht="13.5">
      <c r="A36" s="198"/>
      <c r="B36" s="199"/>
      <c r="C36" s="199"/>
      <c r="D36" s="200"/>
    </row>
    <row r="37" spans="1:4" ht="13.5">
      <c r="A37" s="198"/>
      <c r="B37" s="199"/>
      <c r="C37" s="199"/>
      <c r="D37" s="200"/>
    </row>
    <row r="38" spans="1:4" ht="13.5">
      <c r="A38" s="198"/>
      <c r="B38" s="199"/>
      <c r="C38" s="199"/>
      <c r="D38" s="200"/>
    </row>
    <row r="39" spans="1:4" ht="14.25" thickBot="1">
      <c r="A39" s="201"/>
      <c r="B39" s="202"/>
      <c r="C39" s="202"/>
      <c r="D39" s="203"/>
    </row>
  </sheetData>
  <mergeCells count="4">
    <mergeCell ref="A26:D26"/>
    <mergeCell ref="A30:B30"/>
    <mergeCell ref="A33:D39"/>
    <mergeCell ref="A1:D2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T170"/>
  <sheetViews>
    <sheetView showGridLines="0" workbookViewId="0" topLeftCell="A73">
      <selection activeCell="R181" sqref="R181"/>
    </sheetView>
  </sheetViews>
  <sheetFormatPr defaultColWidth="9.16015625" defaultRowHeight="11.25" customHeight="1"/>
  <cols>
    <col min="1" max="1" width="7.16015625" style="1" customWidth="1"/>
    <col min="2" max="2" width="2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7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2" style="1" customWidth="1"/>
    <col min="19" max="19" width="9.16015625" style="1" customWidth="1"/>
    <col min="20" max="20" width="57.5" style="1" customWidth="1"/>
    <col min="21" max="256" width="9.16015625" style="1" customWidth="1"/>
  </cols>
  <sheetData>
    <row r="6" spans="2:17" ht="11.25" customHeight="1">
      <c r="B6" s="88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</row>
    <row r="7" spans="2:17" ht="11.25" customHeight="1">
      <c r="B7" s="91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92"/>
    </row>
    <row r="8" spans="2:17" ht="24" customHeight="1">
      <c r="B8" s="91"/>
      <c r="C8" s="215" t="s">
        <v>161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7"/>
    </row>
    <row r="9" spans="2:20" ht="15" customHeight="1">
      <c r="B9" s="91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93"/>
      <c r="T9" s="99" t="s">
        <v>192</v>
      </c>
    </row>
    <row r="10" spans="2:20" ht="15" customHeight="1">
      <c r="B10" s="91"/>
      <c r="C10" s="64"/>
      <c r="D10" s="65" t="s">
        <v>1</v>
      </c>
      <c r="E10" s="64"/>
      <c r="F10" s="218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93"/>
      <c r="T10" s="212" t="s">
        <v>193</v>
      </c>
    </row>
    <row r="11" spans="2:20" ht="15" customHeight="1">
      <c r="B11" s="91"/>
      <c r="C11" s="66"/>
      <c r="D11" s="67" t="s">
        <v>3</v>
      </c>
      <c r="E11" s="66"/>
      <c r="F11" s="220" t="s">
        <v>194</v>
      </c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94"/>
      <c r="T11" s="213"/>
    </row>
    <row r="12" spans="2:20" ht="15" customHeight="1">
      <c r="B12" s="91"/>
      <c r="C12" s="66"/>
      <c r="D12" s="65" t="s">
        <v>162</v>
      </c>
      <c r="E12" s="66"/>
      <c r="F12" s="68" t="s">
        <v>163</v>
      </c>
      <c r="G12" s="66"/>
      <c r="H12" s="66"/>
      <c r="I12" s="66"/>
      <c r="J12" s="66"/>
      <c r="K12" s="66"/>
      <c r="L12" s="66"/>
      <c r="M12" s="65" t="s">
        <v>164</v>
      </c>
      <c r="N12" s="66"/>
      <c r="O12" s="68" t="s">
        <v>163</v>
      </c>
      <c r="P12" s="66"/>
      <c r="Q12" s="94"/>
      <c r="T12" s="213"/>
    </row>
    <row r="13" spans="2:20" ht="15" customHeight="1">
      <c r="B13" s="91"/>
      <c r="C13" s="66"/>
      <c r="D13" s="65" t="s">
        <v>165</v>
      </c>
      <c r="E13" s="66"/>
      <c r="F13" s="68" t="s">
        <v>166</v>
      </c>
      <c r="G13" s="66"/>
      <c r="H13" s="66"/>
      <c r="I13" s="66"/>
      <c r="J13" s="66"/>
      <c r="K13" s="66"/>
      <c r="L13" s="66"/>
      <c r="M13" s="65" t="s">
        <v>167</v>
      </c>
      <c r="N13" s="66"/>
      <c r="O13" s="221" t="s">
        <v>191</v>
      </c>
      <c r="P13" s="222"/>
      <c r="Q13" s="94"/>
      <c r="T13" s="213"/>
    </row>
    <row r="14" spans="2:20" ht="15" customHeight="1">
      <c r="B14" s="91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94"/>
      <c r="T14" s="213"/>
    </row>
    <row r="15" spans="2:20" ht="15" customHeight="1">
      <c r="B15" s="91"/>
      <c r="C15" s="66"/>
      <c r="D15" s="65" t="s">
        <v>168</v>
      </c>
      <c r="E15" s="66"/>
      <c r="F15" s="66"/>
      <c r="G15" s="66"/>
      <c r="H15" s="66"/>
      <c r="I15" s="66"/>
      <c r="J15" s="66"/>
      <c r="K15" s="66"/>
      <c r="L15" s="66"/>
      <c r="M15" s="65" t="s">
        <v>169</v>
      </c>
      <c r="N15" s="66"/>
      <c r="O15" s="223">
        <v>64201139</v>
      </c>
      <c r="P15" s="224"/>
      <c r="Q15" s="94"/>
      <c r="T15" s="213"/>
    </row>
    <row r="16" spans="2:20" ht="15" customHeight="1">
      <c r="B16" s="91"/>
      <c r="C16" s="66"/>
      <c r="D16" s="66"/>
      <c r="E16" s="227" t="s">
        <v>196</v>
      </c>
      <c r="F16" s="224"/>
      <c r="G16" s="224"/>
      <c r="H16" s="224"/>
      <c r="I16" s="224"/>
      <c r="J16" s="224"/>
      <c r="K16" s="224"/>
      <c r="L16" s="224"/>
      <c r="M16" s="65" t="s">
        <v>170</v>
      </c>
      <c r="N16" s="66"/>
      <c r="O16" s="214"/>
      <c r="P16" s="214"/>
      <c r="Q16" s="94"/>
      <c r="T16" s="213"/>
    </row>
    <row r="17" spans="2:20" ht="15" customHeight="1">
      <c r="B17" s="91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94"/>
      <c r="T17" s="213"/>
    </row>
    <row r="18" spans="2:20" ht="15" customHeight="1">
      <c r="B18" s="91"/>
      <c r="C18" s="66"/>
      <c r="D18" s="65" t="s">
        <v>171</v>
      </c>
      <c r="E18" s="66"/>
      <c r="F18" s="66"/>
      <c r="G18" s="66"/>
      <c r="H18" s="66"/>
      <c r="I18" s="66"/>
      <c r="J18" s="66"/>
      <c r="K18" s="66"/>
      <c r="L18" s="66"/>
      <c r="M18" s="65" t="s">
        <v>169</v>
      </c>
      <c r="N18" s="66"/>
      <c r="O18" s="221" t="s">
        <v>191</v>
      </c>
      <c r="P18" s="222"/>
      <c r="Q18" s="94"/>
      <c r="T18" s="213"/>
    </row>
    <row r="19" spans="2:20" ht="15" customHeight="1">
      <c r="B19" s="91"/>
      <c r="C19" s="66"/>
      <c r="D19" s="66"/>
      <c r="E19" s="225" t="s">
        <v>191</v>
      </c>
      <c r="F19" s="226"/>
      <c r="G19" s="226"/>
      <c r="H19" s="226"/>
      <c r="I19" s="226"/>
      <c r="J19" s="226"/>
      <c r="K19" s="226"/>
      <c r="L19" s="226"/>
      <c r="M19" s="65" t="s">
        <v>170</v>
      </c>
      <c r="N19" s="66"/>
      <c r="O19" s="223"/>
      <c r="P19" s="224"/>
      <c r="Q19" s="94"/>
      <c r="T19" s="213"/>
    </row>
    <row r="20" spans="2:20" ht="15" customHeight="1">
      <c r="B20" s="91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94"/>
      <c r="T20" s="213"/>
    </row>
    <row r="21" spans="2:20" ht="15" customHeight="1">
      <c r="B21" s="91"/>
      <c r="C21" s="66"/>
      <c r="D21" s="65" t="s">
        <v>172</v>
      </c>
      <c r="E21" s="66"/>
      <c r="F21" s="66"/>
      <c r="G21" s="66"/>
      <c r="H21" s="66"/>
      <c r="I21" s="66"/>
      <c r="J21" s="66"/>
      <c r="K21" s="66"/>
      <c r="L21" s="66"/>
      <c r="M21" s="65" t="s">
        <v>169</v>
      </c>
      <c r="N21" s="66"/>
      <c r="O21" s="214" t="str">
        <f>IF('[1]Rekapitulace stavby'!AN20="","",'[1]Rekapitulace stavby'!AN20)</f>
        <v/>
      </c>
      <c r="P21" s="214"/>
      <c r="Q21" s="94"/>
      <c r="T21" s="213"/>
    </row>
    <row r="22" spans="2:20" ht="15" customHeight="1">
      <c r="B22" s="91"/>
      <c r="C22" s="66"/>
      <c r="D22" s="66"/>
      <c r="E22" s="68"/>
      <c r="F22" s="66"/>
      <c r="G22" s="66"/>
      <c r="H22" s="66"/>
      <c r="I22" s="66"/>
      <c r="J22" s="66"/>
      <c r="K22" s="66"/>
      <c r="L22" s="66"/>
      <c r="M22" s="65" t="s">
        <v>170</v>
      </c>
      <c r="N22" s="66"/>
      <c r="O22" s="214"/>
      <c r="P22" s="214"/>
      <c r="Q22" s="94"/>
      <c r="T22" s="213"/>
    </row>
    <row r="23" spans="2:20" ht="15" customHeight="1">
      <c r="B23" s="91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94"/>
      <c r="T23" s="213"/>
    </row>
    <row r="24" spans="2:20" ht="15" customHeight="1">
      <c r="B24" s="91"/>
      <c r="C24" s="66"/>
      <c r="D24" s="65" t="s">
        <v>173</v>
      </c>
      <c r="E24" s="66"/>
      <c r="F24" s="66"/>
      <c r="G24" s="66"/>
      <c r="H24" s="66"/>
      <c r="I24" s="66"/>
      <c r="J24" s="66"/>
      <c r="K24" s="66"/>
      <c r="L24" s="66"/>
      <c r="M24" s="65" t="s">
        <v>169</v>
      </c>
      <c r="N24" s="66"/>
      <c r="O24" s="214"/>
      <c r="P24" s="214"/>
      <c r="Q24" s="94"/>
      <c r="T24" s="213"/>
    </row>
    <row r="25" spans="2:20" ht="15" customHeight="1">
      <c r="B25" s="91"/>
      <c r="C25" s="66"/>
      <c r="D25" s="66"/>
      <c r="E25" s="68"/>
      <c r="F25" s="66"/>
      <c r="G25" s="66"/>
      <c r="H25" s="66"/>
      <c r="I25" s="66"/>
      <c r="J25" s="66"/>
      <c r="K25" s="66"/>
      <c r="L25" s="66"/>
      <c r="M25" s="65" t="s">
        <v>170</v>
      </c>
      <c r="N25" s="66"/>
      <c r="O25" s="214"/>
      <c r="P25" s="214"/>
      <c r="Q25" s="94"/>
      <c r="T25" s="213"/>
    </row>
    <row r="26" spans="2:20" ht="15" customHeight="1">
      <c r="B26" s="91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94"/>
      <c r="T26" s="213"/>
    </row>
    <row r="27" spans="2:20" ht="15" customHeight="1">
      <c r="B27" s="91"/>
      <c r="C27" s="66"/>
      <c r="D27" s="65" t="s">
        <v>174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94"/>
      <c r="T27" s="213"/>
    </row>
    <row r="28" spans="2:20" ht="15" customHeight="1">
      <c r="B28" s="91"/>
      <c r="C28" s="66"/>
      <c r="D28" s="66"/>
      <c r="E28" s="207" t="s">
        <v>163</v>
      </c>
      <c r="F28" s="207"/>
      <c r="G28" s="207"/>
      <c r="H28" s="207"/>
      <c r="I28" s="207"/>
      <c r="J28" s="207"/>
      <c r="K28" s="207"/>
      <c r="L28" s="207"/>
      <c r="M28" s="66"/>
      <c r="N28" s="66"/>
      <c r="O28" s="66"/>
      <c r="P28" s="66"/>
      <c r="Q28" s="94"/>
      <c r="T28" s="213"/>
    </row>
    <row r="29" spans="2:20" ht="15" customHeight="1">
      <c r="B29" s="91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94"/>
      <c r="T29" s="213"/>
    </row>
    <row r="30" spans="2:20" ht="15" customHeight="1">
      <c r="B30" s="91"/>
      <c r="C30" s="66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94"/>
      <c r="T30" s="213"/>
    </row>
    <row r="31" spans="2:20" ht="15" customHeight="1">
      <c r="B31" s="91"/>
      <c r="C31" s="66"/>
      <c r="D31" s="70" t="s">
        <v>175</v>
      </c>
      <c r="E31" s="66"/>
      <c r="F31" s="66"/>
      <c r="G31" s="66"/>
      <c r="H31" s="66"/>
      <c r="I31" s="66"/>
      <c r="J31" s="66"/>
      <c r="K31" s="66"/>
      <c r="L31" s="66"/>
      <c r="M31" s="208">
        <f>N88</f>
        <v>0</v>
      </c>
      <c r="N31" s="208"/>
      <c r="O31" s="208"/>
      <c r="P31" s="208"/>
      <c r="Q31" s="94"/>
      <c r="T31" s="213"/>
    </row>
    <row r="32" spans="2:20" ht="15" customHeight="1">
      <c r="B32" s="91"/>
      <c r="C32" s="66"/>
      <c r="D32" s="100"/>
      <c r="E32" s="66"/>
      <c r="F32" s="66"/>
      <c r="G32" s="66"/>
      <c r="H32" s="66"/>
      <c r="I32" s="66"/>
      <c r="J32" s="66"/>
      <c r="K32" s="66"/>
      <c r="L32" s="66"/>
      <c r="M32" s="208"/>
      <c r="N32" s="208"/>
      <c r="O32" s="208"/>
      <c r="P32" s="208"/>
      <c r="Q32" s="94"/>
      <c r="T32" s="213"/>
    </row>
    <row r="33" spans="2:20" ht="15" customHeight="1">
      <c r="B33" s="91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94"/>
      <c r="T33" s="213"/>
    </row>
    <row r="34" spans="2:20" ht="15" customHeight="1">
      <c r="B34" s="91"/>
      <c r="C34" s="66"/>
      <c r="D34" s="71" t="s">
        <v>17</v>
      </c>
      <c r="E34" s="66"/>
      <c r="F34" s="66"/>
      <c r="G34" s="66"/>
      <c r="H34" s="66"/>
      <c r="I34" s="66"/>
      <c r="J34" s="66"/>
      <c r="K34" s="66"/>
      <c r="L34" s="66"/>
      <c r="M34" s="209">
        <f>ROUND(M31+M32,2)</f>
        <v>0</v>
      </c>
      <c r="N34" s="210"/>
      <c r="O34" s="210"/>
      <c r="P34" s="210"/>
      <c r="Q34" s="94"/>
      <c r="T34" s="213"/>
    </row>
    <row r="35" spans="2:20" ht="15" customHeight="1">
      <c r="B35" s="91"/>
      <c r="C35" s="66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94"/>
      <c r="T35" s="213"/>
    </row>
    <row r="36" spans="2:20" ht="15" customHeight="1">
      <c r="B36" s="91"/>
      <c r="C36" s="66"/>
      <c r="D36" s="72" t="s">
        <v>176</v>
      </c>
      <c r="E36" s="72" t="s">
        <v>177</v>
      </c>
      <c r="F36" s="73">
        <v>0.21</v>
      </c>
      <c r="G36" s="74" t="s">
        <v>178</v>
      </c>
      <c r="H36" s="211">
        <f>M34</f>
        <v>0</v>
      </c>
      <c r="I36" s="210"/>
      <c r="J36" s="210"/>
      <c r="K36" s="66"/>
      <c r="L36" s="66"/>
      <c r="M36" s="211">
        <f>H36*0.21</f>
        <v>0</v>
      </c>
      <c r="N36" s="210"/>
      <c r="O36" s="210"/>
      <c r="P36" s="210"/>
      <c r="Q36" s="94"/>
      <c r="T36" s="213"/>
    </row>
    <row r="37" spans="2:20" ht="15" customHeight="1">
      <c r="B37" s="91"/>
      <c r="C37" s="66"/>
      <c r="D37" s="66"/>
      <c r="E37" s="72" t="s">
        <v>179</v>
      </c>
      <c r="F37" s="73">
        <v>0.15</v>
      </c>
      <c r="G37" s="74" t="s">
        <v>178</v>
      </c>
      <c r="H37" s="211">
        <f>(SUM(BF95:BF102)+SUM(BF120:BF176))</f>
        <v>0</v>
      </c>
      <c r="I37" s="210"/>
      <c r="J37" s="210"/>
      <c r="K37" s="66"/>
      <c r="L37" s="66"/>
      <c r="M37" s="211">
        <f>ROUND((SUM(BF95:BF102)+SUM(BF120:BF176)),2)*F37</f>
        <v>0</v>
      </c>
      <c r="N37" s="210"/>
      <c r="O37" s="210"/>
      <c r="P37" s="210"/>
      <c r="Q37" s="94"/>
      <c r="T37" s="213"/>
    </row>
    <row r="38" spans="2:20" ht="15" customHeight="1">
      <c r="B38" s="91"/>
      <c r="C38" s="66"/>
      <c r="D38" s="66"/>
      <c r="E38" s="72" t="s">
        <v>180</v>
      </c>
      <c r="F38" s="73">
        <v>0.21</v>
      </c>
      <c r="G38" s="74" t="s">
        <v>178</v>
      </c>
      <c r="H38" s="211">
        <f>(SUM(BG95:BG102)+SUM(BG120:BG176))</f>
        <v>0</v>
      </c>
      <c r="I38" s="210"/>
      <c r="J38" s="210"/>
      <c r="K38" s="66"/>
      <c r="L38" s="66"/>
      <c r="M38" s="211">
        <v>0</v>
      </c>
      <c r="N38" s="210"/>
      <c r="O38" s="210"/>
      <c r="P38" s="210"/>
      <c r="Q38" s="94"/>
      <c r="T38" s="213"/>
    </row>
    <row r="39" spans="2:20" ht="15" customHeight="1">
      <c r="B39" s="91"/>
      <c r="C39" s="66"/>
      <c r="D39" s="66"/>
      <c r="E39" s="72" t="s">
        <v>181</v>
      </c>
      <c r="F39" s="73">
        <v>0.15</v>
      </c>
      <c r="G39" s="74" t="s">
        <v>178</v>
      </c>
      <c r="H39" s="211">
        <f>(SUM(BH95:BH102)+SUM(BH120:BH176))</f>
        <v>0</v>
      </c>
      <c r="I39" s="210"/>
      <c r="J39" s="210"/>
      <c r="K39" s="66"/>
      <c r="L39" s="66"/>
      <c r="M39" s="211">
        <v>0</v>
      </c>
      <c r="N39" s="210"/>
      <c r="O39" s="210"/>
      <c r="P39" s="210"/>
      <c r="Q39" s="94"/>
      <c r="T39" s="213"/>
    </row>
    <row r="40" spans="2:17" ht="15" customHeight="1">
      <c r="B40" s="91"/>
      <c r="C40" s="66"/>
      <c r="D40" s="66"/>
      <c r="E40" s="72" t="s">
        <v>182</v>
      </c>
      <c r="F40" s="73">
        <v>0</v>
      </c>
      <c r="G40" s="74" t="s">
        <v>178</v>
      </c>
      <c r="H40" s="211">
        <f>(SUM(BI95:BI102)+SUM(BI120:BI176))</f>
        <v>0</v>
      </c>
      <c r="I40" s="210"/>
      <c r="J40" s="210"/>
      <c r="K40" s="66"/>
      <c r="L40" s="66"/>
      <c r="M40" s="211">
        <v>0</v>
      </c>
      <c r="N40" s="210"/>
      <c r="O40" s="210"/>
      <c r="P40" s="210"/>
      <c r="Q40" s="94"/>
    </row>
    <row r="41" spans="2:17" ht="15" customHeight="1">
      <c r="B41" s="91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94"/>
    </row>
    <row r="42" spans="2:17" ht="15" customHeight="1">
      <c r="B42" s="91"/>
      <c r="C42" s="75"/>
      <c r="D42" s="76" t="s">
        <v>19</v>
      </c>
      <c r="E42" s="77"/>
      <c r="F42" s="77"/>
      <c r="G42" s="78" t="s">
        <v>183</v>
      </c>
      <c r="H42" s="79" t="s">
        <v>184</v>
      </c>
      <c r="I42" s="77"/>
      <c r="J42" s="77"/>
      <c r="K42" s="77"/>
      <c r="L42" s="205">
        <f>SUM(M34:M40)</f>
        <v>0</v>
      </c>
      <c r="M42" s="205"/>
      <c r="N42" s="205"/>
      <c r="O42" s="205"/>
      <c r="P42" s="206"/>
      <c r="Q42" s="95"/>
    </row>
    <row r="43" spans="2:17" ht="11.25" customHeight="1">
      <c r="B43" s="91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94"/>
    </row>
    <row r="44" spans="2:17" ht="11.25" customHeight="1">
      <c r="B44" s="91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94"/>
    </row>
    <row r="45" spans="2:17" ht="11.25" customHeight="1">
      <c r="B45" s="91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93"/>
    </row>
    <row r="46" spans="2:17" ht="11.25" customHeight="1">
      <c r="B46" s="91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93"/>
    </row>
    <row r="47" spans="2:17" ht="11.25" customHeight="1">
      <c r="B47" s="91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93"/>
    </row>
    <row r="48" spans="2:17" ht="11.25" customHeight="1">
      <c r="B48" s="91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93"/>
    </row>
    <row r="49" spans="2:17" ht="11.25" customHeight="1">
      <c r="B49" s="91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93"/>
    </row>
    <row r="50" spans="2:17" ht="11.25" customHeight="1">
      <c r="B50" s="91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93"/>
    </row>
    <row r="51" spans="2:17" ht="11.25" customHeight="1">
      <c r="B51" s="91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93"/>
    </row>
    <row r="52" spans="2:17" ht="11.25" customHeight="1">
      <c r="B52" s="91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93"/>
    </row>
    <row r="53" spans="2:17" ht="11.25" customHeight="1">
      <c r="B53" s="91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93"/>
    </row>
    <row r="54" spans="2:17" ht="11.25" customHeight="1">
      <c r="B54" s="91"/>
      <c r="C54" s="66"/>
      <c r="D54" s="80" t="s">
        <v>185</v>
      </c>
      <c r="E54" s="69"/>
      <c r="F54" s="69"/>
      <c r="G54" s="69"/>
      <c r="H54" s="81"/>
      <c r="I54" s="66"/>
      <c r="J54" s="80" t="s">
        <v>186</v>
      </c>
      <c r="K54" s="69"/>
      <c r="L54" s="69"/>
      <c r="M54" s="69"/>
      <c r="N54" s="69"/>
      <c r="O54" s="69"/>
      <c r="P54" s="81"/>
      <c r="Q54" s="94"/>
    </row>
    <row r="55" spans="2:17" ht="11.25" customHeight="1">
      <c r="B55" s="91"/>
      <c r="C55" s="64"/>
      <c r="D55" s="82"/>
      <c r="E55" s="64"/>
      <c r="F55" s="64"/>
      <c r="G55" s="64"/>
      <c r="H55" s="83"/>
      <c r="I55" s="64"/>
      <c r="J55" s="82"/>
      <c r="K55" s="64"/>
      <c r="L55" s="64"/>
      <c r="M55" s="64"/>
      <c r="N55" s="64"/>
      <c r="O55" s="64"/>
      <c r="P55" s="83"/>
      <c r="Q55" s="93"/>
    </row>
    <row r="56" spans="2:17" ht="11.25" customHeight="1">
      <c r="B56" s="91"/>
      <c r="C56" s="64"/>
      <c r="D56" s="82"/>
      <c r="E56" s="64"/>
      <c r="F56" s="64"/>
      <c r="G56" s="64"/>
      <c r="H56" s="83"/>
      <c r="I56" s="64"/>
      <c r="J56" s="82"/>
      <c r="K56" s="64"/>
      <c r="L56" s="64"/>
      <c r="M56" s="64"/>
      <c r="N56" s="64"/>
      <c r="O56" s="64"/>
      <c r="P56" s="83"/>
      <c r="Q56" s="93"/>
    </row>
    <row r="57" spans="2:17" ht="11.25" customHeight="1">
      <c r="B57" s="91"/>
      <c r="C57" s="64"/>
      <c r="D57" s="82"/>
      <c r="E57" s="64"/>
      <c r="F57" s="64"/>
      <c r="G57" s="64"/>
      <c r="H57" s="83"/>
      <c r="I57" s="64"/>
      <c r="J57" s="82"/>
      <c r="K57" s="64"/>
      <c r="L57" s="64"/>
      <c r="M57" s="64"/>
      <c r="N57" s="64"/>
      <c r="O57" s="64"/>
      <c r="P57" s="83"/>
      <c r="Q57" s="93"/>
    </row>
    <row r="58" spans="2:17" ht="11.25" customHeight="1">
      <c r="B58" s="91"/>
      <c r="C58" s="64"/>
      <c r="D58" s="82"/>
      <c r="E58" s="64"/>
      <c r="F58" s="64"/>
      <c r="G58" s="64"/>
      <c r="H58" s="83"/>
      <c r="I58" s="64"/>
      <c r="J58" s="82"/>
      <c r="K58" s="64"/>
      <c r="L58" s="64"/>
      <c r="M58" s="64"/>
      <c r="N58" s="64"/>
      <c r="O58" s="64"/>
      <c r="P58" s="83"/>
      <c r="Q58" s="93"/>
    </row>
    <row r="59" spans="2:17" ht="11.25" customHeight="1">
      <c r="B59" s="91"/>
      <c r="C59" s="64"/>
      <c r="D59" s="82"/>
      <c r="E59" s="64"/>
      <c r="F59" s="64"/>
      <c r="G59" s="64"/>
      <c r="H59" s="83"/>
      <c r="I59" s="64"/>
      <c r="J59" s="82"/>
      <c r="K59" s="64"/>
      <c r="L59" s="64"/>
      <c r="M59" s="64"/>
      <c r="N59" s="64"/>
      <c r="O59" s="64"/>
      <c r="P59" s="83"/>
      <c r="Q59" s="93"/>
    </row>
    <row r="60" spans="2:17" ht="11.25" customHeight="1">
      <c r="B60" s="91"/>
      <c r="C60" s="64"/>
      <c r="D60" s="82"/>
      <c r="E60" s="64"/>
      <c r="F60" s="64"/>
      <c r="G60" s="64"/>
      <c r="H60" s="83"/>
      <c r="I60" s="64"/>
      <c r="J60" s="82"/>
      <c r="K60" s="64"/>
      <c r="L60" s="64"/>
      <c r="M60" s="64"/>
      <c r="N60" s="64"/>
      <c r="O60" s="64"/>
      <c r="P60" s="83"/>
      <c r="Q60" s="93"/>
    </row>
    <row r="61" spans="2:17" ht="11.25" customHeight="1">
      <c r="B61" s="91"/>
      <c r="C61" s="64"/>
      <c r="D61" s="82"/>
      <c r="E61" s="64"/>
      <c r="F61" s="64"/>
      <c r="G61" s="64"/>
      <c r="H61" s="83"/>
      <c r="I61" s="64"/>
      <c r="J61" s="82"/>
      <c r="K61" s="64"/>
      <c r="L61" s="64"/>
      <c r="M61" s="64"/>
      <c r="N61" s="64"/>
      <c r="O61" s="64"/>
      <c r="P61" s="83"/>
      <c r="Q61" s="93"/>
    </row>
    <row r="62" spans="2:17" ht="11.25" customHeight="1">
      <c r="B62" s="91"/>
      <c r="C62" s="64"/>
      <c r="D62" s="82"/>
      <c r="E62" s="64"/>
      <c r="F62" s="64"/>
      <c r="G62" s="64"/>
      <c r="H62" s="83"/>
      <c r="I62" s="64"/>
      <c r="J62" s="82"/>
      <c r="K62" s="64"/>
      <c r="L62" s="64"/>
      <c r="M62" s="64"/>
      <c r="N62" s="64"/>
      <c r="O62" s="64"/>
      <c r="P62" s="83"/>
      <c r="Q62" s="93"/>
    </row>
    <row r="63" spans="2:17" ht="11.25" customHeight="1">
      <c r="B63" s="91"/>
      <c r="C63" s="66"/>
      <c r="D63" s="84" t="s">
        <v>187</v>
      </c>
      <c r="E63" s="85"/>
      <c r="F63" s="85"/>
      <c r="G63" s="86" t="s">
        <v>188</v>
      </c>
      <c r="H63" s="87"/>
      <c r="I63" s="66"/>
      <c r="J63" s="84" t="s">
        <v>187</v>
      </c>
      <c r="K63" s="85"/>
      <c r="L63" s="85"/>
      <c r="M63" s="85"/>
      <c r="N63" s="86" t="s">
        <v>188</v>
      </c>
      <c r="O63" s="85"/>
      <c r="P63" s="87"/>
      <c r="Q63" s="94"/>
    </row>
    <row r="64" spans="2:17" ht="11.25" customHeight="1">
      <c r="B64" s="91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93"/>
    </row>
    <row r="65" spans="2:17" ht="11.25" customHeight="1">
      <c r="B65" s="91"/>
      <c r="C65" s="66"/>
      <c r="D65" s="80" t="s">
        <v>189</v>
      </c>
      <c r="E65" s="69"/>
      <c r="F65" s="69"/>
      <c r="G65" s="69"/>
      <c r="H65" s="81"/>
      <c r="I65" s="66"/>
      <c r="J65" s="80" t="s">
        <v>190</v>
      </c>
      <c r="K65" s="69"/>
      <c r="L65" s="69"/>
      <c r="M65" s="69"/>
      <c r="N65" s="69"/>
      <c r="O65" s="69"/>
      <c r="P65" s="81"/>
      <c r="Q65" s="94"/>
    </row>
    <row r="66" spans="2:17" ht="11.25" customHeight="1">
      <c r="B66" s="91"/>
      <c r="C66" s="64"/>
      <c r="D66" s="82"/>
      <c r="E66" s="64"/>
      <c r="F66" s="64"/>
      <c r="G66" s="64"/>
      <c r="H66" s="83"/>
      <c r="I66" s="64"/>
      <c r="J66" s="82"/>
      <c r="K66" s="64"/>
      <c r="L66" s="64"/>
      <c r="M66" s="64"/>
      <c r="N66" s="64"/>
      <c r="O66" s="64"/>
      <c r="P66" s="83"/>
      <c r="Q66" s="93"/>
    </row>
    <row r="67" spans="2:17" ht="11.25" customHeight="1">
      <c r="B67" s="91"/>
      <c r="C67" s="64"/>
      <c r="D67" s="82"/>
      <c r="E67" s="64"/>
      <c r="F67" s="64"/>
      <c r="G67" s="64"/>
      <c r="H67" s="83"/>
      <c r="I67" s="64"/>
      <c r="J67" s="82"/>
      <c r="K67" s="64"/>
      <c r="L67" s="64"/>
      <c r="M67" s="64"/>
      <c r="N67" s="64"/>
      <c r="O67" s="64"/>
      <c r="P67" s="83"/>
      <c r="Q67" s="93"/>
    </row>
    <row r="68" spans="2:17" ht="11.25" customHeight="1">
      <c r="B68" s="91"/>
      <c r="C68" s="64"/>
      <c r="D68" s="82"/>
      <c r="E68" s="64"/>
      <c r="F68" s="64"/>
      <c r="G68" s="64"/>
      <c r="H68" s="83"/>
      <c r="I68" s="64"/>
      <c r="J68" s="82"/>
      <c r="K68" s="64"/>
      <c r="L68" s="64"/>
      <c r="M68" s="64"/>
      <c r="N68" s="64"/>
      <c r="O68" s="64"/>
      <c r="P68" s="83"/>
      <c r="Q68" s="93"/>
    </row>
    <row r="69" spans="2:17" ht="11.25" customHeight="1">
      <c r="B69" s="91"/>
      <c r="C69" s="64"/>
      <c r="D69" s="82"/>
      <c r="E69" s="64"/>
      <c r="F69" s="64"/>
      <c r="G69" s="64"/>
      <c r="H69" s="83"/>
      <c r="I69" s="64"/>
      <c r="J69" s="82"/>
      <c r="K69" s="64"/>
      <c r="L69" s="64"/>
      <c r="M69" s="64"/>
      <c r="N69" s="64"/>
      <c r="O69" s="64"/>
      <c r="P69" s="83"/>
      <c r="Q69" s="93"/>
    </row>
    <row r="70" spans="2:17" ht="11.25" customHeight="1">
      <c r="B70" s="91"/>
      <c r="C70" s="64"/>
      <c r="D70" s="82"/>
      <c r="E70" s="64"/>
      <c r="F70" s="64"/>
      <c r="G70" s="64"/>
      <c r="H70" s="83"/>
      <c r="I70" s="64"/>
      <c r="J70" s="82"/>
      <c r="K70" s="64"/>
      <c r="L70" s="64"/>
      <c r="M70" s="64"/>
      <c r="N70" s="64"/>
      <c r="O70" s="64"/>
      <c r="P70" s="83"/>
      <c r="Q70" s="93"/>
    </row>
    <row r="71" spans="2:17" ht="11.25" customHeight="1">
      <c r="B71" s="91"/>
      <c r="C71" s="64"/>
      <c r="D71" s="82"/>
      <c r="E71" s="64"/>
      <c r="F71" s="64"/>
      <c r="G71" s="64"/>
      <c r="H71" s="83"/>
      <c r="I71" s="64"/>
      <c r="J71" s="82"/>
      <c r="K71" s="64"/>
      <c r="L71" s="64"/>
      <c r="M71" s="64"/>
      <c r="N71" s="64"/>
      <c r="O71" s="64"/>
      <c r="P71" s="83"/>
      <c r="Q71" s="93"/>
    </row>
    <row r="72" spans="2:17" ht="11.25" customHeight="1">
      <c r="B72" s="91"/>
      <c r="C72" s="64"/>
      <c r="D72" s="82"/>
      <c r="E72" s="64"/>
      <c r="F72" s="64"/>
      <c r="G72" s="64"/>
      <c r="H72" s="83"/>
      <c r="I72" s="64"/>
      <c r="J72" s="82"/>
      <c r="K72" s="64"/>
      <c r="L72" s="64"/>
      <c r="M72" s="64"/>
      <c r="N72" s="64"/>
      <c r="O72" s="64"/>
      <c r="P72" s="83"/>
      <c r="Q72" s="93"/>
    </row>
    <row r="73" spans="2:17" ht="11.25" customHeight="1">
      <c r="B73" s="91"/>
      <c r="C73" s="64"/>
      <c r="D73" s="82"/>
      <c r="E73" s="64"/>
      <c r="F73" s="64"/>
      <c r="G73" s="64"/>
      <c r="H73" s="83"/>
      <c r="I73" s="64"/>
      <c r="J73" s="82"/>
      <c r="K73" s="64"/>
      <c r="L73" s="64"/>
      <c r="M73" s="64"/>
      <c r="N73" s="64"/>
      <c r="O73" s="64"/>
      <c r="P73" s="83"/>
      <c r="Q73" s="93"/>
    </row>
    <row r="74" spans="2:17" ht="11.25" customHeight="1">
      <c r="B74" s="91"/>
      <c r="C74" s="66"/>
      <c r="D74" s="84" t="s">
        <v>187</v>
      </c>
      <c r="E74" s="85"/>
      <c r="F74" s="85"/>
      <c r="G74" s="86" t="s">
        <v>188</v>
      </c>
      <c r="H74" s="87"/>
      <c r="I74" s="66"/>
      <c r="J74" s="84" t="s">
        <v>187</v>
      </c>
      <c r="K74" s="85"/>
      <c r="L74" s="85"/>
      <c r="M74" s="85"/>
      <c r="N74" s="86" t="s">
        <v>188</v>
      </c>
      <c r="O74" s="85"/>
      <c r="P74" s="87"/>
      <c r="Q74" s="94"/>
    </row>
    <row r="75" spans="2:17" ht="11.25" customHeight="1">
      <c r="B75" s="91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92"/>
    </row>
    <row r="76" spans="2:17" ht="11.25" customHeight="1">
      <c r="B76" s="91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92"/>
    </row>
    <row r="77" spans="2:17" ht="11.25" customHeight="1">
      <c r="B77" s="96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8"/>
    </row>
    <row r="80" spans="1:18" ht="8.1" customHeight="1">
      <c r="A80" s="2"/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5"/>
    </row>
    <row r="81" spans="1:18" ht="8.1" customHeight="1">
      <c r="A81" s="62"/>
      <c r="B81" s="19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23"/>
    </row>
    <row r="82" spans="1:18" ht="8.1" customHeight="1">
      <c r="A82" s="62"/>
      <c r="B82" s="19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23"/>
    </row>
    <row r="83" spans="1:18" ht="36.95" customHeight="1">
      <c r="A83" s="2"/>
      <c r="B83" s="6"/>
      <c r="C83" s="228" t="s">
        <v>0</v>
      </c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8"/>
    </row>
    <row r="84" spans="1:18" ht="8.1" customHeight="1">
      <c r="A84" s="2"/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8"/>
    </row>
    <row r="85" spans="1:18" ht="30" customHeight="1">
      <c r="A85" s="2"/>
      <c r="B85" s="6"/>
      <c r="C85" s="9" t="s">
        <v>1</v>
      </c>
      <c r="D85" s="10"/>
      <c r="E85" s="10"/>
      <c r="F85" s="257" t="s">
        <v>2</v>
      </c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7"/>
      <c r="R85" s="8"/>
    </row>
    <row r="86" spans="1:18" ht="36.95" customHeight="1">
      <c r="A86" s="2"/>
      <c r="B86" s="6"/>
      <c r="C86" s="11" t="s">
        <v>3</v>
      </c>
      <c r="D86" s="7"/>
      <c r="E86" s="7"/>
      <c r="F86" s="256" t="s">
        <v>4</v>
      </c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7"/>
      <c r="R86" s="8"/>
    </row>
    <row r="87" spans="1:18" ht="8.1" customHeight="1">
      <c r="A87" s="2"/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8"/>
    </row>
    <row r="88" spans="1:18" ht="29.25" customHeight="1">
      <c r="A88" s="2"/>
      <c r="B88" s="6"/>
      <c r="C88" s="13" t="s">
        <v>5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247">
        <f>N128</f>
        <v>0</v>
      </c>
      <c r="O88" s="229"/>
      <c r="P88" s="229"/>
      <c r="Q88" s="229"/>
      <c r="R88" s="8"/>
    </row>
    <row r="89" spans="1:18" ht="24.95" customHeight="1">
      <c r="A89" s="2"/>
      <c r="B89" s="6"/>
      <c r="C89" s="7"/>
      <c r="D89" s="14" t="s">
        <v>6</v>
      </c>
      <c r="E89" s="7"/>
      <c r="F89" s="7"/>
      <c r="G89" s="7"/>
      <c r="H89" s="7"/>
      <c r="I89" s="7"/>
      <c r="J89" s="7"/>
      <c r="K89" s="7"/>
      <c r="L89" s="7"/>
      <c r="M89" s="7"/>
      <c r="N89" s="233">
        <f>N128</f>
        <v>0</v>
      </c>
      <c r="O89" s="229"/>
      <c r="P89" s="229"/>
      <c r="Q89" s="229"/>
      <c r="R89" s="8"/>
    </row>
    <row r="90" spans="1:18" ht="19.9" customHeight="1">
      <c r="A90" s="2"/>
      <c r="B90" s="6"/>
      <c r="C90" s="7"/>
      <c r="D90" s="15" t="s">
        <v>7</v>
      </c>
      <c r="E90" s="7"/>
      <c r="F90" s="7"/>
      <c r="G90" s="7"/>
      <c r="H90" s="7"/>
      <c r="I90" s="7"/>
      <c r="J90" s="7"/>
      <c r="K90" s="7"/>
      <c r="L90" s="7"/>
      <c r="M90" s="7"/>
      <c r="N90" s="233">
        <f>N129</f>
        <v>0</v>
      </c>
      <c r="O90" s="229"/>
      <c r="P90" s="229"/>
      <c r="Q90" s="229"/>
      <c r="R90" s="8"/>
    </row>
    <row r="91" spans="1:18" ht="19.9" customHeight="1">
      <c r="A91" s="2"/>
      <c r="B91" s="6"/>
      <c r="C91" s="7"/>
      <c r="D91" s="15" t="s">
        <v>8</v>
      </c>
      <c r="E91" s="7"/>
      <c r="F91" s="7"/>
      <c r="G91" s="7"/>
      <c r="H91" s="7"/>
      <c r="I91" s="7"/>
      <c r="J91" s="7"/>
      <c r="K91" s="7"/>
      <c r="L91" s="7"/>
      <c r="M91" s="7"/>
      <c r="N91" s="233">
        <f>N140</f>
        <v>0</v>
      </c>
      <c r="O91" s="229"/>
      <c r="P91" s="229"/>
      <c r="Q91" s="229"/>
      <c r="R91" s="8"/>
    </row>
    <row r="92" spans="1:18" ht="19.9" customHeight="1">
      <c r="A92" s="2"/>
      <c r="B92" s="6"/>
      <c r="C92" s="7"/>
      <c r="D92" s="15" t="s">
        <v>9</v>
      </c>
      <c r="E92" s="7"/>
      <c r="F92" s="7"/>
      <c r="G92" s="7"/>
      <c r="H92" s="7"/>
      <c r="I92" s="7"/>
      <c r="J92" s="7"/>
      <c r="K92" s="7"/>
      <c r="L92" s="7"/>
      <c r="M92" s="7"/>
      <c r="N92" s="233">
        <f>N144</f>
        <v>0</v>
      </c>
      <c r="O92" s="229"/>
      <c r="P92" s="229"/>
      <c r="Q92" s="229"/>
      <c r="R92" s="8"/>
    </row>
    <row r="93" spans="1:18" ht="19.9" customHeight="1">
      <c r="A93" s="2"/>
      <c r="B93" s="6"/>
      <c r="C93" s="7"/>
      <c r="D93" s="15" t="s">
        <v>10</v>
      </c>
      <c r="E93" s="7"/>
      <c r="F93" s="7"/>
      <c r="G93" s="7"/>
      <c r="H93" s="7"/>
      <c r="I93" s="7"/>
      <c r="J93" s="7"/>
      <c r="K93" s="7"/>
      <c r="L93" s="7"/>
      <c r="M93" s="7"/>
      <c r="N93" s="233">
        <f>N150</f>
        <v>0</v>
      </c>
      <c r="O93" s="229"/>
      <c r="P93" s="229"/>
      <c r="Q93" s="229"/>
      <c r="R93" s="8"/>
    </row>
    <row r="94" spans="1:18" ht="19.9" customHeight="1">
      <c r="A94" s="2"/>
      <c r="B94" s="6"/>
      <c r="C94" s="7"/>
      <c r="D94" s="15" t="s">
        <v>11</v>
      </c>
      <c r="E94" s="7"/>
      <c r="F94" s="7"/>
      <c r="G94" s="7"/>
      <c r="H94" s="7"/>
      <c r="I94" s="7"/>
      <c r="J94" s="7"/>
      <c r="K94" s="7"/>
      <c r="L94" s="7"/>
      <c r="M94" s="7"/>
      <c r="N94" s="233">
        <f>N153</f>
        <v>0</v>
      </c>
      <c r="O94" s="229"/>
      <c r="P94" s="229"/>
      <c r="Q94" s="229"/>
      <c r="R94" s="8"/>
    </row>
    <row r="95" spans="1:18" ht="19.9" customHeight="1">
      <c r="A95" s="2"/>
      <c r="B95" s="6"/>
      <c r="C95" s="7"/>
      <c r="D95" s="15" t="s">
        <v>12</v>
      </c>
      <c r="E95" s="7"/>
      <c r="F95" s="7"/>
      <c r="G95" s="7"/>
      <c r="H95" s="7"/>
      <c r="I95" s="7"/>
      <c r="J95" s="7"/>
      <c r="K95" s="7"/>
      <c r="L95" s="7"/>
      <c r="M95" s="7"/>
      <c r="N95" s="233">
        <f>N160</f>
        <v>0</v>
      </c>
      <c r="O95" s="229"/>
      <c r="P95" s="229"/>
      <c r="Q95" s="229"/>
      <c r="R95" s="8"/>
    </row>
    <row r="96" spans="1:18" ht="19.9" customHeight="1">
      <c r="A96" s="2"/>
      <c r="B96" s="6"/>
      <c r="C96" s="7"/>
      <c r="D96" s="15" t="s">
        <v>13</v>
      </c>
      <c r="E96" s="7"/>
      <c r="F96" s="7"/>
      <c r="G96" s="7"/>
      <c r="H96" s="7"/>
      <c r="I96" s="7"/>
      <c r="J96" s="7"/>
      <c r="K96" s="7"/>
      <c r="L96" s="7"/>
      <c r="M96" s="7"/>
      <c r="N96" s="233">
        <f>N164</f>
        <v>0</v>
      </c>
      <c r="O96" s="229"/>
      <c r="P96" s="229"/>
      <c r="Q96" s="229"/>
      <c r="R96" s="8"/>
    </row>
    <row r="97" spans="1:18" ht="24.95" customHeight="1">
      <c r="A97" s="2"/>
      <c r="B97" s="6"/>
      <c r="C97" s="7"/>
      <c r="D97" s="14" t="s">
        <v>14</v>
      </c>
      <c r="E97" s="7"/>
      <c r="F97" s="7"/>
      <c r="G97" s="7"/>
      <c r="H97" s="7"/>
      <c r="I97" s="7"/>
      <c r="J97" s="7"/>
      <c r="K97" s="7"/>
      <c r="L97" s="7"/>
      <c r="M97" s="7"/>
      <c r="N97" s="233">
        <f>N166</f>
        <v>0</v>
      </c>
      <c r="O97" s="229"/>
      <c r="P97" s="229"/>
      <c r="Q97" s="229"/>
      <c r="R97" s="8"/>
    </row>
    <row r="98" spans="1:18" ht="19.9" customHeight="1">
      <c r="A98" s="2"/>
      <c r="B98" s="6"/>
      <c r="C98" s="7"/>
      <c r="D98" s="15" t="s">
        <v>15</v>
      </c>
      <c r="E98" s="7"/>
      <c r="F98" s="7"/>
      <c r="G98" s="7"/>
      <c r="H98" s="7"/>
      <c r="I98" s="7"/>
      <c r="J98" s="7"/>
      <c r="K98" s="7"/>
      <c r="L98" s="7"/>
      <c r="M98" s="7"/>
      <c r="N98" s="233">
        <f>N167</f>
        <v>0</v>
      </c>
      <c r="O98" s="229"/>
      <c r="P98" s="229"/>
      <c r="Q98" s="229"/>
      <c r="R98" s="8"/>
    </row>
    <row r="99" spans="1:18" ht="21.75" customHeight="1">
      <c r="A99" s="2"/>
      <c r="B99" s="6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16"/>
      <c r="O99" s="16"/>
      <c r="P99" s="16"/>
      <c r="Q99" s="16"/>
      <c r="R99" s="8"/>
    </row>
    <row r="100" spans="1:18" ht="29.25" customHeight="1">
      <c r="A100" s="2"/>
      <c r="B100" s="6"/>
      <c r="C100" s="13" t="s">
        <v>16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246">
        <v>0</v>
      </c>
      <c r="O100" s="229"/>
      <c r="P100" s="229"/>
      <c r="Q100" s="229"/>
      <c r="R100" s="8"/>
    </row>
    <row r="101" spans="1:18" ht="18" customHeight="1">
      <c r="A101" s="2"/>
      <c r="B101" s="6"/>
      <c r="C101" s="17"/>
      <c r="D101" s="17"/>
      <c r="E101" s="17"/>
      <c r="F101" s="17"/>
      <c r="G101" s="17"/>
      <c r="H101" s="17"/>
      <c r="I101" s="17"/>
      <c r="J101" s="17"/>
      <c r="K101" s="7"/>
      <c r="L101" s="7"/>
      <c r="M101" s="17"/>
      <c r="N101" s="18"/>
      <c r="O101" s="18"/>
      <c r="P101" s="18"/>
      <c r="Q101" s="18"/>
      <c r="R101" s="8"/>
    </row>
    <row r="102" spans="1:18" ht="29.25" customHeight="1">
      <c r="A102" s="2"/>
      <c r="B102" s="19"/>
      <c r="C102" s="20" t="s">
        <v>17</v>
      </c>
      <c r="D102" s="21"/>
      <c r="E102" s="21"/>
      <c r="F102" s="21"/>
      <c r="G102" s="21"/>
      <c r="H102" s="21"/>
      <c r="I102" s="21"/>
      <c r="J102" s="21"/>
      <c r="K102" s="12"/>
      <c r="L102" s="12"/>
      <c r="M102" s="22"/>
      <c r="N102" s="248">
        <f>N88</f>
        <v>0</v>
      </c>
      <c r="O102" s="249"/>
      <c r="P102" s="249"/>
      <c r="Q102" s="250"/>
      <c r="R102" s="23"/>
    </row>
    <row r="103" spans="1:18" ht="29.25" customHeight="1">
      <c r="A103" s="2"/>
      <c r="B103" s="19"/>
      <c r="C103" s="24" t="s">
        <v>18</v>
      </c>
      <c r="D103" s="25"/>
      <c r="E103" s="25"/>
      <c r="F103" s="25"/>
      <c r="G103" s="25"/>
      <c r="H103" s="25"/>
      <c r="I103" s="25"/>
      <c r="J103" s="25"/>
      <c r="K103" s="12"/>
      <c r="L103" s="12"/>
      <c r="M103" s="26"/>
      <c r="N103" s="238">
        <f>N102*0.21</f>
        <v>0</v>
      </c>
      <c r="O103" s="239"/>
      <c r="P103" s="239"/>
      <c r="Q103" s="240"/>
      <c r="R103" s="23"/>
    </row>
    <row r="104" spans="1:18" ht="29.25" customHeight="1">
      <c r="A104" s="2"/>
      <c r="B104" s="19"/>
      <c r="C104" s="27" t="s">
        <v>19</v>
      </c>
      <c r="D104" s="28"/>
      <c r="E104" s="29"/>
      <c r="F104" s="30"/>
      <c r="G104" s="31"/>
      <c r="H104" s="28"/>
      <c r="I104" s="28"/>
      <c r="J104" s="28"/>
      <c r="K104" s="12"/>
      <c r="L104" s="12"/>
      <c r="M104" s="243">
        <f>N102+N103</f>
        <v>0</v>
      </c>
      <c r="N104" s="244"/>
      <c r="O104" s="244"/>
      <c r="P104" s="244"/>
      <c r="Q104" s="245"/>
      <c r="R104" s="23"/>
    </row>
    <row r="105" spans="1:18" ht="8.1" customHeight="1">
      <c r="A105" s="2"/>
      <c r="B105" s="32"/>
      <c r="C105" s="33"/>
      <c r="D105" s="33"/>
      <c r="E105" s="33"/>
      <c r="F105" s="33"/>
      <c r="G105" s="33"/>
      <c r="H105" s="33"/>
      <c r="I105" s="33"/>
      <c r="J105" s="33"/>
      <c r="K105" s="34"/>
      <c r="L105" s="34"/>
      <c r="M105" s="33"/>
      <c r="N105" s="33"/>
      <c r="O105" s="33"/>
      <c r="P105" s="33"/>
      <c r="Q105" s="33"/>
      <c r="R105" s="35"/>
    </row>
    <row r="106" spans="1:18" ht="14.45" customHeight="1">
      <c r="A106" s="12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</row>
    <row r="107" spans="1:18" ht="76.3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</row>
    <row r="108" spans="1:18" ht="14.4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</row>
    <row r="109" spans="1:18" ht="14.4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</row>
    <row r="110" spans="1:18" ht="14.4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</row>
    <row r="111" spans="1:18" ht="14.4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1:18" ht="14.4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</row>
    <row r="113" spans="1:18" ht="14.4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</row>
    <row r="114" spans="1:18" ht="14.4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</row>
    <row r="115" spans="1:18" ht="14.4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</row>
    <row r="116" spans="1:18" ht="14.4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</row>
    <row r="117" spans="1:18" ht="14.4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</row>
    <row r="118" spans="1:18" ht="14.4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</row>
    <row r="119" spans="1:18" ht="14.4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</row>
    <row r="120" spans="1:18" ht="14.4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</row>
    <row r="121" spans="1:18" ht="14.45" customHeight="1">
      <c r="A121" s="12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</row>
    <row r="122" spans="1:18" ht="8.1" customHeight="1">
      <c r="A122" s="2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5"/>
    </row>
    <row r="123" spans="1:18" ht="36.95" customHeight="1">
      <c r="A123" s="2"/>
      <c r="B123" s="6"/>
      <c r="C123" s="228" t="s">
        <v>20</v>
      </c>
      <c r="D123" s="229"/>
      <c r="E123" s="229"/>
      <c r="F123" s="229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8"/>
    </row>
    <row r="124" spans="1:18" ht="8.1" customHeight="1">
      <c r="A124" s="2"/>
      <c r="B124" s="6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8"/>
    </row>
    <row r="125" spans="1:18" ht="36.95" customHeight="1">
      <c r="A125" s="2"/>
      <c r="B125" s="6"/>
      <c r="C125" s="11" t="s">
        <v>3</v>
      </c>
      <c r="D125" s="7"/>
      <c r="E125" s="7"/>
      <c r="F125" s="256" t="s">
        <v>4</v>
      </c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7"/>
      <c r="R125" s="8"/>
    </row>
    <row r="126" spans="1:18" ht="10.35" customHeight="1">
      <c r="A126" s="2"/>
      <c r="B126" s="6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8"/>
    </row>
    <row r="127" spans="1:18" ht="29.25" customHeight="1">
      <c r="A127" s="2"/>
      <c r="B127" s="39"/>
      <c r="C127" s="40" t="s">
        <v>21</v>
      </c>
      <c r="D127" s="41" t="s">
        <v>22</v>
      </c>
      <c r="E127" s="41" t="s">
        <v>23</v>
      </c>
      <c r="F127" s="251" t="s">
        <v>24</v>
      </c>
      <c r="G127" s="252"/>
      <c r="H127" s="252"/>
      <c r="I127" s="252"/>
      <c r="J127" s="41" t="s">
        <v>25</v>
      </c>
      <c r="K127" s="41" t="s">
        <v>26</v>
      </c>
      <c r="L127" s="251" t="s">
        <v>27</v>
      </c>
      <c r="M127" s="252"/>
      <c r="N127" s="251" t="s">
        <v>28</v>
      </c>
      <c r="O127" s="252"/>
      <c r="P127" s="252"/>
      <c r="Q127" s="253"/>
      <c r="R127" s="42"/>
    </row>
    <row r="128" spans="1:18" ht="37.35" customHeight="1">
      <c r="A128" s="2"/>
      <c r="B128" s="6"/>
      <c r="C128" s="43"/>
      <c r="D128" s="44" t="s">
        <v>6</v>
      </c>
      <c r="E128" s="45"/>
      <c r="F128" s="45"/>
      <c r="G128" s="45"/>
      <c r="H128" s="45"/>
      <c r="I128" s="45"/>
      <c r="J128" s="45"/>
      <c r="K128" s="45"/>
      <c r="L128" s="45"/>
      <c r="M128" s="45"/>
      <c r="N128" s="254">
        <f>N129+N140+N144+N150+N153+N160+N164+N167</f>
        <v>0</v>
      </c>
      <c r="O128" s="255"/>
      <c r="P128" s="255"/>
      <c r="Q128" s="255"/>
      <c r="R128" s="8"/>
    </row>
    <row r="129" spans="1:18" ht="19.9" customHeight="1">
      <c r="A129" s="2"/>
      <c r="B129" s="6"/>
      <c r="C129" s="38"/>
      <c r="D129" s="46" t="s">
        <v>7</v>
      </c>
      <c r="E129" s="47"/>
      <c r="F129" s="47"/>
      <c r="G129" s="47"/>
      <c r="H129" s="47"/>
      <c r="I129" s="47"/>
      <c r="J129" s="47"/>
      <c r="K129" s="47"/>
      <c r="L129" s="47"/>
      <c r="M129" s="47"/>
      <c r="N129" s="260">
        <f>SUM(N130:Q139)</f>
        <v>0</v>
      </c>
      <c r="O129" s="261"/>
      <c r="P129" s="261"/>
      <c r="Q129" s="261"/>
      <c r="R129" s="8"/>
    </row>
    <row r="130" spans="1:18" ht="28.9" customHeight="1">
      <c r="A130" s="2"/>
      <c r="B130" s="39"/>
      <c r="C130" s="48" t="s">
        <v>29</v>
      </c>
      <c r="D130" s="48" t="s">
        <v>30</v>
      </c>
      <c r="E130" s="49" t="s">
        <v>31</v>
      </c>
      <c r="F130" s="241" t="s">
        <v>32</v>
      </c>
      <c r="G130" s="231"/>
      <c r="H130" s="231"/>
      <c r="I130" s="231"/>
      <c r="J130" s="50" t="s">
        <v>33</v>
      </c>
      <c r="K130" s="51">
        <v>480</v>
      </c>
      <c r="L130" s="232">
        <v>0</v>
      </c>
      <c r="M130" s="231"/>
      <c r="N130" s="230">
        <f aca="true" t="shared" si="0" ref="N130">ROUND(L130*K130,2)</f>
        <v>0</v>
      </c>
      <c r="O130" s="231"/>
      <c r="P130" s="231"/>
      <c r="Q130" s="231"/>
      <c r="R130" s="42"/>
    </row>
    <row r="131" spans="1:18" ht="28.9" customHeight="1">
      <c r="A131" s="2"/>
      <c r="B131" s="39"/>
      <c r="C131" s="48" t="s">
        <v>34</v>
      </c>
      <c r="D131" s="48" t="s">
        <v>30</v>
      </c>
      <c r="E131" s="49" t="s">
        <v>35</v>
      </c>
      <c r="F131" s="241" t="s">
        <v>36</v>
      </c>
      <c r="G131" s="231"/>
      <c r="H131" s="231"/>
      <c r="I131" s="231"/>
      <c r="J131" s="50" t="s">
        <v>33</v>
      </c>
      <c r="K131" s="51">
        <v>170</v>
      </c>
      <c r="L131" s="232">
        <v>0</v>
      </c>
      <c r="M131" s="231"/>
      <c r="N131" s="230">
        <f aca="true" t="shared" si="1" ref="N131:N139">ROUND(L131*K131,2)</f>
        <v>0</v>
      </c>
      <c r="O131" s="231"/>
      <c r="P131" s="231"/>
      <c r="Q131" s="231"/>
      <c r="R131" s="42"/>
    </row>
    <row r="132" spans="1:18" ht="28.9" customHeight="1">
      <c r="A132" s="2"/>
      <c r="B132" s="39"/>
      <c r="C132" s="48" t="s">
        <v>37</v>
      </c>
      <c r="D132" s="48" t="s">
        <v>30</v>
      </c>
      <c r="E132" s="49" t="s">
        <v>38</v>
      </c>
      <c r="F132" s="241" t="s">
        <v>39</v>
      </c>
      <c r="G132" s="231"/>
      <c r="H132" s="231"/>
      <c r="I132" s="231"/>
      <c r="J132" s="50" t="s">
        <v>40</v>
      </c>
      <c r="K132" s="51">
        <v>234</v>
      </c>
      <c r="L132" s="232">
        <v>0</v>
      </c>
      <c r="M132" s="231"/>
      <c r="N132" s="230">
        <f t="shared" si="1"/>
        <v>0</v>
      </c>
      <c r="O132" s="231"/>
      <c r="P132" s="231"/>
      <c r="Q132" s="231"/>
      <c r="R132" s="42"/>
    </row>
    <row r="133" spans="1:18" ht="28.9" customHeight="1">
      <c r="A133" s="2"/>
      <c r="B133" s="39"/>
      <c r="C133" s="48" t="s">
        <v>41</v>
      </c>
      <c r="D133" s="48" t="s">
        <v>30</v>
      </c>
      <c r="E133" s="49" t="s">
        <v>42</v>
      </c>
      <c r="F133" s="241" t="s">
        <v>43</v>
      </c>
      <c r="G133" s="231"/>
      <c r="H133" s="231"/>
      <c r="I133" s="231"/>
      <c r="J133" s="50" t="s">
        <v>40</v>
      </c>
      <c r="K133" s="51">
        <v>10.2</v>
      </c>
      <c r="L133" s="232">
        <v>0</v>
      </c>
      <c r="M133" s="231"/>
      <c r="N133" s="230">
        <f t="shared" si="1"/>
        <v>0</v>
      </c>
      <c r="O133" s="231"/>
      <c r="P133" s="231"/>
      <c r="Q133" s="231"/>
      <c r="R133" s="42"/>
    </row>
    <row r="134" spans="1:18" ht="28.9" customHeight="1">
      <c r="A134" s="2"/>
      <c r="B134" s="39"/>
      <c r="C134" s="48" t="s">
        <v>44</v>
      </c>
      <c r="D134" s="48" t="s">
        <v>30</v>
      </c>
      <c r="E134" s="49" t="s">
        <v>45</v>
      </c>
      <c r="F134" s="241" t="s">
        <v>46</v>
      </c>
      <c r="G134" s="231"/>
      <c r="H134" s="231"/>
      <c r="I134" s="231"/>
      <c r="J134" s="50" t="s">
        <v>40</v>
      </c>
      <c r="K134" s="51">
        <v>122.1</v>
      </c>
      <c r="L134" s="232">
        <v>0</v>
      </c>
      <c r="M134" s="231"/>
      <c r="N134" s="230">
        <f t="shared" si="1"/>
        <v>0</v>
      </c>
      <c r="O134" s="231"/>
      <c r="P134" s="231"/>
      <c r="Q134" s="231"/>
      <c r="R134" s="42"/>
    </row>
    <row r="135" spans="1:18" ht="28.9" customHeight="1">
      <c r="A135" s="2"/>
      <c r="B135" s="39"/>
      <c r="C135" s="48" t="s">
        <v>47</v>
      </c>
      <c r="D135" s="48" t="s">
        <v>30</v>
      </c>
      <c r="E135" s="49" t="s">
        <v>48</v>
      </c>
      <c r="F135" s="241" t="s">
        <v>49</v>
      </c>
      <c r="G135" s="231"/>
      <c r="H135" s="231"/>
      <c r="I135" s="231"/>
      <c r="J135" s="50" t="s">
        <v>40</v>
      </c>
      <c r="K135" s="51">
        <v>122.1</v>
      </c>
      <c r="L135" s="232">
        <v>0</v>
      </c>
      <c r="M135" s="231"/>
      <c r="N135" s="230">
        <f t="shared" si="1"/>
        <v>0</v>
      </c>
      <c r="O135" s="231"/>
      <c r="P135" s="231"/>
      <c r="Q135" s="231"/>
      <c r="R135" s="42"/>
    </row>
    <row r="136" spans="1:18" ht="28.9" customHeight="1">
      <c r="A136" s="2"/>
      <c r="B136" s="39"/>
      <c r="C136" s="48" t="s">
        <v>50</v>
      </c>
      <c r="D136" s="48" t="s">
        <v>30</v>
      </c>
      <c r="E136" s="49" t="s">
        <v>51</v>
      </c>
      <c r="F136" s="241" t="s">
        <v>52</v>
      </c>
      <c r="G136" s="231"/>
      <c r="H136" s="231"/>
      <c r="I136" s="231"/>
      <c r="J136" s="50" t="s">
        <v>40</v>
      </c>
      <c r="K136" s="51">
        <v>122.1</v>
      </c>
      <c r="L136" s="232">
        <v>0</v>
      </c>
      <c r="M136" s="231"/>
      <c r="N136" s="230">
        <f t="shared" si="1"/>
        <v>0</v>
      </c>
      <c r="O136" s="231"/>
      <c r="P136" s="231"/>
      <c r="Q136" s="231"/>
      <c r="R136" s="42"/>
    </row>
    <row r="137" spans="1:18" ht="28.9" customHeight="1">
      <c r="A137" s="2"/>
      <c r="B137" s="39"/>
      <c r="C137" s="48" t="s">
        <v>53</v>
      </c>
      <c r="D137" s="48" t="s">
        <v>30</v>
      </c>
      <c r="E137" s="49" t="s">
        <v>54</v>
      </c>
      <c r="F137" s="241" t="s">
        <v>55</v>
      </c>
      <c r="G137" s="231"/>
      <c r="H137" s="231"/>
      <c r="I137" s="231"/>
      <c r="J137" s="50" t="s">
        <v>40</v>
      </c>
      <c r="K137" s="51">
        <v>122.1</v>
      </c>
      <c r="L137" s="232">
        <v>0</v>
      </c>
      <c r="M137" s="231"/>
      <c r="N137" s="230">
        <f t="shared" si="1"/>
        <v>0</v>
      </c>
      <c r="O137" s="231"/>
      <c r="P137" s="231"/>
      <c r="Q137" s="231"/>
      <c r="R137" s="42"/>
    </row>
    <row r="138" spans="1:18" ht="20.45" customHeight="1">
      <c r="A138" s="2"/>
      <c r="B138" s="39"/>
      <c r="C138" s="48" t="s">
        <v>56</v>
      </c>
      <c r="D138" s="48" t="s">
        <v>30</v>
      </c>
      <c r="E138" s="49" t="s">
        <v>57</v>
      </c>
      <c r="F138" s="241" t="s">
        <v>58</v>
      </c>
      <c r="G138" s="231"/>
      <c r="H138" s="231"/>
      <c r="I138" s="231"/>
      <c r="J138" s="50" t="s">
        <v>40</v>
      </c>
      <c r="K138" s="51">
        <v>122.1</v>
      </c>
      <c r="L138" s="232">
        <v>0</v>
      </c>
      <c r="M138" s="231"/>
      <c r="N138" s="230">
        <f t="shared" si="1"/>
        <v>0</v>
      </c>
      <c r="O138" s="231"/>
      <c r="P138" s="231"/>
      <c r="Q138" s="231"/>
      <c r="R138" s="42"/>
    </row>
    <row r="139" spans="1:18" ht="28.9" customHeight="1">
      <c r="A139" s="2"/>
      <c r="B139" s="39"/>
      <c r="C139" s="48" t="s">
        <v>59</v>
      </c>
      <c r="D139" s="48" t="s">
        <v>30</v>
      </c>
      <c r="E139" s="49" t="s">
        <v>60</v>
      </c>
      <c r="F139" s="241" t="s">
        <v>61</v>
      </c>
      <c r="G139" s="231"/>
      <c r="H139" s="231"/>
      <c r="I139" s="231"/>
      <c r="J139" s="50" t="s">
        <v>62</v>
      </c>
      <c r="K139" s="51">
        <v>183.15</v>
      </c>
      <c r="L139" s="232">
        <v>0</v>
      </c>
      <c r="M139" s="231"/>
      <c r="N139" s="230">
        <f t="shared" si="1"/>
        <v>0</v>
      </c>
      <c r="O139" s="231"/>
      <c r="P139" s="231"/>
      <c r="Q139" s="231"/>
      <c r="R139" s="42"/>
    </row>
    <row r="140" spans="1:18" ht="29.85" customHeight="1">
      <c r="A140" s="2"/>
      <c r="B140" s="6"/>
      <c r="C140" s="52"/>
      <c r="D140" s="53" t="s">
        <v>8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236">
        <f>SUM(N141:Q143)</f>
        <v>0</v>
      </c>
      <c r="O140" s="237"/>
      <c r="P140" s="237"/>
      <c r="Q140" s="237"/>
      <c r="R140" s="8"/>
    </row>
    <row r="141" spans="1:18" ht="20.45" customHeight="1">
      <c r="A141" s="2"/>
      <c r="B141" s="39"/>
      <c r="C141" s="48" t="s">
        <v>63</v>
      </c>
      <c r="D141" s="48" t="s">
        <v>30</v>
      </c>
      <c r="E141" s="49" t="s">
        <v>64</v>
      </c>
      <c r="F141" s="241" t="s">
        <v>65</v>
      </c>
      <c r="G141" s="231"/>
      <c r="H141" s="231"/>
      <c r="I141" s="231"/>
      <c r="J141" s="50" t="s">
        <v>40</v>
      </c>
      <c r="K141" s="51">
        <v>10.2</v>
      </c>
      <c r="L141" s="232">
        <v>0</v>
      </c>
      <c r="M141" s="231"/>
      <c r="N141" s="230">
        <f>ROUND(L141*K141,2)</f>
        <v>0</v>
      </c>
      <c r="O141" s="231"/>
      <c r="P141" s="231"/>
      <c r="Q141" s="231"/>
      <c r="R141" s="42"/>
    </row>
    <row r="142" spans="1:18" ht="40.15" customHeight="1">
      <c r="A142" s="2"/>
      <c r="B142" s="39"/>
      <c r="C142" s="48" t="s">
        <v>66</v>
      </c>
      <c r="D142" s="48" t="s">
        <v>30</v>
      </c>
      <c r="E142" s="49" t="s">
        <v>67</v>
      </c>
      <c r="F142" s="241" t="s">
        <v>68</v>
      </c>
      <c r="G142" s="231"/>
      <c r="H142" s="231"/>
      <c r="I142" s="231"/>
      <c r="J142" s="50" t="s">
        <v>33</v>
      </c>
      <c r="K142" s="51">
        <v>34</v>
      </c>
      <c r="L142" s="232">
        <v>0</v>
      </c>
      <c r="M142" s="231"/>
      <c r="N142" s="230">
        <f>ROUND(L142*K142,2)</f>
        <v>0</v>
      </c>
      <c r="O142" s="231"/>
      <c r="P142" s="231"/>
      <c r="Q142" s="231"/>
      <c r="R142" s="42"/>
    </row>
    <row r="143" spans="1:18" ht="28.9" customHeight="1">
      <c r="A143" s="2"/>
      <c r="B143" s="39"/>
      <c r="C143" s="48" t="s">
        <v>69</v>
      </c>
      <c r="D143" s="48" t="s">
        <v>30</v>
      </c>
      <c r="E143" s="49" t="s">
        <v>70</v>
      </c>
      <c r="F143" s="241" t="s">
        <v>71</v>
      </c>
      <c r="G143" s="231"/>
      <c r="H143" s="231"/>
      <c r="I143" s="231"/>
      <c r="J143" s="50" t="s">
        <v>62</v>
      </c>
      <c r="K143" s="51">
        <v>0.199</v>
      </c>
      <c r="L143" s="232">
        <v>0</v>
      </c>
      <c r="M143" s="231"/>
      <c r="N143" s="230">
        <f>ROUND(L143*K143,2)</f>
        <v>0</v>
      </c>
      <c r="O143" s="231"/>
      <c r="P143" s="231"/>
      <c r="Q143" s="231"/>
      <c r="R143" s="42"/>
    </row>
    <row r="144" spans="1:18" ht="29.85" customHeight="1">
      <c r="A144" s="2"/>
      <c r="B144" s="6"/>
      <c r="C144" s="52"/>
      <c r="D144" s="53" t="s">
        <v>9</v>
      </c>
      <c r="E144" s="54"/>
      <c r="F144" s="54"/>
      <c r="G144" s="54"/>
      <c r="H144" s="54"/>
      <c r="I144" s="54"/>
      <c r="J144" s="54"/>
      <c r="K144" s="54"/>
      <c r="L144" s="54"/>
      <c r="M144" s="54"/>
      <c r="N144" s="236">
        <f>SUM(N145:Q149)</f>
        <v>0</v>
      </c>
      <c r="O144" s="237"/>
      <c r="P144" s="237"/>
      <c r="Q144" s="237"/>
      <c r="R144" s="8"/>
    </row>
    <row r="145" spans="1:18" ht="28.9" customHeight="1">
      <c r="A145" s="2"/>
      <c r="B145" s="39"/>
      <c r="C145" s="48" t="s">
        <v>72</v>
      </c>
      <c r="D145" s="48" t="s">
        <v>30</v>
      </c>
      <c r="E145" s="49" t="s">
        <v>73</v>
      </c>
      <c r="F145" s="241" t="s">
        <v>74</v>
      </c>
      <c r="G145" s="231"/>
      <c r="H145" s="231"/>
      <c r="I145" s="231"/>
      <c r="J145" s="50" t="s">
        <v>33</v>
      </c>
      <c r="K145" s="51">
        <v>780</v>
      </c>
      <c r="L145" s="232">
        <v>0</v>
      </c>
      <c r="M145" s="231"/>
      <c r="N145" s="230">
        <f>ROUND(L145*K145,2)</f>
        <v>0</v>
      </c>
      <c r="O145" s="231"/>
      <c r="P145" s="231"/>
      <c r="Q145" s="231"/>
      <c r="R145" s="42"/>
    </row>
    <row r="146" spans="1:18" ht="20.45" customHeight="1">
      <c r="A146" s="2"/>
      <c r="B146" s="39"/>
      <c r="C146" s="48" t="s">
        <v>75</v>
      </c>
      <c r="D146" s="48" t="s">
        <v>30</v>
      </c>
      <c r="E146" s="49" t="s">
        <v>76</v>
      </c>
      <c r="F146" s="241" t="s">
        <v>77</v>
      </c>
      <c r="G146" s="231"/>
      <c r="H146" s="231"/>
      <c r="I146" s="231"/>
      <c r="J146" s="50" t="s">
        <v>33</v>
      </c>
      <c r="K146" s="51">
        <v>780</v>
      </c>
      <c r="L146" s="232">
        <v>0</v>
      </c>
      <c r="M146" s="231"/>
      <c r="N146" s="230">
        <f>ROUND(L146*K146,2)</f>
        <v>0</v>
      </c>
      <c r="O146" s="231"/>
      <c r="P146" s="231"/>
      <c r="Q146" s="231"/>
      <c r="R146" s="42"/>
    </row>
    <row r="147" spans="1:18" ht="20.45" customHeight="1">
      <c r="A147" s="2"/>
      <c r="B147" s="39"/>
      <c r="C147" s="48" t="s">
        <v>78</v>
      </c>
      <c r="D147" s="48" t="s">
        <v>30</v>
      </c>
      <c r="E147" s="49" t="s">
        <v>79</v>
      </c>
      <c r="F147" s="241" t="s">
        <v>80</v>
      </c>
      <c r="G147" s="231"/>
      <c r="H147" s="231"/>
      <c r="I147" s="231"/>
      <c r="J147" s="50" t="s">
        <v>33</v>
      </c>
      <c r="K147" s="51">
        <v>780</v>
      </c>
      <c r="L147" s="232">
        <v>0</v>
      </c>
      <c r="M147" s="231"/>
      <c r="N147" s="230">
        <f>ROUND(L147*K147,2)</f>
        <v>0</v>
      </c>
      <c r="O147" s="231"/>
      <c r="P147" s="231"/>
      <c r="Q147" s="231"/>
      <c r="R147" s="42"/>
    </row>
    <row r="148" spans="1:18" ht="40.15" customHeight="1">
      <c r="A148" s="2"/>
      <c r="B148" s="39"/>
      <c r="C148" s="48" t="s">
        <v>81</v>
      </c>
      <c r="D148" s="48" t="s">
        <v>30</v>
      </c>
      <c r="E148" s="49" t="s">
        <v>82</v>
      </c>
      <c r="F148" s="241" t="s">
        <v>83</v>
      </c>
      <c r="G148" s="231"/>
      <c r="H148" s="231"/>
      <c r="I148" s="231"/>
      <c r="J148" s="50" t="s">
        <v>33</v>
      </c>
      <c r="K148" s="51">
        <v>780</v>
      </c>
      <c r="L148" s="232">
        <v>0</v>
      </c>
      <c r="M148" s="231"/>
      <c r="N148" s="230">
        <f>ROUND(L148*K148,2)</f>
        <v>0</v>
      </c>
      <c r="O148" s="231"/>
      <c r="P148" s="231"/>
      <c r="Q148" s="231"/>
      <c r="R148" s="42"/>
    </row>
    <row r="149" spans="1:18" ht="28.9" customHeight="1">
      <c r="A149" s="2"/>
      <c r="B149" s="39"/>
      <c r="C149" s="55" t="s">
        <v>84</v>
      </c>
      <c r="D149" s="55" t="s">
        <v>85</v>
      </c>
      <c r="E149" s="56" t="s">
        <v>86</v>
      </c>
      <c r="F149" s="234" t="s">
        <v>158</v>
      </c>
      <c r="G149" s="235"/>
      <c r="H149" s="235"/>
      <c r="I149" s="235"/>
      <c r="J149" s="57" t="s">
        <v>33</v>
      </c>
      <c r="K149" s="58">
        <v>780</v>
      </c>
      <c r="L149" s="242">
        <v>0</v>
      </c>
      <c r="M149" s="235"/>
      <c r="N149" s="259">
        <f>ROUND(L149*K149,2)</f>
        <v>0</v>
      </c>
      <c r="O149" s="231"/>
      <c r="P149" s="231"/>
      <c r="Q149" s="231"/>
      <c r="R149" s="42"/>
    </row>
    <row r="150" spans="1:18" ht="29.85" customHeight="1">
      <c r="A150" s="2"/>
      <c r="B150" s="6"/>
      <c r="C150" s="52"/>
      <c r="D150" s="53" t="s">
        <v>10</v>
      </c>
      <c r="E150" s="54"/>
      <c r="F150" s="54"/>
      <c r="G150" s="54"/>
      <c r="H150" s="54"/>
      <c r="I150" s="54"/>
      <c r="J150" s="54"/>
      <c r="K150" s="54"/>
      <c r="L150" s="54"/>
      <c r="M150" s="54"/>
      <c r="N150" s="236">
        <f>SUM(N151:Q152)</f>
        <v>0</v>
      </c>
      <c r="O150" s="237"/>
      <c r="P150" s="237"/>
      <c r="Q150" s="237"/>
      <c r="R150" s="8"/>
    </row>
    <row r="151" spans="1:18" ht="40.15" customHeight="1">
      <c r="A151" s="2"/>
      <c r="B151" s="39"/>
      <c r="C151" s="48" t="s">
        <v>87</v>
      </c>
      <c r="D151" s="48" t="s">
        <v>30</v>
      </c>
      <c r="E151" s="49" t="s">
        <v>88</v>
      </c>
      <c r="F151" s="241" t="s">
        <v>89</v>
      </c>
      <c r="G151" s="231"/>
      <c r="H151" s="231"/>
      <c r="I151" s="231"/>
      <c r="J151" s="50" t="s">
        <v>33</v>
      </c>
      <c r="K151" s="51">
        <v>34</v>
      </c>
      <c r="L151" s="232">
        <v>0</v>
      </c>
      <c r="M151" s="231"/>
      <c r="N151" s="230">
        <f>ROUND(L151*K151,2)</f>
        <v>0</v>
      </c>
      <c r="O151" s="231"/>
      <c r="P151" s="231"/>
      <c r="Q151" s="231"/>
      <c r="R151" s="42"/>
    </row>
    <row r="152" spans="1:18" ht="28.9" customHeight="1">
      <c r="A152" s="2"/>
      <c r="B152" s="39"/>
      <c r="C152" s="48" t="s">
        <v>90</v>
      </c>
      <c r="D152" s="48" t="s">
        <v>30</v>
      </c>
      <c r="E152" s="49" t="s">
        <v>91</v>
      </c>
      <c r="F152" s="241" t="s">
        <v>92</v>
      </c>
      <c r="G152" s="231"/>
      <c r="H152" s="231"/>
      <c r="I152" s="231"/>
      <c r="J152" s="50" t="s">
        <v>33</v>
      </c>
      <c r="K152" s="51">
        <v>34</v>
      </c>
      <c r="L152" s="232">
        <v>0</v>
      </c>
      <c r="M152" s="231"/>
      <c r="N152" s="230">
        <f>ROUND(L152*K152,2)</f>
        <v>0</v>
      </c>
      <c r="O152" s="231"/>
      <c r="P152" s="231"/>
      <c r="Q152" s="231"/>
      <c r="R152" s="42"/>
    </row>
    <row r="153" spans="1:18" ht="29.85" customHeight="1">
      <c r="A153" s="2"/>
      <c r="B153" s="6"/>
      <c r="C153" s="52"/>
      <c r="D153" s="53" t="s">
        <v>11</v>
      </c>
      <c r="E153" s="54"/>
      <c r="F153" s="54"/>
      <c r="G153" s="54"/>
      <c r="H153" s="54"/>
      <c r="I153" s="54"/>
      <c r="J153" s="54"/>
      <c r="K153" s="54"/>
      <c r="L153" s="54"/>
      <c r="M153" s="54"/>
      <c r="N153" s="236">
        <f>SUM(N154:Q159)</f>
        <v>0</v>
      </c>
      <c r="O153" s="237"/>
      <c r="P153" s="237"/>
      <c r="Q153" s="237"/>
      <c r="R153" s="8"/>
    </row>
    <row r="154" spans="1:18" ht="40.15" customHeight="1">
      <c r="A154" s="2"/>
      <c r="B154" s="39"/>
      <c r="C154" s="48" t="s">
        <v>93</v>
      </c>
      <c r="D154" s="48" t="s">
        <v>30</v>
      </c>
      <c r="E154" s="49" t="s">
        <v>94</v>
      </c>
      <c r="F154" s="241" t="s">
        <v>95</v>
      </c>
      <c r="G154" s="231"/>
      <c r="H154" s="231"/>
      <c r="I154" s="231"/>
      <c r="J154" s="50" t="s">
        <v>96</v>
      </c>
      <c r="K154" s="51">
        <v>300</v>
      </c>
      <c r="L154" s="232">
        <v>0</v>
      </c>
      <c r="M154" s="231"/>
      <c r="N154" s="230">
        <f aca="true" t="shared" si="2" ref="N154:N159">ROUND(L154*K154,2)</f>
        <v>0</v>
      </c>
      <c r="O154" s="231"/>
      <c r="P154" s="231"/>
      <c r="Q154" s="231"/>
      <c r="R154" s="42"/>
    </row>
    <row r="155" spans="1:18" ht="28.9" customHeight="1">
      <c r="A155" s="2"/>
      <c r="B155" s="39"/>
      <c r="C155" s="55" t="s">
        <v>97</v>
      </c>
      <c r="D155" s="55" t="s">
        <v>85</v>
      </c>
      <c r="E155" s="56" t="s">
        <v>98</v>
      </c>
      <c r="F155" s="234" t="s">
        <v>99</v>
      </c>
      <c r="G155" s="235"/>
      <c r="H155" s="235"/>
      <c r="I155" s="235"/>
      <c r="J155" s="57" t="s">
        <v>100</v>
      </c>
      <c r="K155" s="58">
        <v>300</v>
      </c>
      <c r="L155" s="242">
        <v>0</v>
      </c>
      <c r="M155" s="235"/>
      <c r="N155" s="259">
        <f t="shared" si="2"/>
        <v>0</v>
      </c>
      <c r="O155" s="231"/>
      <c r="P155" s="231"/>
      <c r="Q155" s="231"/>
      <c r="R155" s="42"/>
    </row>
    <row r="156" spans="1:18" ht="28.9" customHeight="1">
      <c r="A156" s="2"/>
      <c r="B156" s="39"/>
      <c r="C156" s="48" t="s">
        <v>101</v>
      </c>
      <c r="D156" s="48" t="s">
        <v>30</v>
      </c>
      <c r="E156" s="49" t="s">
        <v>102</v>
      </c>
      <c r="F156" s="241" t="s">
        <v>103</v>
      </c>
      <c r="G156" s="231"/>
      <c r="H156" s="231"/>
      <c r="I156" s="231"/>
      <c r="J156" s="50" t="s">
        <v>100</v>
      </c>
      <c r="K156" s="51">
        <v>2</v>
      </c>
      <c r="L156" s="232">
        <v>0</v>
      </c>
      <c r="M156" s="231"/>
      <c r="N156" s="230">
        <f t="shared" si="2"/>
        <v>0</v>
      </c>
      <c r="O156" s="231"/>
      <c r="P156" s="231"/>
      <c r="Q156" s="231"/>
      <c r="R156" s="42"/>
    </row>
    <row r="157" spans="1:18" ht="20.45" customHeight="1">
      <c r="A157" s="2"/>
      <c r="B157" s="39"/>
      <c r="C157" s="55" t="s">
        <v>104</v>
      </c>
      <c r="D157" s="55" t="s">
        <v>85</v>
      </c>
      <c r="E157" s="56" t="s">
        <v>105</v>
      </c>
      <c r="F157" s="234" t="s">
        <v>159</v>
      </c>
      <c r="G157" s="235"/>
      <c r="H157" s="235"/>
      <c r="I157" s="235"/>
      <c r="J157" s="57" t="s">
        <v>100</v>
      </c>
      <c r="K157" s="58">
        <v>2</v>
      </c>
      <c r="L157" s="242">
        <v>0</v>
      </c>
      <c r="M157" s="235"/>
      <c r="N157" s="259">
        <f t="shared" si="2"/>
        <v>0</v>
      </c>
      <c r="O157" s="231"/>
      <c r="P157" s="231"/>
      <c r="Q157" s="231"/>
      <c r="R157" s="42"/>
    </row>
    <row r="158" spans="1:18" ht="28.9" customHeight="1">
      <c r="A158" s="2"/>
      <c r="B158" s="39"/>
      <c r="C158" s="48" t="s">
        <v>106</v>
      </c>
      <c r="D158" s="48" t="s">
        <v>30</v>
      </c>
      <c r="E158" s="49" t="s">
        <v>107</v>
      </c>
      <c r="F158" s="241" t="s">
        <v>108</v>
      </c>
      <c r="G158" s="231"/>
      <c r="H158" s="231"/>
      <c r="I158" s="231"/>
      <c r="J158" s="50" t="s">
        <v>100</v>
      </c>
      <c r="K158" s="51">
        <v>5</v>
      </c>
      <c r="L158" s="232">
        <v>0</v>
      </c>
      <c r="M158" s="231"/>
      <c r="N158" s="230">
        <f t="shared" si="2"/>
        <v>0</v>
      </c>
      <c r="O158" s="231"/>
      <c r="P158" s="231"/>
      <c r="Q158" s="231"/>
      <c r="R158" s="42"/>
    </row>
    <row r="159" spans="1:18" ht="20.45" customHeight="1">
      <c r="A159" s="2"/>
      <c r="B159" s="39"/>
      <c r="C159" s="55" t="s">
        <v>109</v>
      </c>
      <c r="D159" s="55" t="s">
        <v>85</v>
      </c>
      <c r="E159" s="56" t="s">
        <v>110</v>
      </c>
      <c r="F159" s="234" t="s">
        <v>160</v>
      </c>
      <c r="G159" s="235"/>
      <c r="H159" s="235"/>
      <c r="I159" s="235"/>
      <c r="J159" s="57" t="s">
        <v>100</v>
      </c>
      <c r="K159" s="58">
        <v>5</v>
      </c>
      <c r="L159" s="242">
        <v>0</v>
      </c>
      <c r="M159" s="235"/>
      <c r="N159" s="259">
        <f t="shared" si="2"/>
        <v>0</v>
      </c>
      <c r="O159" s="231"/>
      <c r="P159" s="231"/>
      <c r="Q159" s="231"/>
      <c r="R159" s="42"/>
    </row>
    <row r="160" spans="1:18" ht="29.85" customHeight="1">
      <c r="A160" s="2"/>
      <c r="B160" s="6"/>
      <c r="C160" s="52"/>
      <c r="D160" s="53" t="s">
        <v>12</v>
      </c>
      <c r="E160" s="54"/>
      <c r="F160" s="54"/>
      <c r="G160" s="54"/>
      <c r="H160" s="54"/>
      <c r="I160" s="54"/>
      <c r="J160" s="54"/>
      <c r="K160" s="54"/>
      <c r="L160" s="54"/>
      <c r="M160" s="54"/>
      <c r="N160" s="236">
        <f>SUM(N161:Q163)</f>
        <v>0</v>
      </c>
      <c r="O160" s="237"/>
      <c r="P160" s="237"/>
      <c r="Q160" s="237"/>
      <c r="R160" s="8"/>
    </row>
    <row r="161" spans="1:18" ht="40.15" customHeight="1">
      <c r="A161" s="2"/>
      <c r="B161" s="39"/>
      <c r="C161" s="48" t="s">
        <v>111</v>
      </c>
      <c r="D161" s="48" t="s">
        <v>30</v>
      </c>
      <c r="E161" s="49" t="s">
        <v>112</v>
      </c>
      <c r="F161" s="241" t="s">
        <v>113</v>
      </c>
      <c r="G161" s="231"/>
      <c r="H161" s="231"/>
      <c r="I161" s="231"/>
      <c r="J161" s="50" t="s">
        <v>62</v>
      </c>
      <c r="K161" s="51">
        <v>160.65</v>
      </c>
      <c r="L161" s="232">
        <v>0</v>
      </c>
      <c r="M161" s="231"/>
      <c r="N161" s="230">
        <f>ROUND(L161*K161,2)</f>
        <v>0</v>
      </c>
      <c r="O161" s="231"/>
      <c r="P161" s="231"/>
      <c r="Q161" s="231"/>
      <c r="R161" s="42"/>
    </row>
    <row r="162" spans="1:18" ht="28.9" customHeight="1">
      <c r="A162" s="2"/>
      <c r="B162" s="39"/>
      <c r="C162" s="48" t="s">
        <v>114</v>
      </c>
      <c r="D162" s="48" t="s">
        <v>30</v>
      </c>
      <c r="E162" s="49" t="s">
        <v>115</v>
      </c>
      <c r="F162" s="241" t="s">
        <v>116</v>
      </c>
      <c r="G162" s="231"/>
      <c r="H162" s="231"/>
      <c r="I162" s="231"/>
      <c r="J162" s="50" t="s">
        <v>62</v>
      </c>
      <c r="K162" s="51">
        <v>803.25</v>
      </c>
      <c r="L162" s="232">
        <v>0</v>
      </c>
      <c r="M162" s="231"/>
      <c r="N162" s="230">
        <f>ROUND(L162*K162,2)</f>
        <v>0</v>
      </c>
      <c r="O162" s="231"/>
      <c r="P162" s="231"/>
      <c r="Q162" s="231"/>
      <c r="R162" s="42"/>
    </row>
    <row r="163" spans="1:18" ht="40.15" customHeight="1">
      <c r="A163" s="2"/>
      <c r="B163" s="39"/>
      <c r="C163" s="48" t="s">
        <v>117</v>
      </c>
      <c r="D163" s="48" t="s">
        <v>30</v>
      </c>
      <c r="E163" s="49" t="s">
        <v>118</v>
      </c>
      <c r="F163" s="241" t="s">
        <v>119</v>
      </c>
      <c r="G163" s="231"/>
      <c r="H163" s="231"/>
      <c r="I163" s="231"/>
      <c r="J163" s="50" t="s">
        <v>62</v>
      </c>
      <c r="K163" s="51">
        <v>160.65</v>
      </c>
      <c r="L163" s="232">
        <v>0</v>
      </c>
      <c r="M163" s="231"/>
      <c r="N163" s="230">
        <f>ROUND(L163*K163,2)</f>
        <v>0</v>
      </c>
      <c r="O163" s="231"/>
      <c r="P163" s="231"/>
      <c r="Q163" s="231"/>
      <c r="R163" s="42"/>
    </row>
    <row r="164" spans="1:18" ht="29.85" customHeight="1">
      <c r="A164" s="2"/>
      <c r="B164" s="6"/>
      <c r="C164" s="52"/>
      <c r="D164" s="53" t="s">
        <v>13</v>
      </c>
      <c r="E164" s="54"/>
      <c r="F164" s="54"/>
      <c r="G164" s="54"/>
      <c r="H164" s="54"/>
      <c r="I164" s="54"/>
      <c r="J164" s="54"/>
      <c r="K164" s="54"/>
      <c r="L164" s="54"/>
      <c r="M164" s="54"/>
      <c r="N164" s="236">
        <f>N165</f>
        <v>0</v>
      </c>
      <c r="O164" s="237"/>
      <c r="P164" s="237"/>
      <c r="Q164" s="237"/>
      <c r="R164" s="8"/>
    </row>
    <row r="165" spans="1:18" ht="28.9" customHeight="1">
      <c r="A165" s="2"/>
      <c r="B165" s="39"/>
      <c r="C165" s="48" t="s">
        <v>120</v>
      </c>
      <c r="D165" s="48" t="s">
        <v>30</v>
      </c>
      <c r="E165" s="49" t="s">
        <v>121</v>
      </c>
      <c r="F165" s="241" t="s">
        <v>122</v>
      </c>
      <c r="G165" s="231"/>
      <c r="H165" s="231"/>
      <c r="I165" s="231"/>
      <c r="J165" s="50" t="s">
        <v>62</v>
      </c>
      <c r="K165" s="51">
        <v>244.084</v>
      </c>
      <c r="L165" s="232">
        <v>0</v>
      </c>
      <c r="M165" s="231"/>
      <c r="N165" s="230">
        <f>ROUND(L165*K165,2)</f>
        <v>0</v>
      </c>
      <c r="O165" s="231"/>
      <c r="P165" s="231"/>
      <c r="Q165" s="231"/>
      <c r="R165" s="42"/>
    </row>
    <row r="166" spans="1:18" ht="37.35" customHeight="1">
      <c r="A166" s="2"/>
      <c r="B166" s="6"/>
      <c r="C166" s="43"/>
      <c r="D166" s="44" t="s">
        <v>14</v>
      </c>
      <c r="E166" s="45"/>
      <c r="F166" s="45"/>
      <c r="G166" s="45"/>
      <c r="H166" s="45"/>
      <c r="I166" s="45"/>
      <c r="J166" s="45"/>
      <c r="K166" s="45"/>
      <c r="L166" s="45"/>
      <c r="M166" s="45"/>
      <c r="N166" s="254">
        <f>N167</f>
        <v>0</v>
      </c>
      <c r="O166" s="255"/>
      <c r="P166" s="255"/>
      <c r="Q166" s="255"/>
      <c r="R166" s="8"/>
    </row>
    <row r="167" spans="1:18" ht="19.9" customHeight="1">
      <c r="A167" s="2"/>
      <c r="B167" s="6"/>
      <c r="C167" s="38"/>
      <c r="D167" s="46" t="s">
        <v>15</v>
      </c>
      <c r="E167" s="47"/>
      <c r="F167" s="47"/>
      <c r="G167" s="47"/>
      <c r="H167" s="47"/>
      <c r="I167" s="47"/>
      <c r="J167" s="47"/>
      <c r="K167" s="47"/>
      <c r="L167" s="47"/>
      <c r="M167" s="47"/>
      <c r="N167" s="260">
        <f>SUM(N168:Q169)</f>
        <v>0</v>
      </c>
      <c r="O167" s="261"/>
      <c r="P167" s="261"/>
      <c r="Q167" s="261"/>
      <c r="R167" s="8"/>
    </row>
    <row r="168" spans="1:18" ht="28.9" customHeight="1">
      <c r="A168" s="2"/>
      <c r="B168" s="39"/>
      <c r="C168" s="48" t="s">
        <v>123</v>
      </c>
      <c r="D168" s="48" t="s">
        <v>30</v>
      </c>
      <c r="E168" s="49" t="s">
        <v>124</v>
      </c>
      <c r="F168" s="241" t="s">
        <v>125</v>
      </c>
      <c r="G168" s="231"/>
      <c r="H168" s="231"/>
      <c r="I168" s="231"/>
      <c r="J168" s="50" t="s">
        <v>96</v>
      </c>
      <c r="K168" s="51">
        <v>85</v>
      </c>
      <c r="L168" s="232">
        <v>0</v>
      </c>
      <c r="M168" s="231"/>
      <c r="N168" s="230">
        <f>ROUND(L168*K168,2)</f>
        <v>0</v>
      </c>
      <c r="O168" s="231"/>
      <c r="P168" s="231"/>
      <c r="Q168" s="231"/>
      <c r="R168" s="42"/>
    </row>
    <row r="169" spans="1:18" ht="20.45" customHeight="1">
      <c r="A169" s="2"/>
      <c r="B169" s="39"/>
      <c r="C169" s="55" t="s">
        <v>126</v>
      </c>
      <c r="D169" s="55" t="s">
        <v>85</v>
      </c>
      <c r="E169" s="56" t="s">
        <v>127</v>
      </c>
      <c r="F169" s="234" t="s">
        <v>128</v>
      </c>
      <c r="G169" s="235"/>
      <c r="H169" s="235"/>
      <c r="I169" s="235"/>
      <c r="J169" s="57" t="s">
        <v>96</v>
      </c>
      <c r="K169" s="58">
        <v>85</v>
      </c>
      <c r="L169" s="242">
        <v>0</v>
      </c>
      <c r="M169" s="235"/>
      <c r="N169" s="259">
        <f>ROUND(L169*K169,2)</f>
        <v>0</v>
      </c>
      <c r="O169" s="231"/>
      <c r="P169" s="231"/>
      <c r="Q169" s="231"/>
      <c r="R169" s="42"/>
    </row>
    <row r="170" spans="1:18" ht="8.1" customHeight="1">
      <c r="A170" s="2"/>
      <c r="B170" s="32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60"/>
      <c r="O170" s="60"/>
      <c r="P170" s="60"/>
      <c r="Q170" s="60"/>
      <c r="R170" s="35"/>
    </row>
  </sheetData>
  <mergeCells count="159">
    <mergeCell ref="F168:I168"/>
    <mergeCell ref="N160:Q160"/>
    <mergeCell ref="L168:M168"/>
    <mergeCell ref="N158:Q158"/>
    <mergeCell ref="N168:Q168"/>
    <mergeCell ref="N169:Q169"/>
    <mergeCell ref="N152:Q152"/>
    <mergeCell ref="N153:Q153"/>
    <mergeCell ref="L161:M161"/>
    <mergeCell ref="L169:M169"/>
    <mergeCell ref="N161:Q161"/>
    <mergeCell ref="F152:I152"/>
    <mergeCell ref="F154:I154"/>
    <mergeCell ref="F159:I159"/>
    <mergeCell ref="F162:I162"/>
    <mergeCell ref="N164:Q164"/>
    <mergeCell ref="L163:M163"/>
    <mergeCell ref="N155:Q155"/>
    <mergeCell ref="N167:Q167"/>
    <mergeCell ref="N165:Q165"/>
    <mergeCell ref="N166:Q166"/>
    <mergeCell ref="N159:Q159"/>
    <mergeCell ref="L158:M158"/>
    <mergeCell ref="F157:I157"/>
    <mergeCell ref="F85:P85"/>
    <mergeCell ref="N162:Q162"/>
    <mergeCell ref="F86:P86"/>
    <mergeCell ref="F165:I165"/>
    <mergeCell ref="N133:Q133"/>
    <mergeCell ref="L141:M141"/>
    <mergeCell ref="L139:M139"/>
    <mergeCell ref="F163:I163"/>
    <mergeCell ref="N131:Q131"/>
    <mergeCell ref="N163:Q163"/>
    <mergeCell ref="L165:M165"/>
    <mergeCell ref="N157:Q157"/>
    <mergeCell ref="F161:I161"/>
    <mergeCell ref="N129:Q129"/>
    <mergeCell ref="L137:M137"/>
    <mergeCell ref="N151:Q151"/>
    <mergeCell ref="L159:M159"/>
    <mergeCell ref="L157:M157"/>
    <mergeCell ref="N149:Q149"/>
    <mergeCell ref="L162:M162"/>
    <mergeCell ref="N154:Q154"/>
    <mergeCell ref="N148:Q148"/>
    <mergeCell ref="L156:M156"/>
    <mergeCell ref="N156:Q156"/>
    <mergeCell ref="F158:I158"/>
    <mergeCell ref="N146:Q146"/>
    <mergeCell ref="L149:M149"/>
    <mergeCell ref="F149:I149"/>
    <mergeCell ref="N136:Q136"/>
    <mergeCell ref="F143:I143"/>
    <mergeCell ref="F145:I145"/>
    <mergeCell ref="L143:M143"/>
    <mergeCell ref="N135:Q135"/>
    <mergeCell ref="F138:I138"/>
    <mergeCell ref="N150:Q150"/>
    <mergeCell ref="F146:I146"/>
    <mergeCell ref="F147:I147"/>
    <mergeCell ref="F148:I148"/>
    <mergeCell ref="F151:I151"/>
    <mergeCell ref="F142:I142"/>
    <mergeCell ref="F156:I156"/>
    <mergeCell ref="L152:M152"/>
    <mergeCell ref="F155:I155"/>
    <mergeCell ref="F125:P125"/>
    <mergeCell ref="N93:Q93"/>
    <mergeCell ref="F139:I139"/>
    <mergeCell ref="N94:Q94"/>
    <mergeCell ref="F141:I141"/>
    <mergeCell ref="N96:Q96"/>
    <mergeCell ref="F136:I136"/>
    <mergeCell ref="N144:Q144"/>
    <mergeCell ref="N145:Q145"/>
    <mergeCell ref="N141:Q141"/>
    <mergeCell ref="L138:M138"/>
    <mergeCell ref="L130:M130"/>
    <mergeCell ref="N142:Q142"/>
    <mergeCell ref="L127:M127"/>
    <mergeCell ref="N91:Q91"/>
    <mergeCell ref="F137:I137"/>
    <mergeCell ref="N92:Q92"/>
    <mergeCell ref="F133:I133"/>
    <mergeCell ref="N88:Q88"/>
    <mergeCell ref="N102:Q102"/>
    <mergeCell ref="F134:I134"/>
    <mergeCell ref="N89:Q89"/>
    <mergeCell ref="L132:M132"/>
    <mergeCell ref="N95:Q95"/>
    <mergeCell ref="F127:I127"/>
    <mergeCell ref="L133:M133"/>
    <mergeCell ref="L131:M131"/>
    <mergeCell ref="L135:M135"/>
    <mergeCell ref="N127:Q127"/>
    <mergeCell ref="N98:Q98"/>
    <mergeCell ref="F130:I130"/>
    <mergeCell ref="L134:M134"/>
    <mergeCell ref="C123:Q123"/>
    <mergeCell ref="L136:M136"/>
    <mergeCell ref="N128:Q128"/>
    <mergeCell ref="N130:Q130"/>
    <mergeCell ref="N97:Q97"/>
    <mergeCell ref="N132:Q132"/>
    <mergeCell ref="C83:Q83"/>
    <mergeCell ref="N134:Q134"/>
    <mergeCell ref="L142:M142"/>
    <mergeCell ref="N90:Q90"/>
    <mergeCell ref="F169:I169"/>
    <mergeCell ref="N137:Q137"/>
    <mergeCell ref="L145:M145"/>
    <mergeCell ref="L148:M148"/>
    <mergeCell ref="N140:Q140"/>
    <mergeCell ref="L146:M146"/>
    <mergeCell ref="N138:Q138"/>
    <mergeCell ref="N103:Q103"/>
    <mergeCell ref="F135:I135"/>
    <mergeCell ref="L147:M147"/>
    <mergeCell ref="N139:Q139"/>
    <mergeCell ref="L151:M151"/>
    <mergeCell ref="N143:Q143"/>
    <mergeCell ref="N147:Q147"/>
    <mergeCell ref="L155:M155"/>
    <mergeCell ref="M104:Q104"/>
    <mergeCell ref="N100:Q100"/>
    <mergeCell ref="F132:I132"/>
    <mergeCell ref="F131:I131"/>
    <mergeCell ref="L154:M154"/>
    <mergeCell ref="C8:Q8"/>
    <mergeCell ref="F10:P10"/>
    <mergeCell ref="F11:P11"/>
    <mergeCell ref="O13:P13"/>
    <mergeCell ref="O15:P15"/>
    <mergeCell ref="O16:P16"/>
    <mergeCell ref="O18:P18"/>
    <mergeCell ref="E19:L19"/>
    <mergeCell ref="O19:P19"/>
    <mergeCell ref="E16:L16"/>
    <mergeCell ref="L42:P42"/>
    <mergeCell ref="E28:L28"/>
    <mergeCell ref="M31:P31"/>
    <mergeCell ref="M32:P32"/>
    <mergeCell ref="M34:P34"/>
    <mergeCell ref="H36:J36"/>
    <mergeCell ref="M36:P36"/>
    <mergeCell ref="T10:T39"/>
    <mergeCell ref="H37:J37"/>
    <mergeCell ref="M37:P37"/>
    <mergeCell ref="H38:J38"/>
    <mergeCell ref="M38:P38"/>
    <mergeCell ref="H39:J39"/>
    <mergeCell ref="M39:P39"/>
    <mergeCell ref="H40:J40"/>
    <mergeCell ref="M40:P40"/>
    <mergeCell ref="O25:P25"/>
    <mergeCell ref="O24:P24"/>
    <mergeCell ref="O22:P22"/>
    <mergeCell ref="O21:P21"/>
  </mergeCells>
  <printOptions/>
  <pageMargins left="1" right="1" top="1" bottom="1" header="0.25" footer="0.25"/>
  <pageSetup fitToHeight="1" fitToWidth="1" horizontalDpi="600" verticalDpi="600" orientation="portrait" scale="2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workbookViewId="0" topLeftCell="A40">
      <selection activeCell="B47" sqref="B47"/>
    </sheetView>
  </sheetViews>
  <sheetFormatPr defaultColWidth="13.16015625" defaultRowHeight="14.25" customHeight="1"/>
  <cols>
    <col min="1" max="1" width="5.16015625" style="61" customWidth="1"/>
    <col min="2" max="2" width="55.16015625" style="61" customWidth="1"/>
    <col min="3" max="3" width="10" style="61" customWidth="1"/>
    <col min="4" max="4" width="12.5" style="61" customWidth="1"/>
    <col min="5" max="7" width="19.83203125" style="61" customWidth="1"/>
    <col min="8" max="257" width="13.16015625" style="61" customWidth="1"/>
  </cols>
  <sheetData>
    <row r="1" spans="1:7" ht="10.5" customHeight="1">
      <c r="A1" s="262"/>
      <c r="B1" s="263"/>
      <c r="C1" s="263"/>
      <c r="D1" s="263"/>
      <c r="E1" s="263"/>
      <c r="F1" s="263"/>
      <c r="G1" s="264"/>
    </row>
    <row r="2" spans="1:7" ht="26.25" customHeight="1">
      <c r="A2" s="265" t="s">
        <v>211</v>
      </c>
      <c r="B2" s="266"/>
      <c r="C2" s="266"/>
      <c r="D2" s="266"/>
      <c r="E2" s="266"/>
      <c r="F2" s="266"/>
      <c r="G2" s="267"/>
    </row>
    <row r="3" spans="1:7" ht="7.5" customHeight="1" thickBot="1">
      <c r="A3" s="144"/>
      <c r="B3" s="145"/>
      <c r="C3" s="146"/>
      <c r="D3" s="145"/>
      <c r="E3" s="145"/>
      <c r="F3" s="145"/>
      <c r="G3" s="147"/>
    </row>
    <row r="4" spans="1:7" ht="55.5" customHeight="1" thickBot="1">
      <c r="A4" s="122" t="s">
        <v>201</v>
      </c>
      <c r="B4" s="125" t="s">
        <v>221</v>
      </c>
      <c r="C4" s="125" t="s">
        <v>213</v>
      </c>
      <c r="D4" s="150" t="s">
        <v>214</v>
      </c>
      <c r="E4" s="150" t="s">
        <v>212</v>
      </c>
      <c r="F4" s="151" t="s">
        <v>219</v>
      </c>
      <c r="G4" s="152" t="s">
        <v>220</v>
      </c>
    </row>
    <row r="5" spans="1:7" ht="16.5" customHeight="1" thickBot="1">
      <c r="A5" s="158" t="s">
        <v>129</v>
      </c>
      <c r="B5" s="159" t="s">
        <v>130</v>
      </c>
      <c r="C5" s="160"/>
      <c r="D5" s="161"/>
      <c r="E5" s="164"/>
      <c r="F5" s="165"/>
      <c r="G5" s="166"/>
    </row>
    <row r="6" spans="1:7" ht="13.5" customHeight="1">
      <c r="A6" s="183">
        <v>1</v>
      </c>
      <c r="B6" s="148" t="s">
        <v>131</v>
      </c>
      <c r="C6" s="116" t="s">
        <v>132</v>
      </c>
      <c r="D6" s="132">
        <v>30</v>
      </c>
      <c r="E6" s="138">
        <v>0</v>
      </c>
      <c r="F6" s="149">
        <f>E6*D6</f>
        <v>0</v>
      </c>
      <c r="G6" s="155">
        <f>F6*1.21</f>
        <v>0</v>
      </c>
    </row>
    <row r="7" spans="1:7" ht="13.5" customHeight="1">
      <c r="A7" s="184">
        <v>2</v>
      </c>
      <c r="B7" s="111" t="s">
        <v>133</v>
      </c>
      <c r="C7" s="112" t="s">
        <v>132</v>
      </c>
      <c r="D7" s="127">
        <v>30</v>
      </c>
      <c r="E7" s="139">
        <v>0</v>
      </c>
      <c r="F7" s="140">
        <f aca="true" t="shared" si="0" ref="F7:F9">E7*D7</f>
        <v>0</v>
      </c>
      <c r="G7" s="156">
        <f aca="true" t="shared" si="1" ref="G7:G9">F7*1.21</f>
        <v>0</v>
      </c>
    </row>
    <row r="8" spans="1:7" ht="13.5" customHeight="1">
      <c r="A8" s="184">
        <v>3</v>
      </c>
      <c r="B8" s="111" t="s">
        <v>134</v>
      </c>
      <c r="C8" s="112" t="s">
        <v>132</v>
      </c>
      <c r="D8" s="127">
        <v>1</v>
      </c>
      <c r="E8" s="139">
        <v>0</v>
      </c>
      <c r="F8" s="140">
        <f t="shared" si="0"/>
        <v>0</v>
      </c>
      <c r="G8" s="156">
        <f t="shared" si="1"/>
        <v>0</v>
      </c>
    </row>
    <row r="9" spans="1:7" ht="15" customHeight="1" thickBot="1">
      <c r="A9" s="185">
        <v>4</v>
      </c>
      <c r="B9" s="113" t="s">
        <v>135</v>
      </c>
      <c r="C9" s="114" t="s">
        <v>132</v>
      </c>
      <c r="D9" s="128">
        <v>1</v>
      </c>
      <c r="E9" s="143">
        <v>0</v>
      </c>
      <c r="F9" s="153">
        <f t="shared" si="0"/>
        <v>0</v>
      </c>
      <c r="G9" s="157">
        <f t="shared" si="1"/>
        <v>0</v>
      </c>
    </row>
    <row r="10" spans="1:7" ht="19.5" customHeight="1" thickBot="1">
      <c r="A10" s="158" t="s">
        <v>136</v>
      </c>
      <c r="B10" s="159" t="s">
        <v>137</v>
      </c>
      <c r="C10" s="160"/>
      <c r="D10" s="161"/>
      <c r="E10" s="164"/>
      <c r="F10" s="165"/>
      <c r="G10" s="166"/>
    </row>
    <row r="11" spans="1:7" ht="13.5" customHeight="1">
      <c r="A11" s="183">
        <v>5</v>
      </c>
      <c r="B11" s="115" t="s">
        <v>138</v>
      </c>
      <c r="C11" s="116" t="s">
        <v>215</v>
      </c>
      <c r="D11" s="129">
        <v>1300</v>
      </c>
      <c r="E11" s="138">
        <v>0</v>
      </c>
      <c r="F11" s="149">
        <f aca="true" t="shared" si="2" ref="F11:F22">E11*D11</f>
        <v>0</v>
      </c>
      <c r="G11" s="155">
        <f aca="true" t="shared" si="3" ref="G11:G22">F11*1.21</f>
        <v>0</v>
      </c>
    </row>
    <row r="12" spans="1:7" ht="13.5" customHeight="1">
      <c r="A12" s="184">
        <v>6</v>
      </c>
      <c r="B12" s="117" t="s">
        <v>139</v>
      </c>
      <c r="C12" s="112" t="s">
        <v>215</v>
      </c>
      <c r="D12" s="130">
        <v>1300</v>
      </c>
      <c r="E12" s="139">
        <v>0</v>
      </c>
      <c r="F12" s="140">
        <f t="shared" si="2"/>
        <v>0</v>
      </c>
      <c r="G12" s="156">
        <f t="shared" si="3"/>
        <v>0</v>
      </c>
    </row>
    <row r="13" spans="1:7" ht="13.5" customHeight="1">
      <c r="A13" s="184">
        <v>7</v>
      </c>
      <c r="B13" s="117" t="s">
        <v>140</v>
      </c>
      <c r="C13" s="112" t="s">
        <v>215</v>
      </c>
      <c r="D13" s="130">
        <v>1300</v>
      </c>
      <c r="E13" s="139">
        <v>0</v>
      </c>
      <c r="F13" s="140">
        <f t="shared" si="2"/>
        <v>0</v>
      </c>
      <c r="G13" s="156">
        <f t="shared" si="3"/>
        <v>0</v>
      </c>
    </row>
    <row r="14" spans="1:7" ht="13.5" customHeight="1">
      <c r="A14" s="184">
        <v>8</v>
      </c>
      <c r="B14" s="117" t="s">
        <v>141</v>
      </c>
      <c r="C14" s="112" t="s">
        <v>215</v>
      </c>
      <c r="D14" s="130">
        <v>1300</v>
      </c>
      <c r="E14" s="139">
        <v>0</v>
      </c>
      <c r="F14" s="140">
        <f t="shared" si="2"/>
        <v>0</v>
      </c>
      <c r="G14" s="156">
        <f t="shared" si="3"/>
        <v>0</v>
      </c>
    </row>
    <row r="15" spans="1:7" ht="13.5" customHeight="1">
      <c r="A15" s="184">
        <v>9</v>
      </c>
      <c r="B15" s="117" t="s">
        <v>142</v>
      </c>
      <c r="C15" s="112" t="s">
        <v>215</v>
      </c>
      <c r="D15" s="130">
        <v>1300</v>
      </c>
      <c r="E15" s="139">
        <v>0</v>
      </c>
      <c r="F15" s="140">
        <f t="shared" si="2"/>
        <v>0</v>
      </c>
      <c r="G15" s="156">
        <f t="shared" si="3"/>
        <v>0</v>
      </c>
    </row>
    <row r="16" spans="1:7" ht="13.5" customHeight="1">
      <c r="A16" s="184">
        <v>10</v>
      </c>
      <c r="B16" s="118" t="s">
        <v>143</v>
      </c>
      <c r="C16" s="119" t="s">
        <v>215</v>
      </c>
      <c r="D16" s="130">
        <v>760</v>
      </c>
      <c r="E16" s="141">
        <v>0</v>
      </c>
      <c r="F16" s="140">
        <f t="shared" si="2"/>
        <v>0</v>
      </c>
      <c r="G16" s="156">
        <f t="shared" si="3"/>
        <v>0</v>
      </c>
    </row>
    <row r="17" spans="1:7" ht="13.5" customHeight="1">
      <c r="A17" s="184">
        <v>11</v>
      </c>
      <c r="B17" s="117" t="s">
        <v>144</v>
      </c>
      <c r="C17" s="112" t="s">
        <v>132</v>
      </c>
      <c r="D17" s="127">
        <v>14</v>
      </c>
      <c r="E17" s="139">
        <v>0</v>
      </c>
      <c r="F17" s="140">
        <f t="shared" si="2"/>
        <v>0</v>
      </c>
      <c r="G17" s="156">
        <f t="shared" si="3"/>
        <v>0</v>
      </c>
    </row>
    <row r="18" spans="1:7" ht="26.25" customHeight="1">
      <c r="A18" s="184">
        <v>12</v>
      </c>
      <c r="B18" s="187" t="s">
        <v>145</v>
      </c>
      <c r="C18" s="119" t="s">
        <v>132</v>
      </c>
      <c r="D18" s="130">
        <v>1</v>
      </c>
      <c r="E18" s="141">
        <v>0</v>
      </c>
      <c r="F18" s="188">
        <f t="shared" si="2"/>
        <v>0</v>
      </c>
      <c r="G18" s="189">
        <f t="shared" si="3"/>
        <v>0</v>
      </c>
    </row>
    <row r="19" spans="1:7" ht="13.5" customHeight="1">
      <c r="A19" s="184">
        <v>13</v>
      </c>
      <c r="B19" s="117" t="s">
        <v>146</v>
      </c>
      <c r="C19" s="112" t="s">
        <v>132</v>
      </c>
      <c r="D19" s="127">
        <v>292</v>
      </c>
      <c r="E19" s="139">
        <v>0</v>
      </c>
      <c r="F19" s="140">
        <f t="shared" si="2"/>
        <v>0</v>
      </c>
      <c r="G19" s="156">
        <f t="shared" si="3"/>
        <v>0</v>
      </c>
    </row>
    <row r="20" spans="1:7" ht="13.5" customHeight="1">
      <c r="A20" s="184">
        <v>14</v>
      </c>
      <c r="B20" s="117" t="s">
        <v>147</v>
      </c>
      <c r="C20" s="112" t="s">
        <v>132</v>
      </c>
      <c r="D20" s="127">
        <v>2108</v>
      </c>
      <c r="E20" s="139">
        <v>0</v>
      </c>
      <c r="F20" s="140">
        <f t="shared" si="2"/>
        <v>0</v>
      </c>
      <c r="G20" s="156">
        <f t="shared" si="3"/>
        <v>0</v>
      </c>
    </row>
    <row r="21" spans="1:7" ht="15.95" customHeight="1">
      <c r="A21" s="184">
        <v>15</v>
      </c>
      <c r="B21" s="117" t="s">
        <v>148</v>
      </c>
      <c r="C21" s="112" t="s">
        <v>215</v>
      </c>
      <c r="D21" s="127">
        <v>900</v>
      </c>
      <c r="E21" s="139">
        <v>0</v>
      </c>
      <c r="F21" s="140">
        <f t="shared" si="2"/>
        <v>0</v>
      </c>
      <c r="G21" s="156">
        <f t="shared" si="3"/>
        <v>0</v>
      </c>
    </row>
    <row r="22" spans="1:7" ht="17.1" customHeight="1" thickBot="1">
      <c r="A22" s="185">
        <v>16</v>
      </c>
      <c r="B22" s="120" t="s">
        <v>149</v>
      </c>
      <c r="C22" s="121" t="s">
        <v>215</v>
      </c>
      <c r="D22" s="131">
        <v>400</v>
      </c>
      <c r="E22" s="142">
        <v>0</v>
      </c>
      <c r="F22" s="153">
        <f t="shared" si="2"/>
        <v>0</v>
      </c>
      <c r="G22" s="157">
        <f t="shared" si="3"/>
        <v>0</v>
      </c>
    </row>
    <row r="23" spans="1:7" ht="18.75" customHeight="1" thickBot="1">
      <c r="A23" s="158" t="s">
        <v>150</v>
      </c>
      <c r="B23" s="159" t="s">
        <v>151</v>
      </c>
      <c r="C23" s="160"/>
      <c r="D23" s="161"/>
      <c r="E23" s="164"/>
      <c r="F23" s="165"/>
      <c r="G23" s="166"/>
    </row>
    <row r="24" spans="1:7" ht="13.5" customHeight="1">
      <c r="A24" s="183">
        <v>17</v>
      </c>
      <c r="B24" s="115" t="s">
        <v>152</v>
      </c>
      <c r="C24" s="116" t="s">
        <v>132</v>
      </c>
      <c r="D24" s="132">
        <v>14</v>
      </c>
      <c r="E24" s="138">
        <v>0</v>
      </c>
      <c r="F24" s="149">
        <f aca="true" t="shared" si="4" ref="F24:F33">E24*D24</f>
        <v>0</v>
      </c>
      <c r="G24" s="155">
        <f aca="true" t="shared" si="5" ref="G24:G48">F24*1.21</f>
        <v>0</v>
      </c>
    </row>
    <row r="25" spans="1:7" ht="13.5" customHeight="1">
      <c r="A25" s="184">
        <v>18</v>
      </c>
      <c r="B25" s="123" t="s">
        <v>230</v>
      </c>
      <c r="C25" s="112" t="s">
        <v>132</v>
      </c>
      <c r="D25" s="127">
        <v>1</v>
      </c>
      <c r="E25" s="139">
        <v>0</v>
      </c>
      <c r="F25" s="140">
        <f t="shared" si="4"/>
        <v>0</v>
      </c>
      <c r="G25" s="156">
        <f t="shared" si="5"/>
        <v>0</v>
      </c>
    </row>
    <row r="26" spans="1:7" ht="13.5" customHeight="1">
      <c r="A26" s="184">
        <v>19</v>
      </c>
      <c r="B26" s="123" t="s">
        <v>231</v>
      </c>
      <c r="C26" s="112" t="s">
        <v>132</v>
      </c>
      <c r="D26" s="127">
        <v>292</v>
      </c>
      <c r="E26" s="139">
        <v>0</v>
      </c>
      <c r="F26" s="140">
        <f t="shared" si="4"/>
        <v>0</v>
      </c>
      <c r="G26" s="156">
        <f t="shared" si="5"/>
        <v>0</v>
      </c>
    </row>
    <row r="27" spans="1:7" ht="13.5" customHeight="1">
      <c r="A27" s="184">
        <v>20</v>
      </c>
      <c r="B27" s="123" t="s">
        <v>232</v>
      </c>
      <c r="C27" s="112" t="s">
        <v>132</v>
      </c>
      <c r="D27" s="127">
        <v>1918</v>
      </c>
      <c r="E27" s="139">
        <v>0</v>
      </c>
      <c r="F27" s="140">
        <f t="shared" si="4"/>
        <v>0</v>
      </c>
      <c r="G27" s="156">
        <f>F27*1.21</f>
        <v>0</v>
      </c>
    </row>
    <row r="28" spans="1:7" ht="13.5" customHeight="1">
      <c r="A28" s="184">
        <v>21</v>
      </c>
      <c r="B28" s="123" t="s">
        <v>199</v>
      </c>
      <c r="C28" s="112" t="s">
        <v>132</v>
      </c>
      <c r="D28" s="127">
        <v>190</v>
      </c>
      <c r="E28" s="139">
        <v>0</v>
      </c>
      <c r="F28" s="140">
        <f t="shared" si="4"/>
        <v>0</v>
      </c>
      <c r="G28" s="156">
        <f t="shared" si="5"/>
        <v>0</v>
      </c>
    </row>
    <row r="29" spans="1:7" ht="15.95" customHeight="1">
      <c r="A29" s="184">
        <v>22</v>
      </c>
      <c r="B29" s="123" t="s">
        <v>153</v>
      </c>
      <c r="C29" s="112" t="s">
        <v>154</v>
      </c>
      <c r="D29" s="127">
        <v>40</v>
      </c>
      <c r="E29" s="139">
        <v>0</v>
      </c>
      <c r="F29" s="140">
        <f t="shared" si="4"/>
        <v>0</v>
      </c>
      <c r="G29" s="156">
        <f t="shared" si="5"/>
        <v>0</v>
      </c>
    </row>
    <row r="30" spans="1:7" ht="15.95" customHeight="1">
      <c r="A30" s="184">
        <v>23</v>
      </c>
      <c r="B30" s="117" t="s">
        <v>155</v>
      </c>
      <c r="C30" s="112" t="s">
        <v>216</v>
      </c>
      <c r="D30" s="127">
        <v>90</v>
      </c>
      <c r="E30" s="139">
        <v>0</v>
      </c>
      <c r="F30" s="140">
        <f t="shared" si="4"/>
        <v>0</v>
      </c>
      <c r="G30" s="156">
        <f t="shared" si="5"/>
        <v>0</v>
      </c>
    </row>
    <row r="31" spans="1:7" ht="15.95" customHeight="1">
      <c r="A31" s="184">
        <v>24</v>
      </c>
      <c r="B31" s="117" t="s">
        <v>156</v>
      </c>
      <c r="C31" s="112" t="s">
        <v>216</v>
      </c>
      <c r="D31" s="127">
        <v>15</v>
      </c>
      <c r="E31" s="139">
        <v>0</v>
      </c>
      <c r="F31" s="140">
        <f t="shared" si="4"/>
        <v>0</v>
      </c>
      <c r="G31" s="156">
        <f t="shared" si="5"/>
        <v>0</v>
      </c>
    </row>
    <row r="32" spans="1:7" ht="15.95" customHeight="1">
      <c r="A32" s="184">
        <v>25</v>
      </c>
      <c r="B32" s="117" t="s">
        <v>157</v>
      </c>
      <c r="C32" s="112" t="s">
        <v>215</v>
      </c>
      <c r="D32" s="127">
        <f>SUM(D17:D18)</f>
        <v>15</v>
      </c>
      <c r="E32" s="139">
        <v>0</v>
      </c>
      <c r="F32" s="140">
        <f t="shared" si="4"/>
        <v>0</v>
      </c>
      <c r="G32" s="156">
        <f t="shared" si="5"/>
        <v>0</v>
      </c>
    </row>
    <row r="33" spans="1:7" ht="15.95" customHeight="1" thickBot="1">
      <c r="A33" s="185">
        <v>26</v>
      </c>
      <c r="B33" s="154" t="s">
        <v>195</v>
      </c>
      <c r="C33" s="114" t="s">
        <v>154</v>
      </c>
      <c r="D33" s="128">
        <v>15</v>
      </c>
      <c r="E33" s="143">
        <v>0</v>
      </c>
      <c r="F33" s="153">
        <f t="shared" si="4"/>
        <v>0</v>
      </c>
      <c r="G33" s="157">
        <f t="shared" si="5"/>
        <v>0</v>
      </c>
    </row>
    <row r="34" spans="1:7" ht="17.25" customHeight="1" thickBot="1">
      <c r="A34" s="162" t="s">
        <v>198</v>
      </c>
      <c r="B34" s="163" t="s">
        <v>222</v>
      </c>
      <c r="C34" s="160"/>
      <c r="D34" s="161"/>
      <c r="E34" s="164"/>
      <c r="F34" s="165"/>
      <c r="G34" s="166"/>
    </row>
    <row r="35" spans="1:7" ht="287.25" customHeight="1">
      <c r="A35" s="183">
        <v>27</v>
      </c>
      <c r="B35" s="133" t="s">
        <v>218</v>
      </c>
      <c r="C35" s="134" t="s">
        <v>132</v>
      </c>
      <c r="D35" s="135">
        <v>1</v>
      </c>
      <c r="E35" s="136">
        <v>0</v>
      </c>
      <c r="F35" s="181">
        <f aca="true" t="shared" si="6" ref="F35:F48">E35*D35</f>
        <v>0</v>
      </c>
      <c r="G35" s="182">
        <f t="shared" si="5"/>
        <v>0</v>
      </c>
    </row>
    <row r="36" spans="1:7" ht="42.75" customHeight="1">
      <c r="A36" s="183">
        <v>28</v>
      </c>
      <c r="B36" s="268" t="s">
        <v>233</v>
      </c>
      <c r="C36" s="134" t="s">
        <v>132</v>
      </c>
      <c r="D36" s="135">
        <v>5</v>
      </c>
      <c r="E36" s="136">
        <v>0</v>
      </c>
      <c r="F36" s="181">
        <f t="shared" si="6"/>
        <v>0</v>
      </c>
      <c r="G36" s="182">
        <f t="shared" si="5"/>
        <v>0</v>
      </c>
    </row>
    <row r="37" spans="1:7" ht="306.75" customHeight="1">
      <c r="A37" s="183">
        <v>29</v>
      </c>
      <c r="B37" s="133" t="s">
        <v>223</v>
      </c>
      <c r="C37" s="134" t="s">
        <v>132</v>
      </c>
      <c r="D37" s="135">
        <v>1</v>
      </c>
      <c r="E37" s="136">
        <v>0</v>
      </c>
      <c r="F37" s="181">
        <f t="shared" si="6"/>
        <v>0</v>
      </c>
      <c r="G37" s="182">
        <f t="shared" si="5"/>
        <v>0</v>
      </c>
    </row>
    <row r="38" spans="1:7" ht="63.75" customHeight="1">
      <c r="A38" s="183">
        <v>30</v>
      </c>
      <c r="B38" s="124" t="s">
        <v>224</v>
      </c>
      <c r="C38" s="134" t="s">
        <v>132</v>
      </c>
      <c r="D38" s="135">
        <v>1</v>
      </c>
      <c r="E38" s="136">
        <v>0</v>
      </c>
      <c r="F38" s="181">
        <f t="shared" si="6"/>
        <v>0</v>
      </c>
      <c r="G38" s="182">
        <f t="shared" si="5"/>
        <v>0</v>
      </c>
    </row>
    <row r="39" spans="1:7" ht="40.5" customHeight="1">
      <c r="A39" s="183">
        <v>31</v>
      </c>
      <c r="B39" s="124" t="s">
        <v>225</v>
      </c>
      <c r="C39" s="134" t="s">
        <v>132</v>
      </c>
      <c r="D39" s="135">
        <v>1</v>
      </c>
      <c r="E39" s="136">
        <v>0</v>
      </c>
      <c r="F39" s="181">
        <f t="shared" si="6"/>
        <v>0</v>
      </c>
      <c r="G39" s="182">
        <f t="shared" si="5"/>
        <v>0</v>
      </c>
    </row>
    <row r="40" spans="1:7" ht="54.75" customHeight="1">
      <c r="A40" s="183">
        <v>32</v>
      </c>
      <c r="B40" s="124" t="s">
        <v>217</v>
      </c>
      <c r="C40" s="134" t="s">
        <v>132</v>
      </c>
      <c r="D40" s="135">
        <v>1</v>
      </c>
      <c r="E40" s="136">
        <v>0</v>
      </c>
      <c r="F40" s="181">
        <f t="shared" si="6"/>
        <v>0</v>
      </c>
      <c r="G40" s="182">
        <f t="shared" si="5"/>
        <v>0</v>
      </c>
    </row>
    <row r="41" spans="1:7" ht="54.75" customHeight="1">
      <c r="A41" s="183">
        <v>33</v>
      </c>
      <c r="B41" s="126" t="s">
        <v>234</v>
      </c>
      <c r="C41" s="134" t="s">
        <v>132</v>
      </c>
      <c r="D41" s="135">
        <v>1</v>
      </c>
      <c r="E41" s="136">
        <v>0</v>
      </c>
      <c r="F41" s="181">
        <f t="shared" si="6"/>
        <v>0</v>
      </c>
      <c r="G41" s="182">
        <f t="shared" si="5"/>
        <v>0</v>
      </c>
    </row>
    <row r="42" spans="1:7" ht="45" customHeight="1">
      <c r="A42" s="183">
        <v>34</v>
      </c>
      <c r="B42" s="126" t="s">
        <v>235</v>
      </c>
      <c r="C42" s="134" t="s">
        <v>132</v>
      </c>
      <c r="D42" s="135">
        <v>2</v>
      </c>
      <c r="E42" s="136">
        <v>0</v>
      </c>
      <c r="F42" s="181">
        <f t="shared" si="6"/>
        <v>0</v>
      </c>
      <c r="G42" s="182">
        <f t="shared" si="5"/>
        <v>0</v>
      </c>
    </row>
    <row r="43" spans="1:7" ht="77.25" customHeight="1">
      <c r="A43" s="183">
        <v>35</v>
      </c>
      <c r="B43" s="124" t="s">
        <v>229</v>
      </c>
      <c r="C43" s="134" t="s">
        <v>132</v>
      </c>
      <c r="D43" s="135">
        <v>1</v>
      </c>
      <c r="E43" s="136">
        <v>0</v>
      </c>
      <c r="F43" s="181">
        <f t="shared" si="6"/>
        <v>0</v>
      </c>
      <c r="G43" s="182">
        <f t="shared" si="5"/>
        <v>0</v>
      </c>
    </row>
    <row r="44" spans="1:7" ht="55.5" customHeight="1">
      <c r="A44" s="183">
        <v>36</v>
      </c>
      <c r="B44" s="126" t="s">
        <v>227</v>
      </c>
      <c r="C44" s="134" t="s">
        <v>132</v>
      </c>
      <c r="D44" s="135">
        <v>10</v>
      </c>
      <c r="E44" s="136">
        <v>0</v>
      </c>
      <c r="F44" s="181">
        <f t="shared" si="6"/>
        <v>0</v>
      </c>
      <c r="G44" s="182">
        <f t="shared" si="5"/>
        <v>0</v>
      </c>
    </row>
    <row r="45" spans="1:7" ht="75.75" customHeight="1">
      <c r="A45" s="183">
        <v>37</v>
      </c>
      <c r="B45" s="126" t="s">
        <v>228</v>
      </c>
      <c r="C45" s="134" t="s">
        <v>132</v>
      </c>
      <c r="D45" s="135">
        <v>1</v>
      </c>
      <c r="E45" s="136">
        <v>0</v>
      </c>
      <c r="F45" s="181">
        <f t="shared" si="6"/>
        <v>0</v>
      </c>
      <c r="G45" s="182">
        <f t="shared" si="5"/>
        <v>0</v>
      </c>
    </row>
    <row r="46" spans="1:7" ht="33" customHeight="1">
      <c r="A46" s="183">
        <v>38</v>
      </c>
      <c r="B46" s="124" t="s">
        <v>200</v>
      </c>
      <c r="C46" s="134" t="s">
        <v>132</v>
      </c>
      <c r="D46" s="137">
        <v>10</v>
      </c>
      <c r="E46" s="136">
        <v>0</v>
      </c>
      <c r="F46" s="181">
        <f t="shared" si="6"/>
        <v>0</v>
      </c>
      <c r="G46" s="182">
        <f t="shared" si="5"/>
        <v>0</v>
      </c>
    </row>
    <row r="47" spans="1:7" ht="65.25" customHeight="1">
      <c r="A47" s="183">
        <v>39</v>
      </c>
      <c r="B47" s="126" t="s">
        <v>236</v>
      </c>
      <c r="C47" s="134" t="s">
        <v>132</v>
      </c>
      <c r="D47" s="137">
        <v>1</v>
      </c>
      <c r="E47" s="136">
        <v>0</v>
      </c>
      <c r="F47" s="181">
        <f t="shared" si="6"/>
        <v>0</v>
      </c>
      <c r="G47" s="182">
        <f t="shared" si="5"/>
        <v>0</v>
      </c>
    </row>
    <row r="48" spans="1:7" ht="15.95" customHeight="1" thickBot="1">
      <c r="A48" s="186">
        <v>40</v>
      </c>
      <c r="B48" s="167" t="s">
        <v>226</v>
      </c>
      <c r="C48" s="168" t="s">
        <v>132</v>
      </c>
      <c r="D48" s="169">
        <v>2</v>
      </c>
      <c r="E48" s="170">
        <v>0</v>
      </c>
      <c r="F48" s="181">
        <f t="shared" si="6"/>
        <v>0</v>
      </c>
      <c r="G48" s="182">
        <f t="shared" si="5"/>
        <v>0</v>
      </c>
    </row>
    <row r="49" spans="1:7" ht="33.75" customHeight="1" thickBot="1">
      <c r="A49" s="171"/>
      <c r="B49" s="172" t="s">
        <v>206</v>
      </c>
      <c r="C49" s="173"/>
      <c r="D49" s="174"/>
      <c r="E49" s="175"/>
      <c r="F49" s="176">
        <f>SUM(F6:F48)</f>
        <v>0</v>
      </c>
      <c r="G49" s="177">
        <f>SUM(G6:G48)</f>
        <v>0</v>
      </c>
    </row>
  </sheetData>
  <mergeCells count="2">
    <mergeCell ref="A1:G1"/>
    <mergeCell ref="A2:G2"/>
  </mergeCells>
  <printOptions/>
  <pageMargins left="1" right="1" top="1" bottom="1" header="0.25" footer="0.25"/>
  <pageSetup fitToHeight="1" fitToWidth="1" horizontalDpi="600" verticalDpi="600" orientation="landscape" scale="34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Rejent</dc:creator>
  <cp:keywords/>
  <dc:description/>
  <cp:lastModifiedBy>Karel Rejent</cp:lastModifiedBy>
  <cp:lastPrinted>2019-04-03T21:12:31Z</cp:lastPrinted>
  <dcterms:created xsi:type="dcterms:W3CDTF">2018-10-29T21:31:47Z</dcterms:created>
  <dcterms:modified xsi:type="dcterms:W3CDTF">2019-04-05T08:34:12Z</dcterms:modified>
  <cp:category/>
  <cp:version/>
  <cp:contentType/>
  <cp:contentStatus/>
</cp:coreProperties>
</file>