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48" yWindow="468" windowWidth="18936" windowHeight="14496" activeTab="1"/>
  </bookViews>
  <sheets>
    <sheet name="souhrn" sheetId="8" r:id="rId1"/>
    <sheet name="swb" sheetId="7" r:id="rId2"/>
    <sheet name="mzb" sheetId="6" r:id="rId3"/>
    <sheet name="brodítka" sheetId="9" r:id="rId4"/>
  </sheets>
  <definedNames>
    <definedName name="_xlnm.Print_Area" localSheetId="3">brodítka!$A$1:$F$17</definedName>
  </definedNames>
  <calcPr calcId="145621" iterateDelta="1E-4"/>
</workbook>
</file>

<file path=xl/calcChain.xml><?xml version="1.0" encoding="utf-8"?>
<calcChain xmlns="http://schemas.openxmlformats.org/spreadsheetml/2006/main">
  <c r="F54" i="7" l="1"/>
  <c r="F66" i="6" l="1"/>
  <c r="F64" i="6"/>
  <c r="F15" i="9" l="1"/>
  <c r="D13" i="8"/>
  <c r="D10" i="8"/>
  <c r="F13" i="9"/>
  <c r="D12" i="8" s="1"/>
  <c r="F11" i="9"/>
  <c r="D11" i="8" s="1"/>
  <c r="F9" i="9"/>
  <c r="F11" i="6" l="1"/>
  <c r="F142" i="6"/>
  <c r="F143" i="6"/>
  <c r="F13" i="6" l="1"/>
  <c r="F10" i="6" s="1"/>
  <c r="F11" i="7"/>
  <c r="F13" i="7"/>
  <c r="F55" i="7"/>
  <c r="F56" i="7"/>
  <c r="F52" i="7"/>
  <c r="F50" i="7"/>
  <c r="F48" i="7"/>
  <c r="F46" i="7"/>
  <c r="F44" i="7"/>
  <c r="F42" i="7"/>
  <c r="F40" i="7"/>
  <c r="F38" i="7"/>
  <c r="F35" i="7"/>
  <c r="F33" i="7"/>
  <c r="F31" i="7"/>
  <c r="F29" i="7"/>
  <c r="F27" i="7"/>
  <c r="F25" i="7"/>
  <c r="F23" i="7"/>
  <c r="F21" i="7"/>
  <c r="F20" i="7" s="1"/>
  <c r="F18" i="7"/>
  <c r="F16" i="7"/>
  <c r="F15" i="7" s="1"/>
  <c r="F10" i="7" l="1"/>
  <c r="F37" i="7"/>
  <c r="F9" i="7"/>
  <c r="D8" i="8" s="1"/>
  <c r="F58" i="7"/>
  <c r="F17" i="9" l="1"/>
  <c r="F141" i="6" l="1"/>
  <c r="F139" i="6"/>
  <c r="F137" i="6"/>
  <c r="F135" i="6"/>
  <c r="F133" i="6"/>
  <c r="F131" i="6"/>
  <c r="F129" i="6"/>
  <c r="F127" i="6"/>
  <c r="F125" i="6"/>
  <c r="F123" i="6"/>
  <c r="F121" i="6"/>
  <c r="F119" i="6"/>
  <c r="F117" i="6"/>
  <c r="F115" i="6"/>
  <c r="F113" i="6"/>
  <c r="F111" i="6"/>
  <c r="F109" i="6"/>
  <c r="F107" i="6"/>
  <c r="F104" i="6"/>
  <c r="F102" i="6"/>
  <c r="F100" i="6"/>
  <c r="F98" i="6"/>
  <c r="F96" i="6"/>
  <c r="F94" i="6"/>
  <c r="F92" i="6"/>
  <c r="F91" i="6" s="1"/>
  <c r="F90" i="6"/>
  <c r="F89" i="6"/>
  <c r="F87" i="6"/>
  <c r="F85" i="6"/>
  <c r="F83" i="6"/>
  <c r="F81" i="6"/>
  <c r="F79" i="6"/>
  <c r="F77" i="6"/>
  <c r="F75" i="6"/>
  <c r="F73" i="6"/>
  <c r="F71" i="6"/>
  <c r="F69" i="6"/>
  <c r="F62" i="6"/>
  <c r="F60" i="6"/>
  <c r="F58" i="6"/>
  <c r="F56" i="6"/>
  <c r="F54" i="6"/>
  <c r="F52" i="6"/>
  <c r="F50" i="6"/>
  <c r="F48" i="6"/>
  <c r="F46" i="6"/>
  <c r="F44" i="6"/>
  <c r="F42" i="6"/>
  <c r="F40" i="6"/>
  <c r="F38" i="6"/>
  <c r="F36" i="6"/>
  <c r="F34" i="6"/>
  <c r="F32" i="6"/>
  <c r="F30" i="6"/>
  <c r="F28" i="6"/>
  <c r="F26" i="6"/>
  <c r="F24" i="6"/>
  <c r="F22" i="6"/>
  <c r="F20" i="6"/>
  <c r="F18" i="6"/>
  <c r="F16" i="6"/>
  <c r="F15" i="6" s="1"/>
  <c r="F68" i="6" l="1"/>
  <c r="F9" i="6" s="1"/>
  <c r="D9" i="8" s="1"/>
  <c r="D14" i="8" s="1"/>
  <c r="F106" i="6"/>
  <c r="F145" i="6"/>
</calcChain>
</file>

<file path=xl/sharedStrings.xml><?xml version="1.0" encoding="utf-8"?>
<sst xmlns="http://schemas.openxmlformats.org/spreadsheetml/2006/main" count="461" uniqueCount="277">
  <si>
    <t>AKCE: Trutnov, Rekonstrukce letního koupaliště</t>
  </si>
  <si>
    <t>MÍSTO STAVBY: Trutnov</t>
  </si>
  <si>
    <t xml:space="preserve">OZNAČENÍ: Plavecký bazén                                                                  </t>
  </si>
  <si>
    <t xml:space="preserve">ČÍSLO VÝKRESU:                                                   </t>
  </si>
  <si>
    <t>ROZMĚRY:</t>
  </si>
  <si>
    <t>Šířka</t>
  </si>
  <si>
    <t>12,30m</t>
  </si>
  <si>
    <t>Délka</t>
  </si>
  <si>
    <t>25m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</si>
  <si>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</si>
  <si>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</si>
  <si>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</si>
  <si>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</si>
  <si>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</si>
  <si>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</si>
  <si>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</si>
  <si>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</si>
  <si>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</si>
  <si>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</si>
  <si>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</si>
  <si>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</si>
  <si>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</si>
  <si>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</si>
  <si>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</si>
  <si>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</si>
  <si>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 xml:space="preserve">1.2.      </t>
  </si>
  <si>
    <t xml:space="preserve">m2    </t>
  </si>
  <si>
    <t>VNITŘNÍ VESTAVBY DO BAZÉNU</t>
  </si>
  <si>
    <t xml:space="preserve">2.01.     </t>
  </si>
  <si>
    <t xml:space="preserve">ks    </t>
  </si>
  <si>
    <t xml:space="preserve">2.02.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</si>
  <si>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</si>
  <si>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</si>
  <si>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</si>
  <si>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BAZÉNOVÁ HYDRAULIKA</t>
  </si>
  <si>
    <t xml:space="preserve">3.01.     </t>
  </si>
  <si>
    <t>Kanál dnového rozvodu s krytem, opatřeným protiskluzovým dezénem (ATV) (kryt bez barvení)</t>
  </si>
  <si>
    <t xml:space="preserve">m     </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</si>
  <si>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</si>
  <si>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</si>
  <si>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 (ATV)</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</si>
  <si>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</si>
  <si>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</si>
  <si>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</si>
  <si>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</si>
  <si>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</si>
  <si>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</si>
  <si>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</si>
  <si>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Vlnolam ve žlábku</t>
  </si>
  <si>
    <t>Směrová regulace proudu vody v rohovém dílu žlábku je tvořená přivařenými nerezovými žebry ke dnu žlábku, tvarově uzpůsobenými požadovanému proudění vody ve žlábku.</t>
  </si>
  <si>
    <t xml:space="preserve">3.06.     </t>
  </si>
  <si>
    <t xml:space="preserve">3.07.     </t>
  </si>
  <si>
    <t xml:space="preserve">3.08.     </t>
  </si>
  <si>
    <t>Potrubní rozvody v rozsahu a dimenzi dle PD. Provedení dle normy ČSN EN 1090-1.</t>
  </si>
  <si>
    <t xml:space="preserve">3.09.     </t>
  </si>
  <si>
    <t xml:space="preserve">3.10.     </t>
  </si>
  <si>
    <t xml:space="preserve">3.11.     </t>
  </si>
  <si>
    <t xml:space="preserve">3.12.     </t>
  </si>
  <si>
    <t>VYBAVENÍ BAZÉNU</t>
  </si>
  <si>
    <t xml:space="preserve">4.01.     </t>
  </si>
  <si>
    <t>Startovní blok trubkový nízký bez měření</t>
  </si>
  <si>
    <t xml:space="preserve">4.02.     </t>
  </si>
  <si>
    <t>Odrazová deska z plexiskla čirá se zásuvnými pouzdry</t>
  </si>
  <si>
    <t xml:space="preserve">4.03.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</si>
  <si>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</si>
  <si>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</si>
  <si>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4.04.     </t>
  </si>
  <si>
    <t>Držák plaveckých lan - skimmer, dělící stěna</t>
  </si>
  <si>
    <t>Držák plaveckých lan, sestávající z konstrukčního elementu se zásuvnou objímkou, který je pevně navařen do skimmerové nebo dělící stěny dle PD. Konstrukční element je umístěn v úrovni vodní hladiny dle PD.</t>
  </si>
  <si>
    <t xml:space="preserve">4.05.     </t>
  </si>
  <si>
    <t>Držák dělících lan</t>
  </si>
  <si>
    <t>Držák dělících lan, sestávající z konstrukčního elementu navařeného na stěnu bazénu, který je pevně navařen do dělící stěny dle PD. Konstrukční element je umístěn v úrovni vodní hladiny dle PD.</t>
  </si>
  <si>
    <t xml:space="preserve">4.06.     </t>
  </si>
  <si>
    <t>Chemické značení (podvodní plavecké pásy) - dno vč. obrátkových stěn</t>
  </si>
  <si>
    <t>Pásy rozměrově a barevně odlišující osu plavecké dráhy dle FINA a PD.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Pásy umístěné na dně a čelních stěnách. Z důvodu nebezpečí vzniku mezikrystalické koroze se nepřipouští jakékoli nánosy, nátěry nebo nástřiky podvodních plaveckých pásů na nerezové části bazénu.</t>
  </si>
  <si>
    <t xml:space="preserve">4.07.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</si>
  <si>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</si>
  <si>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</si>
  <si>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4.08.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</si>
  <si>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</si>
  <si>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</si>
  <si>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4.09.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</si>
  <si>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</si>
  <si>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</si>
  <si>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</si>
  <si>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Zábradlí k vodě hl. 1,00-1,30 - povrch.úpr. BRUS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</si>
  <si>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</si>
  <si>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</si>
  <si>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 xml:space="preserve">2.04.     </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</si>
  <si>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t>
  </si>
  <si>
    <t>ATRAKCE</t>
  </si>
  <si>
    <t xml:space="preserve">5.01.     </t>
  </si>
  <si>
    <t xml:space="preserve">5.02.     </t>
  </si>
  <si>
    <t xml:space="preserve">5.03.     </t>
  </si>
  <si>
    <t xml:space="preserve">OZNAČENÍ: Víceúčelový bazén                                                               </t>
  </si>
  <si>
    <t>39,30m</t>
  </si>
  <si>
    <t>61m</t>
  </si>
  <si>
    <t xml:space="preserve">0,15m - 1,30m </t>
  </si>
  <si>
    <t xml:space="preserve">2.05.     </t>
  </si>
  <si>
    <t>Vstupní schodiště do bazénu je směrem k vodě ze všech stran tvarově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</si>
  <si>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 xml:space="preserve">2.06.     </t>
  </si>
  <si>
    <t xml:space="preserve">2.08.     </t>
  </si>
  <si>
    <t xml:space="preserve">2.09.     </t>
  </si>
  <si>
    <t xml:space="preserve">2.10.     </t>
  </si>
  <si>
    <t xml:space="preserve">2.11.     </t>
  </si>
  <si>
    <t xml:space="preserve">2.12.     </t>
  </si>
  <si>
    <t>Zábradlí ke stěně hl. 1,00-1,30 -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</si>
  <si>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</si>
  <si>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2.13.     </t>
  </si>
  <si>
    <t>Zábradlí s plexisklem</t>
  </si>
  <si>
    <t xml:space="preserve">2.14.     </t>
  </si>
  <si>
    <t xml:space="preserve">2.15.     </t>
  </si>
  <si>
    <t>Podvodní trubkové pololehátko kruhové ohýbané - 2m - se vzduchovou masáží</t>
  </si>
  <si>
    <t>Plocha pro sezení je tvořena 21 trubkami TRKR 38x1,5mm, které přesně kopírují osu bočních nosných profilů, ke kterým jsou přivařeny. Mezera mezi jednotlivými trubkami činí 28 mm, tj. dle platných legislativních předpisů a tvarově kopírující požadované zakružení.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t>
  </si>
  <si>
    <t xml:space="preserve">2.16.     </t>
  </si>
  <si>
    <t>Podvodní trubkové pololehátko kruhové ohýbané - 5m - se vzduchovou masáží</t>
  </si>
  <si>
    <t xml:space="preserve">2.17.     </t>
  </si>
  <si>
    <t>Opěrka hlavy rovná - 3 m</t>
  </si>
  <si>
    <t xml:space="preserve">2.18.     </t>
  </si>
  <si>
    <t xml:space="preserve">2.19.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</si>
  <si>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</si>
  <si>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2.20.     </t>
  </si>
  <si>
    <t xml:space="preserve">2.21.     </t>
  </si>
  <si>
    <t xml:space="preserve">2.22.     </t>
  </si>
  <si>
    <t xml:space="preserve">2.23.     </t>
  </si>
  <si>
    <t xml:space="preserve">2.24.     </t>
  </si>
  <si>
    <t>Dno pro ostrovy</t>
  </si>
  <si>
    <t>Jedná se o jednostranně ražený plech tl.2,5mm který kopíruje vnější tvar ostrova. Vodotěsně navařeno na vnitřní lem bazénové stěny.</t>
  </si>
  <si>
    <t xml:space="preserve">2.25.     </t>
  </si>
  <si>
    <t>Vstup pro postižené - BRUS</t>
  </si>
  <si>
    <t>Kanál dnového rozvodu s krytem, opatřeným protiskluzovým dezénem (CZD,CZP,CZV)</t>
  </si>
  <si>
    <t>Čisticí část dnového kanálu s bezšroubovým uzávěrem krytu (CZD,CZP,CZV)</t>
  </si>
  <si>
    <t>Tryska vtoková ze dna s bezšroubovým uzávěrem krytu - kruhová</t>
  </si>
  <si>
    <t>Roštnice kruhová - 330mm - bílá</t>
  </si>
  <si>
    <t>Chemické značení (oblast dopadu do vody ze skluzavky nebo tobogánu)</t>
  </si>
  <si>
    <t>Středová čára v každé dráze vyznačená kontrastní barvou na dně.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Z důvodu nebezpečí vzniku mezikrystalické koroze se nepřipouští jakékoli nánosy, nátěry nebo nástřiky středových čar na nerezové části bazénu.</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</si>
  <si>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</si>
  <si>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</si>
  <si>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</si>
  <si>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</si>
  <si>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5.04.     </t>
  </si>
  <si>
    <t>Vodní chrlič 90x15 DN65</t>
  </si>
  <si>
    <t xml:space="preserve">5.05.     </t>
  </si>
  <si>
    <t>Vodní chrlič - spodní díl DN65</t>
  </si>
  <si>
    <t>Jedná se o spodní kotvící díl, který je pevně navařen na bazénové těleso a slouží k přírubovému upevnění vodního chrliče k přívodnímu potrubnímu systému.</t>
  </si>
  <si>
    <t xml:space="preserve">5.06.     </t>
  </si>
  <si>
    <t>Vodní chrlič 400x15 DN100</t>
  </si>
  <si>
    <t xml:space="preserve">5.07.     </t>
  </si>
  <si>
    <t>Vodní chrlič - spodní díl DN100</t>
  </si>
  <si>
    <t xml:space="preserve">5.08.     </t>
  </si>
  <si>
    <t>Vodní dělo DN80</t>
  </si>
  <si>
    <t xml:space="preserve">5.09.     </t>
  </si>
  <si>
    <t>Vodní dělo - spodní díl DN80</t>
  </si>
  <si>
    <t>Jedná se o spodní kotvící díl, který je pevně navařen na bazénové těleso a slouží k přírubovému upevnění vodního děla k přívodnímu potrubnímu systému.</t>
  </si>
  <si>
    <t xml:space="preserve">5.10.     </t>
  </si>
  <si>
    <t>Vodní ježek s odběrem chloru</t>
  </si>
  <si>
    <t xml:space="preserve">5.11.     </t>
  </si>
  <si>
    <t>Vodní zvon</t>
  </si>
  <si>
    <t xml:space="preserve">5.12.     </t>
  </si>
  <si>
    <t>Dětská skluzavka žlabová DINO s přívodem vody</t>
  </si>
  <si>
    <t xml:space="preserve">5.13.     </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</si>
  <si>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</si>
  <si>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</si>
  <si>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5.14.     </t>
  </si>
  <si>
    <t>Duha (vodní clona k dělící stěně)</t>
  </si>
  <si>
    <t xml:space="preserve">5.15.     </t>
  </si>
  <si>
    <t>Tryska masážní velká - D100/8 (8-10 m3/hod) - s přisáváním vzduchu - kruhová</t>
  </si>
  <si>
    <t xml:space="preserve">5.16.     </t>
  </si>
  <si>
    <t>Šplhací síť</t>
  </si>
  <si>
    <t xml:space="preserve">5.17.     </t>
  </si>
  <si>
    <t>Šplhací síť - sloup</t>
  </si>
  <si>
    <t>Jedná se o soustavu sloupů ukotvených do dna bazénu přes základový systém, v horní části je umístěno několik lan, které slouží pro ručkování nad hladinou. Důraz kladen na kotvení sloupů a uchycení lan šplhací sítě.</t>
  </si>
  <si>
    <t xml:space="preserve">5.18.     </t>
  </si>
  <si>
    <t>Basketbalový koš</t>
  </si>
  <si>
    <t>TYP</t>
  </si>
  <si>
    <t>ROZMĚR</t>
  </si>
  <si>
    <t xml:space="preserve">CENA </t>
  </si>
  <si>
    <t>SWB PLAVECKÝ BAZÉN</t>
  </si>
  <si>
    <t>25,00 x 12,30 x 1,2-1,6m</t>
  </si>
  <si>
    <t>MZB - VÍCEÚČELOVÝ BAZÉN</t>
  </si>
  <si>
    <t>33,5 x 61,00 x 0,9-1,30m</t>
  </si>
  <si>
    <t>BRODÍTKO KLASICKÉ</t>
  </si>
  <si>
    <t>2,00 x 3,00m</t>
  </si>
  <si>
    <t>BRODÍTKO BEZBARIEROVÉ</t>
  </si>
  <si>
    <t>SPRCHA STANDART</t>
  </si>
  <si>
    <t xml:space="preserve">CELKOVÁ CENA BEZ DPH                                                                                </t>
  </si>
  <si>
    <t>DNO BAZÉNU S PROTISKLUZOVOU ÚPRAVOU S KRUHOVÝMI NOPY</t>
  </si>
  <si>
    <t>Potrubní rozvody dle PD</t>
  </si>
  <si>
    <t>4.10.</t>
  </si>
  <si>
    <t>AKCE: Rekonstrukce letního koupaliště</t>
  </si>
  <si>
    <t xml:space="preserve">OZNAČENÍ:Brodítka      </t>
  </si>
  <si>
    <t>ks</t>
  </si>
  <si>
    <t>Brodítko klasické (rozměry 2,0 x 3,0 m)</t>
  </si>
  <si>
    <t>Brodítko bezbariérové (rozměr 2,00 x 3,00m)</t>
  </si>
  <si>
    <t>Schodiště do bazénu - přímé (šíře schodu 2m - 8 - stupínkové)</t>
  </si>
  <si>
    <t>Schodiště do bazénu - přímé (šíře schodu 3,6m - 6 - stupínkové)</t>
  </si>
  <si>
    <t>Schodiště do bazénu - přímé (šíře schodu 1,5 m - 7 - stupínkové)</t>
  </si>
  <si>
    <t>Schodiště do bazénu - přímé (šíře schodu 2m - 5 - stupínkové)</t>
  </si>
  <si>
    <t>Schodiště do bazénu - kruhové i přímé ( 7- stupínkové)</t>
  </si>
  <si>
    <t xml:space="preserve">Schody sedací - kruhové (3 - stupínkové) </t>
  </si>
  <si>
    <t xml:space="preserve">TĚLESO BAZÉNOVÉ VANY S PŘELIVEM </t>
  </si>
  <si>
    <t>Zapuštěný žebřík výklenkový</t>
  </si>
  <si>
    <t xml:space="preserve">Odtok ze žlábku </t>
  </si>
  <si>
    <t>Odtok ze dna bazénu s bezšroubovým uzávěrem krytu</t>
  </si>
  <si>
    <t xml:space="preserve">Tryska měření chlóru ve stěně bazénu </t>
  </si>
  <si>
    <t xml:space="preserve">Příprava pro připojení pololehátka </t>
  </si>
  <si>
    <t xml:space="preserve">Příprava pro připojení lehátka </t>
  </si>
  <si>
    <t xml:space="preserve">Zapuštěný žebřík výklenkový </t>
  </si>
  <si>
    <t>Dělící stěna rovná hl. 1,00-1,20</t>
  </si>
  <si>
    <t xml:space="preserve">Dělící stěna rovná hl. 1,30-1,50 </t>
  </si>
  <si>
    <t xml:space="preserve">Dělící stěna kruhová hl. 1,30-1,50 </t>
  </si>
  <si>
    <t>Dělící stěna rovná hl. 0,40</t>
  </si>
  <si>
    <t xml:space="preserve">Sací kanál atrakcí L=1,25m s bezšroubovým uzávěrem krytu </t>
  </si>
  <si>
    <t xml:space="preserve">Odtok ze dna bazénu s bezšroubovým uzávěrem krytu </t>
  </si>
  <si>
    <t>Tryska měření chlóru ve stěně bazénu - kruhová</t>
  </si>
  <si>
    <t>Kbelíkový strom - 6ks kbelíků</t>
  </si>
  <si>
    <t>Mimoúrovňový spojovací skluz kruhový</t>
  </si>
  <si>
    <t>Příprava pro kotvení leknínů</t>
  </si>
  <si>
    <t>5.19.</t>
  </si>
  <si>
    <t xml:space="preserve">Vodní číše 1,5m, vč. kotvení                 </t>
  </si>
  <si>
    <t>Výškové usazení a délka dělící stěny jedle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</si>
  <si>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</si>
  <si>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 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</si>
  <si>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Zakružení roštnice je provedeno zmenšením mezery mezi prvky na vnitřní straně zakružení tak, aby odpovídal tvaru žlábku. Nepřipouští se jednopáteřní propojení prvků roštnice k sobě vzájemným zásunem na perodrážku.Provedení doloženo technickým listem včetně certifikátů bezpečnosti.</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</si>
  <si>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trysky a bezšroubového rychlouzávěru.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</si>
  <si>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sacího kanálu a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</si>
  <si>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odtoku a bezšroubového rychlouzávěru.</t>
  </si>
  <si>
    <t xml:space="preserve">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 Provedení bude doloženo technickým listem </t>
  </si>
  <si>
    <t xml:space="preserve">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  Provedení bude doloženo technickým listem </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</si>
  <si>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 včetně certifikátu bezpečnosti..</t>
  </si>
  <si>
    <t xml:space="preserve">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PD.Provedení bude doloženo technickým listem </t>
  </si>
  <si>
    <t xml:space="preserve">Konstrukce dle PD, tvořena obručí se síťkou a odrazovou deskou za obručí. Důraz kladen na bezpečnost a mechanickou odolnost.Provedení bude doloženo technickým listem </t>
  </si>
  <si>
    <t xml:space="preserve">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  Provedení bude doloženo technickým listem </t>
  </si>
  <si>
    <t xml:space="preserve">Jedná se o soustavu otvorů průměru 3mm, navrtaných do horní trubky dělící stěny. Množství otvorů dle PD a velikosti čerpadla.Provedení bude doloženo technickým listem </t>
  </si>
  <si>
    <t xml:space="preserve">Dětská skluzavka ve tvaru dinosaura, kluzná plocha a boky skluzavky z nerezového broušeného plechu. Přístup na startovací plošinu stupnicemi z polymerbetonu .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 _x000D_
Rozměry skluzavky:  _x000D_
délka: 2427 mm_x000D_
šířka:  625 mm_x000D_
výška: 955 mm_x000D_
délka skluzu: 900 mm
Provedení bude doloženo technickým listem </t>
  </si>
  <si>
    <t xml:space="preserve">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 Provedení bude doloženo technickým listem </t>
  </si>
  <si>
    <t xml:space="preserve">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13451.Provedení bude doloženo technickým listem </t>
  </si>
  <si>
    <t xml:space="preserve">Kotvení musí být pevné a stabilní, dle PD. Kotvení každé atrakce je jiné a podléhá samostatným technickým podmínkám.Provedení bude doloženo technickým listem </t>
  </si>
  <si>
    <t>Aktivní stroj</t>
  </si>
  <si>
    <t>Kbelíkový strom zhotoven z trubky o průměru D - 168,3mm, minimální podchozí výška 2210mm, průměr koruny stromu s kbelíky 1850mm.
Včetně kotvení a napojení na přírubu DN150, včetně napojení na vodu.
Množství vody: 5m3/hod.
Tlak: 0,5baru.</t>
  </si>
  <si>
    <t>Vodní atrakce  pro 3-4 děti
Materiál výrobku: skládá se z samonasávacího rotačního čerpadla vyrobeného z nerezové oceli min. jakost EN 1.4571, lopatky z plastu vyztuženého skleněnými vlákny ve dřevěném vzhledu a vodního kola v duhové zbarvení z GRP. Konstrukce rámu se skládá z leštěných nerezových trubek v min. jak EN 1.4571. Pohyblivé prvky jsou uloženy v plastových ložiscích.
Rozměry: výška: 1300 mm, šířka: 800 mm, délka: 1500 mm
Připojení na vodovodní potrubí není potřeba</t>
  </si>
  <si>
    <t xml:space="preserve">Odrazová deska je dodávána se zásuvnými pouzdry upevňovanými do konstrukce přelivného žlábku. Deska je vyrobena v souladu s ČSN EN 13451-6 a dle norem FINA, provedení z plexiskla o min tloušťce 24mm příp. v kombinaci plexiskla a nerezové oceli, s délkou odrazové desky dle PD. Odrazová deska je kotvena do přelivné hrany min 4 žebry, z toho vnější žebra zároveň do žlábku na kotevní kolíky, z toho dvě vnější žebra mají sílu stěny min.49mm a dvě vnitřní žebra sílu min.24mm. Její konstrukce musí umožňovat snadnou instalaci držáků plaveckých lan a kontinuální přeliv vody do přelivného žlábku bazénu v místě instalace stěn. Úchopové části desky (všechny vnější hrany) technologicky ošetřeny poloměrem min R 6mm. Krom frézované perforace odrazné desky je veškerý povrch hladký._x000D_
Odrazová stěna musí umožňovat snadné napojení elektron. dotykových desek pro závodní plavání.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</si>
  <si>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</si>
  <si>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13451.Provedení bude doloženo technickým listem </t>
  </si>
  <si>
    <t xml:space="preserve">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 Provedení bude doloženo technickým listem </t>
  </si>
  <si>
    <t xml:space="preserve">Slouží ke snížení propadu hrubých nečistot do odtoku ze žlábku. Je tvořený perforovaným nerezovým plechem tvarově uzpůsobeným odtoku ze žlábku. Provedení bude doloženo technickým listem </t>
  </si>
  <si>
    <t xml:space="preserve">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Provedení bude doloženo technickým listem </t>
  </si>
  <si>
    <t xml:space="preserve">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</si>
  <si>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</si>
  <si>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Jedná se o nerezovou uzavřenou konstrukci, která slouží pro relaxaci a odpočinek návštěvníků bazénu. Ukotvení dle PD. Rozměry dle PD. Provedení v souladu s ČSN EN 13451.Provedení bude doloženo technickým listem </t>
  </si>
  <si>
    <t xml:space="preserve">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13451.Provedení bude doloženo technickým listem </t>
  </si>
  <si>
    <t xml:space="preserve">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PD.Provedení bude doloženo technickým listem </t>
  </si>
  <si>
    <t xml:space="preserve">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13451.Provedení bude doloženo technickým listem 
</t>
  </si>
  <si>
    <t xml:space="preserve">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postižených.Provedení bude doloženo technickým listem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</si>
  <si>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Boční stěny bazénu z důvodu zvýšené statiky a z důvodu zvýšené estetiky provedeny s dělícími rovinami dle výkresu.Na konstrukční části obvodových stěn jsou pak následně vodotěsně navařeny jednotlivé části bazénu, samostatně uvedené a specifikované v přiloženém rozpočtu.         Provedení bude doloženo technickým listem.                                                                                                                                                                                                                Přelivná hrana je blíže specifikována v technickém listu.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</si>
  <si>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Provedení bude doloženo technickým listem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</si>
  <si>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t>
  </si>
  <si>
    <t xml:space="preserve">Vyznačuje se jednoduchou obsluhou, vysokou adaptabilností a lehkým upevněním k okraji bazénu. Je usazen v nerezové patici, která je pevně fixována do podlahy u bazénu. Dá se snadno vyjmout a dle potřeby přenést. Osazením dalších patic je možno zvedák využít i na jiných místech.
Nevyžaduje instalaci pod vodou, přívod elektrického proudu ani motor, pouze tlak ze standardního vodovodního rozvodu. Zvedák se obsluhuje pomocí ovládací páky. Speciální bezpečnostní pojistka uzamyká sedačku do doby, dokud se uživatel pohodlně neusadí. Pohyb sedačky je zajištěn tlakem vody, který uvolní bezpečnostní zámek v horní poloze zvedáku. Sedačka je vyrobena z polypropylénu a může být zatížena váhou do 120 kg při minimálním tlaku 0,4MPa (minimální tlak vody musí být 0,3MPa = 85 kg). Na přání zákazníka je bazénový zvedák dodáván s upínacím pásem pro dosažení maximální bezpečnosti a komfortu a podvozkem pro snadnější přesun zařízení.
Zařízení ocení jak vozíčkáři při všech vodních sportech a aktivitách, tak i rehabilitační pracovníci při své každodenní činnosti. 
Prováděcí předpisy pro zařízení pro tělesně postižené jsou obsaženy v odpovídajících pozicích. </t>
  </si>
  <si>
    <t>Hydraulický zvedák (pohon tlaková voda 0,6 Mpa  z vodovodního řádu)</t>
  </si>
  <si>
    <t xml:space="preserve">OZNAČENÍ: Rekapitulace                                                                </t>
  </si>
  <si>
    <t xml:space="preserve">Houpací záliv                                               </t>
  </si>
  <si>
    <t>Je tvořen vyvýšenou dělící stěnou, která vyčnívá cca 500 mm nad vodní hladinu, šířka stěny 80mm, dno uvnitř houpacího bazénu je provedeno v protiskluzové úpravě a je zajištěna požadovaná cirkulace vody. Konstrukce stěny  je provedena  pouze z materiálu PMMA o tloučťce 80mm. Polymethylmethakrylát (PMMA); Bezbarvá průhledná amorfní hmota; sumární vzorec (C5O2H8)n; Hustota  1,19 g/cm? (20 °C). 
Horní lem  houpacího bazénu a čelní hrany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</si>
  <si>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1.4.</t>
  </si>
  <si>
    <t>Brodítko klasické (rozměry 2,0 x 2,0 m)</t>
  </si>
  <si>
    <t xml:space="preserve">1.3.      </t>
  </si>
  <si>
    <t>2,00 x 2,00m</t>
  </si>
  <si>
    <t xml:space="preserve">Je tvořena centrální trubkovou konstrukcí s kropítkem v horní části nasměrované pod úhlem směrem dolů. Ovládání pomocí časového ventilu v tělese sprchy, těleso sprchy  opatje opatřeno kohoutem ze zadní strany sloupu sloužící k oplachu brodítka. Konstrukce sprchy je kotvena na betonový základ přes kotevní konstrukci dodávanou s tělesem sprchy.         Provedení bude doloženo technickým listem .                                                                                                                                                                                                                                                                    
   </t>
  </si>
  <si>
    <t>Sprcha Standard včetně kohoutu</t>
  </si>
  <si>
    <t xml:space="preserve">2.26.     </t>
  </si>
  <si>
    <t xml:space="preserve">2.27.     </t>
  </si>
  <si>
    <t>pack</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</si>
  <si>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</si>
  <si>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</si>
  <si>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</si>
  <si>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Výšková úprava dojezdového dílu stávající skluzavky</t>
  </si>
  <si>
    <t>Výšková úprava dojezdového dílu stávajícího tobogánu</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</si>
  <si>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Boční stěny bazénu z důvodu zvýšené statiky a z důvodu zvýšené estetiky provedeny s dělícími rovinami dle výkresu.Na konstrukční části obvodových stěn jsou pak následně vodotěsně navařeny jednotlivé části bazénu, samostatně uvedené a specifikované v přiloženém rozpočtu.         Provedení bude doloženo technickým listem.                                                                                                                                                                                                                Přelivná hrana je blíže specifikována v technickém listu.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</si>
</sst>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2"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Cambria"/>
      <family val="1"/>
      <charset val="238"/>
      <scheme val="major"/>
    </font>
    <font>
      <sz val="11"/>
      <color theme="1"/>
      <name val="Cambria"/>
      <family val="1"/>
      <charset val="238"/>
      <scheme val="major"/>
    </font>
    <font>
      <i/>
      <sz val="11"/>
      <color theme="1"/>
      <name val="Calibri"/>
      <family val="2"/>
      <charset val="238"/>
      <scheme val="minor"/>
    </font>
    <font>
      <i/>
      <sz val="11"/>
      <color theme="1"/>
      <name val="Arial"/>
      <family val="2"/>
      <charset val="238"/>
    </font>
    <font>
      <i/>
      <sz val="8"/>
      <color theme="1"/>
      <name val="Arial"/>
      <family val="2"/>
      <charset val="238"/>
    </font>
    <font>
      <i/>
      <sz val="9"/>
      <color theme="1"/>
      <name val="Arial"/>
      <family val="2"/>
      <charset val="238"/>
    </font>
    <font>
      <i/>
      <sz val="11"/>
      <color theme="1"/>
      <name val="Cambria"/>
      <family val="1"/>
      <charset val="238"/>
      <scheme val="major"/>
    </font>
    <font>
      <i/>
      <sz val="8"/>
      <color theme="1"/>
      <name val="Cambria"/>
      <family val="1"/>
      <charset val="238"/>
      <scheme val="major"/>
    </font>
    <font>
      <i/>
      <sz val="9"/>
      <color theme="1"/>
      <name val="Cambria"/>
      <family val="1"/>
      <charset val="238"/>
      <scheme val="major"/>
    </font>
    <font>
      <b/>
      <i/>
      <sz val="11"/>
      <color theme="1"/>
      <name val="Cambria"/>
      <family val="1"/>
      <charset val="238"/>
      <scheme val="major"/>
    </font>
    <font>
      <b/>
      <i/>
      <sz val="10"/>
      <name val="Cambria"/>
      <family val="1"/>
      <charset val="238"/>
      <scheme val="major"/>
    </font>
    <font>
      <i/>
      <sz val="10"/>
      <name val="Cambria"/>
      <family val="1"/>
      <charset val="238"/>
      <scheme val="major"/>
    </font>
    <font>
      <i/>
      <sz val="9"/>
      <color indexed="8"/>
      <name val="Cambria"/>
      <family val="1"/>
      <charset val="238"/>
    </font>
    <font>
      <b/>
      <i/>
      <sz val="10"/>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3" tint="0.59999389629810485"/>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s>
  <cellStyleXfs count="12">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cellStyleXfs>
  <cellXfs count="132">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0" fontId="4" fillId="0" borderId="0" xfId="0" applyFont="1" applyAlignment="1">
      <alignment vertical="top"/>
    </xf>
    <xf numFmtId="0" fontId="4" fillId="0" borderId="0" xfId="0" applyFont="1"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14" fontId="0" fillId="0" borderId="0" xfId="0" applyNumberFormat="1"/>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xf numFmtId="0" fontId="7" fillId="0" borderId="4" xfId="0" applyFont="1" applyBorder="1"/>
    <xf numFmtId="0" fontId="7" fillId="0" borderId="9" xfId="0" applyFont="1" applyBorder="1"/>
    <xf numFmtId="0" fontId="7" fillId="0" borderId="3" xfId="0" applyFont="1" applyBorder="1"/>
    <xf numFmtId="0" fontId="9" fillId="0" borderId="0" xfId="0" applyFont="1" applyAlignment="1">
      <alignment vertical="top"/>
    </xf>
    <xf numFmtId="49" fontId="4" fillId="0" borderId="0" xfId="0" applyNumberFormat="1" applyFont="1" applyAlignment="1">
      <alignment vertical="top"/>
    </xf>
    <xf numFmtId="4" fontId="4" fillId="0" borderId="0" xfId="0" applyNumberFormat="1" applyFont="1" applyAlignment="1">
      <alignment vertical="top"/>
    </xf>
    <xf numFmtId="3" fontId="4" fillId="0" borderId="0" xfId="0" applyNumberFormat="1" applyFont="1" applyAlignment="1">
      <alignment vertical="top"/>
    </xf>
    <xf numFmtId="0" fontId="6" fillId="0" borderId="0" xfId="0" applyFont="1" applyAlignment="1">
      <alignment vertical="top" wrapText="1"/>
    </xf>
    <xf numFmtId="0" fontId="0" fillId="0" borderId="0" xfId="0" applyAlignment="1">
      <alignment horizontal="left" vertical="center" wrapText="1"/>
    </xf>
    <xf numFmtId="4" fontId="0" fillId="0" borderId="0" xfId="0" applyNumberFormat="1" applyAlignment="1">
      <alignment vertical="top" wrapText="1"/>
    </xf>
    <xf numFmtId="49" fontId="4" fillId="4" borderId="0" xfId="0" applyNumberFormat="1" applyFont="1" applyFill="1" applyAlignment="1">
      <alignment vertical="top"/>
    </xf>
    <xf numFmtId="0" fontId="4" fillId="4" borderId="0" xfId="0" applyFont="1" applyFill="1" applyAlignment="1">
      <alignment vertical="top"/>
    </xf>
    <xf numFmtId="0" fontId="4" fillId="4" borderId="0" xfId="0" applyFont="1" applyFill="1" applyAlignment="1">
      <alignment horizontal="left" vertical="center" indent="1"/>
    </xf>
    <xf numFmtId="4" fontId="4" fillId="4" borderId="0" xfId="0" applyNumberFormat="1" applyFont="1" applyFill="1" applyAlignment="1">
      <alignment vertical="top"/>
    </xf>
    <xf numFmtId="3" fontId="4" fillId="4" borderId="0" xfId="0" applyNumberFormat="1" applyFont="1" applyFill="1" applyAlignment="1">
      <alignment vertical="top"/>
    </xf>
    <xf numFmtId="49" fontId="4" fillId="3" borderId="0" xfId="0" applyNumberFormat="1" applyFont="1" applyFill="1" applyAlignment="1">
      <alignment vertical="top"/>
    </xf>
    <xf numFmtId="0" fontId="4" fillId="3" borderId="0" xfId="0" applyFont="1" applyFill="1" applyAlignment="1">
      <alignment vertical="top"/>
    </xf>
    <xf numFmtId="0" fontId="4" fillId="3" borderId="0" xfId="0" applyFont="1" applyFill="1" applyAlignment="1">
      <alignment horizontal="left" vertical="center" indent="1"/>
    </xf>
    <xf numFmtId="4" fontId="4" fillId="3" borderId="0" xfId="0" applyNumberFormat="1" applyFont="1" applyFill="1" applyAlignment="1">
      <alignment vertical="top"/>
    </xf>
    <xf numFmtId="3" fontId="4" fillId="3" borderId="0" xfId="0" applyNumberFormat="1" applyFont="1" applyFill="1" applyAlignment="1">
      <alignment vertical="top"/>
    </xf>
    <xf numFmtId="0" fontId="0" fillId="3" borderId="0" xfId="0" applyFill="1" applyAlignment="1">
      <alignment vertical="top"/>
    </xf>
    <xf numFmtId="0" fontId="0" fillId="3" borderId="0" xfId="0" applyFill="1" applyAlignment="1">
      <alignment horizontal="left" vertical="center" indent="1"/>
    </xf>
    <xf numFmtId="4" fontId="0" fillId="3" borderId="0" xfId="0" applyNumberFormat="1" applyFill="1" applyAlignment="1">
      <alignment vertical="top"/>
    </xf>
    <xf numFmtId="3" fontId="0" fillId="3" borderId="0" xfId="0" applyNumberFormat="1" applyFill="1" applyAlignment="1">
      <alignment vertical="top"/>
    </xf>
    <xf numFmtId="0" fontId="7" fillId="6" borderId="12" xfId="0" applyFont="1" applyFill="1" applyBorder="1" applyAlignment="1">
      <alignment vertical="top"/>
    </xf>
    <xf numFmtId="0" fontId="7" fillId="6" borderId="13" xfId="0" applyFont="1" applyFill="1" applyBorder="1" applyAlignment="1">
      <alignment vertical="top"/>
    </xf>
    <xf numFmtId="0" fontId="10" fillId="0" borderId="0" xfId="0" applyFont="1" applyAlignment="1">
      <alignment vertical="top"/>
    </xf>
    <xf numFmtId="0" fontId="10"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3" fontId="9" fillId="0" borderId="0" xfId="0" applyNumberFormat="1" applyFont="1" applyAlignment="1">
      <alignment horizontal="left" vertical="top"/>
    </xf>
    <xf numFmtId="0" fontId="9" fillId="0" borderId="0" xfId="0" applyFont="1" applyAlignment="1">
      <alignment horizontal="left" vertical="center" inden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49" fontId="10" fillId="5" borderId="1" xfId="0" applyNumberFormat="1"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horizontal="left" vertical="center" indent="1"/>
    </xf>
    <xf numFmtId="3" fontId="10" fillId="0" borderId="1" xfId="0" applyNumberFormat="1" applyFont="1" applyBorder="1" applyAlignment="1">
      <alignment vertical="top"/>
    </xf>
    <xf numFmtId="0" fontId="9" fillId="0" borderId="1" xfId="0" applyFont="1" applyBorder="1" applyAlignment="1">
      <alignment vertical="top" wrapText="1"/>
    </xf>
    <xf numFmtId="0" fontId="12" fillId="0" borderId="1" xfId="0" applyFont="1" applyBorder="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49" fontId="10"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0" fontId="13" fillId="0" borderId="0" xfId="0" applyFont="1" applyAlignment="1">
      <alignment vertical="top"/>
    </xf>
    <xf numFmtId="0" fontId="13" fillId="0" borderId="0" xfId="0" applyFont="1" applyAlignment="1">
      <alignment horizontal="left" vertical="center" indent="1"/>
    </xf>
    <xf numFmtId="4" fontId="13" fillId="0" borderId="0" xfId="0" applyNumberFormat="1" applyFont="1" applyAlignment="1">
      <alignment vertical="top"/>
    </xf>
    <xf numFmtId="3" fontId="13" fillId="0" borderId="0" xfId="0" applyNumberFormat="1" applyFont="1" applyAlignment="1">
      <alignment vertical="top"/>
    </xf>
    <xf numFmtId="3" fontId="13" fillId="0" borderId="0" xfId="0" applyNumberFormat="1" applyFont="1" applyAlignment="1">
      <alignment horizontal="left" vertical="top"/>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indent="1"/>
    </xf>
    <xf numFmtId="4" fontId="14" fillId="0" borderId="1" xfId="0" applyNumberFormat="1" applyFont="1" applyBorder="1" applyAlignment="1">
      <alignment horizontal="center" vertical="center" wrapText="1"/>
    </xf>
    <xf numFmtId="3" fontId="14" fillId="0" borderId="1" xfId="0" applyNumberFormat="1" applyFont="1" applyBorder="1" applyAlignment="1">
      <alignment horizontal="center" vertical="center" wrapText="1"/>
    </xf>
    <xf numFmtId="49" fontId="13" fillId="5" borderId="1" xfId="0" applyNumberFormat="1" applyFont="1" applyFill="1" applyBorder="1" applyAlignment="1">
      <alignment vertical="top"/>
    </xf>
    <xf numFmtId="0" fontId="13" fillId="5" borderId="1" xfId="0" applyFont="1" applyFill="1" applyBorder="1" applyAlignment="1">
      <alignment vertical="top"/>
    </xf>
    <xf numFmtId="0" fontId="13" fillId="5" borderId="1" xfId="0" applyFont="1" applyFill="1" applyBorder="1" applyAlignment="1">
      <alignment horizontal="left" vertical="center" indent="1"/>
    </xf>
    <xf numFmtId="3" fontId="13" fillId="0" borderId="1" xfId="0" applyNumberFormat="1" applyFont="1" applyBorder="1" applyAlignment="1">
      <alignment vertical="top"/>
    </xf>
    <xf numFmtId="0" fontId="13" fillId="0" borderId="1" xfId="0" applyFont="1" applyBorder="1" applyAlignment="1">
      <alignment vertical="top" wrapText="1"/>
    </xf>
    <xf numFmtId="0" fontId="15" fillId="0" borderId="1" xfId="0" applyFont="1" applyBorder="1" applyAlignment="1">
      <alignment vertical="top" wrapText="1"/>
    </xf>
    <xf numFmtId="0" fontId="13" fillId="0" borderId="1" xfId="0" applyFont="1" applyBorder="1" applyAlignment="1">
      <alignment horizontal="left" vertical="center" wrapText="1"/>
    </xf>
    <xf numFmtId="4" fontId="13" fillId="0" borderId="1" xfId="0" applyNumberFormat="1" applyFont="1" applyBorder="1" applyAlignment="1">
      <alignment vertical="top" wrapText="1"/>
    </xf>
    <xf numFmtId="3" fontId="13" fillId="0" borderId="1" xfId="0" applyNumberFormat="1" applyFont="1" applyBorder="1" applyAlignment="1">
      <alignment vertical="top" wrapText="1"/>
    </xf>
    <xf numFmtId="49" fontId="13" fillId="0" borderId="1" xfId="0" applyNumberFormat="1" applyFont="1" applyBorder="1" applyAlignment="1">
      <alignment vertical="top"/>
    </xf>
    <xf numFmtId="0" fontId="13" fillId="0" borderId="1" xfId="0" applyFont="1" applyBorder="1" applyAlignment="1">
      <alignment vertical="top"/>
    </xf>
    <xf numFmtId="0" fontId="13" fillId="0" borderId="1" xfId="0" applyFont="1" applyBorder="1" applyAlignment="1">
      <alignment horizontal="left" vertical="center" indent="1"/>
    </xf>
    <xf numFmtId="4" fontId="13" fillId="0" borderId="1" xfId="0" applyNumberFormat="1" applyFont="1" applyBorder="1" applyAlignment="1">
      <alignment vertical="top"/>
    </xf>
    <xf numFmtId="49" fontId="13" fillId="6" borderId="1" xfId="0" applyNumberFormat="1" applyFont="1" applyFill="1" applyBorder="1" applyAlignment="1">
      <alignment vertical="top"/>
    </xf>
    <xf numFmtId="0" fontId="13" fillId="6" borderId="1" xfId="0" applyFont="1" applyFill="1" applyBorder="1" applyAlignment="1">
      <alignment vertical="top"/>
    </xf>
    <xf numFmtId="0" fontId="13" fillId="6" borderId="1" xfId="0" applyFont="1" applyFill="1" applyBorder="1" applyAlignment="1">
      <alignment horizontal="left" vertical="center" indent="1"/>
    </xf>
    <xf numFmtId="4" fontId="13" fillId="6" borderId="1" xfId="0" applyNumberFormat="1" applyFont="1" applyFill="1" applyBorder="1" applyAlignment="1">
      <alignment vertical="top"/>
    </xf>
    <xf numFmtId="3" fontId="13" fillId="6" borderId="1" xfId="0" applyNumberFormat="1" applyFont="1" applyFill="1" applyBorder="1" applyAlignment="1">
      <alignment vertical="top"/>
    </xf>
    <xf numFmtId="49" fontId="13" fillId="7" borderId="1" xfId="0" applyNumberFormat="1" applyFont="1" applyFill="1" applyBorder="1" applyAlignment="1">
      <alignment vertical="top"/>
    </xf>
    <xf numFmtId="0" fontId="13" fillId="7" borderId="1" xfId="0" applyFont="1" applyFill="1" applyBorder="1" applyAlignment="1">
      <alignment vertical="top"/>
    </xf>
    <xf numFmtId="0" fontId="13" fillId="7" borderId="1" xfId="0" applyFont="1" applyFill="1" applyBorder="1" applyAlignment="1">
      <alignment horizontal="left" vertical="center" indent="1"/>
    </xf>
    <xf numFmtId="4" fontId="13" fillId="7" borderId="1" xfId="0" applyNumberFormat="1" applyFont="1" applyFill="1" applyBorder="1" applyAlignment="1">
      <alignment vertical="top"/>
    </xf>
    <xf numFmtId="3" fontId="13" fillId="7" borderId="1" xfId="0" applyNumberFormat="1" applyFont="1" applyFill="1" applyBorder="1" applyAlignment="1">
      <alignment vertical="top"/>
    </xf>
    <xf numFmtId="49" fontId="16" fillId="6" borderId="1" xfId="0" applyNumberFormat="1" applyFont="1" applyFill="1" applyBorder="1" applyAlignment="1">
      <alignment vertical="top"/>
    </xf>
    <xf numFmtId="0" fontId="16" fillId="6" borderId="1" xfId="0" applyFont="1" applyFill="1" applyBorder="1" applyAlignment="1">
      <alignment vertical="top"/>
    </xf>
    <xf numFmtId="0" fontId="16" fillId="6" borderId="1" xfId="0" applyFont="1" applyFill="1" applyBorder="1" applyAlignment="1">
      <alignment horizontal="left" vertical="center" indent="1"/>
    </xf>
    <xf numFmtId="4" fontId="16" fillId="6" borderId="1" xfId="0" applyNumberFormat="1" applyFont="1" applyFill="1" applyBorder="1" applyAlignment="1">
      <alignment vertical="top"/>
    </xf>
    <xf numFmtId="3" fontId="16" fillId="6" borderId="1" xfId="0" applyNumberFormat="1" applyFont="1" applyFill="1" applyBorder="1" applyAlignment="1">
      <alignment vertical="top"/>
    </xf>
    <xf numFmtId="3" fontId="13" fillId="5" borderId="1" xfId="0" applyNumberFormat="1" applyFont="1" applyFill="1" applyBorder="1" applyAlignment="1">
      <alignment vertical="top"/>
    </xf>
    <xf numFmtId="2" fontId="17" fillId="2" borderId="1" xfId="1" applyNumberFormat="1" applyFont="1" applyFill="1" applyBorder="1" applyAlignment="1">
      <alignment horizontal="left" vertical="top" wrapText="1"/>
    </xf>
    <xf numFmtId="0" fontId="13" fillId="0" borderId="11" xfId="0" applyFont="1" applyBorder="1" applyAlignment="1">
      <alignment vertical="top" wrapText="1"/>
    </xf>
    <xf numFmtId="2" fontId="18" fillId="2" borderId="11" xfId="1" applyNumberFormat="1" applyFont="1" applyFill="1" applyBorder="1" applyAlignment="1">
      <alignment horizontal="left" vertical="top" wrapText="1"/>
    </xf>
    <xf numFmtId="0" fontId="13" fillId="0" borderId="11" xfId="0" applyFont="1" applyBorder="1" applyAlignment="1">
      <alignment horizontal="left" vertical="center" wrapText="1"/>
    </xf>
    <xf numFmtId="4" fontId="13" fillId="0" borderId="11" xfId="0" applyNumberFormat="1" applyFont="1" applyBorder="1" applyAlignment="1">
      <alignment vertical="top" wrapText="1"/>
    </xf>
    <xf numFmtId="3" fontId="13" fillId="0" borderId="11" xfId="0" applyNumberFormat="1" applyFont="1" applyBorder="1" applyAlignment="1">
      <alignment vertical="top" wrapText="1"/>
    </xf>
    <xf numFmtId="0" fontId="11" fillId="0" borderId="1" xfId="0" applyFont="1" applyBorder="1" applyAlignment="1">
      <alignment horizontal="center" vertical="top"/>
    </xf>
    <xf numFmtId="0" fontId="19" fillId="0" borderId="15" xfId="0" applyFont="1" applyBorder="1" applyAlignment="1">
      <alignment vertical="top" wrapText="1"/>
    </xf>
    <xf numFmtId="0" fontId="11" fillId="0" borderId="1" xfId="0" applyFont="1" applyBorder="1" applyAlignment="1">
      <alignment vertical="top" wrapText="1"/>
    </xf>
    <xf numFmtId="0" fontId="14" fillId="0" borderId="1" xfId="0" applyFont="1" applyBorder="1" applyAlignment="1">
      <alignment vertical="top" wrapText="1"/>
    </xf>
    <xf numFmtId="3" fontId="8" fillId="0" borderId="2" xfId="0" applyNumberFormat="1" applyFont="1" applyBorder="1"/>
    <xf numFmtId="3" fontId="8" fillId="0" borderId="10" xfId="0" applyNumberFormat="1" applyFont="1" applyBorder="1"/>
    <xf numFmtId="3" fontId="7" fillId="6" borderId="14" xfId="0" applyNumberFormat="1" applyFont="1" applyFill="1" applyBorder="1" applyAlignment="1">
      <alignment vertical="top"/>
    </xf>
    <xf numFmtId="49" fontId="9" fillId="5" borderId="1" xfId="0" applyNumberFormat="1" applyFont="1" applyFill="1" applyBorder="1" applyAlignment="1">
      <alignment vertical="top"/>
    </xf>
    <xf numFmtId="2" fontId="20" fillId="2" borderId="1" xfId="0" applyNumberFormat="1" applyFont="1" applyFill="1" applyBorder="1" applyAlignment="1">
      <alignment horizontal="left" vertical="top" wrapText="1"/>
    </xf>
    <xf numFmtId="0" fontId="9" fillId="5" borderId="1" xfId="0" applyFont="1" applyFill="1" applyBorder="1" applyAlignment="1">
      <alignment horizontal="left" vertical="center" indent="1"/>
    </xf>
    <xf numFmtId="0" fontId="9" fillId="5" borderId="1" xfId="0" applyFont="1" applyFill="1" applyBorder="1" applyAlignment="1">
      <alignment vertical="top"/>
    </xf>
    <xf numFmtId="3" fontId="9" fillId="5" borderId="1" xfId="0" applyNumberFormat="1" applyFont="1" applyFill="1" applyBorder="1" applyAlignment="1">
      <alignment vertical="top"/>
    </xf>
    <xf numFmtId="2" fontId="21" fillId="2" borderId="1" xfId="1" applyNumberFormat="1" applyFont="1" applyFill="1" applyBorder="1" applyAlignment="1">
      <alignment horizontal="left" vertical="top" wrapText="1"/>
    </xf>
    <xf numFmtId="3" fontId="0" fillId="0" borderId="0" xfId="0" applyNumberFormat="1"/>
    <xf numFmtId="4" fontId="10" fillId="5" borderId="1" xfId="0" applyNumberFormat="1" applyFont="1" applyFill="1" applyBorder="1" applyAlignment="1" applyProtection="1">
      <alignment vertical="top"/>
      <protection locked="0"/>
    </xf>
    <xf numFmtId="4" fontId="9" fillId="0" borderId="1" xfId="0" applyNumberFormat="1" applyFont="1" applyBorder="1" applyAlignment="1" applyProtection="1">
      <alignment vertical="top" wrapText="1"/>
      <protection locked="0"/>
    </xf>
    <xf numFmtId="4" fontId="10" fillId="0" borderId="1" xfId="0" applyNumberFormat="1" applyFont="1" applyBorder="1" applyAlignment="1" applyProtection="1">
      <alignment vertical="top"/>
      <protection locked="0"/>
    </xf>
    <xf numFmtId="4" fontId="9" fillId="5" borderId="1" xfId="0" applyNumberFormat="1" applyFont="1" applyFill="1" applyBorder="1" applyAlignment="1" applyProtection="1">
      <alignment vertical="top"/>
      <protection locked="0"/>
    </xf>
    <xf numFmtId="4" fontId="13" fillId="5" borderId="1" xfId="0" applyNumberFormat="1" applyFont="1" applyFill="1" applyBorder="1" applyAlignment="1" applyProtection="1">
      <alignment vertical="top"/>
      <protection locked="0"/>
    </xf>
    <xf numFmtId="4" fontId="13" fillId="0" borderId="1" xfId="0" applyNumberFormat="1" applyFont="1" applyBorder="1" applyAlignment="1" applyProtection="1">
      <alignment vertical="top"/>
      <protection locked="0"/>
    </xf>
    <xf numFmtId="4" fontId="10" fillId="0" borderId="1" xfId="0" applyNumberFormat="1" applyFont="1" applyBorder="1" applyAlignment="1">
      <alignment vertical="top"/>
    </xf>
  </cellXfs>
  <cellStyles count="12">
    <cellStyle name="Čárka 2" xfId="5"/>
    <cellStyle name="Čárka 2 2" xfId="9"/>
    <cellStyle name="Čárka 3" xfId="3"/>
    <cellStyle name="Normální" xfId="0" builtinId="0"/>
    <cellStyle name="Normální 2" xfId="2"/>
    <cellStyle name="Normální 2 2" xfId="7"/>
    <cellStyle name="Normální 2 3" xfId="4"/>
    <cellStyle name="Normální 3" xfId="1"/>
    <cellStyle name="Normální 4" xfId="6"/>
    <cellStyle name="Normální 4 2" xfId="10"/>
    <cellStyle name="Normální 5" xfId="8"/>
    <cellStyle name="Normální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BreakPreview" zoomScale="136" zoomScaleNormal="100" zoomScaleSheetLayoutView="136" workbookViewId="0">
      <selection activeCell="B12" sqref="B12"/>
    </sheetView>
  </sheetViews>
  <sheetFormatPr defaultRowHeight="14.4" x14ac:dyDescent="0.3"/>
  <cols>
    <col min="1" max="2" width="30.109375" customWidth="1"/>
    <col min="3" max="3" width="20" customWidth="1"/>
    <col min="4" max="4" width="21.88671875" customWidth="1"/>
  </cols>
  <sheetData>
    <row r="1" spans="1:6" x14ac:dyDescent="0.3">
      <c r="A1" s="7" t="s">
        <v>0</v>
      </c>
    </row>
    <row r="2" spans="1:6" ht="15" x14ac:dyDescent="0.25">
      <c r="A2" s="66"/>
      <c r="D2" s="12">
        <v>43497</v>
      </c>
    </row>
    <row r="3" spans="1:6" x14ac:dyDescent="0.3">
      <c r="A3" s="66" t="s">
        <v>1</v>
      </c>
      <c r="D3" s="12"/>
    </row>
    <row r="4" spans="1:6" x14ac:dyDescent="0.3">
      <c r="A4" s="66" t="s">
        <v>259</v>
      </c>
      <c r="D4" s="12"/>
    </row>
    <row r="5" spans="1:6" x14ac:dyDescent="0.3">
      <c r="A5" s="66" t="s">
        <v>3</v>
      </c>
    </row>
    <row r="6" spans="1:6" ht="15.75" thickBot="1" x14ac:dyDescent="0.3"/>
    <row r="7" spans="1:6" x14ac:dyDescent="0.3">
      <c r="A7" s="13" t="s">
        <v>174</v>
      </c>
      <c r="B7" s="14" t="s">
        <v>175</v>
      </c>
      <c r="C7" s="14"/>
      <c r="D7" s="15" t="s">
        <v>176</v>
      </c>
    </row>
    <row r="8" spans="1:6" x14ac:dyDescent="0.3">
      <c r="A8" s="16" t="s">
        <v>177</v>
      </c>
      <c r="B8" s="17" t="s">
        <v>178</v>
      </c>
      <c r="C8" s="17"/>
      <c r="D8" s="115">
        <f>swb!F9</f>
        <v>0</v>
      </c>
    </row>
    <row r="9" spans="1:6" x14ac:dyDescent="0.3">
      <c r="A9" s="16" t="s">
        <v>179</v>
      </c>
      <c r="B9" s="17" t="s">
        <v>180</v>
      </c>
      <c r="C9" s="17"/>
      <c r="D9" s="115">
        <f>mzb!F9</f>
        <v>0</v>
      </c>
    </row>
    <row r="10" spans="1:6" x14ac:dyDescent="0.3">
      <c r="A10" s="18" t="s">
        <v>181</v>
      </c>
      <c r="B10" s="19" t="s">
        <v>265</v>
      </c>
      <c r="C10" s="19"/>
      <c r="D10" s="116">
        <f>brodítka!F9</f>
        <v>0</v>
      </c>
    </row>
    <row r="11" spans="1:6" x14ac:dyDescent="0.3">
      <c r="A11" s="18" t="s">
        <v>181</v>
      </c>
      <c r="B11" s="19" t="s">
        <v>182</v>
      </c>
      <c r="C11" s="19"/>
      <c r="D11" s="116">
        <f>brodítka!F11</f>
        <v>0</v>
      </c>
    </row>
    <row r="12" spans="1:6" x14ac:dyDescent="0.3">
      <c r="A12" s="18" t="s">
        <v>183</v>
      </c>
      <c r="B12" s="19" t="s">
        <v>182</v>
      </c>
      <c r="C12" s="19"/>
      <c r="D12" s="116">
        <f>brodítka!F13</f>
        <v>0</v>
      </c>
    </row>
    <row r="13" spans="1:6" ht="15.75" thickBot="1" x14ac:dyDescent="0.3">
      <c r="A13" s="18" t="s">
        <v>184</v>
      </c>
      <c r="B13" s="19"/>
      <c r="C13" s="19"/>
      <c r="D13" s="116">
        <f>brodítka!F15</f>
        <v>0</v>
      </c>
    </row>
    <row r="14" spans="1:6" ht="15" thickBot="1" x14ac:dyDescent="0.35">
      <c r="A14" s="41" t="s">
        <v>185</v>
      </c>
      <c r="B14" s="42"/>
      <c r="C14" s="42"/>
      <c r="D14" s="117">
        <f>SUM(D8:D13)</f>
        <v>0</v>
      </c>
      <c r="F14" s="124"/>
    </row>
    <row r="18" spans="1:1" ht="15" x14ac:dyDescent="0.25">
      <c r="A18" s="2"/>
    </row>
    <row r="19" spans="1:1" ht="15" x14ac:dyDescent="0.25">
      <c r="A19" s="66"/>
    </row>
    <row r="20" spans="1:1" ht="15" x14ac:dyDescent="0.25">
      <c r="A20" s="66"/>
    </row>
    <row r="21" spans="1:1" ht="15" x14ac:dyDescent="0.25">
      <c r="A21" s="66"/>
    </row>
    <row r="22" spans="1:1" ht="15" x14ac:dyDescent="0.25">
      <c r="A22" s="66"/>
    </row>
  </sheetData>
  <sheetProtection algorithmName="SHA-512" hashValue="05EfkqVE9tRsZIvyDogMdyZn4pD7nNl9psPd+C1nriaPYuRiOqcRNDmJiP0bQfjhmsPBwk34VbyZ1VEH0epVzw==" saltValue="HCQmkUL5vphaWX+4tfCEJQ==" spinCount="100000" sheet="1" objects="1" scenarios="1"/>
  <pageMargins left="0.7" right="0.7" top="0.78740157499999996" bottom="0.78740157499999996"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tabSelected="1" view="pageBreakPreview" topLeftCell="B1" zoomScale="95" zoomScaleNormal="100" zoomScaleSheetLayoutView="95" workbookViewId="0">
      <selection activeCell="F13" sqref="F13"/>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B1" s="7" t="s">
        <v>0</v>
      </c>
      <c r="C1" s="8"/>
      <c r="D1" s="2" t="s">
        <v>4</v>
      </c>
      <c r="E1" s="4" t="s">
        <v>5</v>
      </c>
      <c r="F1" s="3" t="s">
        <v>6</v>
      </c>
    </row>
    <row r="2" spans="1:9" x14ac:dyDescent="0.3">
      <c r="A2" s="66"/>
      <c r="B2" s="66"/>
      <c r="C2" s="67"/>
      <c r="D2" s="66"/>
      <c r="E2" s="68" t="s">
        <v>7</v>
      </c>
      <c r="F2" s="69" t="s">
        <v>8</v>
      </c>
    </row>
    <row r="3" spans="1:9" x14ac:dyDescent="0.3">
      <c r="A3" s="66"/>
      <c r="B3" s="66" t="s">
        <v>1</v>
      </c>
      <c r="C3" s="67"/>
      <c r="D3" s="66"/>
      <c r="E3" s="68" t="s">
        <v>9</v>
      </c>
      <c r="F3" s="69" t="s">
        <v>10</v>
      </c>
    </row>
    <row r="4" spans="1:9" x14ac:dyDescent="0.3">
      <c r="A4" s="66"/>
      <c r="B4" s="66" t="s">
        <v>2</v>
      </c>
      <c r="C4" s="67"/>
      <c r="D4" s="66"/>
      <c r="E4" s="68" t="s">
        <v>11</v>
      </c>
      <c r="F4" s="70">
        <v>330</v>
      </c>
    </row>
    <row r="5" spans="1:9" x14ac:dyDescent="0.3">
      <c r="A5" s="66"/>
      <c r="B5" s="66" t="s">
        <v>3</v>
      </c>
      <c r="C5" s="67"/>
      <c r="D5" s="66"/>
      <c r="E5" s="68" t="s">
        <v>12</v>
      </c>
      <c r="F5" s="70">
        <v>100</v>
      </c>
    </row>
    <row r="6" spans="1:9" s="1" customFormat="1" ht="15" x14ac:dyDescent="0.25">
      <c r="A6" s="66"/>
      <c r="B6" s="66"/>
      <c r="C6" s="67"/>
      <c r="D6" s="66"/>
      <c r="E6" s="68"/>
      <c r="F6" s="69"/>
      <c r="G6" s="3"/>
      <c r="H6" s="2"/>
      <c r="I6" s="2"/>
    </row>
    <row r="7" spans="1:9" ht="15" x14ac:dyDescent="0.25">
      <c r="A7" s="66"/>
      <c r="B7" s="66"/>
      <c r="C7" s="67"/>
      <c r="D7" s="66"/>
      <c r="E7" s="68"/>
      <c r="F7" s="69"/>
    </row>
    <row r="8" spans="1:9" s="5" customFormat="1" ht="20.399999999999999" x14ac:dyDescent="0.3">
      <c r="A8" s="71" t="s">
        <v>13</v>
      </c>
      <c r="B8" s="72" t="s">
        <v>14</v>
      </c>
      <c r="C8" s="73" t="s">
        <v>15</v>
      </c>
      <c r="D8" s="72" t="s">
        <v>16</v>
      </c>
      <c r="E8" s="74" t="s">
        <v>17</v>
      </c>
      <c r="F8" s="75" t="s">
        <v>18</v>
      </c>
      <c r="G8" s="9"/>
    </row>
    <row r="9" spans="1:9" x14ac:dyDescent="0.3">
      <c r="A9" s="89" t="s">
        <v>19</v>
      </c>
      <c r="B9" s="90" t="s">
        <v>20</v>
      </c>
      <c r="C9" s="91" t="s">
        <v>21</v>
      </c>
      <c r="D9" s="90"/>
      <c r="E9" s="92"/>
      <c r="F9" s="93">
        <f>F10+F15+F20+F37</f>
        <v>0</v>
      </c>
    </row>
    <row r="10" spans="1:9" x14ac:dyDescent="0.3">
      <c r="A10" s="94">
        <v>1</v>
      </c>
      <c r="B10" s="95" t="s">
        <v>22</v>
      </c>
      <c r="C10" s="96" t="s">
        <v>21</v>
      </c>
      <c r="D10" s="95"/>
      <c r="E10" s="97"/>
      <c r="F10" s="98">
        <f>F11+F13</f>
        <v>0</v>
      </c>
    </row>
    <row r="11" spans="1:9" x14ac:dyDescent="0.3">
      <c r="A11" s="76" t="s">
        <v>23</v>
      </c>
      <c r="B11" s="77" t="s">
        <v>200</v>
      </c>
      <c r="C11" s="78" t="s">
        <v>24</v>
      </c>
      <c r="D11" s="77">
        <v>1</v>
      </c>
      <c r="E11" s="129"/>
      <c r="F11" s="79">
        <f>ROUND(D11*E11,0)</f>
        <v>0</v>
      </c>
    </row>
    <row r="12" spans="1:9" s="1" customFormat="1" ht="135.75" customHeight="1" outlineLevel="1" x14ac:dyDescent="0.3">
      <c r="A12" s="80"/>
      <c r="B12" s="112" t="s">
        <v>276</v>
      </c>
      <c r="C12" s="82"/>
      <c r="D12" s="80"/>
      <c r="E12" s="83"/>
      <c r="F12" s="84"/>
      <c r="G12" s="11"/>
      <c r="H12" s="10"/>
      <c r="I12" s="10"/>
    </row>
    <row r="13" spans="1:9" x14ac:dyDescent="0.3">
      <c r="A13" s="76" t="s">
        <v>25</v>
      </c>
      <c r="B13" s="77" t="s">
        <v>186</v>
      </c>
      <c r="C13" s="78" t="s">
        <v>26</v>
      </c>
      <c r="D13" s="77">
        <v>307.5</v>
      </c>
      <c r="E13" s="129"/>
      <c r="F13" s="79">
        <f>ROUND(D13*E13,0)</f>
        <v>0</v>
      </c>
    </row>
    <row r="14" spans="1:9" s="1" customFormat="1" ht="61.5" customHeight="1" outlineLevel="1" x14ac:dyDescent="0.3">
      <c r="A14" s="80"/>
      <c r="B14" s="81" t="s">
        <v>242</v>
      </c>
      <c r="C14" s="82"/>
      <c r="D14" s="80"/>
      <c r="E14" s="83"/>
      <c r="F14" s="84"/>
      <c r="G14" s="11"/>
      <c r="H14" s="10"/>
      <c r="I14" s="10"/>
    </row>
    <row r="15" spans="1:9" ht="15" customHeight="1" x14ac:dyDescent="0.3">
      <c r="A15" s="94">
        <v>2</v>
      </c>
      <c r="B15" s="95" t="s">
        <v>27</v>
      </c>
      <c r="C15" s="96" t="s">
        <v>21</v>
      </c>
      <c r="D15" s="95"/>
      <c r="E15" s="97"/>
      <c r="F15" s="98">
        <f>F16+F18</f>
        <v>0</v>
      </c>
    </row>
    <row r="16" spans="1:9" ht="15" customHeight="1" x14ac:dyDescent="0.3">
      <c r="A16" s="85" t="s">
        <v>28</v>
      </c>
      <c r="B16" s="86" t="s">
        <v>201</v>
      </c>
      <c r="C16" s="87" t="s">
        <v>29</v>
      </c>
      <c r="D16" s="86">
        <v>4</v>
      </c>
      <c r="E16" s="130"/>
      <c r="F16" s="79">
        <f>ROUND(D16*E16,0)</f>
        <v>0</v>
      </c>
    </row>
    <row r="17" spans="1:9" s="1" customFormat="1" ht="39" customHeight="1" outlineLevel="1" x14ac:dyDescent="0.3">
      <c r="A17" s="80"/>
      <c r="B17" s="81" t="s">
        <v>243</v>
      </c>
      <c r="C17" s="82"/>
      <c r="D17" s="80"/>
      <c r="E17" s="83"/>
      <c r="F17" s="84"/>
      <c r="G17" s="11"/>
      <c r="H17" s="10"/>
      <c r="I17" s="10"/>
    </row>
    <row r="18" spans="1:9" ht="15" customHeight="1" x14ac:dyDescent="0.3">
      <c r="A18" s="85" t="s">
        <v>30</v>
      </c>
      <c r="B18" s="86" t="s">
        <v>31</v>
      </c>
      <c r="C18" s="87" t="s">
        <v>32</v>
      </c>
      <c r="D18" s="86">
        <v>4</v>
      </c>
      <c r="E18" s="130"/>
      <c r="F18" s="79">
        <f>ROUND(D18*E18,0)</f>
        <v>0</v>
      </c>
    </row>
    <row r="19" spans="1:9" s="1" customFormat="1" ht="34.200000000000003" outlineLevel="1" x14ac:dyDescent="0.3">
      <c r="A19" s="80"/>
      <c r="B19" s="81" t="s">
        <v>33</v>
      </c>
      <c r="C19" s="82"/>
      <c r="D19" s="80"/>
      <c r="E19" s="83"/>
      <c r="F19" s="84"/>
      <c r="G19" s="11"/>
      <c r="H19" s="10"/>
      <c r="I19" s="10"/>
    </row>
    <row r="20" spans="1:9" ht="15" customHeight="1" x14ac:dyDescent="0.3">
      <c r="A20" s="94">
        <v>3</v>
      </c>
      <c r="B20" s="95" t="s">
        <v>34</v>
      </c>
      <c r="C20" s="96" t="s">
        <v>21</v>
      </c>
      <c r="D20" s="95"/>
      <c r="E20" s="97"/>
      <c r="F20" s="98">
        <f>F21+F23+F25+F27+F29+F31+F33+F35</f>
        <v>0</v>
      </c>
    </row>
    <row r="21" spans="1:9" s="1" customFormat="1" ht="15" customHeight="1" x14ac:dyDescent="0.3">
      <c r="A21" s="85" t="s">
        <v>35</v>
      </c>
      <c r="B21" s="86" t="s">
        <v>36</v>
      </c>
      <c r="C21" s="87" t="s">
        <v>37</v>
      </c>
      <c r="D21" s="86">
        <v>50</v>
      </c>
      <c r="E21" s="130"/>
      <c r="F21" s="79">
        <f>ROUND(D21*E21,0)</f>
        <v>0</v>
      </c>
      <c r="G21" s="3"/>
      <c r="H21" s="2"/>
      <c r="I21" s="2"/>
    </row>
    <row r="22" spans="1:9" s="1" customFormat="1" ht="162.75" customHeight="1" outlineLevel="1" x14ac:dyDescent="0.3">
      <c r="A22" s="80"/>
      <c r="B22" s="81" t="s">
        <v>38</v>
      </c>
      <c r="C22" s="82"/>
      <c r="D22" s="80"/>
      <c r="E22" s="83"/>
      <c r="F22" s="84"/>
      <c r="G22" s="11"/>
      <c r="H22" s="10"/>
      <c r="I22" s="10"/>
    </row>
    <row r="23" spans="1:9" ht="15" customHeight="1" x14ac:dyDescent="0.3">
      <c r="A23" s="85" t="s">
        <v>39</v>
      </c>
      <c r="B23" s="86" t="s">
        <v>40</v>
      </c>
      <c r="C23" s="87" t="s">
        <v>29</v>
      </c>
      <c r="D23" s="86">
        <v>6</v>
      </c>
      <c r="E23" s="130"/>
      <c r="F23" s="79">
        <f>ROUND(D23*E23,0)</f>
        <v>0</v>
      </c>
    </row>
    <row r="24" spans="1:9" s="1" customFormat="1" ht="120" customHeight="1" outlineLevel="1" x14ac:dyDescent="0.3">
      <c r="A24" s="80"/>
      <c r="B24" s="81" t="s">
        <v>41</v>
      </c>
      <c r="C24" s="82"/>
      <c r="D24" s="80"/>
      <c r="E24" s="83"/>
      <c r="F24" s="84"/>
      <c r="G24" s="11"/>
      <c r="H24" s="10"/>
      <c r="I24" s="10"/>
    </row>
    <row r="25" spans="1:9" ht="15" customHeight="1" x14ac:dyDescent="0.3">
      <c r="A25" s="85" t="s">
        <v>42</v>
      </c>
      <c r="B25" s="86" t="s">
        <v>202</v>
      </c>
      <c r="C25" s="87" t="s">
        <v>29</v>
      </c>
      <c r="D25" s="86">
        <v>4</v>
      </c>
      <c r="E25" s="130"/>
      <c r="F25" s="79">
        <f>ROUND(D25*E25,0)</f>
        <v>0</v>
      </c>
    </row>
    <row r="26" spans="1:9" s="1" customFormat="1" ht="45.6" outlineLevel="1" x14ac:dyDescent="0.3">
      <c r="A26" s="80"/>
      <c r="B26" s="81" t="s">
        <v>244</v>
      </c>
      <c r="C26" s="82"/>
      <c r="D26" s="80"/>
      <c r="E26" s="83"/>
      <c r="F26" s="84"/>
      <c r="G26" s="11"/>
      <c r="H26" s="10"/>
      <c r="I26" s="10"/>
    </row>
    <row r="27" spans="1:9" x14ac:dyDescent="0.3">
      <c r="A27" s="85" t="s">
        <v>44</v>
      </c>
      <c r="B27" s="86" t="s">
        <v>45</v>
      </c>
      <c r="C27" s="87" t="s">
        <v>29</v>
      </c>
      <c r="D27" s="86">
        <v>4</v>
      </c>
      <c r="E27" s="130"/>
      <c r="F27" s="79">
        <f>ROUND(D27*E27,0)</f>
        <v>0</v>
      </c>
    </row>
    <row r="28" spans="1:9" s="1" customFormat="1" ht="22.8" outlineLevel="1" x14ac:dyDescent="0.3">
      <c r="A28" s="80"/>
      <c r="B28" s="81" t="s">
        <v>245</v>
      </c>
      <c r="C28" s="82"/>
      <c r="D28" s="80"/>
      <c r="E28" s="83"/>
      <c r="F28" s="84"/>
      <c r="G28" s="11"/>
      <c r="H28" s="10"/>
      <c r="I28" s="10"/>
    </row>
    <row r="29" spans="1:9" x14ac:dyDescent="0.3">
      <c r="A29" s="85" t="s">
        <v>47</v>
      </c>
      <c r="B29" s="86" t="s">
        <v>48</v>
      </c>
      <c r="C29" s="87" t="s">
        <v>29</v>
      </c>
      <c r="D29" s="86">
        <v>8</v>
      </c>
      <c r="E29" s="130"/>
      <c r="F29" s="79">
        <f>ROUND(D29*E29,0)</f>
        <v>0</v>
      </c>
    </row>
    <row r="30" spans="1:9" s="1" customFormat="1" ht="22.8" outlineLevel="1" x14ac:dyDescent="0.3">
      <c r="A30" s="80"/>
      <c r="B30" s="81" t="s">
        <v>49</v>
      </c>
      <c r="C30" s="82"/>
      <c r="D30" s="80"/>
      <c r="E30" s="83"/>
      <c r="F30" s="84"/>
      <c r="G30" s="11"/>
      <c r="H30" s="10"/>
      <c r="I30" s="10"/>
    </row>
    <row r="31" spans="1:9" x14ac:dyDescent="0.3">
      <c r="A31" s="85" t="s">
        <v>50</v>
      </c>
      <c r="B31" s="86" t="s">
        <v>203</v>
      </c>
      <c r="C31" s="87" t="s">
        <v>29</v>
      </c>
      <c r="D31" s="86">
        <v>1</v>
      </c>
      <c r="E31" s="130"/>
      <c r="F31" s="79">
        <f>ROUND(D31*E31,0)</f>
        <v>0</v>
      </c>
    </row>
    <row r="32" spans="1:9" s="1" customFormat="1" ht="134.25" customHeight="1" outlineLevel="1" x14ac:dyDescent="0.3">
      <c r="A32" s="80"/>
      <c r="B32" s="81" t="s">
        <v>226</v>
      </c>
      <c r="C32" s="82"/>
      <c r="D32" s="80"/>
      <c r="E32" s="83"/>
      <c r="F32" s="84"/>
      <c r="G32" s="11"/>
      <c r="H32" s="10"/>
      <c r="I32" s="10"/>
    </row>
    <row r="33" spans="1:9" s="1" customFormat="1" x14ac:dyDescent="0.3">
      <c r="A33" s="85" t="s">
        <v>51</v>
      </c>
      <c r="B33" s="86" t="s">
        <v>204</v>
      </c>
      <c r="C33" s="87" t="s">
        <v>29</v>
      </c>
      <c r="D33" s="86">
        <v>1</v>
      </c>
      <c r="E33" s="130"/>
      <c r="F33" s="79">
        <f>ROUND(D33*E33,0)</f>
        <v>0</v>
      </c>
      <c r="G33" s="3"/>
      <c r="H33" s="2"/>
      <c r="I33" s="2"/>
    </row>
    <row r="34" spans="1:9" s="1" customFormat="1" ht="57" customHeight="1" outlineLevel="1" x14ac:dyDescent="0.3">
      <c r="A34" s="80"/>
      <c r="B34" s="81" t="s">
        <v>246</v>
      </c>
      <c r="C34" s="82"/>
      <c r="D34" s="80"/>
      <c r="E34" s="83"/>
      <c r="F34" s="84"/>
      <c r="G34" s="11"/>
      <c r="H34" s="10"/>
      <c r="I34" s="10"/>
    </row>
    <row r="35" spans="1:9" x14ac:dyDescent="0.3">
      <c r="A35" s="85" t="s">
        <v>52</v>
      </c>
      <c r="B35" s="86" t="s">
        <v>187</v>
      </c>
      <c r="C35" s="87" t="s">
        <v>24</v>
      </c>
      <c r="D35" s="86">
        <v>1</v>
      </c>
      <c r="E35" s="130"/>
      <c r="F35" s="79">
        <f>ROUND(D35*E35,0)</f>
        <v>0</v>
      </c>
    </row>
    <row r="36" spans="1:9" s="1" customFormat="1" outlineLevel="1" x14ac:dyDescent="0.3">
      <c r="A36" s="80"/>
      <c r="B36" s="81" t="s">
        <v>53</v>
      </c>
      <c r="C36" s="82"/>
      <c r="D36" s="80"/>
      <c r="E36" s="83"/>
      <c r="F36" s="84"/>
      <c r="G36" s="11"/>
      <c r="H36" s="10"/>
      <c r="I36" s="10"/>
    </row>
    <row r="37" spans="1:9" x14ac:dyDescent="0.3">
      <c r="A37" s="94">
        <v>4</v>
      </c>
      <c r="B37" s="95" t="s">
        <v>58</v>
      </c>
      <c r="C37" s="96" t="s">
        <v>21</v>
      </c>
      <c r="D37" s="95"/>
      <c r="E37" s="97"/>
      <c r="F37" s="98">
        <f>F38+F40+F42+F44+F46+F48+F50+F52+F54+F56</f>
        <v>0</v>
      </c>
    </row>
    <row r="38" spans="1:9" x14ac:dyDescent="0.3">
      <c r="A38" s="85" t="s">
        <v>59</v>
      </c>
      <c r="B38" s="86" t="s">
        <v>60</v>
      </c>
      <c r="C38" s="87" t="s">
        <v>29</v>
      </c>
      <c r="D38" s="86">
        <v>6</v>
      </c>
      <c r="E38" s="130"/>
      <c r="F38" s="79">
        <f>ROUND(D38*E38,0)</f>
        <v>0</v>
      </c>
    </row>
    <row r="39" spans="1:9" s="1" customFormat="1" ht="150.75" customHeight="1" outlineLevel="1" x14ac:dyDescent="0.3">
      <c r="A39" s="80"/>
      <c r="B39" s="81" t="s">
        <v>247</v>
      </c>
      <c r="C39" s="82"/>
      <c r="D39" s="80"/>
      <c r="E39" s="83"/>
      <c r="F39" s="84"/>
      <c r="G39" s="11"/>
      <c r="H39" s="10"/>
      <c r="I39" s="10"/>
    </row>
    <row r="40" spans="1:9" x14ac:dyDescent="0.3">
      <c r="A40" s="85" t="s">
        <v>61</v>
      </c>
      <c r="B40" s="86" t="s">
        <v>62</v>
      </c>
      <c r="C40" s="87" t="s">
        <v>29</v>
      </c>
      <c r="D40" s="86">
        <v>5</v>
      </c>
      <c r="E40" s="130"/>
      <c r="F40" s="79">
        <f>ROUND(D40*E40,0)</f>
        <v>0</v>
      </c>
    </row>
    <row r="41" spans="1:9" s="1" customFormat="1" ht="117" customHeight="1" outlineLevel="1" x14ac:dyDescent="0.3">
      <c r="A41" s="80"/>
      <c r="B41" s="81" t="s">
        <v>241</v>
      </c>
      <c r="C41" s="82"/>
      <c r="D41" s="80"/>
      <c r="E41" s="83"/>
      <c r="F41" s="84"/>
      <c r="G41" s="11"/>
      <c r="H41" s="10"/>
      <c r="I41" s="10"/>
    </row>
    <row r="42" spans="1:9" x14ac:dyDescent="0.3">
      <c r="A42" s="85" t="s">
        <v>63</v>
      </c>
      <c r="B42" s="86" t="s">
        <v>64</v>
      </c>
      <c r="C42" s="87" t="s">
        <v>29</v>
      </c>
      <c r="D42" s="86">
        <v>6</v>
      </c>
      <c r="E42" s="130"/>
      <c r="F42" s="79">
        <f>ROUND(D42*E42,0)</f>
        <v>0</v>
      </c>
    </row>
    <row r="43" spans="1:9" s="1" customFormat="1" ht="27" customHeight="1" outlineLevel="1" x14ac:dyDescent="0.3">
      <c r="A43" s="80"/>
      <c r="B43" s="81" t="s">
        <v>65</v>
      </c>
      <c r="C43" s="82"/>
      <c r="D43" s="80"/>
      <c r="E43" s="83"/>
      <c r="F43" s="84"/>
      <c r="G43" s="11"/>
      <c r="H43" s="10"/>
      <c r="I43" s="10"/>
    </row>
    <row r="44" spans="1:9" x14ac:dyDescent="0.3">
      <c r="A44" s="85" t="s">
        <v>66</v>
      </c>
      <c r="B44" s="86" t="s">
        <v>67</v>
      </c>
      <c r="C44" s="87" t="s">
        <v>29</v>
      </c>
      <c r="D44" s="86">
        <v>6</v>
      </c>
      <c r="E44" s="130"/>
      <c r="F44" s="79">
        <f>ROUND(D44*E44,0)</f>
        <v>0</v>
      </c>
    </row>
    <row r="45" spans="1:9" s="1" customFormat="1" ht="27" customHeight="1" outlineLevel="1" x14ac:dyDescent="0.3">
      <c r="A45" s="80"/>
      <c r="B45" s="81" t="s">
        <v>68</v>
      </c>
      <c r="C45" s="82"/>
      <c r="D45" s="80"/>
      <c r="E45" s="83"/>
      <c r="F45" s="84"/>
      <c r="G45" s="11"/>
      <c r="H45" s="10"/>
      <c r="I45" s="10"/>
    </row>
    <row r="46" spans="1:9" x14ac:dyDescent="0.3">
      <c r="A46" s="85" t="s">
        <v>69</v>
      </c>
      <c r="B46" s="86" t="s">
        <v>70</v>
      </c>
      <c r="C46" s="87" t="s">
        <v>29</v>
      </c>
      <c r="D46" s="86">
        <v>6</v>
      </c>
      <c r="E46" s="130"/>
      <c r="F46" s="79">
        <f>ROUND(D46*E46,0)</f>
        <v>0</v>
      </c>
    </row>
    <row r="47" spans="1:9" s="1" customFormat="1" ht="30" customHeight="1" outlineLevel="1" x14ac:dyDescent="0.3">
      <c r="A47" s="80"/>
      <c r="B47" s="81" t="s">
        <v>71</v>
      </c>
      <c r="C47" s="82"/>
      <c r="D47" s="80"/>
      <c r="E47" s="83"/>
      <c r="F47" s="84"/>
      <c r="G47" s="11"/>
      <c r="H47" s="10"/>
      <c r="I47" s="10"/>
    </row>
    <row r="48" spans="1:9" x14ac:dyDescent="0.3">
      <c r="A48" s="85" t="s">
        <v>72</v>
      </c>
      <c r="B48" s="86" t="s">
        <v>73</v>
      </c>
      <c r="C48" s="87" t="s">
        <v>37</v>
      </c>
      <c r="D48" s="86">
        <v>125</v>
      </c>
      <c r="E48" s="130"/>
      <c r="F48" s="79">
        <f>ROUND(D48*E48,0)</f>
        <v>0</v>
      </c>
    </row>
    <row r="49" spans="1:9" s="1" customFormat="1" ht="70.5" customHeight="1" outlineLevel="1" x14ac:dyDescent="0.3">
      <c r="A49" s="80"/>
      <c r="B49" s="81" t="s">
        <v>74</v>
      </c>
      <c r="C49" s="82"/>
      <c r="D49" s="80"/>
      <c r="E49" s="83"/>
      <c r="F49" s="84"/>
      <c r="G49" s="11"/>
      <c r="H49" s="10"/>
      <c r="I49" s="10"/>
    </row>
    <row r="50" spans="1:9" x14ac:dyDescent="0.3">
      <c r="A50" s="85" t="s">
        <v>75</v>
      </c>
      <c r="B50" s="86" t="s">
        <v>76</v>
      </c>
      <c r="C50" s="87" t="s">
        <v>37</v>
      </c>
      <c r="D50" s="86">
        <v>63</v>
      </c>
      <c r="E50" s="130"/>
      <c r="F50" s="79">
        <f>ROUND(D50*E50,0)</f>
        <v>0</v>
      </c>
    </row>
    <row r="51" spans="1:9" s="1" customFormat="1" ht="119.25" customHeight="1" outlineLevel="1" x14ac:dyDescent="0.3">
      <c r="A51" s="80"/>
      <c r="B51" s="81" t="s">
        <v>77</v>
      </c>
      <c r="C51" s="82"/>
      <c r="D51" s="80"/>
      <c r="E51" s="83"/>
      <c r="F51" s="84"/>
      <c r="G51" s="11"/>
      <c r="H51" s="10"/>
      <c r="I51" s="10"/>
    </row>
    <row r="52" spans="1:9" x14ac:dyDescent="0.3">
      <c r="A52" s="85" t="s">
        <v>78</v>
      </c>
      <c r="B52" s="86" t="s">
        <v>79</v>
      </c>
      <c r="C52" s="87" t="s">
        <v>29</v>
      </c>
      <c r="D52" s="86">
        <v>2</v>
      </c>
      <c r="E52" s="130"/>
      <c r="F52" s="79">
        <f>ROUND(D52*E52,0)</f>
        <v>0</v>
      </c>
    </row>
    <row r="53" spans="1:9" s="1" customFormat="1" ht="133.5" customHeight="1" outlineLevel="1" x14ac:dyDescent="0.3">
      <c r="A53" s="80"/>
      <c r="B53" s="81" t="s">
        <v>80</v>
      </c>
      <c r="C53" s="82"/>
      <c r="D53" s="80"/>
      <c r="E53" s="83"/>
      <c r="F53" s="84"/>
      <c r="G53" s="11"/>
      <c r="H53" s="10"/>
      <c r="I53" s="10"/>
    </row>
    <row r="54" spans="1:9" x14ac:dyDescent="0.3">
      <c r="A54" s="85" t="s">
        <v>81</v>
      </c>
      <c r="B54" s="86" t="s">
        <v>82</v>
      </c>
      <c r="C54" s="87" t="s">
        <v>29</v>
      </c>
      <c r="D54" s="86">
        <v>8</v>
      </c>
      <c r="E54" s="130"/>
      <c r="F54" s="79">
        <f>ROUND(D54*E54,0)</f>
        <v>0</v>
      </c>
    </row>
    <row r="55" spans="1:9" s="1" customFormat="1" ht="45" customHeight="1" outlineLevel="1" x14ac:dyDescent="0.3">
      <c r="A55" s="80"/>
      <c r="B55" s="81" t="s">
        <v>83</v>
      </c>
      <c r="C55" s="82"/>
      <c r="D55" s="80"/>
      <c r="E55" s="83"/>
      <c r="F55" s="79">
        <f t="shared" ref="F55:F56" si="0">ROUND(D55*E55,0)</f>
        <v>0</v>
      </c>
      <c r="G55" s="11"/>
      <c r="H55" s="10"/>
      <c r="I55" s="10"/>
    </row>
    <row r="56" spans="1:9" s="1" customFormat="1" x14ac:dyDescent="0.3">
      <c r="A56" s="85" t="s">
        <v>188</v>
      </c>
      <c r="B56" s="86" t="s">
        <v>258</v>
      </c>
      <c r="C56" s="87" t="s">
        <v>29</v>
      </c>
      <c r="D56" s="86">
        <v>1</v>
      </c>
      <c r="E56" s="130"/>
      <c r="F56" s="79">
        <f t="shared" si="0"/>
        <v>0</v>
      </c>
      <c r="G56" s="11"/>
      <c r="H56" s="10"/>
      <c r="I56" s="10"/>
    </row>
    <row r="57" spans="1:9" s="1" customFormat="1" ht="119.25" customHeight="1" outlineLevel="1" x14ac:dyDescent="0.3">
      <c r="A57" s="85"/>
      <c r="B57" s="114" t="s">
        <v>257</v>
      </c>
      <c r="C57" s="87"/>
      <c r="D57" s="86"/>
      <c r="E57" s="88"/>
      <c r="F57" s="79"/>
      <c r="G57" s="11"/>
      <c r="H57" s="10"/>
      <c r="I57" s="10"/>
    </row>
    <row r="58" spans="1:9" x14ac:dyDescent="0.3">
      <c r="A58" s="99"/>
      <c r="B58" s="100" t="s">
        <v>20</v>
      </c>
      <c r="C58" s="101" t="s">
        <v>21</v>
      </c>
      <c r="D58" s="100"/>
      <c r="E58" s="102"/>
      <c r="F58" s="103">
        <f>SUM(F11:F13,F16:F18,F21:F35,F38:F56)</f>
        <v>0</v>
      </c>
    </row>
  </sheetData>
  <sheetProtection algorithmName="SHA-512" hashValue="wPcUqcZPKtAmOEFPXUjG4mSlSeSztdwQhzkWMZw8QtRNBwdLdLyiRNplt4DK+EdnQGUJT9gUfey5kaovj0fl1Q==" saltValue="BXILAJAfKLRazW0AWblPMg=="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5"/>
  <sheetViews>
    <sheetView view="pageBreakPreview" zoomScale="77" zoomScaleNormal="100" zoomScaleSheetLayoutView="77" workbookViewId="0">
      <selection activeCell="E7" sqref="E7"/>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A1" s="20"/>
      <c r="B1" s="43" t="s">
        <v>0</v>
      </c>
      <c r="C1" s="44"/>
      <c r="D1" s="20" t="s">
        <v>4</v>
      </c>
      <c r="E1" s="45" t="s">
        <v>5</v>
      </c>
      <c r="F1" s="46" t="s">
        <v>95</v>
      </c>
    </row>
    <row r="2" spans="1:9" x14ac:dyDescent="0.3">
      <c r="A2" s="20"/>
      <c r="B2" s="43"/>
      <c r="C2" s="44"/>
      <c r="D2" s="20"/>
      <c r="E2" s="45" t="s">
        <v>7</v>
      </c>
      <c r="F2" s="46" t="s">
        <v>96</v>
      </c>
    </row>
    <row r="3" spans="1:9" x14ac:dyDescent="0.3">
      <c r="A3" s="20"/>
      <c r="B3" s="43" t="s">
        <v>1</v>
      </c>
      <c r="C3" s="44"/>
      <c r="D3" s="20"/>
      <c r="E3" s="45" t="s">
        <v>9</v>
      </c>
      <c r="F3" s="46" t="s">
        <v>97</v>
      </c>
    </row>
    <row r="4" spans="1:9" x14ac:dyDescent="0.3">
      <c r="A4" s="20"/>
      <c r="B4" s="43" t="s">
        <v>94</v>
      </c>
      <c r="C4" s="44"/>
      <c r="D4" s="20"/>
      <c r="E4" s="45" t="s">
        <v>11</v>
      </c>
      <c r="F4" s="47">
        <v>330</v>
      </c>
    </row>
    <row r="5" spans="1:9" x14ac:dyDescent="0.3">
      <c r="A5" s="20"/>
      <c r="B5" s="43" t="s">
        <v>3</v>
      </c>
      <c r="C5" s="44"/>
      <c r="D5" s="20"/>
      <c r="E5" s="45" t="s">
        <v>12</v>
      </c>
      <c r="F5" s="47">
        <v>100</v>
      </c>
    </row>
    <row r="6" spans="1:9" s="1" customFormat="1" ht="15" x14ac:dyDescent="0.25">
      <c r="A6" s="20"/>
      <c r="B6" s="43"/>
      <c r="C6" s="44"/>
      <c r="D6" s="20"/>
      <c r="E6" s="45"/>
      <c r="F6" s="46"/>
      <c r="G6" s="3"/>
      <c r="H6" s="2"/>
      <c r="I6" s="2"/>
    </row>
    <row r="7" spans="1:9" ht="15" x14ac:dyDescent="0.25">
      <c r="A7" s="20"/>
      <c r="B7" s="20"/>
      <c r="C7" s="48"/>
      <c r="D7" s="20"/>
      <c r="E7" s="45"/>
      <c r="F7" s="46"/>
    </row>
    <row r="8" spans="1:9" s="5" customFormat="1" ht="20.399999999999999" x14ac:dyDescent="0.3">
      <c r="A8" s="49" t="s">
        <v>13</v>
      </c>
      <c r="B8" s="111" t="s">
        <v>14</v>
      </c>
      <c r="C8" s="51" t="s">
        <v>15</v>
      </c>
      <c r="D8" s="50" t="s">
        <v>16</v>
      </c>
      <c r="E8" s="52" t="s">
        <v>17</v>
      </c>
      <c r="F8" s="53" t="s">
        <v>18</v>
      </c>
      <c r="G8" s="9"/>
    </row>
    <row r="9" spans="1:9" x14ac:dyDescent="0.3">
      <c r="A9" s="89" t="s">
        <v>19</v>
      </c>
      <c r="B9" s="90" t="s">
        <v>20</v>
      </c>
      <c r="C9" s="91" t="s">
        <v>21</v>
      </c>
      <c r="D9" s="90"/>
      <c r="E9" s="92"/>
      <c r="F9" s="93">
        <f>F10+F15+F68+F91+F106</f>
        <v>0</v>
      </c>
    </row>
    <row r="10" spans="1:9" x14ac:dyDescent="0.3">
      <c r="A10" s="94">
        <v>1</v>
      </c>
      <c r="B10" s="95" t="s">
        <v>22</v>
      </c>
      <c r="C10" s="96" t="s">
        <v>21</v>
      </c>
      <c r="D10" s="95"/>
      <c r="E10" s="97"/>
      <c r="F10" s="98">
        <f>F11+F13</f>
        <v>0</v>
      </c>
    </row>
    <row r="11" spans="1:9" x14ac:dyDescent="0.3">
      <c r="A11" s="54" t="s">
        <v>23</v>
      </c>
      <c r="B11" s="55" t="s">
        <v>200</v>
      </c>
      <c r="C11" s="56" t="s">
        <v>24</v>
      </c>
      <c r="D11" s="55">
        <v>1</v>
      </c>
      <c r="E11" s="125"/>
      <c r="F11" s="57">
        <f>ROUND(D11*E11,0)</f>
        <v>0</v>
      </c>
    </row>
    <row r="12" spans="1:9" s="1" customFormat="1" ht="136.80000000000001" outlineLevel="1" x14ac:dyDescent="0.3">
      <c r="A12" s="58"/>
      <c r="B12" s="59" t="s">
        <v>254</v>
      </c>
      <c r="C12" s="60"/>
      <c r="D12" s="58"/>
      <c r="E12" s="61"/>
      <c r="F12" s="57"/>
      <c r="G12" s="11"/>
      <c r="H12" s="10"/>
      <c r="I12" s="10"/>
    </row>
    <row r="13" spans="1:9" x14ac:dyDescent="0.3">
      <c r="A13" s="54" t="s">
        <v>25</v>
      </c>
      <c r="B13" s="55" t="s">
        <v>186</v>
      </c>
      <c r="C13" s="56" t="s">
        <v>26</v>
      </c>
      <c r="D13" s="55">
        <v>1125</v>
      </c>
      <c r="E13" s="125"/>
      <c r="F13" s="57">
        <f>ROUND(D13*E13,0)</f>
        <v>0</v>
      </c>
    </row>
    <row r="14" spans="1:9" s="1" customFormat="1" ht="60" customHeight="1" outlineLevel="1" x14ac:dyDescent="0.3">
      <c r="A14" s="58"/>
      <c r="B14" s="59" t="s">
        <v>248</v>
      </c>
      <c r="C14" s="60"/>
      <c r="D14" s="58"/>
      <c r="E14" s="61"/>
      <c r="F14" s="62"/>
      <c r="G14" s="11"/>
      <c r="H14" s="10"/>
      <c r="I14" s="10"/>
    </row>
    <row r="15" spans="1:9" x14ac:dyDescent="0.3">
      <c r="A15" s="94">
        <v>2</v>
      </c>
      <c r="B15" s="95" t="s">
        <v>27</v>
      </c>
      <c r="C15" s="96" t="s">
        <v>21</v>
      </c>
      <c r="D15" s="95"/>
      <c r="E15" s="97"/>
      <c r="F15" s="98">
        <f>F16+F18+F20+F22+F24+F26+F28+F30+F32+F34+F36+F38+F40+F42+F44+F46+F48+F50+F52+F54+F56+F58+F60+F62+F64+F66</f>
        <v>0</v>
      </c>
    </row>
    <row r="16" spans="1:9" x14ac:dyDescent="0.3">
      <c r="A16" s="63" t="s">
        <v>28</v>
      </c>
      <c r="B16" s="64" t="s">
        <v>195</v>
      </c>
      <c r="C16" s="65" t="s">
        <v>29</v>
      </c>
      <c r="D16" s="64">
        <v>1</v>
      </c>
      <c r="E16" s="127"/>
      <c r="F16" s="57">
        <f>ROUND(D16*E16,0)</f>
        <v>0</v>
      </c>
    </row>
    <row r="17" spans="1:9" s="1" customFormat="1" ht="114" outlineLevel="1" x14ac:dyDescent="0.3">
      <c r="A17" s="58"/>
      <c r="B17" s="59" t="s">
        <v>255</v>
      </c>
      <c r="C17" s="60"/>
      <c r="D17" s="58"/>
      <c r="E17" s="61"/>
      <c r="F17" s="62"/>
      <c r="G17" s="11"/>
      <c r="H17" s="10"/>
      <c r="I17" s="10"/>
    </row>
    <row r="18" spans="1:9" x14ac:dyDescent="0.3">
      <c r="A18" s="63" t="s">
        <v>30</v>
      </c>
      <c r="B18" s="64" t="s">
        <v>196</v>
      </c>
      <c r="C18" s="65" t="s">
        <v>29</v>
      </c>
      <c r="D18" s="64">
        <v>1</v>
      </c>
      <c r="E18" s="127"/>
      <c r="F18" s="57">
        <f>ROUND(D18*E18,0)</f>
        <v>0</v>
      </c>
    </row>
    <row r="19" spans="1:9" s="1" customFormat="1" ht="114" outlineLevel="1" x14ac:dyDescent="0.3">
      <c r="A19" s="58"/>
      <c r="B19" s="59" t="s">
        <v>256</v>
      </c>
      <c r="C19" s="60"/>
      <c r="D19" s="58"/>
      <c r="E19" s="61"/>
      <c r="F19" s="62"/>
      <c r="G19" s="11"/>
      <c r="H19" s="10"/>
      <c r="I19" s="10"/>
    </row>
    <row r="20" spans="1:9" x14ac:dyDescent="0.3">
      <c r="A20" s="63" t="s">
        <v>87</v>
      </c>
      <c r="B20" s="64" t="s">
        <v>197</v>
      </c>
      <c r="C20" s="65" t="s">
        <v>29</v>
      </c>
      <c r="D20" s="64">
        <v>1</v>
      </c>
      <c r="E20" s="127"/>
      <c r="F20" s="57">
        <f>ROUND(D20*E20,0)</f>
        <v>0</v>
      </c>
    </row>
    <row r="21" spans="1:9" s="1" customFormat="1" ht="118.5" customHeight="1" outlineLevel="1" x14ac:dyDescent="0.3">
      <c r="A21" s="58"/>
      <c r="B21" s="59" t="s">
        <v>84</v>
      </c>
      <c r="C21" s="60"/>
      <c r="D21" s="58"/>
      <c r="E21" s="61"/>
      <c r="F21" s="62"/>
      <c r="G21" s="11"/>
      <c r="H21" s="10"/>
      <c r="I21" s="10"/>
    </row>
    <row r="22" spans="1:9" x14ac:dyDescent="0.3">
      <c r="A22" s="63" t="s">
        <v>88</v>
      </c>
      <c r="B22" s="64" t="s">
        <v>197</v>
      </c>
      <c r="C22" s="65" t="s">
        <v>29</v>
      </c>
      <c r="D22" s="64">
        <v>1</v>
      </c>
      <c r="E22" s="127"/>
      <c r="F22" s="57">
        <f>ROUND(D22*E22,0)</f>
        <v>0</v>
      </c>
    </row>
    <row r="23" spans="1:9" s="1" customFormat="1" ht="112.5" customHeight="1" outlineLevel="1" x14ac:dyDescent="0.3">
      <c r="A23" s="58"/>
      <c r="B23" s="59" t="s">
        <v>84</v>
      </c>
      <c r="C23" s="60"/>
      <c r="D23" s="58"/>
      <c r="E23" s="61"/>
      <c r="F23" s="62"/>
      <c r="G23" s="11"/>
      <c r="H23" s="10"/>
      <c r="I23" s="10"/>
    </row>
    <row r="24" spans="1:9" s="1" customFormat="1" x14ac:dyDescent="0.3">
      <c r="A24" s="63" t="s">
        <v>98</v>
      </c>
      <c r="B24" s="64" t="s">
        <v>198</v>
      </c>
      <c r="C24" s="65" t="s">
        <v>29</v>
      </c>
      <c r="D24" s="64">
        <v>1</v>
      </c>
      <c r="E24" s="127"/>
      <c r="F24" s="57">
        <f>ROUND(D24*E24,0)</f>
        <v>0</v>
      </c>
      <c r="G24" s="3"/>
      <c r="H24" s="2"/>
      <c r="I24" s="2"/>
    </row>
    <row r="25" spans="1:9" s="1" customFormat="1" ht="113.25" customHeight="1" outlineLevel="1" x14ac:dyDescent="0.3">
      <c r="A25" s="58"/>
      <c r="B25" s="59" t="s">
        <v>99</v>
      </c>
      <c r="C25" s="60"/>
      <c r="D25" s="58"/>
      <c r="E25" s="61"/>
      <c r="F25" s="62"/>
      <c r="G25" s="11"/>
      <c r="H25" s="10"/>
      <c r="I25" s="10"/>
    </row>
    <row r="26" spans="1:9" s="1" customFormat="1" x14ac:dyDescent="0.3">
      <c r="A26" s="63" t="s">
        <v>100</v>
      </c>
      <c r="B26" s="64" t="s">
        <v>194</v>
      </c>
      <c r="C26" s="65" t="s">
        <v>29</v>
      </c>
      <c r="D26" s="64">
        <v>1</v>
      </c>
      <c r="E26" s="127"/>
      <c r="F26" s="57">
        <f>ROUND(D26*E26,0)</f>
        <v>0</v>
      </c>
      <c r="G26" s="3"/>
      <c r="H26" s="2"/>
      <c r="I26" s="2"/>
    </row>
    <row r="27" spans="1:9" s="1" customFormat="1" ht="117" customHeight="1" outlineLevel="1" x14ac:dyDescent="0.3">
      <c r="A27" s="58"/>
      <c r="B27" s="59" t="s">
        <v>84</v>
      </c>
      <c r="C27" s="60"/>
      <c r="D27" s="58"/>
      <c r="E27" s="61"/>
      <c r="F27" s="62"/>
      <c r="G27" s="11"/>
      <c r="H27" s="10"/>
      <c r="I27" s="10"/>
    </row>
    <row r="28" spans="1:9" s="1" customFormat="1" x14ac:dyDescent="0.3">
      <c r="A28" s="63" t="s">
        <v>101</v>
      </c>
      <c r="B28" s="64" t="s">
        <v>199</v>
      </c>
      <c r="C28" s="65" t="s">
        <v>29</v>
      </c>
      <c r="D28" s="64">
        <v>1</v>
      </c>
      <c r="E28" s="127"/>
      <c r="F28" s="57">
        <f>ROUND(D28*E28,0)</f>
        <v>0</v>
      </c>
      <c r="G28" s="3"/>
      <c r="H28" s="2"/>
      <c r="I28" s="2"/>
    </row>
    <row r="29" spans="1:9" s="1" customFormat="1" ht="22.8" outlineLevel="1" x14ac:dyDescent="0.3">
      <c r="A29" s="58"/>
      <c r="B29" s="59" t="s">
        <v>249</v>
      </c>
      <c r="C29" s="60"/>
      <c r="D29" s="58"/>
      <c r="E29" s="61"/>
      <c r="F29" s="62"/>
      <c r="G29" s="11"/>
      <c r="H29" s="10"/>
      <c r="I29" s="10"/>
    </row>
    <row r="30" spans="1:9" x14ac:dyDescent="0.3">
      <c r="A30" s="63" t="s">
        <v>102</v>
      </c>
      <c r="B30" s="64" t="s">
        <v>207</v>
      </c>
      <c r="C30" s="65" t="s">
        <v>29</v>
      </c>
      <c r="D30" s="64">
        <v>1</v>
      </c>
      <c r="E30" s="127"/>
      <c r="F30" s="57">
        <f>ROUND(D30*E30,0)</f>
        <v>0</v>
      </c>
    </row>
    <row r="31" spans="1:9" s="1" customFormat="1" ht="44.25" customHeight="1" outlineLevel="1" x14ac:dyDescent="0.3">
      <c r="A31" s="58"/>
      <c r="B31" s="59" t="s">
        <v>243</v>
      </c>
      <c r="C31" s="60"/>
      <c r="D31" s="58"/>
      <c r="E31" s="61"/>
      <c r="F31" s="62"/>
      <c r="G31" s="11"/>
      <c r="H31" s="10"/>
      <c r="I31" s="10"/>
    </row>
    <row r="32" spans="1:9" x14ac:dyDescent="0.3">
      <c r="A32" s="63" t="s">
        <v>103</v>
      </c>
      <c r="B32" s="64" t="s">
        <v>31</v>
      </c>
      <c r="C32" s="65" t="s">
        <v>32</v>
      </c>
      <c r="D32" s="64">
        <v>1</v>
      </c>
      <c r="E32" s="127"/>
      <c r="F32" s="57">
        <f>ROUND(D32*E32,0)</f>
        <v>0</v>
      </c>
    </row>
    <row r="33" spans="1:9" s="1" customFormat="1" ht="34.200000000000003" outlineLevel="1" x14ac:dyDescent="0.3">
      <c r="A33" s="58"/>
      <c r="B33" s="59" t="s">
        <v>33</v>
      </c>
      <c r="C33" s="60"/>
      <c r="D33" s="58"/>
      <c r="E33" s="61"/>
      <c r="F33" s="62"/>
      <c r="G33" s="11"/>
      <c r="H33" s="10"/>
      <c r="I33" s="10"/>
    </row>
    <row r="34" spans="1:9" x14ac:dyDescent="0.3">
      <c r="A34" s="63" t="s">
        <v>104</v>
      </c>
      <c r="B34" s="64" t="s">
        <v>85</v>
      </c>
      <c r="C34" s="65" t="s">
        <v>29</v>
      </c>
      <c r="D34" s="64">
        <v>4</v>
      </c>
      <c r="E34" s="127"/>
      <c r="F34" s="57">
        <f>ROUND(D34*E34,0)</f>
        <v>0</v>
      </c>
    </row>
    <row r="35" spans="1:9" s="1" customFormat="1" ht="45.6" outlineLevel="1" x14ac:dyDescent="0.3">
      <c r="A35" s="58"/>
      <c r="B35" s="59" t="s">
        <v>86</v>
      </c>
      <c r="C35" s="60"/>
      <c r="D35" s="58"/>
      <c r="E35" s="61"/>
      <c r="F35" s="62"/>
      <c r="G35" s="11"/>
      <c r="H35" s="10"/>
      <c r="I35" s="10"/>
    </row>
    <row r="36" spans="1:9" x14ac:dyDescent="0.3">
      <c r="A36" s="63" t="s">
        <v>105</v>
      </c>
      <c r="B36" s="64" t="s">
        <v>106</v>
      </c>
      <c r="C36" s="65" t="s">
        <v>29</v>
      </c>
      <c r="D36" s="64">
        <v>4</v>
      </c>
      <c r="E36" s="127"/>
      <c r="F36" s="57">
        <f>ROUND(D36*E36,0)</f>
        <v>0</v>
      </c>
    </row>
    <row r="37" spans="1:9" s="1" customFormat="1" ht="45.6" outlineLevel="1" x14ac:dyDescent="0.3">
      <c r="A37" s="58"/>
      <c r="B37" s="59" t="s">
        <v>107</v>
      </c>
      <c r="C37" s="60"/>
      <c r="D37" s="58"/>
      <c r="E37" s="61"/>
      <c r="F37" s="62"/>
      <c r="G37" s="11"/>
      <c r="H37" s="10"/>
      <c r="I37" s="10"/>
    </row>
    <row r="38" spans="1:9" x14ac:dyDescent="0.3">
      <c r="A38" s="63" t="s">
        <v>108</v>
      </c>
      <c r="B38" s="64" t="s">
        <v>109</v>
      </c>
      <c r="C38" s="65" t="s">
        <v>37</v>
      </c>
      <c r="D38" s="64">
        <v>7.2</v>
      </c>
      <c r="E38" s="127"/>
      <c r="F38" s="57">
        <f>ROUND(D38*E38,0)</f>
        <v>0</v>
      </c>
    </row>
    <row r="39" spans="1:9" s="1" customFormat="1" ht="34.200000000000003" outlineLevel="1" x14ac:dyDescent="0.3">
      <c r="A39" s="58"/>
      <c r="B39" s="59" t="s">
        <v>250</v>
      </c>
      <c r="C39" s="60"/>
      <c r="D39" s="58"/>
      <c r="E39" s="61"/>
      <c r="F39" s="62"/>
      <c r="G39" s="11"/>
      <c r="H39" s="10"/>
      <c r="I39" s="10"/>
    </row>
    <row r="40" spans="1:9" x14ac:dyDescent="0.3">
      <c r="A40" s="63" t="s">
        <v>110</v>
      </c>
      <c r="B40" s="64" t="s">
        <v>109</v>
      </c>
      <c r="C40" s="65" t="s">
        <v>37</v>
      </c>
      <c r="D40" s="64">
        <v>5.7</v>
      </c>
      <c r="E40" s="127"/>
      <c r="F40" s="57">
        <f>ROUND(D40*E40,0)</f>
        <v>0</v>
      </c>
    </row>
    <row r="41" spans="1:9" s="1" customFormat="1" ht="34.200000000000003" outlineLevel="1" x14ac:dyDescent="0.3">
      <c r="A41" s="58"/>
      <c r="B41" s="59" t="s">
        <v>250</v>
      </c>
      <c r="C41" s="60"/>
      <c r="D41" s="58"/>
      <c r="E41" s="61"/>
      <c r="F41" s="62"/>
      <c r="G41" s="11"/>
      <c r="H41" s="10"/>
      <c r="I41" s="10"/>
    </row>
    <row r="42" spans="1:9" x14ac:dyDescent="0.3">
      <c r="A42" s="63" t="s">
        <v>111</v>
      </c>
      <c r="B42" s="64" t="s">
        <v>112</v>
      </c>
      <c r="C42" s="65" t="s">
        <v>29</v>
      </c>
      <c r="D42" s="64">
        <v>1</v>
      </c>
      <c r="E42" s="127"/>
      <c r="F42" s="57">
        <f>ROUND(D42*E42,0)</f>
        <v>0</v>
      </c>
    </row>
    <row r="43" spans="1:9" s="1" customFormat="1" ht="105" customHeight="1" outlineLevel="1" x14ac:dyDescent="0.3">
      <c r="A43" s="58"/>
      <c r="B43" s="59" t="s">
        <v>113</v>
      </c>
      <c r="C43" s="60"/>
      <c r="D43" s="58"/>
      <c r="E43" s="61"/>
      <c r="F43" s="62"/>
      <c r="G43" s="11"/>
      <c r="H43" s="10"/>
      <c r="I43" s="10"/>
    </row>
    <row r="44" spans="1:9" x14ac:dyDescent="0.3">
      <c r="A44" s="63" t="s">
        <v>114</v>
      </c>
      <c r="B44" s="64" t="s">
        <v>115</v>
      </c>
      <c r="C44" s="65" t="s">
        <v>29</v>
      </c>
      <c r="D44" s="64">
        <v>1</v>
      </c>
      <c r="E44" s="127"/>
      <c r="F44" s="57">
        <f>ROUND(D44*E44,0)</f>
        <v>0</v>
      </c>
    </row>
    <row r="45" spans="1:9" s="1" customFormat="1" ht="107.25" customHeight="1" outlineLevel="1" x14ac:dyDescent="0.3">
      <c r="A45" s="58"/>
      <c r="B45" s="59" t="s">
        <v>113</v>
      </c>
      <c r="C45" s="60"/>
      <c r="D45" s="58"/>
      <c r="E45" s="61"/>
      <c r="F45" s="62"/>
      <c r="G45" s="11"/>
      <c r="H45" s="10"/>
      <c r="I45" s="10"/>
    </row>
    <row r="46" spans="1:9" x14ac:dyDescent="0.3">
      <c r="A46" s="63" t="s">
        <v>116</v>
      </c>
      <c r="B46" s="64" t="s">
        <v>117</v>
      </c>
      <c r="C46" s="65" t="s">
        <v>29</v>
      </c>
      <c r="D46" s="64">
        <v>2</v>
      </c>
      <c r="E46" s="127"/>
      <c r="F46" s="57">
        <f>ROUND(D46*E46,0)</f>
        <v>0</v>
      </c>
    </row>
    <row r="47" spans="1:9" s="1" customFormat="1" ht="67.5" customHeight="1" outlineLevel="1" x14ac:dyDescent="0.3">
      <c r="A47" s="58"/>
      <c r="B47" s="59" t="s">
        <v>251</v>
      </c>
      <c r="C47" s="60"/>
      <c r="D47" s="58"/>
      <c r="E47" s="61"/>
      <c r="F47" s="62"/>
      <c r="G47" s="11"/>
      <c r="H47" s="10"/>
      <c r="I47" s="10"/>
    </row>
    <row r="48" spans="1:9" x14ac:dyDescent="0.3">
      <c r="A48" s="63" t="s">
        <v>118</v>
      </c>
      <c r="B48" s="64" t="s">
        <v>216</v>
      </c>
      <c r="C48" s="65" t="s">
        <v>26</v>
      </c>
      <c r="D48" s="64">
        <v>26.5</v>
      </c>
      <c r="E48" s="127"/>
      <c r="F48" s="57">
        <f>ROUND(D48*E48,0)</f>
        <v>0</v>
      </c>
    </row>
    <row r="49" spans="1:9" s="1" customFormat="1" ht="68.400000000000006" outlineLevel="1" x14ac:dyDescent="0.3">
      <c r="A49" s="58"/>
      <c r="B49" s="59" t="s">
        <v>252</v>
      </c>
      <c r="C49" s="60"/>
      <c r="D49" s="58"/>
      <c r="E49" s="61"/>
      <c r="F49" s="62"/>
      <c r="G49" s="11"/>
      <c r="H49" s="10"/>
      <c r="I49" s="10"/>
    </row>
    <row r="50" spans="1:9" x14ac:dyDescent="0.3">
      <c r="A50" s="63" t="s">
        <v>119</v>
      </c>
      <c r="B50" s="64" t="s">
        <v>208</v>
      </c>
      <c r="C50" s="65" t="s">
        <v>37</v>
      </c>
      <c r="D50" s="64">
        <v>11</v>
      </c>
      <c r="E50" s="127"/>
      <c r="F50" s="57">
        <f>ROUND(D50*E50,0)</f>
        <v>0</v>
      </c>
    </row>
    <row r="51" spans="1:9" s="1" customFormat="1" ht="45" customHeight="1" outlineLevel="1" x14ac:dyDescent="0.3">
      <c r="A51" s="58"/>
      <c r="B51" s="59" t="s">
        <v>120</v>
      </c>
      <c r="C51" s="60"/>
      <c r="D51" s="58"/>
      <c r="E51" s="61"/>
      <c r="F51" s="62"/>
      <c r="G51" s="11"/>
      <c r="H51" s="10"/>
      <c r="I51" s="10"/>
    </row>
    <row r="52" spans="1:9" x14ac:dyDescent="0.3">
      <c r="A52" s="63" t="s">
        <v>121</v>
      </c>
      <c r="B52" s="64" t="s">
        <v>209</v>
      </c>
      <c r="C52" s="65" t="s">
        <v>37</v>
      </c>
      <c r="D52" s="64">
        <v>2.5</v>
      </c>
      <c r="E52" s="127"/>
      <c r="F52" s="57">
        <f>ROUND(D52*E52,0)</f>
        <v>0</v>
      </c>
    </row>
    <row r="53" spans="1:9" s="1" customFormat="1" ht="47.25" customHeight="1" outlineLevel="1" x14ac:dyDescent="0.3">
      <c r="A53" s="58"/>
      <c r="B53" s="59" t="s">
        <v>120</v>
      </c>
      <c r="C53" s="60"/>
      <c r="D53" s="58"/>
      <c r="E53" s="61"/>
      <c r="F53" s="62"/>
      <c r="G53" s="11"/>
      <c r="H53" s="10"/>
      <c r="I53" s="10"/>
    </row>
    <row r="54" spans="1:9" x14ac:dyDescent="0.3">
      <c r="A54" s="63" t="s">
        <v>122</v>
      </c>
      <c r="B54" s="64" t="s">
        <v>260</v>
      </c>
      <c r="C54" s="65" t="s">
        <v>29</v>
      </c>
      <c r="D54" s="64">
        <v>1</v>
      </c>
      <c r="E54" s="127"/>
      <c r="F54" s="57">
        <f>ROUND(D54*E54,0)</f>
        <v>0</v>
      </c>
    </row>
    <row r="55" spans="1:9" s="1" customFormat="1" ht="97.5" customHeight="1" outlineLevel="1" x14ac:dyDescent="0.3">
      <c r="A55" s="58"/>
      <c r="B55" s="59" t="s">
        <v>261</v>
      </c>
      <c r="C55" s="60"/>
      <c r="D55" s="58"/>
      <c r="E55" s="61"/>
      <c r="F55" s="62"/>
      <c r="G55" s="11"/>
      <c r="H55" s="10"/>
      <c r="I55" s="10"/>
    </row>
    <row r="56" spans="1:9" x14ac:dyDescent="0.3">
      <c r="A56" s="63" t="s">
        <v>123</v>
      </c>
      <c r="B56" s="64" t="s">
        <v>210</v>
      </c>
      <c r="C56" s="65" t="s">
        <v>37</v>
      </c>
      <c r="D56" s="64">
        <v>11.5</v>
      </c>
      <c r="E56" s="127"/>
      <c r="F56" s="57">
        <f>ROUND(D56*E56,0)</f>
        <v>0</v>
      </c>
    </row>
    <row r="57" spans="1:9" s="1" customFormat="1" ht="42.75" customHeight="1" outlineLevel="1" x14ac:dyDescent="0.3">
      <c r="A57" s="58"/>
      <c r="B57" s="59" t="s">
        <v>220</v>
      </c>
      <c r="C57" s="60"/>
      <c r="D57" s="58"/>
      <c r="E57" s="61"/>
      <c r="F57" s="62"/>
      <c r="G57" s="11"/>
      <c r="H57" s="10"/>
      <c r="I57" s="10"/>
    </row>
    <row r="58" spans="1:9" x14ac:dyDescent="0.3">
      <c r="A58" s="63" t="s">
        <v>124</v>
      </c>
      <c r="B58" s="64" t="s">
        <v>211</v>
      </c>
      <c r="C58" s="65" t="s">
        <v>37</v>
      </c>
      <c r="D58" s="64">
        <v>5.7</v>
      </c>
      <c r="E58" s="127"/>
      <c r="F58" s="57">
        <f>ROUND(D58*E58,0)</f>
        <v>0</v>
      </c>
    </row>
    <row r="59" spans="1:9" s="1" customFormat="1" ht="45.75" customHeight="1" outlineLevel="1" x14ac:dyDescent="0.3">
      <c r="A59" s="58"/>
      <c r="B59" s="59" t="s">
        <v>120</v>
      </c>
      <c r="C59" s="60"/>
      <c r="D59" s="58"/>
      <c r="E59" s="61"/>
      <c r="F59" s="62"/>
      <c r="G59" s="11"/>
      <c r="H59" s="10"/>
      <c r="I59" s="10"/>
    </row>
    <row r="60" spans="1:9" ht="15" x14ac:dyDescent="0.25">
      <c r="A60" s="63" t="s">
        <v>125</v>
      </c>
      <c r="B60" s="64" t="s">
        <v>126</v>
      </c>
      <c r="C60" s="65" t="s">
        <v>26</v>
      </c>
      <c r="D60" s="64">
        <v>6.8</v>
      </c>
      <c r="E60" s="127"/>
      <c r="F60" s="57">
        <f>ROUND(D60*E60,0)</f>
        <v>0</v>
      </c>
    </row>
    <row r="61" spans="1:9" s="1" customFormat="1" ht="33" customHeight="1" outlineLevel="1" x14ac:dyDescent="0.3">
      <c r="A61" s="58"/>
      <c r="B61" s="59" t="s">
        <v>127</v>
      </c>
      <c r="C61" s="60"/>
      <c r="D61" s="58"/>
      <c r="E61" s="61"/>
      <c r="F61" s="62"/>
      <c r="G61" s="11"/>
      <c r="H61" s="10"/>
      <c r="I61" s="10"/>
    </row>
    <row r="62" spans="1:9" x14ac:dyDescent="0.3">
      <c r="A62" s="63" t="s">
        <v>128</v>
      </c>
      <c r="B62" s="64" t="s">
        <v>129</v>
      </c>
      <c r="C62" s="65" t="s">
        <v>29</v>
      </c>
      <c r="D62" s="64">
        <v>1</v>
      </c>
      <c r="E62" s="127"/>
      <c r="F62" s="57">
        <f>ROUND(D62*E62,0)</f>
        <v>0</v>
      </c>
    </row>
    <row r="63" spans="1:9" s="1" customFormat="1" ht="57" outlineLevel="1" x14ac:dyDescent="0.3">
      <c r="A63" s="58"/>
      <c r="B63" s="59" t="s">
        <v>253</v>
      </c>
      <c r="C63" s="60"/>
      <c r="D63" s="58"/>
      <c r="E63" s="61"/>
      <c r="F63" s="62"/>
      <c r="G63" s="11"/>
      <c r="H63" s="10"/>
      <c r="I63" s="10"/>
    </row>
    <row r="64" spans="1:9" s="1" customFormat="1" x14ac:dyDescent="0.3">
      <c r="A64" s="63" t="s">
        <v>268</v>
      </c>
      <c r="B64" s="59" t="s">
        <v>274</v>
      </c>
      <c r="C64" s="60" t="s">
        <v>24</v>
      </c>
      <c r="D64" s="58">
        <v>1</v>
      </c>
      <c r="E64" s="126"/>
      <c r="F64" s="57">
        <f>ROUND(D64*E64,0)</f>
        <v>0</v>
      </c>
      <c r="G64" s="11"/>
      <c r="H64" s="10"/>
      <c r="I64" s="10"/>
    </row>
    <row r="65" spans="1:9" s="1" customFormat="1" ht="18" customHeight="1" outlineLevel="1" x14ac:dyDescent="0.25">
      <c r="A65" s="58"/>
      <c r="B65" s="59"/>
      <c r="C65" s="60"/>
      <c r="D65" s="58"/>
      <c r="E65" s="61"/>
      <c r="F65" s="62"/>
      <c r="G65" s="11"/>
      <c r="H65" s="10"/>
      <c r="I65" s="10"/>
    </row>
    <row r="66" spans="1:9" s="1" customFormat="1" x14ac:dyDescent="0.3">
      <c r="A66" s="63" t="s">
        <v>269</v>
      </c>
      <c r="B66" s="59" t="s">
        <v>275</v>
      </c>
      <c r="C66" s="60" t="s">
        <v>270</v>
      </c>
      <c r="D66" s="58">
        <v>1</v>
      </c>
      <c r="E66" s="126"/>
      <c r="F66" s="57">
        <f>ROUND(D66*E66,0)</f>
        <v>0</v>
      </c>
      <c r="G66" s="11"/>
      <c r="H66" s="10"/>
      <c r="I66" s="10"/>
    </row>
    <row r="67" spans="1:9" s="1" customFormat="1" ht="11.25" customHeight="1" outlineLevel="1" x14ac:dyDescent="0.25">
      <c r="A67" s="58"/>
      <c r="B67" s="59"/>
      <c r="C67" s="60"/>
      <c r="D67" s="58"/>
      <c r="E67" s="61"/>
      <c r="F67" s="62"/>
      <c r="G67" s="11"/>
      <c r="H67" s="10"/>
      <c r="I67" s="10"/>
    </row>
    <row r="68" spans="1:9" x14ac:dyDescent="0.3">
      <c r="A68" s="94">
        <v>3</v>
      </c>
      <c r="B68" s="95" t="s">
        <v>34</v>
      </c>
      <c r="C68" s="96" t="s">
        <v>21</v>
      </c>
      <c r="D68" s="95"/>
      <c r="E68" s="97"/>
      <c r="F68" s="98">
        <f>F69+F71+F73+F75+F77+F79+F81+F83+F85+F87+F89+F90</f>
        <v>0</v>
      </c>
    </row>
    <row r="69" spans="1:9" x14ac:dyDescent="0.3">
      <c r="A69" s="63" t="s">
        <v>35</v>
      </c>
      <c r="B69" s="64" t="s">
        <v>130</v>
      </c>
      <c r="C69" s="65" t="s">
        <v>37</v>
      </c>
      <c r="D69" s="64">
        <v>126</v>
      </c>
      <c r="E69" s="127"/>
      <c r="F69" s="57">
        <f>ROUND(D69*E69,0)</f>
        <v>0</v>
      </c>
    </row>
    <row r="70" spans="1:9" s="1" customFormat="1" ht="136.80000000000001" outlineLevel="1" x14ac:dyDescent="0.3">
      <c r="A70" s="58"/>
      <c r="B70" s="59" t="s">
        <v>38</v>
      </c>
      <c r="C70" s="60"/>
      <c r="D70" s="58"/>
      <c r="E70" s="61"/>
      <c r="F70" s="62"/>
      <c r="G70" s="11"/>
      <c r="H70" s="10"/>
      <c r="I70" s="10"/>
    </row>
    <row r="71" spans="1:9" x14ac:dyDescent="0.3">
      <c r="A71" s="63" t="s">
        <v>39</v>
      </c>
      <c r="B71" s="64" t="s">
        <v>131</v>
      </c>
      <c r="C71" s="65" t="s">
        <v>29</v>
      </c>
      <c r="D71" s="64">
        <v>11</v>
      </c>
      <c r="E71" s="127"/>
      <c r="F71" s="57">
        <f>ROUND(D71*E71,0)</f>
        <v>0</v>
      </c>
    </row>
    <row r="72" spans="1:9" s="1" customFormat="1" ht="129" customHeight="1" outlineLevel="1" x14ac:dyDescent="0.3">
      <c r="A72" s="58"/>
      <c r="B72" s="59" t="s">
        <v>41</v>
      </c>
      <c r="C72" s="60"/>
      <c r="D72" s="58"/>
      <c r="E72" s="61"/>
      <c r="F72" s="62"/>
      <c r="G72" s="11"/>
      <c r="H72" s="10"/>
      <c r="I72" s="10"/>
    </row>
    <row r="73" spans="1:9" x14ac:dyDescent="0.3">
      <c r="A73" s="63" t="s">
        <v>42</v>
      </c>
      <c r="B73" s="64" t="s">
        <v>132</v>
      </c>
      <c r="C73" s="65" t="s">
        <v>29</v>
      </c>
      <c r="D73" s="64">
        <v>10</v>
      </c>
      <c r="E73" s="127"/>
      <c r="F73" s="57">
        <f>ROUND(D73*E73,0)</f>
        <v>0</v>
      </c>
    </row>
    <row r="74" spans="1:9" s="1" customFormat="1" ht="146.25" customHeight="1" outlineLevel="1" x14ac:dyDescent="0.3">
      <c r="A74" s="58"/>
      <c r="B74" s="59" t="s">
        <v>224</v>
      </c>
      <c r="C74" s="60"/>
      <c r="D74" s="58"/>
      <c r="E74" s="61"/>
      <c r="F74" s="62"/>
      <c r="G74" s="11"/>
      <c r="H74" s="10"/>
      <c r="I74" s="10"/>
    </row>
    <row r="75" spans="1:9" x14ac:dyDescent="0.3">
      <c r="A75" s="63" t="s">
        <v>44</v>
      </c>
      <c r="B75" s="64" t="s">
        <v>202</v>
      </c>
      <c r="C75" s="65" t="s">
        <v>29</v>
      </c>
      <c r="D75" s="64">
        <v>11</v>
      </c>
      <c r="E75" s="127"/>
      <c r="F75" s="57">
        <f>ROUND(D75*E75,0)</f>
        <v>0</v>
      </c>
    </row>
    <row r="76" spans="1:9" s="1" customFormat="1" ht="55.5" customHeight="1" outlineLevel="1" x14ac:dyDescent="0.3">
      <c r="A76" s="58"/>
      <c r="B76" s="59" t="s">
        <v>43</v>
      </c>
      <c r="C76" s="60"/>
      <c r="D76" s="58"/>
      <c r="E76" s="61"/>
      <c r="F76" s="62"/>
      <c r="G76" s="11"/>
      <c r="H76" s="10"/>
      <c r="I76" s="10"/>
    </row>
    <row r="77" spans="1:9" x14ac:dyDescent="0.3">
      <c r="A77" s="63" t="s">
        <v>47</v>
      </c>
      <c r="B77" s="64" t="s">
        <v>45</v>
      </c>
      <c r="C77" s="65" t="s">
        <v>29</v>
      </c>
      <c r="D77" s="64">
        <v>11</v>
      </c>
      <c r="E77" s="127"/>
      <c r="F77" s="57">
        <f>ROUND(D77*E77,0)</f>
        <v>0</v>
      </c>
    </row>
    <row r="78" spans="1:9" s="1" customFormat="1" ht="34.5" customHeight="1" outlineLevel="1" x14ac:dyDescent="0.3">
      <c r="A78" s="58"/>
      <c r="B78" s="59" t="s">
        <v>46</v>
      </c>
      <c r="C78" s="60"/>
      <c r="D78" s="58"/>
      <c r="E78" s="61"/>
      <c r="F78" s="62"/>
      <c r="G78" s="11"/>
      <c r="H78" s="10"/>
      <c r="I78" s="10"/>
    </row>
    <row r="79" spans="1:9" x14ac:dyDescent="0.3">
      <c r="A79" s="63" t="s">
        <v>50</v>
      </c>
      <c r="B79" s="64" t="s">
        <v>48</v>
      </c>
      <c r="C79" s="65" t="s">
        <v>29</v>
      </c>
      <c r="D79" s="64">
        <v>10</v>
      </c>
      <c r="E79" s="127"/>
      <c r="F79" s="57">
        <f>ROUND(D79*E79,0)</f>
        <v>0</v>
      </c>
    </row>
    <row r="80" spans="1:9" s="1" customFormat="1" ht="28.5" customHeight="1" outlineLevel="1" x14ac:dyDescent="0.3">
      <c r="A80" s="58"/>
      <c r="B80" s="59" t="s">
        <v>49</v>
      </c>
      <c r="C80" s="60"/>
      <c r="D80" s="58"/>
      <c r="E80" s="61"/>
      <c r="F80" s="62"/>
      <c r="G80" s="11"/>
      <c r="H80" s="10"/>
      <c r="I80" s="10"/>
    </row>
    <row r="81" spans="1:9" x14ac:dyDescent="0.3">
      <c r="A81" s="63" t="s">
        <v>51</v>
      </c>
      <c r="B81" s="64" t="s">
        <v>212</v>
      </c>
      <c r="C81" s="65" t="s">
        <v>29</v>
      </c>
      <c r="D81" s="64">
        <v>10</v>
      </c>
      <c r="E81" s="127"/>
      <c r="F81" s="57">
        <f>ROUND(D81*E81,0)</f>
        <v>0</v>
      </c>
    </row>
    <row r="82" spans="1:9" s="1" customFormat="1" ht="201.75" customHeight="1" outlineLevel="1" x14ac:dyDescent="0.3">
      <c r="A82" s="58"/>
      <c r="B82" s="59" t="s">
        <v>225</v>
      </c>
      <c r="C82" s="60"/>
      <c r="D82" s="58"/>
      <c r="E82" s="61"/>
      <c r="F82" s="62"/>
      <c r="G82" s="11"/>
      <c r="H82" s="10"/>
      <c r="I82" s="10"/>
    </row>
    <row r="83" spans="1:9" x14ac:dyDescent="0.3">
      <c r="A83" s="63" t="s">
        <v>52</v>
      </c>
      <c r="B83" s="64" t="s">
        <v>213</v>
      </c>
      <c r="C83" s="65" t="s">
        <v>29</v>
      </c>
      <c r="D83" s="64">
        <v>3</v>
      </c>
      <c r="E83" s="127"/>
      <c r="F83" s="57">
        <f>ROUND(D83*E83,0)</f>
        <v>0</v>
      </c>
    </row>
    <row r="84" spans="1:9" s="1" customFormat="1" ht="144" customHeight="1" outlineLevel="1" x14ac:dyDescent="0.3">
      <c r="A84" s="58"/>
      <c r="B84" s="59" t="s">
        <v>226</v>
      </c>
      <c r="C84" s="60"/>
      <c r="D84" s="58"/>
      <c r="E84" s="61"/>
      <c r="F84" s="62"/>
      <c r="G84" s="11"/>
      <c r="H84" s="10"/>
      <c r="I84" s="10"/>
    </row>
    <row r="85" spans="1:9" x14ac:dyDescent="0.3">
      <c r="A85" s="63" t="s">
        <v>54</v>
      </c>
      <c r="B85" s="64" t="s">
        <v>214</v>
      </c>
      <c r="C85" s="65" t="s">
        <v>29</v>
      </c>
      <c r="D85" s="64">
        <v>2</v>
      </c>
      <c r="E85" s="127"/>
      <c r="F85" s="57">
        <f>ROUND(D85*E85,0)</f>
        <v>0</v>
      </c>
    </row>
    <row r="86" spans="1:9" s="1" customFormat="1" ht="57" customHeight="1" outlineLevel="1" x14ac:dyDescent="0.3">
      <c r="A86" s="58"/>
      <c r="B86" s="59" t="s">
        <v>89</v>
      </c>
      <c r="C86" s="60"/>
      <c r="D86" s="58"/>
      <c r="E86" s="61"/>
      <c r="F86" s="62"/>
      <c r="G86" s="11"/>
      <c r="H86" s="10"/>
      <c r="I86" s="10"/>
    </row>
    <row r="87" spans="1:9" x14ac:dyDescent="0.3">
      <c r="A87" s="63" t="s">
        <v>55</v>
      </c>
      <c r="B87" s="64" t="s">
        <v>187</v>
      </c>
      <c r="C87" s="65" t="s">
        <v>24</v>
      </c>
      <c r="D87" s="64">
        <v>1</v>
      </c>
      <c r="E87" s="127"/>
      <c r="F87" s="57">
        <f>ROUND(D87*E87,0)</f>
        <v>0</v>
      </c>
    </row>
    <row r="88" spans="1:9" s="1" customFormat="1" outlineLevel="1" x14ac:dyDescent="0.3">
      <c r="A88" s="58"/>
      <c r="B88" s="59" t="s">
        <v>53</v>
      </c>
      <c r="C88" s="60"/>
      <c r="D88" s="58"/>
      <c r="E88" s="61"/>
      <c r="F88" s="62"/>
      <c r="G88" s="11"/>
      <c r="H88" s="10"/>
      <c r="I88" s="10"/>
    </row>
    <row r="89" spans="1:9" x14ac:dyDescent="0.3">
      <c r="A89" s="63" t="s">
        <v>56</v>
      </c>
      <c r="B89" s="64" t="s">
        <v>205</v>
      </c>
      <c r="C89" s="65" t="s">
        <v>29</v>
      </c>
      <c r="D89" s="64">
        <v>1</v>
      </c>
      <c r="E89" s="127"/>
      <c r="F89" s="57">
        <f>ROUND(D89*E89,0)</f>
        <v>0</v>
      </c>
    </row>
    <row r="90" spans="1:9" x14ac:dyDescent="0.3">
      <c r="A90" s="63" t="s">
        <v>57</v>
      </c>
      <c r="B90" s="64" t="s">
        <v>206</v>
      </c>
      <c r="C90" s="65" t="s">
        <v>29</v>
      </c>
      <c r="D90" s="64">
        <v>1</v>
      </c>
      <c r="E90" s="127"/>
      <c r="F90" s="57">
        <f>ROUND(D90*E90,0)</f>
        <v>0</v>
      </c>
    </row>
    <row r="91" spans="1:9" x14ac:dyDescent="0.3">
      <c r="A91" s="94">
        <v>4</v>
      </c>
      <c r="B91" s="95" t="s">
        <v>58</v>
      </c>
      <c r="C91" s="96" t="s">
        <v>21</v>
      </c>
      <c r="D91" s="95"/>
      <c r="E91" s="97"/>
      <c r="F91" s="98">
        <f>F92+F94+F96+F98+F100+F102+F104</f>
        <v>0</v>
      </c>
    </row>
    <row r="92" spans="1:9" x14ac:dyDescent="0.3">
      <c r="A92" s="63" t="s">
        <v>59</v>
      </c>
      <c r="B92" s="64" t="s">
        <v>76</v>
      </c>
      <c r="C92" s="65" t="s">
        <v>37</v>
      </c>
      <c r="D92" s="64">
        <v>16</v>
      </c>
      <c r="E92" s="127"/>
      <c r="F92" s="57">
        <f>ROUND(D92*E92,0)</f>
        <v>0</v>
      </c>
    </row>
    <row r="93" spans="1:9" s="1" customFormat="1" ht="141" customHeight="1" outlineLevel="1" x14ac:dyDescent="0.3">
      <c r="A93" s="58"/>
      <c r="B93" s="59" t="s">
        <v>221</v>
      </c>
      <c r="C93" s="60"/>
      <c r="D93" s="58"/>
      <c r="E93" s="61"/>
      <c r="F93" s="62"/>
      <c r="G93" s="11"/>
      <c r="H93" s="10"/>
      <c r="I93" s="10"/>
    </row>
    <row r="94" spans="1:9" x14ac:dyDescent="0.3">
      <c r="A94" s="63" t="s">
        <v>61</v>
      </c>
      <c r="B94" s="64" t="s">
        <v>79</v>
      </c>
      <c r="C94" s="65" t="s">
        <v>29</v>
      </c>
      <c r="D94" s="64">
        <v>5</v>
      </c>
      <c r="E94" s="127"/>
      <c r="F94" s="57">
        <f>ROUND(D94*E94,0)</f>
        <v>0</v>
      </c>
    </row>
    <row r="95" spans="1:9" s="1" customFormat="1" ht="153.75" customHeight="1" outlineLevel="1" x14ac:dyDescent="0.3">
      <c r="A95" s="58"/>
      <c r="B95" s="59" t="s">
        <v>222</v>
      </c>
      <c r="C95" s="60"/>
      <c r="D95" s="58"/>
      <c r="E95" s="61"/>
      <c r="F95" s="62"/>
      <c r="G95" s="11"/>
      <c r="H95" s="10"/>
      <c r="I95" s="10"/>
    </row>
    <row r="96" spans="1:9" x14ac:dyDescent="0.3">
      <c r="A96" s="63" t="s">
        <v>63</v>
      </c>
      <c r="B96" s="64" t="s">
        <v>133</v>
      </c>
      <c r="C96" s="65" t="s">
        <v>37</v>
      </c>
      <c r="D96" s="64">
        <v>178</v>
      </c>
      <c r="E96" s="127"/>
      <c r="F96" s="57">
        <f>ROUND(D96*E96,0)</f>
        <v>0</v>
      </c>
    </row>
    <row r="97" spans="1:9" s="1" customFormat="1" ht="156" customHeight="1" outlineLevel="1" x14ac:dyDescent="0.3">
      <c r="A97" s="58"/>
      <c r="B97" s="59" t="s">
        <v>223</v>
      </c>
      <c r="C97" s="60"/>
      <c r="D97" s="58"/>
      <c r="E97" s="61"/>
      <c r="F97" s="62"/>
      <c r="G97" s="11"/>
      <c r="H97" s="10"/>
      <c r="I97" s="10"/>
    </row>
    <row r="98" spans="1:9" x14ac:dyDescent="0.3">
      <c r="A98" s="63" t="s">
        <v>66</v>
      </c>
      <c r="B98" s="64" t="s">
        <v>82</v>
      </c>
      <c r="C98" s="65" t="s">
        <v>29</v>
      </c>
      <c r="D98" s="64">
        <v>12</v>
      </c>
      <c r="E98" s="127"/>
      <c r="F98" s="57">
        <f>ROUND(D98*E98,0)</f>
        <v>0</v>
      </c>
    </row>
    <row r="99" spans="1:9" s="1" customFormat="1" ht="45.75" customHeight="1" outlineLevel="1" x14ac:dyDescent="0.3">
      <c r="A99" s="58"/>
      <c r="B99" s="59" t="s">
        <v>83</v>
      </c>
      <c r="C99" s="60"/>
      <c r="D99" s="58"/>
      <c r="E99" s="61"/>
      <c r="F99" s="62"/>
      <c r="G99" s="11"/>
      <c r="H99" s="10"/>
      <c r="I99" s="10"/>
    </row>
    <row r="100" spans="1:9" x14ac:dyDescent="0.3">
      <c r="A100" s="63" t="s">
        <v>69</v>
      </c>
      <c r="B100" s="64" t="s">
        <v>134</v>
      </c>
      <c r="C100" s="65" t="s">
        <v>37</v>
      </c>
      <c r="D100" s="64">
        <v>24</v>
      </c>
      <c r="E100" s="127"/>
      <c r="F100" s="57">
        <f>ROUND(D100*E100,0)</f>
        <v>0</v>
      </c>
    </row>
    <row r="101" spans="1:9" s="1" customFormat="1" ht="69.75" customHeight="1" outlineLevel="1" x14ac:dyDescent="0.3">
      <c r="A101" s="58"/>
      <c r="B101" s="59" t="s">
        <v>135</v>
      </c>
      <c r="C101" s="60"/>
      <c r="D101" s="58"/>
      <c r="E101" s="61"/>
      <c r="F101" s="62"/>
      <c r="G101" s="11"/>
      <c r="H101" s="10"/>
      <c r="I101" s="10"/>
    </row>
    <row r="102" spans="1:9" x14ac:dyDescent="0.3">
      <c r="A102" s="63" t="s">
        <v>72</v>
      </c>
      <c r="B102" s="64" t="s">
        <v>136</v>
      </c>
      <c r="C102" s="65" t="s">
        <v>29</v>
      </c>
      <c r="D102" s="64">
        <v>1</v>
      </c>
      <c r="E102" s="127"/>
      <c r="F102" s="57">
        <f>ROUND(D102*E102,0)</f>
        <v>0</v>
      </c>
    </row>
    <row r="103" spans="1:9" s="1" customFormat="1" ht="81" customHeight="1" outlineLevel="1" x14ac:dyDescent="0.3">
      <c r="A103" s="58"/>
      <c r="B103" s="59" t="s">
        <v>137</v>
      </c>
      <c r="C103" s="60"/>
      <c r="D103" s="58"/>
      <c r="E103" s="61"/>
      <c r="F103" s="62"/>
      <c r="G103" s="11"/>
      <c r="H103" s="10"/>
      <c r="I103" s="10"/>
    </row>
    <row r="104" spans="1:9" x14ac:dyDescent="0.3">
      <c r="A104" s="63" t="s">
        <v>75</v>
      </c>
      <c r="B104" s="64" t="s">
        <v>138</v>
      </c>
      <c r="C104" s="65" t="s">
        <v>29</v>
      </c>
      <c r="D104" s="64">
        <v>1</v>
      </c>
      <c r="E104" s="127"/>
      <c r="F104" s="57">
        <f>ROUND(D104*E104,0)</f>
        <v>0</v>
      </c>
    </row>
    <row r="105" spans="1:9" s="1" customFormat="1" ht="22.8" outlineLevel="1" x14ac:dyDescent="0.3">
      <c r="A105" s="58"/>
      <c r="B105" s="59" t="s">
        <v>139</v>
      </c>
      <c r="C105" s="60"/>
      <c r="D105" s="58"/>
      <c r="E105" s="61"/>
      <c r="F105" s="62"/>
      <c r="G105" s="11"/>
      <c r="H105" s="10"/>
      <c r="I105" s="10"/>
    </row>
    <row r="106" spans="1:9" ht="15" x14ac:dyDescent="0.25">
      <c r="A106" s="94">
        <v>5</v>
      </c>
      <c r="B106" s="95" t="s">
        <v>90</v>
      </c>
      <c r="C106" s="96" t="s">
        <v>21</v>
      </c>
      <c r="D106" s="95"/>
      <c r="E106" s="97"/>
      <c r="F106" s="98">
        <f>F107+F109+F111+F113+F115+F117+F119+F121+F123+F125+F127+F129+F131+F133+F135+F137+F139+F141+F143</f>
        <v>0</v>
      </c>
    </row>
    <row r="107" spans="1:9" x14ac:dyDescent="0.3">
      <c r="A107" s="63" t="s">
        <v>91</v>
      </c>
      <c r="B107" s="64" t="s">
        <v>215</v>
      </c>
      <c r="C107" s="65" t="s">
        <v>29</v>
      </c>
      <c r="D107" s="64">
        <v>1</v>
      </c>
      <c r="E107" s="127"/>
      <c r="F107" s="57">
        <f>ROUND(D107*E107,0)</f>
        <v>0</v>
      </c>
    </row>
    <row r="108" spans="1:9" ht="69" customHeight="1" outlineLevel="1" x14ac:dyDescent="0.3">
      <c r="A108" s="63"/>
      <c r="B108" s="113" t="s">
        <v>239</v>
      </c>
      <c r="C108" s="65"/>
      <c r="D108" s="64"/>
      <c r="E108" s="131"/>
      <c r="F108" s="57"/>
    </row>
    <row r="109" spans="1:9" x14ac:dyDescent="0.3">
      <c r="A109" s="63" t="s">
        <v>92</v>
      </c>
      <c r="B109" s="64" t="s">
        <v>217</v>
      </c>
      <c r="C109" s="65" t="s">
        <v>29</v>
      </c>
      <c r="D109" s="64">
        <v>8</v>
      </c>
      <c r="E109" s="127"/>
      <c r="F109" s="57">
        <f>ROUND(D109*E109,0)</f>
        <v>0</v>
      </c>
    </row>
    <row r="110" spans="1:9" s="1" customFormat="1" ht="33" customHeight="1" outlineLevel="1" x14ac:dyDescent="0.3">
      <c r="A110" s="58"/>
      <c r="B110" s="59" t="s">
        <v>237</v>
      </c>
      <c r="C110" s="60"/>
      <c r="D110" s="58"/>
      <c r="E110" s="61"/>
      <c r="F110" s="62"/>
      <c r="G110" s="11"/>
      <c r="H110" s="10"/>
      <c r="I110" s="10"/>
    </row>
    <row r="111" spans="1:9" x14ac:dyDescent="0.3">
      <c r="A111" s="63" t="s">
        <v>93</v>
      </c>
      <c r="B111" s="64" t="s">
        <v>238</v>
      </c>
      <c r="C111" s="65" t="s">
        <v>29</v>
      </c>
      <c r="D111" s="64">
        <v>1</v>
      </c>
      <c r="E111" s="127"/>
      <c r="F111" s="57">
        <f>ROUND(D111*E111,0)</f>
        <v>0</v>
      </c>
    </row>
    <row r="112" spans="1:9" ht="77.25" customHeight="1" outlineLevel="1" x14ac:dyDescent="0.3">
      <c r="A112" s="63"/>
      <c r="B112" s="113" t="s">
        <v>240</v>
      </c>
      <c r="C112" s="65"/>
      <c r="D112" s="64"/>
      <c r="E112" s="131"/>
      <c r="F112" s="57"/>
    </row>
    <row r="113" spans="1:9" x14ac:dyDescent="0.3">
      <c r="A113" s="63" t="s">
        <v>140</v>
      </c>
      <c r="B113" s="64" t="s">
        <v>141</v>
      </c>
      <c r="C113" s="65" t="s">
        <v>29</v>
      </c>
      <c r="D113" s="64">
        <v>2</v>
      </c>
      <c r="E113" s="127"/>
      <c r="F113" s="57">
        <f>ROUND(D113*E113,0)</f>
        <v>0</v>
      </c>
    </row>
    <row r="114" spans="1:9" s="1" customFormat="1" ht="108.75" customHeight="1" outlineLevel="1" x14ac:dyDescent="0.3">
      <c r="A114" s="58"/>
      <c r="B114" s="59" t="s">
        <v>227</v>
      </c>
      <c r="C114" s="60"/>
      <c r="D114" s="58"/>
      <c r="E114" s="61"/>
      <c r="F114" s="62"/>
      <c r="G114" s="11"/>
      <c r="H114" s="10"/>
      <c r="I114" s="10"/>
    </row>
    <row r="115" spans="1:9" x14ac:dyDescent="0.3">
      <c r="A115" s="63" t="s">
        <v>142</v>
      </c>
      <c r="B115" s="64" t="s">
        <v>143</v>
      </c>
      <c r="C115" s="65" t="s">
        <v>29</v>
      </c>
      <c r="D115" s="64">
        <v>2</v>
      </c>
      <c r="E115" s="127"/>
      <c r="F115" s="57">
        <f>ROUND(D115*E115,0)</f>
        <v>0</v>
      </c>
    </row>
    <row r="116" spans="1:9" s="1" customFormat="1" ht="22.8" outlineLevel="1" x14ac:dyDescent="0.3">
      <c r="A116" s="58"/>
      <c r="B116" s="59" t="s">
        <v>144</v>
      </c>
      <c r="C116" s="60"/>
      <c r="D116" s="58"/>
      <c r="E116" s="61"/>
      <c r="F116" s="62"/>
      <c r="G116" s="11"/>
      <c r="H116" s="10"/>
      <c r="I116" s="10"/>
    </row>
    <row r="117" spans="1:9" x14ac:dyDescent="0.3">
      <c r="A117" s="63" t="s">
        <v>145</v>
      </c>
      <c r="B117" s="64" t="s">
        <v>146</v>
      </c>
      <c r="C117" s="65" t="s">
        <v>29</v>
      </c>
      <c r="D117" s="64">
        <v>2</v>
      </c>
      <c r="E117" s="127"/>
      <c r="F117" s="57">
        <f>ROUND(D117*E117,0)</f>
        <v>0</v>
      </c>
    </row>
    <row r="118" spans="1:9" s="1" customFormat="1" ht="105" customHeight="1" outlineLevel="1" x14ac:dyDescent="0.3">
      <c r="A118" s="58"/>
      <c r="B118" s="59" t="s">
        <v>227</v>
      </c>
      <c r="C118" s="60"/>
      <c r="D118" s="58"/>
      <c r="E118" s="61"/>
      <c r="F118" s="62"/>
      <c r="G118" s="11"/>
      <c r="H118" s="10"/>
      <c r="I118" s="10"/>
    </row>
    <row r="119" spans="1:9" x14ac:dyDescent="0.3">
      <c r="A119" s="63" t="s">
        <v>147</v>
      </c>
      <c r="B119" s="64" t="s">
        <v>148</v>
      </c>
      <c r="C119" s="65" t="s">
        <v>29</v>
      </c>
      <c r="D119" s="64">
        <v>2</v>
      </c>
      <c r="E119" s="127"/>
      <c r="F119" s="57">
        <f>ROUND(D119*E119,0)</f>
        <v>0</v>
      </c>
    </row>
    <row r="120" spans="1:9" s="1" customFormat="1" ht="22.8" outlineLevel="1" x14ac:dyDescent="0.3">
      <c r="A120" s="58"/>
      <c r="B120" s="59" t="s">
        <v>144</v>
      </c>
      <c r="C120" s="60"/>
      <c r="D120" s="58"/>
      <c r="E120" s="61"/>
      <c r="F120" s="62"/>
      <c r="G120" s="11"/>
      <c r="H120" s="10"/>
      <c r="I120" s="10"/>
    </row>
    <row r="121" spans="1:9" x14ac:dyDescent="0.3">
      <c r="A121" s="63" t="s">
        <v>149</v>
      </c>
      <c r="B121" s="64" t="s">
        <v>150</v>
      </c>
      <c r="C121" s="65" t="s">
        <v>29</v>
      </c>
      <c r="D121" s="64">
        <v>2</v>
      </c>
      <c r="E121" s="127"/>
      <c r="F121" s="57">
        <f>ROUND(D121*E121,0)</f>
        <v>0</v>
      </c>
    </row>
    <row r="122" spans="1:9" s="1" customFormat="1" ht="108" customHeight="1" outlineLevel="1" x14ac:dyDescent="0.3">
      <c r="A122" s="58"/>
      <c r="B122" s="59" t="s">
        <v>228</v>
      </c>
      <c r="C122" s="60"/>
      <c r="D122" s="58"/>
      <c r="E122" s="61"/>
      <c r="F122" s="62"/>
      <c r="G122" s="11"/>
      <c r="H122" s="10"/>
      <c r="I122" s="10"/>
    </row>
    <row r="123" spans="1:9" x14ac:dyDescent="0.3">
      <c r="A123" s="63" t="s">
        <v>151</v>
      </c>
      <c r="B123" s="64" t="s">
        <v>152</v>
      </c>
      <c r="C123" s="65" t="s">
        <v>29</v>
      </c>
      <c r="D123" s="64">
        <v>2</v>
      </c>
      <c r="E123" s="127"/>
      <c r="F123" s="57">
        <f>ROUND(D123*E123,0)</f>
        <v>0</v>
      </c>
    </row>
    <row r="124" spans="1:9" s="1" customFormat="1" ht="22.8" outlineLevel="1" x14ac:dyDescent="0.3">
      <c r="A124" s="58"/>
      <c r="B124" s="59" t="s">
        <v>153</v>
      </c>
      <c r="C124" s="60"/>
      <c r="D124" s="58"/>
      <c r="E124" s="61"/>
      <c r="F124" s="62"/>
      <c r="G124" s="11"/>
      <c r="H124" s="10"/>
      <c r="I124" s="10"/>
    </row>
    <row r="125" spans="1:9" x14ac:dyDescent="0.3">
      <c r="A125" s="63" t="s">
        <v>154</v>
      </c>
      <c r="B125" s="64" t="s">
        <v>155</v>
      </c>
      <c r="C125" s="65" t="s">
        <v>29</v>
      </c>
      <c r="D125" s="64">
        <v>1</v>
      </c>
      <c r="E125" s="127"/>
      <c r="F125" s="57">
        <f>ROUND(D125*E125,0)</f>
        <v>0</v>
      </c>
    </row>
    <row r="126" spans="1:9" s="1" customFormat="1" ht="89.25" customHeight="1" outlineLevel="1" x14ac:dyDescent="0.3">
      <c r="A126" s="58"/>
      <c r="B126" s="59" t="s">
        <v>236</v>
      </c>
      <c r="C126" s="60"/>
      <c r="D126" s="58"/>
      <c r="E126" s="61"/>
      <c r="F126" s="62"/>
      <c r="G126" s="11"/>
      <c r="H126" s="10"/>
      <c r="I126" s="10"/>
    </row>
    <row r="127" spans="1:9" x14ac:dyDescent="0.3">
      <c r="A127" s="63" t="s">
        <v>156</v>
      </c>
      <c r="B127" s="64" t="s">
        <v>157</v>
      </c>
      <c r="C127" s="65" t="s">
        <v>29</v>
      </c>
      <c r="D127" s="64">
        <v>1</v>
      </c>
      <c r="E127" s="127"/>
      <c r="F127" s="57">
        <f>ROUND(D127*E127,0)</f>
        <v>0</v>
      </c>
    </row>
    <row r="128" spans="1:9" s="1" customFormat="1" ht="93.75" customHeight="1" outlineLevel="1" x14ac:dyDescent="0.3">
      <c r="A128" s="58"/>
      <c r="B128" s="59" t="s">
        <v>235</v>
      </c>
      <c r="C128" s="60"/>
      <c r="D128" s="58"/>
      <c r="E128" s="61"/>
      <c r="F128" s="62"/>
      <c r="G128" s="11"/>
      <c r="H128" s="10"/>
      <c r="I128" s="10"/>
    </row>
    <row r="129" spans="1:9" x14ac:dyDescent="0.3">
      <c r="A129" s="63" t="s">
        <v>158</v>
      </c>
      <c r="B129" s="64" t="s">
        <v>159</v>
      </c>
      <c r="C129" s="65" t="s">
        <v>29</v>
      </c>
      <c r="D129" s="64">
        <v>1</v>
      </c>
      <c r="E129" s="127"/>
      <c r="F129" s="57">
        <f>ROUND(D129*E129,0)</f>
        <v>0</v>
      </c>
    </row>
    <row r="130" spans="1:9" s="1" customFormat="1" ht="143.25" customHeight="1" outlineLevel="1" x14ac:dyDescent="0.3">
      <c r="A130" s="58"/>
      <c r="B130" s="59" t="s">
        <v>234</v>
      </c>
      <c r="C130" s="60"/>
      <c r="D130" s="58"/>
      <c r="E130" s="61"/>
      <c r="F130" s="62"/>
      <c r="G130" s="11"/>
      <c r="H130" s="10"/>
      <c r="I130" s="10"/>
    </row>
    <row r="131" spans="1:9" x14ac:dyDescent="0.3">
      <c r="A131" s="63" t="s">
        <v>160</v>
      </c>
      <c r="B131" s="64" t="s">
        <v>161</v>
      </c>
      <c r="C131" s="65" t="s">
        <v>29</v>
      </c>
      <c r="D131" s="64">
        <v>3</v>
      </c>
      <c r="E131" s="127"/>
      <c r="F131" s="57">
        <f>ROUND(D131*E131,0)</f>
        <v>0</v>
      </c>
    </row>
    <row r="132" spans="1:9" s="1" customFormat="1" ht="136.80000000000001" outlineLevel="1" x14ac:dyDescent="0.3">
      <c r="A132" s="58"/>
      <c r="B132" s="59" t="s">
        <v>162</v>
      </c>
      <c r="C132" s="60"/>
      <c r="D132" s="58"/>
      <c r="E132" s="61"/>
      <c r="F132" s="62"/>
      <c r="G132" s="11"/>
      <c r="H132" s="10"/>
      <c r="I132" s="10"/>
    </row>
    <row r="133" spans="1:9" x14ac:dyDescent="0.3">
      <c r="A133" s="63" t="s">
        <v>163</v>
      </c>
      <c r="B133" s="64" t="s">
        <v>164</v>
      </c>
      <c r="C133" s="65" t="s">
        <v>37</v>
      </c>
      <c r="D133" s="64">
        <v>6</v>
      </c>
      <c r="E133" s="127"/>
      <c r="F133" s="57">
        <f>ROUND(D133*E133,0)</f>
        <v>0</v>
      </c>
    </row>
    <row r="134" spans="1:9" s="1" customFormat="1" ht="30" customHeight="1" outlineLevel="1" x14ac:dyDescent="0.3">
      <c r="A134" s="58"/>
      <c r="B134" s="59" t="s">
        <v>233</v>
      </c>
      <c r="C134" s="60"/>
      <c r="D134" s="58"/>
      <c r="E134" s="61"/>
      <c r="F134" s="62"/>
      <c r="G134" s="11"/>
      <c r="H134" s="10"/>
      <c r="I134" s="10"/>
    </row>
    <row r="135" spans="1:9" x14ac:dyDescent="0.3">
      <c r="A135" s="63" t="s">
        <v>165</v>
      </c>
      <c r="B135" s="64" t="s">
        <v>166</v>
      </c>
      <c r="C135" s="65" t="s">
        <v>29</v>
      </c>
      <c r="D135" s="64">
        <v>10</v>
      </c>
      <c r="E135" s="127"/>
      <c r="F135" s="57">
        <f>ROUND(D135*E135,0)</f>
        <v>0</v>
      </c>
    </row>
    <row r="136" spans="1:9" s="1" customFormat="1" ht="94.5" customHeight="1" outlineLevel="1" x14ac:dyDescent="0.3">
      <c r="A136" s="58"/>
      <c r="B136" s="59" t="s">
        <v>229</v>
      </c>
      <c r="C136" s="60"/>
      <c r="D136" s="58"/>
      <c r="E136" s="61"/>
      <c r="F136" s="62"/>
      <c r="G136" s="11"/>
      <c r="H136" s="10"/>
      <c r="I136" s="10"/>
    </row>
    <row r="137" spans="1:9" x14ac:dyDescent="0.3">
      <c r="A137" s="63" t="s">
        <v>167</v>
      </c>
      <c r="B137" s="64" t="s">
        <v>168</v>
      </c>
      <c r="C137" s="65" t="s">
        <v>26</v>
      </c>
      <c r="D137" s="64">
        <v>6.5</v>
      </c>
      <c r="E137" s="127"/>
      <c r="F137" s="57">
        <f>ROUND(D137*E137,0)</f>
        <v>0</v>
      </c>
    </row>
    <row r="138" spans="1:9" s="1" customFormat="1" ht="52.5" customHeight="1" outlineLevel="1" x14ac:dyDescent="0.3">
      <c r="A138" s="58"/>
      <c r="B138" s="59" t="s">
        <v>230</v>
      </c>
      <c r="C138" s="60"/>
      <c r="D138" s="58"/>
      <c r="E138" s="61"/>
      <c r="F138" s="62"/>
      <c r="G138" s="11"/>
      <c r="H138" s="10"/>
      <c r="I138" s="10"/>
    </row>
    <row r="139" spans="1:9" x14ac:dyDescent="0.3">
      <c r="A139" s="63" t="s">
        <v>169</v>
      </c>
      <c r="B139" s="64" t="s">
        <v>170</v>
      </c>
      <c r="C139" s="65" t="s">
        <v>29</v>
      </c>
      <c r="D139" s="64">
        <v>4</v>
      </c>
      <c r="E139" s="127"/>
      <c r="F139" s="57">
        <f>ROUND(D139*E139,0)</f>
        <v>0</v>
      </c>
    </row>
    <row r="140" spans="1:9" s="1" customFormat="1" ht="33.75" customHeight="1" outlineLevel="1" x14ac:dyDescent="0.3">
      <c r="A140" s="58"/>
      <c r="B140" s="59" t="s">
        <v>171</v>
      </c>
      <c r="C140" s="60"/>
      <c r="D140" s="58"/>
      <c r="E140" s="61"/>
      <c r="F140" s="62"/>
      <c r="G140" s="11"/>
      <c r="H140" s="10"/>
      <c r="I140" s="10"/>
    </row>
    <row r="141" spans="1:9" x14ac:dyDescent="0.3">
      <c r="A141" s="63" t="s">
        <v>172</v>
      </c>
      <c r="B141" s="64" t="s">
        <v>173</v>
      </c>
      <c r="C141" s="65" t="s">
        <v>29</v>
      </c>
      <c r="D141" s="64">
        <v>1</v>
      </c>
      <c r="E141" s="127"/>
      <c r="F141" s="57">
        <f>ROUND(D141*E141,0)</f>
        <v>0</v>
      </c>
    </row>
    <row r="142" spans="1:9" s="1" customFormat="1" ht="30.75" customHeight="1" outlineLevel="1" x14ac:dyDescent="0.3">
      <c r="A142" s="58"/>
      <c r="B142" s="59" t="s">
        <v>231</v>
      </c>
      <c r="C142" s="60"/>
      <c r="D142" s="58"/>
      <c r="E142" s="61"/>
      <c r="F142" s="57">
        <f t="shared" ref="F142:F143" si="0">ROUND(D142*E142,0)</f>
        <v>0</v>
      </c>
      <c r="G142" s="11"/>
      <c r="H142" s="10"/>
      <c r="I142" s="10"/>
    </row>
    <row r="143" spans="1:9" s="1" customFormat="1" x14ac:dyDescent="0.3">
      <c r="A143" s="63" t="s">
        <v>218</v>
      </c>
      <c r="B143" s="64" t="s">
        <v>219</v>
      </c>
      <c r="C143" s="65" t="s">
        <v>29</v>
      </c>
      <c r="D143" s="64">
        <v>1</v>
      </c>
      <c r="E143" s="127"/>
      <c r="F143" s="57">
        <f t="shared" si="0"/>
        <v>0</v>
      </c>
      <c r="G143" s="11"/>
      <c r="H143" s="10"/>
      <c r="I143" s="10"/>
    </row>
    <row r="144" spans="1:9" s="1" customFormat="1" ht="68.400000000000006" outlineLevel="1" x14ac:dyDescent="0.3">
      <c r="A144" s="58"/>
      <c r="B144" s="59" t="s">
        <v>232</v>
      </c>
      <c r="C144" s="60"/>
      <c r="D144" s="58"/>
      <c r="E144" s="61"/>
      <c r="F144" s="62"/>
      <c r="G144" s="11"/>
      <c r="H144" s="10"/>
      <c r="I144" s="10"/>
    </row>
    <row r="145" spans="1:6" x14ac:dyDescent="0.3">
      <c r="A145" s="99"/>
      <c r="B145" s="100" t="s">
        <v>20</v>
      </c>
      <c r="C145" s="101" t="s">
        <v>21</v>
      </c>
      <c r="D145" s="100"/>
      <c r="E145" s="102"/>
      <c r="F145" s="103">
        <f>SUM(F11:F13,F16:F62,F69:F90,F92:F104,F107:F143)</f>
        <v>0</v>
      </c>
    </row>
  </sheetData>
  <sheetProtection password="CC81" sheet="1" objects="1" scenarios="1"/>
  <pageMargins left="0.70866141732283472" right="0.70866141732283472" top="0.78740157480314965" bottom="0.78740157480314965" header="0.31496062992125984" footer="0.31496062992125984"/>
  <pageSetup paperSize="9" scale="56" fitToHeight="0" orientation="portrait" r:id="rId1"/>
  <rowBreaks count="4" manualBreakCount="4">
    <brk id="29" max="16383" man="1"/>
    <brk id="67" max="16383" man="1"/>
    <brk id="90" max="16383" man="1"/>
    <brk id="1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BreakPreview" zoomScale="77" zoomScaleNormal="100" zoomScaleSheetLayoutView="77" workbookViewId="0">
      <selection activeCell="D9" sqref="D9"/>
    </sheetView>
  </sheetViews>
  <sheetFormatPr defaultRowHeight="14.4" outlineLevelRow="1" x14ac:dyDescent="0.3"/>
  <cols>
    <col min="1" max="1" width="9.109375" style="2"/>
    <col min="2" max="2" width="92.44140625" style="2" customWidth="1"/>
    <col min="3" max="3" width="8.5546875" style="6" customWidth="1"/>
    <col min="4" max="4" width="9.109375" style="2"/>
    <col min="5" max="5" width="17.88671875" style="4" customWidth="1"/>
    <col min="6" max="7" width="18.109375" style="3" customWidth="1"/>
    <col min="8" max="9" width="9.109375" style="2"/>
  </cols>
  <sheetData>
    <row r="1" spans="1:9" x14ac:dyDescent="0.3">
      <c r="A1" s="66"/>
      <c r="B1" s="66" t="s">
        <v>189</v>
      </c>
      <c r="C1" s="67"/>
      <c r="D1" s="66"/>
      <c r="E1" s="68"/>
      <c r="F1" s="69"/>
    </row>
    <row r="2" spans="1:9" ht="15" x14ac:dyDescent="0.25">
      <c r="A2" s="66"/>
      <c r="B2" s="66"/>
      <c r="C2" s="67"/>
      <c r="D2" s="66"/>
      <c r="E2" s="68"/>
      <c r="F2" s="69"/>
    </row>
    <row r="3" spans="1:9" x14ac:dyDescent="0.3">
      <c r="A3" s="66"/>
      <c r="B3" s="66" t="s">
        <v>1</v>
      </c>
      <c r="C3" s="67"/>
      <c r="D3" s="66"/>
      <c r="E3" s="68"/>
      <c r="F3" s="69"/>
    </row>
    <row r="4" spans="1:9" x14ac:dyDescent="0.3">
      <c r="A4" s="66"/>
      <c r="B4" s="66" t="s">
        <v>190</v>
      </c>
      <c r="C4" s="67"/>
      <c r="D4" s="66"/>
      <c r="E4" s="68"/>
      <c r="F4" s="70"/>
    </row>
    <row r="5" spans="1:9" x14ac:dyDescent="0.3">
      <c r="A5" s="66"/>
      <c r="B5" s="66" t="s">
        <v>3</v>
      </c>
      <c r="C5" s="67"/>
      <c r="D5" s="66"/>
      <c r="E5" s="68"/>
      <c r="F5" s="70"/>
    </row>
    <row r="6" spans="1:9" s="1" customFormat="1" ht="15" x14ac:dyDescent="0.25">
      <c r="A6" s="66"/>
      <c r="B6" s="66"/>
      <c r="C6" s="67"/>
      <c r="D6" s="66"/>
      <c r="E6" s="68"/>
      <c r="F6" s="69"/>
      <c r="G6" s="3"/>
      <c r="H6" s="2"/>
      <c r="I6" s="2"/>
    </row>
    <row r="7" spans="1:9" ht="15" x14ac:dyDescent="0.25">
      <c r="A7" s="66"/>
      <c r="B7" s="66"/>
      <c r="C7" s="67"/>
      <c r="D7" s="66"/>
      <c r="E7" s="68"/>
      <c r="F7" s="69"/>
    </row>
    <row r="8" spans="1:9" s="5" customFormat="1" ht="20.399999999999999" x14ac:dyDescent="0.3">
      <c r="A8" s="71" t="s">
        <v>13</v>
      </c>
      <c r="B8" s="72" t="s">
        <v>14</v>
      </c>
      <c r="C8" s="73" t="s">
        <v>15</v>
      </c>
      <c r="D8" s="72" t="s">
        <v>16</v>
      </c>
      <c r="E8" s="74" t="s">
        <v>17</v>
      </c>
      <c r="F8" s="75" t="s">
        <v>18</v>
      </c>
      <c r="G8" s="9"/>
    </row>
    <row r="9" spans="1:9" x14ac:dyDescent="0.3">
      <c r="A9" s="118" t="s">
        <v>23</v>
      </c>
      <c r="B9" s="119" t="s">
        <v>263</v>
      </c>
      <c r="C9" s="120" t="s">
        <v>191</v>
      </c>
      <c r="D9" s="121">
        <v>2</v>
      </c>
      <c r="E9" s="128"/>
      <c r="F9" s="122">
        <f>ROUND(E9*D9,0)</f>
        <v>0</v>
      </c>
    </row>
    <row r="10" spans="1:9" s="1" customFormat="1" ht="93.75" customHeight="1" outlineLevel="1" x14ac:dyDescent="0.3">
      <c r="A10" s="58"/>
      <c r="B10" s="123" t="s">
        <v>271</v>
      </c>
      <c r="C10" s="60"/>
      <c r="D10" s="58"/>
      <c r="E10" s="61"/>
      <c r="F10" s="62"/>
      <c r="G10" s="11"/>
      <c r="H10" s="10"/>
      <c r="I10" s="10"/>
    </row>
    <row r="11" spans="1:9" s="1" customFormat="1" x14ac:dyDescent="0.3">
      <c r="A11" s="118" t="s">
        <v>25</v>
      </c>
      <c r="B11" s="119" t="s">
        <v>192</v>
      </c>
      <c r="C11" s="120" t="s">
        <v>191</v>
      </c>
      <c r="D11" s="121">
        <v>1</v>
      </c>
      <c r="E11" s="128"/>
      <c r="F11" s="122">
        <f>ROUND(E11*D11,0)</f>
        <v>0</v>
      </c>
      <c r="G11" s="11"/>
      <c r="H11" s="10"/>
      <c r="I11" s="10"/>
    </row>
    <row r="12" spans="1:9" s="1" customFormat="1" ht="103.5" customHeight="1" outlineLevel="1" x14ac:dyDescent="0.3">
      <c r="A12" s="58"/>
      <c r="B12" s="123" t="s">
        <v>273</v>
      </c>
      <c r="C12" s="60"/>
      <c r="D12" s="58"/>
      <c r="E12" s="61"/>
      <c r="F12" s="62"/>
      <c r="G12" s="11"/>
      <c r="H12" s="10"/>
      <c r="I12" s="10"/>
    </row>
    <row r="13" spans="1:9" s="1" customFormat="1" x14ac:dyDescent="0.3">
      <c r="A13" s="118" t="s">
        <v>264</v>
      </c>
      <c r="B13" s="119" t="s">
        <v>193</v>
      </c>
      <c r="C13" s="120" t="s">
        <v>191</v>
      </c>
      <c r="D13" s="121">
        <v>2</v>
      </c>
      <c r="E13" s="128"/>
      <c r="F13" s="122">
        <f>ROUND(E13*D13,0)</f>
        <v>0</v>
      </c>
      <c r="G13" s="11"/>
      <c r="H13" s="10"/>
      <c r="I13" s="10"/>
    </row>
    <row r="14" spans="1:9" s="1" customFormat="1" ht="124.2" outlineLevel="1" x14ac:dyDescent="0.3">
      <c r="A14" s="58"/>
      <c r="B14" s="123" t="s">
        <v>272</v>
      </c>
      <c r="C14" s="60"/>
      <c r="D14" s="58"/>
      <c r="E14" s="61"/>
      <c r="F14" s="62"/>
      <c r="G14" s="11"/>
      <c r="H14" s="10"/>
      <c r="I14" s="10"/>
    </row>
    <row r="15" spans="1:9" s="1" customFormat="1" x14ac:dyDescent="0.3">
      <c r="A15" s="76" t="s">
        <v>262</v>
      </c>
      <c r="B15" s="105" t="s">
        <v>267</v>
      </c>
      <c r="C15" s="78" t="s">
        <v>191</v>
      </c>
      <c r="D15" s="77">
        <v>5</v>
      </c>
      <c r="E15" s="129"/>
      <c r="F15" s="104">
        <f>ROUND(E15*D15,0)</f>
        <v>0</v>
      </c>
      <c r="G15" s="11"/>
      <c r="H15" s="10"/>
      <c r="I15" s="10"/>
    </row>
    <row r="16" spans="1:9" s="1" customFormat="1" ht="66" outlineLevel="1" x14ac:dyDescent="0.3">
      <c r="A16" s="106"/>
      <c r="B16" s="107" t="s">
        <v>266</v>
      </c>
      <c r="C16" s="108"/>
      <c r="D16" s="106"/>
      <c r="E16" s="109"/>
      <c r="F16" s="110"/>
      <c r="G16" s="11"/>
      <c r="H16" s="10"/>
      <c r="I16" s="10"/>
    </row>
    <row r="17" spans="1:9" s="1" customFormat="1" ht="15" customHeight="1" x14ac:dyDescent="0.3">
      <c r="A17" s="89"/>
      <c r="B17" s="90" t="s">
        <v>185</v>
      </c>
      <c r="C17" s="91" t="s">
        <v>21</v>
      </c>
      <c r="D17" s="90"/>
      <c r="E17" s="92"/>
      <c r="F17" s="93">
        <f>SUM(F9:F15)</f>
        <v>0</v>
      </c>
      <c r="G17" s="3"/>
      <c r="H17" s="2"/>
      <c r="I17" s="2"/>
    </row>
    <row r="18" spans="1:9" ht="15" customHeight="1" x14ac:dyDescent="0.25">
      <c r="A18" s="21"/>
      <c r="B18" s="7"/>
      <c r="C18" s="8"/>
      <c r="D18" s="7"/>
      <c r="E18" s="22"/>
      <c r="F18" s="23"/>
    </row>
    <row r="19" spans="1:9" s="1" customFormat="1" ht="15" x14ac:dyDescent="0.25">
      <c r="A19" s="10"/>
      <c r="B19" s="24"/>
      <c r="C19" s="25"/>
      <c r="D19" s="10"/>
      <c r="E19" s="26"/>
      <c r="F19" s="11"/>
      <c r="G19" s="11"/>
      <c r="H19" s="10"/>
      <c r="I19" s="10"/>
    </row>
    <row r="20" spans="1:9" ht="15" customHeight="1" x14ac:dyDescent="0.25">
      <c r="A20" s="21"/>
      <c r="B20" s="7"/>
      <c r="C20" s="8"/>
      <c r="D20" s="7"/>
      <c r="E20" s="22"/>
      <c r="F20" s="23"/>
    </row>
    <row r="21" spans="1:9" s="1" customFormat="1" ht="15" x14ac:dyDescent="0.25">
      <c r="A21" s="10"/>
      <c r="B21" s="24"/>
      <c r="C21" s="25"/>
      <c r="D21" s="10"/>
      <c r="E21" s="26"/>
      <c r="F21" s="11"/>
      <c r="G21" s="11"/>
      <c r="H21" s="10"/>
      <c r="I21" s="10"/>
    </row>
    <row r="22" spans="1:9" ht="15" customHeight="1" x14ac:dyDescent="0.3">
      <c r="A22" s="21"/>
      <c r="B22" s="7"/>
      <c r="C22" s="8"/>
      <c r="D22" s="7"/>
      <c r="E22" s="22"/>
      <c r="F22" s="23"/>
    </row>
    <row r="23" spans="1:9" s="1" customFormat="1" x14ac:dyDescent="0.3">
      <c r="A23" s="10"/>
      <c r="B23" s="24"/>
      <c r="C23" s="25"/>
      <c r="D23" s="10"/>
      <c r="E23" s="26"/>
      <c r="F23" s="11"/>
      <c r="G23" s="11"/>
      <c r="H23" s="10"/>
      <c r="I23" s="10"/>
    </row>
    <row r="24" spans="1:9" s="1" customFormat="1" ht="15" customHeight="1" x14ac:dyDescent="0.3">
      <c r="A24" s="27"/>
      <c r="B24" s="28"/>
      <c r="C24" s="29"/>
      <c r="D24" s="28"/>
      <c r="E24" s="30"/>
      <c r="F24" s="31"/>
      <c r="G24" s="3"/>
      <c r="H24" s="2"/>
      <c r="I24" s="2"/>
    </row>
    <row r="25" spans="1:9" ht="15" customHeight="1" x14ac:dyDescent="0.3">
      <c r="A25" s="21"/>
      <c r="B25" s="7"/>
      <c r="C25" s="8"/>
      <c r="D25" s="7"/>
      <c r="E25" s="22"/>
      <c r="F25" s="23"/>
    </row>
    <row r="26" spans="1:9" s="1" customFormat="1" x14ac:dyDescent="0.3">
      <c r="A26" s="10"/>
      <c r="B26" s="24"/>
      <c r="C26" s="25"/>
      <c r="D26" s="10"/>
      <c r="E26" s="26"/>
      <c r="F26" s="11"/>
      <c r="G26" s="11"/>
      <c r="H26" s="10"/>
      <c r="I26" s="10"/>
    </row>
    <row r="27" spans="1:9" x14ac:dyDescent="0.3">
      <c r="A27" s="21"/>
      <c r="B27" s="7"/>
      <c r="C27" s="8"/>
      <c r="D27" s="7"/>
      <c r="E27" s="22"/>
      <c r="F27" s="23"/>
    </row>
    <row r="28" spans="1:9" s="1" customFormat="1" x14ac:dyDescent="0.3">
      <c r="A28" s="10"/>
      <c r="B28" s="24"/>
      <c r="C28" s="25"/>
      <c r="D28" s="10"/>
      <c r="E28" s="26"/>
      <c r="F28" s="11"/>
      <c r="G28" s="11"/>
      <c r="H28" s="10"/>
      <c r="I28" s="10"/>
    </row>
    <row r="29" spans="1:9" x14ac:dyDescent="0.3">
      <c r="A29" s="21"/>
      <c r="B29" s="7"/>
      <c r="C29" s="8"/>
      <c r="D29" s="7"/>
      <c r="E29" s="22"/>
      <c r="F29" s="23"/>
    </row>
    <row r="30" spans="1:9" s="1" customFormat="1" x14ac:dyDescent="0.3">
      <c r="A30" s="10"/>
      <c r="B30" s="24"/>
      <c r="C30" s="25"/>
      <c r="D30" s="10"/>
      <c r="E30" s="26"/>
      <c r="F30" s="11"/>
      <c r="G30" s="11"/>
      <c r="H30" s="10"/>
      <c r="I30" s="10"/>
    </row>
    <row r="31" spans="1:9" x14ac:dyDescent="0.3">
      <c r="A31" s="21"/>
      <c r="B31" s="7"/>
      <c r="C31" s="8"/>
      <c r="D31" s="7"/>
      <c r="E31" s="22"/>
      <c r="F31" s="23"/>
    </row>
    <row r="32" spans="1:9" s="1" customFormat="1" x14ac:dyDescent="0.3">
      <c r="A32" s="10"/>
      <c r="B32" s="24"/>
      <c r="C32" s="25"/>
      <c r="D32" s="10"/>
      <c r="E32" s="26"/>
      <c r="F32" s="11"/>
      <c r="G32" s="11"/>
      <c r="H32" s="10"/>
      <c r="I32" s="10"/>
    </row>
    <row r="33" spans="1:9" s="1" customFormat="1" x14ac:dyDescent="0.3">
      <c r="A33" s="21"/>
      <c r="B33" s="7"/>
      <c r="C33" s="8"/>
      <c r="D33" s="7"/>
      <c r="E33" s="22"/>
      <c r="F33" s="23"/>
      <c r="G33" s="3"/>
      <c r="H33" s="2"/>
      <c r="I33" s="2"/>
    </row>
    <row r="34" spans="1:9" s="1" customFormat="1" x14ac:dyDescent="0.3">
      <c r="A34" s="10"/>
      <c r="B34" s="24"/>
      <c r="C34" s="25"/>
      <c r="D34" s="10"/>
      <c r="E34" s="26"/>
      <c r="F34" s="11"/>
      <c r="G34" s="11"/>
      <c r="H34" s="10"/>
      <c r="I34" s="10"/>
    </row>
    <row r="35" spans="1:9" x14ac:dyDescent="0.3">
      <c r="A35" s="21"/>
      <c r="B35" s="7"/>
      <c r="C35" s="8"/>
      <c r="D35" s="7"/>
      <c r="E35" s="22"/>
      <c r="F35" s="23"/>
    </row>
    <row r="36" spans="1:9" s="1" customFormat="1" x14ac:dyDescent="0.3">
      <c r="A36" s="10"/>
      <c r="B36" s="24"/>
      <c r="C36" s="25"/>
      <c r="D36" s="10"/>
      <c r="E36" s="26"/>
      <c r="F36" s="11"/>
      <c r="G36" s="11"/>
      <c r="H36" s="10"/>
      <c r="I36" s="10"/>
    </row>
    <row r="37" spans="1:9" x14ac:dyDescent="0.3">
      <c r="A37" s="21"/>
      <c r="B37" s="7"/>
      <c r="C37" s="8"/>
      <c r="D37" s="7"/>
      <c r="E37" s="22"/>
      <c r="F37" s="23"/>
    </row>
    <row r="38" spans="1:9" s="1" customFormat="1" x14ac:dyDescent="0.3">
      <c r="A38" s="10"/>
      <c r="B38" s="24"/>
      <c r="C38" s="25"/>
      <c r="D38" s="10"/>
      <c r="E38" s="26"/>
      <c r="F38" s="11"/>
      <c r="G38" s="11"/>
      <c r="H38" s="10"/>
      <c r="I38" s="10"/>
    </row>
    <row r="39" spans="1:9" x14ac:dyDescent="0.3">
      <c r="A39" s="27"/>
      <c r="B39" s="28"/>
      <c r="C39" s="29"/>
      <c r="D39" s="28"/>
      <c r="E39" s="30"/>
      <c r="F39" s="31"/>
    </row>
    <row r="40" spans="1:9" x14ac:dyDescent="0.3">
      <c r="A40" s="21"/>
      <c r="B40" s="7"/>
      <c r="C40" s="8"/>
      <c r="D40" s="7"/>
      <c r="E40" s="22"/>
      <c r="F40" s="23"/>
    </row>
    <row r="41" spans="1:9" s="1" customFormat="1" x14ac:dyDescent="0.3">
      <c r="A41" s="10"/>
      <c r="B41" s="24"/>
      <c r="C41" s="25"/>
      <c r="D41" s="10"/>
      <c r="E41" s="26"/>
      <c r="F41" s="11"/>
      <c r="G41" s="11"/>
      <c r="H41" s="10"/>
      <c r="I41" s="10"/>
    </row>
    <row r="42" spans="1:9" x14ac:dyDescent="0.3">
      <c r="A42" s="21"/>
      <c r="B42" s="7"/>
      <c r="C42" s="8"/>
      <c r="D42" s="7"/>
      <c r="E42" s="22"/>
      <c r="F42" s="23"/>
    </row>
    <row r="43" spans="1:9" s="1" customFormat="1" x14ac:dyDescent="0.3">
      <c r="A43" s="10"/>
      <c r="B43" s="24"/>
      <c r="C43" s="25"/>
      <c r="D43" s="10"/>
      <c r="E43" s="26"/>
      <c r="F43" s="11"/>
      <c r="G43" s="11"/>
      <c r="H43" s="10"/>
      <c r="I43" s="10"/>
    </row>
    <row r="44" spans="1:9" x14ac:dyDescent="0.3">
      <c r="A44" s="21"/>
      <c r="B44" s="7"/>
      <c r="C44" s="8"/>
      <c r="D44" s="7"/>
      <c r="E44" s="22"/>
      <c r="F44" s="23"/>
    </row>
    <row r="45" spans="1:9" s="1" customFormat="1" x14ac:dyDescent="0.3">
      <c r="A45" s="10"/>
      <c r="B45" s="24"/>
      <c r="C45" s="25"/>
      <c r="D45" s="10"/>
      <c r="E45" s="26"/>
      <c r="F45" s="11"/>
      <c r="G45" s="11"/>
      <c r="H45" s="10"/>
      <c r="I45" s="10"/>
    </row>
    <row r="46" spans="1:9" x14ac:dyDescent="0.3">
      <c r="A46" s="21"/>
      <c r="B46" s="7"/>
      <c r="C46" s="8"/>
      <c r="D46" s="7"/>
      <c r="E46" s="22"/>
      <c r="F46" s="23"/>
    </row>
    <row r="47" spans="1:9" s="1" customFormat="1" x14ac:dyDescent="0.3">
      <c r="A47" s="10"/>
      <c r="B47" s="24"/>
      <c r="C47" s="25"/>
      <c r="D47" s="10"/>
      <c r="E47" s="26"/>
      <c r="F47" s="11"/>
      <c r="G47" s="11"/>
      <c r="H47" s="10"/>
      <c r="I47" s="10"/>
    </row>
    <row r="48" spans="1:9" x14ac:dyDescent="0.3">
      <c r="A48" s="21"/>
      <c r="B48" s="7"/>
      <c r="C48" s="8"/>
      <c r="D48" s="7"/>
      <c r="E48" s="22"/>
      <c r="F48" s="23"/>
    </row>
    <row r="49" spans="1:9" s="1" customFormat="1" x14ac:dyDescent="0.3">
      <c r="A49" s="10"/>
      <c r="B49" s="24"/>
      <c r="C49" s="25"/>
      <c r="D49" s="10"/>
      <c r="E49" s="26"/>
      <c r="F49" s="11"/>
      <c r="G49" s="11"/>
      <c r="H49" s="10"/>
      <c r="I49" s="10"/>
    </row>
    <row r="50" spans="1:9" x14ac:dyDescent="0.3">
      <c r="A50" s="32"/>
      <c r="B50" s="33"/>
      <c r="C50" s="34"/>
      <c r="D50" s="33"/>
      <c r="E50" s="35"/>
      <c r="F50" s="36"/>
    </row>
    <row r="53" spans="1:9" x14ac:dyDescent="0.3">
      <c r="A53" s="37"/>
      <c r="B53" s="33"/>
      <c r="C53" s="38"/>
      <c r="D53" s="37"/>
      <c r="E53" s="39"/>
      <c r="F53" s="40"/>
    </row>
  </sheetData>
  <sheetProtection algorithmName="SHA-512" hashValue="4pIBbUfsP1kL1CdrMKRuLQSi/9rKMiHq8Bz0nchiEt3AxyI4PR5x0CCipSm81Vc16vWvE4lgX1bj5bZZfhIpPg==" saltValue="8IdR/COdcmdi8RSunKDcCw=="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souhrn</vt:lpstr>
      <vt:lpstr>swb</vt:lpstr>
      <vt:lpstr>mzb</vt:lpstr>
      <vt:lpstr>brodítka</vt:lpstr>
      <vt:lpstr>brodítka!Oblast_tisku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2019-01-29T11:00:05Z</dcterms:created>
  <dcterms:modified xsi:type="dcterms:W3CDTF">2019-04-12T11:08:17Z</dcterms:modified>
</cp:coreProperties>
</file>