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Přehled" sheetId="3" r:id="rId1"/>
    <sheet name="Stavební práce" sheetId="2" r:id="rId2"/>
    <sheet name="Zahradní práce a materiál" sheetId="4" r:id="rId3"/>
  </sheets>
  <definedNames/>
  <calcPr calcId="152511"/>
</workbook>
</file>

<file path=xl/sharedStrings.xml><?xml version="1.0" encoding="utf-8"?>
<sst xmlns="http://schemas.openxmlformats.org/spreadsheetml/2006/main" count="253" uniqueCount="172">
  <si>
    <t>A</t>
  </si>
  <si>
    <t>Pěstební opatření</t>
  </si>
  <si>
    <t>Množství</t>
  </si>
  <si>
    <t>Cena celkem</t>
  </si>
  <si>
    <t>Kácení stromů do 500mm</t>
  </si>
  <si>
    <t>ks</t>
  </si>
  <si>
    <t>Frézování pařezu</t>
  </si>
  <si>
    <t>Odvoz a likvidace dřevní hmoty</t>
  </si>
  <si>
    <t>B</t>
  </si>
  <si>
    <t>Příprava pozemku, výsadby</t>
  </si>
  <si>
    <t>Chemické odplevelení před výsadbou vč. postřikové kapaliny</t>
  </si>
  <si>
    <t>Plošná úprava terénu</t>
  </si>
  <si>
    <t>Obdělání půdy frézováním</t>
  </si>
  <si>
    <t>Obdělání půdy vláčením</t>
  </si>
  <si>
    <t>Obdělání půdy hrabáním</t>
  </si>
  <si>
    <t>Založení trávníku hřišťového výsevem</t>
  </si>
  <si>
    <t>Montáž neviditelného obrubníku vč. ocelových hřebů 210mm</t>
  </si>
  <si>
    <t>bm</t>
  </si>
  <si>
    <t>Výsadba listnatých stromů s 50% výměnou půdy vč. ukotvení</t>
  </si>
  <si>
    <t>Výsadba keře s 50% výměnou půdy</t>
  </si>
  <si>
    <t>Mulčování rostlin štěrkem</t>
  </si>
  <si>
    <t>C</t>
  </si>
  <si>
    <t>Specifikace pomocný materiál</t>
  </si>
  <si>
    <t>Neviditelný obrubník v.60mm</t>
  </si>
  <si>
    <t>m</t>
  </si>
  <si>
    <t>Štěrk šedý fr. 4-8mm</t>
  </si>
  <si>
    <t>Mulčovací textilie vč. pokládky a hřebů</t>
  </si>
  <si>
    <t>Travní osivo hřišťová travní směs</t>
  </si>
  <si>
    <t>kg</t>
  </si>
  <si>
    <t>DPH 21%</t>
  </si>
  <si>
    <t>REKAPITULACE ROZPOČTU</t>
  </si>
  <si>
    <t>Stavba:</t>
  </si>
  <si>
    <t>ZŠ Mládežnická, Mládežnická 536, Trutnov 541 02</t>
  </si>
  <si>
    <t>Objekt:</t>
  </si>
  <si>
    <t>Stavební práce - Výstavba zpevněných ploch</t>
  </si>
  <si>
    <t>1) Náklady z rozpočtu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</si>
  <si>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</si>
  <si>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</si>
  <si>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</si>
  <si>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</si>
  <si>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</si>
  <si>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2) Ostatní náklady</t>
  </si>
  <si>
    <t>Cena bez DPH</t>
  </si>
  <si>
    <t>Cena s DPH</t>
  </si>
  <si>
    <t>ROZPOČET</t>
  </si>
  <si>
    <t>Stavební práce - Výstavba zpevněných ploch a vyvýšených záhonů</t>
  </si>
  <si>
    <t>PČ</t>
  </si>
  <si>
    <t>Typ</t>
  </si>
  <si>
    <t>Kód</t>
  </si>
  <si>
    <t>Popis</t>
  </si>
  <si>
    <t>MJ</t>
  </si>
  <si>
    <t>J.cena</t>
  </si>
  <si>
    <t>1</t>
  </si>
  <si>
    <t>K</t>
  </si>
  <si>
    <t>131201102</t>
  </si>
  <si>
    <t>Hloubení jam nezapažených v hornině tř. 3 objemu do 1000 m3</t>
  </si>
  <si>
    <t>m3</t>
  </si>
  <si>
    <t>57</t>
  </si>
  <si>
    <t>162301101</t>
  </si>
  <si>
    <t>Vodorovné přemístění do 500 m výkopku/sypaniny z horniny tř. 1 až 4</t>
  </si>
  <si>
    <t>12</t>
  </si>
  <si>
    <t>162601102</t>
  </si>
  <si>
    <t>Vodorovné přemístění do 5000 m výkopku/sypaniny z horniny tř. 1 až 4</t>
  </si>
  <si>
    <t>59</t>
  </si>
  <si>
    <t>167101101</t>
  </si>
  <si>
    <t>Nakládání výkopku z hornin tř. 1 až 4 do 100 m3</t>
  </si>
  <si>
    <t>58</t>
  </si>
  <si>
    <t>171101101R</t>
  </si>
  <si>
    <t>Rozhrnutí zbylé zeminy</t>
  </si>
  <si>
    <t>48</t>
  </si>
  <si>
    <t>171201201</t>
  </si>
  <si>
    <t>Uložení sypaniny na skládky</t>
  </si>
  <si>
    <t>49</t>
  </si>
  <si>
    <t>171201211</t>
  </si>
  <si>
    <t>Poplatek za uložení odpadu ze sypaniny na skládce (skládkovné)</t>
  </si>
  <si>
    <t>t</t>
  </si>
  <si>
    <t>45</t>
  </si>
  <si>
    <t>564731111</t>
  </si>
  <si>
    <t>Podklad z kameniva hrubého drceného vel. 32-63 mm tl 100 mm</t>
  </si>
  <si>
    <t>m2</t>
  </si>
  <si>
    <t>47</t>
  </si>
  <si>
    <t>564811111</t>
  </si>
  <si>
    <t>Podklad ze štěrkodrtě ŠD tl 50 mm</t>
  </si>
  <si>
    <t>46</t>
  </si>
  <si>
    <t>564831111</t>
  </si>
  <si>
    <t>Podklad ze štěrkodrtě ŠD tl 100 mm</t>
  </si>
  <si>
    <t>2</t>
  </si>
  <si>
    <t>596811223</t>
  </si>
  <si>
    <t>Kladení betonové dlažby komunikací pro pěší bez lože vel do 0,25 m2 plochy přes 300 m2</t>
  </si>
  <si>
    <t>3</t>
  </si>
  <si>
    <t>M</t>
  </si>
  <si>
    <t>592457020</t>
  </si>
  <si>
    <t>dlažba betonová 500x500 tl. 50 mm</t>
  </si>
  <si>
    <t>4</t>
  </si>
  <si>
    <t>916331112</t>
  </si>
  <si>
    <t>Osazení zahradního obrubníku betonového do lože z betonu s boční opěrou</t>
  </si>
  <si>
    <t>6</t>
  </si>
  <si>
    <t>592172120</t>
  </si>
  <si>
    <t>obrubník betonový zahradní šedý 100 x 5 x 20 cm</t>
  </si>
  <si>
    <t>kus</t>
  </si>
  <si>
    <t>41</t>
  </si>
  <si>
    <t>936104213</t>
  </si>
  <si>
    <t>Montáž odpadkového koše kotevními šrouby na  pevný podklad</t>
  </si>
  <si>
    <t>42</t>
  </si>
  <si>
    <t>749101200R</t>
  </si>
  <si>
    <t>koš odpadkový bez víka</t>
  </si>
  <si>
    <t>43</t>
  </si>
  <si>
    <t>936124113</t>
  </si>
  <si>
    <t>Montáž lavičky stabilní kotvené šrouby na pevný podklad</t>
  </si>
  <si>
    <t>44</t>
  </si>
  <si>
    <t>749101000R</t>
  </si>
  <si>
    <t xml:space="preserve">lavička s opěradlem </t>
  </si>
  <si>
    <t>56</t>
  </si>
  <si>
    <t>998223011</t>
  </si>
  <si>
    <t>Přesun hmot pro pozemní komunikace s krytem dlážděným</t>
  </si>
  <si>
    <t>KRYCÍ LIST ROZPOČTU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</si>
  <si>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</si>
  <si>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</si>
  <si>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</si>
  <si>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</si>
  <si>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</si>
  <si>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</si>
  <si>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</si>
  <si>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</si>
  <si>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</si>
  <si>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</si>
  <si>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</si>
  <si>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</si>
  <si>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Zpracovatel:</t>
  </si>
  <si>
    <t>Poznámka:</t>
  </si>
  <si>
    <t>Náklady z rozpočtu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</si>
  <si>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</si>
  <si>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</si>
  <si>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</si>
  <si>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</si>
  <si>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</si>
  <si>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</si>
  <si>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</si>
  <si>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</si>
  <si>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</si>
  <si>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</si>
  <si>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</si>
  <si>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</si>
  <si>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</si>
  <si>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</si>
  <si>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</si>
  <si>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Návod na vyplnění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</si>
  <si>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</si>
  <si>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Hnojivo - granulované</t>
  </si>
  <si>
    <t>Soupis stavebních prací, dodávek a služeb</t>
  </si>
  <si>
    <t>č.</t>
  </si>
  <si>
    <t>POLOŽKA</t>
  </si>
  <si>
    <t>Nabídková celková cena za  položku v Kč bez DPH</t>
  </si>
  <si>
    <t>Nabídková celková cena za  položku v Kč vč. DPH</t>
  </si>
  <si>
    <t>1.</t>
  </si>
  <si>
    <t>Stavební práce</t>
  </si>
  <si>
    <t>2.</t>
  </si>
  <si>
    <t>CELKEM</t>
  </si>
  <si>
    <t xml:space="preserve">
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.................................................
                                                                                                                                                                                            ………………………………………………….. 
                                                                                                                                                                                        Jméno a podpis oprávněné osoby
</t>
  </si>
  <si>
    <t>Položka rozpočtu</t>
  </si>
  <si>
    <t>Jednotka</t>
  </si>
  <si>
    <t>Počet jednotek</t>
  </si>
  <si>
    <t>Nabídková cena za jednotku v Kč bez DPH</t>
  </si>
  <si>
    <t>Nabídková celková cena za položku v Kč bez DPH</t>
  </si>
  <si>
    <t>Nabídková celková cena za položku v Kč vč. DPH</t>
  </si>
  <si>
    <t>Zahradní práce a materiál</t>
  </si>
  <si>
    <t>Keře listnaté vel.20-30 (viz. osazovací plán)</t>
  </si>
  <si>
    <t>Strom listnatý min. vel. 12-14ZB  (viz. osazovací plán)</t>
  </si>
  <si>
    <t>Základní škola, Trutnov 2, Mládežnická 536</t>
  </si>
  <si>
    <t>"Parkové úpravy - Základní škola, Trutnov 2, Mládežnická 536"</t>
  </si>
  <si>
    <t>Parkové úpravy - Základní škola, Trutnov 2, Mládežnická 536</t>
  </si>
  <si>
    <r>
      <rPr>
        <b/>
        <sz val="14"/>
        <color theme="1"/>
        <rFont val="Helvetica"/>
        <family val="2"/>
        <scheme val="minor"/>
      </rPr>
      <t xml:space="preserve">Příloha č. 4
</t>
    </r>
    <r>
      <rPr>
        <b/>
        <sz val="20"/>
        <color theme="4" tint="-0.24997000396251678"/>
        <rFont val="Helvetica"/>
        <family val="2"/>
        <scheme val="minor"/>
      </rPr>
      <t xml:space="preserve">Soupis stavebních prací, dodávek a služeb </t>
    </r>
    <r>
      <rPr>
        <b/>
        <sz val="14"/>
        <color theme="1"/>
        <rFont val="Helvetica"/>
        <family val="2"/>
        <scheme val="minor"/>
      </rPr>
      <t xml:space="preserve">
veřejné zakázky na služby s názvem:</t>
    </r>
    <r>
      <rPr>
        <sz val="14"/>
        <color theme="1"/>
        <rFont val="Helvetica"/>
        <family val="2"/>
        <scheme val="minor"/>
      </rPr>
      <t xml:space="preserve">
</t>
    </r>
    <r>
      <rPr>
        <b/>
        <sz val="20"/>
        <color theme="1"/>
        <rFont val="Helvetica"/>
        <family val="2"/>
        <scheme val="minor"/>
      </rPr>
      <t>„Parkové úpravy - Základní škola, Trutnov 2, Mládežnická 536“</t>
    </r>
    <r>
      <rPr>
        <sz val="14"/>
        <color theme="1"/>
        <rFont val="Helvetica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</si>
</sst>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Kč&quot;"/>
    <numFmt numFmtId="165" formatCode="#,##0\ [$Kč-405]"/>
    <numFmt numFmtId="166" formatCode="0\ [$Kč-405]"/>
    <numFmt numFmtId="167" formatCode="#,##0.000"/>
    <numFmt numFmtId="168" formatCode="#,##0.00%"/>
    <numFmt numFmtId="169" formatCode="#,##0.00\ &quot;Kč&quot;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8"/>
      <color indexed="8"/>
      <name val="Trebuchet MS"/>
      <family val="2"/>
    </font>
    <font>
      <b/>
      <sz val="16"/>
      <color indexed="8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color indexed="10"/>
      <name val="Trebuchet MS"/>
      <family val="2"/>
    </font>
    <font>
      <b/>
      <sz val="12"/>
      <color indexed="11"/>
      <name val="Trebuchet MS"/>
      <family val="2"/>
    </font>
    <font>
      <sz val="12"/>
      <color indexed="12"/>
      <name val="Trebuchet MS"/>
      <family val="2"/>
    </font>
    <font>
      <sz val="10"/>
      <color indexed="12"/>
      <name val="Trebuchet MS"/>
      <family val="2"/>
    </font>
    <font>
      <i/>
      <sz val="8"/>
      <color indexed="15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9696"/>
      <name val="Trebuchet MS"/>
      <family val="2"/>
    </font>
    <font>
      <b/>
      <sz val="8"/>
      <color rgb="FF969696"/>
      <name val="Trebuchet MS"/>
      <family val="2"/>
    </font>
    <font>
      <sz val="14"/>
      <color theme="1"/>
      <name val="Helvetica"/>
      <family val="2"/>
      <scheme val="minor"/>
    </font>
    <font>
      <b/>
      <sz val="14"/>
      <color theme="1"/>
      <name val="Helvetica"/>
      <family val="2"/>
      <scheme val="minor"/>
    </font>
    <font>
      <b/>
      <sz val="20"/>
      <color theme="4" tint="-0.24997000396251678"/>
      <name val="Helvetica"/>
      <family val="2"/>
      <scheme val="minor"/>
    </font>
    <font>
      <b/>
      <sz val="20"/>
      <color theme="1"/>
      <name val="Helvetica"/>
      <family val="2"/>
      <scheme val="minor"/>
    </font>
    <font>
      <b/>
      <sz val="14"/>
      <name val="Helvetica"/>
      <family val="2"/>
      <scheme val="minor"/>
    </font>
    <font>
      <b/>
      <sz val="9"/>
      <color theme="1"/>
      <name val="Helvetica"/>
      <family val="2"/>
      <scheme val="minor"/>
    </font>
    <font>
      <b/>
      <sz val="11"/>
      <color rgb="FFC00000"/>
      <name val="Helvetica"/>
      <family val="2"/>
      <scheme val="minor"/>
    </font>
    <font>
      <b/>
      <sz val="14"/>
      <color rgb="FFC00000"/>
      <name val="Helvetica"/>
      <family val="2"/>
      <scheme val="minor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hair">
        <color indexed="14"/>
      </bottom>
    </border>
    <border>
      <left style="hair">
        <color indexed="14"/>
      </left>
      <right/>
      <top style="hair">
        <color indexed="14"/>
      </top>
      <bottom style="hair">
        <color indexed="14"/>
      </bottom>
    </border>
    <border>
      <left/>
      <right/>
      <top style="hair">
        <color indexed="14"/>
      </top>
      <bottom style="hair">
        <color indexed="14"/>
      </bottom>
    </border>
    <border>
      <left/>
      <right/>
      <top style="hair">
        <color indexed="14"/>
      </top>
      <bottom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indexed="14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hair">
        <color indexed="1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>
        <color indexed="14"/>
      </top>
      <bottom style="medium"/>
    </border>
    <border>
      <left/>
      <right style="medium"/>
      <top style="hair">
        <color indexed="14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>
        <color indexed="14"/>
      </left>
      <right style="medium"/>
      <top style="hair">
        <color indexed="14"/>
      </top>
      <bottom style="hair">
        <color indexed="14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medium"/>
      <top style="hair">
        <color indexed="14"/>
      </top>
      <bottom style="hair">
        <color indexed="14"/>
      </bottom>
    </border>
    <border>
      <left/>
      <right style="medium"/>
      <top style="hair">
        <color indexed="14"/>
      </top>
      <bottom/>
    </border>
    <border>
      <left style="thin">
        <color indexed="16"/>
      </left>
      <right/>
      <top/>
      <bottom/>
    </border>
    <border>
      <left/>
      <right style="thin">
        <color indexed="16"/>
      </right>
      <top/>
      <bottom/>
    </border>
    <border>
      <left style="thin">
        <color indexed="16"/>
      </left>
      <right/>
      <top/>
      <bottom style="medium"/>
    </border>
    <border>
      <left/>
      <right style="thin">
        <color indexed="16"/>
      </right>
      <top/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" xfId="0" applyNumberFormat="1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8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16" fillId="4" borderId="8" xfId="0" applyFont="1" applyFill="1" applyBorder="1" applyAlignment="1" applyProtection="1">
      <alignment horizontal="right" vertical="center"/>
      <protection/>
    </xf>
    <xf numFmtId="0" fontId="16" fillId="4" borderId="8" xfId="0" applyFont="1" applyFill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3" fillId="0" borderId="29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31" fillId="5" borderId="30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31" fillId="5" borderId="32" xfId="0" applyFont="1" applyFill="1" applyBorder="1" applyAlignment="1">
      <alignment horizontal="center" vertical="center" wrapText="1"/>
    </xf>
    <xf numFmtId="4" fontId="32" fillId="6" borderId="33" xfId="0" applyNumberFormat="1" applyFont="1" applyFill="1" applyBorder="1" applyAlignment="1">
      <alignment horizontal="center" vertical="center"/>
    </xf>
    <xf numFmtId="4" fontId="32" fillId="6" borderId="34" xfId="0" applyNumberFormat="1" applyFont="1" applyFill="1" applyBorder="1" applyAlignment="1">
      <alignment vertical="center"/>
    </xf>
    <xf numFmtId="169" fontId="0" fillId="0" borderId="34" xfId="0" applyNumberFormat="1" applyBorder="1" applyAlignment="1">
      <alignment horizontal="right"/>
    </xf>
    <xf numFmtId="0" fontId="32" fillId="6" borderId="35" xfId="0" applyFont="1" applyFill="1" applyBorder="1" applyAlignment="1">
      <alignment horizontal="center" vertical="center"/>
    </xf>
    <xf numFmtId="0" fontId="32" fillId="6" borderId="36" xfId="0" applyFont="1" applyFill="1" applyBorder="1" applyAlignment="1">
      <alignment vertical="center"/>
    </xf>
    <xf numFmtId="169" fontId="30" fillId="6" borderId="37" xfId="0" applyNumberFormat="1" applyFont="1" applyFill="1" applyBorder="1" applyAlignment="1">
      <alignment horizontal="right" vertical="center"/>
    </xf>
    <xf numFmtId="169" fontId="30" fillId="6" borderId="38" xfId="0" applyNumberFormat="1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vertical="center"/>
    </xf>
    <xf numFmtId="49" fontId="36" fillId="5" borderId="39" xfId="0" applyNumberFormat="1" applyFont="1" applyFill="1" applyBorder="1" applyAlignment="1">
      <alignment horizontal="center" vertical="center"/>
    </xf>
    <xf numFmtId="49" fontId="36" fillId="5" borderId="40" xfId="0" applyNumberFormat="1" applyFont="1" applyFill="1" applyBorder="1" applyAlignment="1">
      <alignment horizontal="center" vertical="center"/>
    </xf>
    <xf numFmtId="49" fontId="36" fillId="5" borderId="40" xfId="0" applyNumberFormat="1" applyFont="1" applyFill="1" applyBorder="1" applyAlignment="1">
      <alignment horizontal="center" vertical="center" wrapText="1"/>
    </xf>
    <xf numFmtId="49" fontId="36" fillId="5" borderId="41" xfId="0" applyNumberFormat="1" applyFont="1" applyFill="1" applyBorder="1" applyAlignment="1">
      <alignment horizontal="center" vertical="center" wrapText="1"/>
    </xf>
    <xf numFmtId="49" fontId="36" fillId="5" borderId="42" xfId="0" applyNumberFormat="1" applyFont="1" applyFill="1" applyBorder="1" applyAlignment="1">
      <alignment horizontal="center" vertical="center" wrapText="1"/>
    </xf>
    <xf numFmtId="49" fontId="36" fillId="6" borderId="39" xfId="0" applyNumberFormat="1" applyFont="1" applyFill="1" applyBorder="1" applyAlignment="1">
      <alignment horizontal="center" vertical="center"/>
    </xf>
    <xf numFmtId="49" fontId="36" fillId="6" borderId="40" xfId="0" applyNumberFormat="1" applyFont="1" applyFill="1" applyBorder="1" applyAlignment="1">
      <alignment horizontal="left" vertical="center"/>
    </xf>
    <xf numFmtId="49" fontId="36" fillId="6" borderId="40" xfId="0" applyNumberFormat="1" applyFont="1" applyFill="1" applyBorder="1" applyAlignment="1">
      <alignment horizontal="center" vertical="center"/>
    </xf>
    <xf numFmtId="49" fontId="36" fillId="6" borderId="40" xfId="0" applyNumberFormat="1" applyFont="1" applyFill="1" applyBorder="1" applyAlignment="1">
      <alignment horizontal="center" vertical="center" wrapText="1"/>
    </xf>
    <xf numFmtId="169" fontId="35" fillId="3" borderId="41" xfId="0" applyNumberFormat="1" applyFont="1" applyFill="1" applyBorder="1" applyAlignment="1">
      <alignment/>
    </xf>
    <xf numFmtId="169" fontId="35" fillId="3" borderId="37" xfId="0" applyNumberFormat="1" applyFont="1" applyFill="1" applyBorder="1" applyAlignment="1">
      <alignment/>
    </xf>
    <xf numFmtId="169" fontId="35" fillId="3" borderId="38" xfId="0" applyNumberFormat="1" applyFont="1" applyFill="1" applyBorder="1" applyAlignment="1">
      <alignment/>
    </xf>
    <xf numFmtId="0" fontId="35" fillId="3" borderId="43" xfId="0" applyNumberFormat="1" applyFont="1" applyFill="1" applyBorder="1" applyAlignment="1">
      <alignment horizontal="center" vertical="center"/>
    </xf>
    <xf numFmtId="49" fontId="35" fillId="3" borderId="44" xfId="0" applyNumberFormat="1" applyFont="1" applyFill="1" applyBorder="1" applyAlignment="1">
      <alignment horizontal="left"/>
    </xf>
    <xf numFmtId="49" fontId="35" fillId="3" borderId="44" xfId="0" applyNumberFormat="1" applyFont="1" applyFill="1" applyBorder="1" applyAlignment="1">
      <alignment horizontal="center"/>
    </xf>
    <xf numFmtId="2" fontId="35" fillId="3" borderId="44" xfId="0" applyNumberFormat="1" applyFont="1" applyFill="1" applyBorder="1" applyAlignment="1">
      <alignment/>
    </xf>
    <xf numFmtId="169" fontId="35" fillId="3" borderId="45" xfId="0" applyNumberFormat="1" applyFont="1" applyFill="1" applyBorder="1" applyAlignment="1">
      <alignment/>
    </xf>
    <xf numFmtId="169" fontId="35" fillId="3" borderId="46" xfId="0" applyNumberFormat="1" applyFont="1" applyFill="1" applyBorder="1" applyAlignment="1">
      <alignment/>
    </xf>
    <xf numFmtId="169" fontId="35" fillId="3" borderId="47" xfId="0" applyNumberFormat="1" applyFont="1" applyFill="1" applyBorder="1" applyAlignment="1">
      <alignment/>
    </xf>
    <xf numFmtId="0" fontId="35" fillId="3" borderId="48" xfId="0" applyNumberFormat="1" applyFont="1" applyFill="1" applyBorder="1" applyAlignment="1">
      <alignment horizontal="center" vertical="center"/>
    </xf>
    <xf numFmtId="49" fontId="35" fillId="3" borderId="49" xfId="0" applyNumberFormat="1" applyFont="1" applyFill="1" applyBorder="1" applyAlignment="1">
      <alignment horizontal="left"/>
    </xf>
    <xf numFmtId="49" fontId="35" fillId="3" borderId="49" xfId="0" applyNumberFormat="1" applyFont="1" applyFill="1" applyBorder="1" applyAlignment="1">
      <alignment horizontal="center"/>
    </xf>
    <xf numFmtId="2" fontId="35" fillId="3" borderId="49" xfId="0" applyNumberFormat="1" applyFont="1" applyFill="1" applyBorder="1" applyAlignment="1">
      <alignment/>
    </xf>
    <xf numFmtId="169" fontId="35" fillId="3" borderId="50" xfId="0" applyNumberFormat="1" applyFont="1" applyFill="1" applyBorder="1" applyAlignment="1">
      <alignment/>
    </xf>
    <xf numFmtId="169" fontId="35" fillId="3" borderId="34" xfId="0" applyNumberFormat="1" applyFont="1" applyFill="1" applyBorder="1" applyAlignment="1">
      <alignment/>
    </xf>
    <xf numFmtId="169" fontId="35" fillId="3" borderId="51" xfId="0" applyNumberFormat="1" applyFont="1" applyFill="1" applyBorder="1" applyAlignment="1">
      <alignment/>
    </xf>
    <xf numFmtId="49" fontId="35" fillId="3" borderId="44" xfId="0" applyNumberFormat="1" applyFont="1" applyFill="1" applyBorder="1" applyAlignment="1">
      <alignment/>
    </xf>
    <xf numFmtId="2" fontId="35" fillId="3" borderId="44" xfId="0" applyNumberFormat="1" applyFont="1" applyFill="1" applyBorder="1" applyAlignment="1">
      <alignment vertical="center"/>
    </xf>
    <xf numFmtId="49" fontId="35" fillId="3" borderId="49" xfId="0" applyNumberFormat="1" applyFont="1" applyFill="1" applyBorder="1" applyAlignment="1">
      <alignment/>
    </xf>
    <xf numFmtId="2" fontId="35" fillId="3" borderId="49" xfId="0" applyNumberFormat="1" applyFont="1" applyFill="1" applyBorder="1" applyAlignment="1">
      <alignment vertical="center"/>
    </xf>
    <xf numFmtId="49" fontId="35" fillId="3" borderId="49" xfId="0" applyNumberFormat="1" applyFont="1" applyFill="1" applyBorder="1" applyAlignment="1">
      <alignment wrapText="1"/>
    </xf>
    <xf numFmtId="49" fontId="35" fillId="3" borderId="49" xfId="0" applyNumberFormat="1" applyFont="1" applyFill="1" applyBorder="1" applyAlignment="1">
      <alignment horizontal="center" vertical="center"/>
    </xf>
    <xf numFmtId="169" fontId="35" fillId="3" borderId="50" xfId="0" applyNumberFormat="1" applyFont="1" applyFill="1" applyBorder="1" applyAlignment="1">
      <alignment vertical="center"/>
    </xf>
    <xf numFmtId="49" fontId="35" fillId="6" borderId="49" xfId="0" applyNumberFormat="1" applyFont="1" applyFill="1" applyBorder="1" applyAlignment="1">
      <alignment/>
    </xf>
    <xf numFmtId="0" fontId="35" fillId="3" borderId="39" xfId="0" applyNumberFormat="1" applyFont="1" applyFill="1" applyBorder="1" applyAlignment="1">
      <alignment/>
    </xf>
    <xf numFmtId="49" fontId="2" fillId="3" borderId="40" xfId="0" applyNumberFormat="1" applyFont="1" applyFill="1" applyBorder="1" applyAlignment="1">
      <alignment horizontal="center" vertical="center"/>
    </xf>
    <xf numFmtId="0" fontId="35" fillId="3" borderId="40" xfId="0" applyNumberFormat="1" applyFont="1" applyFill="1" applyBorder="1" applyAlignment="1">
      <alignment horizontal="center"/>
    </xf>
    <xf numFmtId="0" fontId="35" fillId="3" borderId="40" xfId="0" applyNumberFormat="1" applyFont="1" applyFill="1" applyBorder="1" applyAlignment="1">
      <alignment/>
    </xf>
    <xf numFmtId="164" fontId="35" fillId="3" borderId="40" xfId="0" applyNumberFormat="1" applyFont="1" applyFill="1" applyBorder="1" applyAlignment="1">
      <alignment/>
    </xf>
    <xf numFmtId="169" fontId="2" fillId="3" borderId="41" xfId="0" applyNumberFormat="1" applyFont="1" applyFill="1" applyBorder="1" applyAlignment="1">
      <alignment horizontal="right" vertical="center"/>
    </xf>
    <xf numFmtId="169" fontId="2" fillId="3" borderId="42" xfId="0" applyNumberFormat="1" applyFont="1" applyFill="1" applyBorder="1" applyAlignment="1">
      <alignment horizontal="right" vertical="center"/>
    </xf>
    <xf numFmtId="2" fontId="12" fillId="0" borderId="3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" fontId="30" fillId="6" borderId="52" xfId="0" applyNumberFormat="1" applyFont="1" applyFill="1" applyBorder="1" applyAlignment="1">
      <alignment horizontal="center" vertical="center"/>
    </xf>
    <xf numFmtId="4" fontId="30" fillId="6" borderId="53" xfId="0" applyNumberFormat="1" applyFont="1" applyFill="1" applyBorder="1" applyAlignment="1">
      <alignment horizontal="center" vertical="center"/>
    </xf>
    <xf numFmtId="4" fontId="30" fillId="6" borderId="54" xfId="0" applyNumberFormat="1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left" vertical="center"/>
      <protection locked="0"/>
    </xf>
    <xf numFmtId="0" fontId="17" fillId="7" borderId="0" xfId="0" applyFont="1" applyFill="1" applyBorder="1" applyAlignment="1" applyProtection="1">
      <alignment horizontal="left" vertical="center"/>
      <protection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2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/>
    </xf>
    <xf numFmtId="169" fontId="3" fillId="0" borderId="5" xfId="0" applyNumberFormat="1" applyFont="1" applyBorder="1" applyAlignment="1">
      <alignment vertical="center"/>
    </xf>
    <xf numFmtId="169" fontId="3" fillId="0" borderId="5" xfId="0" applyNumberFormat="1" applyFont="1" applyBorder="1" applyAlignment="1">
      <alignment/>
    </xf>
    <xf numFmtId="169" fontId="3" fillId="0" borderId="60" xfId="0" applyNumberFormat="1" applyFont="1" applyBorder="1" applyAlignment="1">
      <alignment/>
    </xf>
    <xf numFmtId="49" fontId="6" fillId="3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/>
    </xf>
    <xf numFmtId="49" fontId="8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16" fillId="4" borderId="8" xfId="0" applyNumberFormat="1" applyFont="1" applyFill="1" applyBorder="1" applyAlignment="1" applyProtection="1">
      <alignment vertical="center"/>
      <protection/>
    </xf>
    <xf numFmtId="4" fontId="16" fillId="4" borderId="61" xfId="0" applyNumberFormat="1" applyFont="1" applyFill="1" applyBorder="1" applyAlignment="1" applyProtection="1">
      <alignment vertical="center"/>
      <protection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62" xfId="0" applyNumberFormat="1" applyFont="1" applyFill="1" applyBorder="1" applyAlignment="1">
      <alignment vertical="center" wrapText="1"/>
    </xf>
    <xf numFmtId="165" fontId="6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169" fontId="13" fillId="0" borderId="5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/>
    </xf>
    <xf numFmtId="169" fontId="11" fillId="0" borderId="4" xfId="0" applyNumberFormat="1" applyFont="1" applyBorder="1" applyAlignment="1">
      <alignment/>
    </xf>
    <xf numFmtId="169" fontId="11" fillId="3" borderId="4" xfId="0" applyNumberFormat="1" applyFont="1" applyFill="1" applyBorder="1" applyAlignment="1">
      <alignment vertical="center"/>
    </xf>
    <xf numFmtId="169" fontId="11" fillId="3" borderId="63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vertical="center"/>
    </xf>
    <xf numFmtId="169" fontId="12" fillId="3" borderId="3" xfId="0" applyNumberFormat="1" applyFont="1" applyFill="1" applyBorder="1" applyAlignment="1">
      <alignment vertical="center"/>
    </xf>
    <xf numFmtId="169" fontId="12" fillId="3" borderId="62" xfId="0" applyNumberFormat="1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Border="1" applyAlignment="1">
      <alignment/>
    </xf>
    <xf numFmtId="2" fontId="13" fillId="0" borderId="5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9" fontId="12" fillId="3" borderId="1" xfId="0" applyNumberFormat="1" applyFont="1" applyFill="1" applyBorder="1" applyAlignment="1">
      <alignment vertical="center"/>
    </xf>
    <xf numFmtId="169" fontId="12" fillId="3" borderId="22" xfId="0" applyNumberFormat="1" applyFont="1" applyFill="1" applyBorder="1" applyAlignment="1">
      <alignment vertical="center"/>
    </xf>
    <xf numFmtId="49" fontId="2" fillId="3" borderId="6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5" xfId="0" applyNumberFormat="1" applyFont="1" applyFill="1" applyBorder="1" applyAlignment="1">
      <alignment horizontal="center" vertical="center"/>
    </xf>
    <xf numFmtId="0" fontId="34" fillId="3" borderId="66" xfId="0" applyNumberFormat="1" applyFont="1" applyFill="1" applyBorder="1" applyAlignment="1">
      <alignment horizontal="center" vertical="top"/>
    </xf>
    <xf numFmtId="0" fontId="37" fillId="3" borderId="24" xfId="0" applyNumberFormat="1" applyFont="1" applyFill="1" applyBorder="1" applyAlignment="1">
      <alignment horizontal="center" vertical="top"/>
    </xf>
    <xf numFmtId="0" fontId="37" fillId="3" borderId="67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960000"/>
      <rgbColor rgb="00003366"/>
      <rgbColor rgb="00D2D2D2"/>
      <rgbColor rgb="00969696"/>
      <rgbColor rgb="00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 topLeftCell="A1">
      <selection activeCell="A1" sqref="A1:D25"/>
    </sheetView>
  </sheetViews>
  <sheetFormatPr defaultColWidth="9.140625" defaultRowHeight="15"/>
  <cols>
    <col min="1" max="1" width="7.28125" style="0" customWidth="1"/>
    <col min="2" max="2" width="47.7109375" style="0" customWidth="1"/>
    <col min="3" max="4" width="35.7109375" style="0" customWidth="1"/>
  </cols>
  <sheetData>
    <row r="1" spans="1:4" ht="15">
      <c r="A1" s="142" t="s">
        <v>171</v>
      </c>
      <c r="B1" s="142"/>
      <c r="C1" s="142"/>
      <c r="D1" s="142"/>
    </row>
    <row r="2" spans="1:4" ht="15">
      <c r="A2" s="142"/>
      <c r="B2" s="142"/>
      <c r="C2" s="142"/>
      <c r="D2" s="142"/>
    </row>
    <row r="3" spans="1:4" ht="15">
      <c r="A3" s="142"/>
      <c r="B3" s="142"/>
      <c r="C3" s="142"/>
      <c r="D3" s="142"/>
    </row>
    <row r="4" spans="1:4" ht="15">
      <c r="A4" s="142"/>
      <c r="B4" s="142"/>
      <c r="C4" s="142"/>
      <c r="D4" s="142"/>
    </row>
    <row r="5" spans="1:4" ht="15">
      <c r="A5" s="142"/>
      <c r="B5" s="142"/>
      <c r="C5" s="142"/>
      <c r="D5" s="142"/>
    </row>
    <row r="6" spans="1:4" ht="15">
      <c r="A6" s="142"/>
      <c r="B6" s="142"/>
      <c r="C6" s="142"/>
      <c r="D6" s="142"/>
    </row>
    <row r="7" spans="1:4" ht="15">
      <c r="A7" s="142"/>
      <c r="B7" s="142"/>
      <c r="C7" s="142"/>
      <c r="D7" s="142"/>
    </row>
    <row r="8" spans="1:4" ht="15">
      <c r="A8" s="142"/>
      <c r="B8" s="142"/>
      <c r="C8" s="142"/>
      <c r="D8" s="142"/>
    </row>
    <row r="9" spans="1:4" ht="15">
      <c r="A9" s="142"/>
      <c r="B9" s="142"/>
      <c r="C9" s="142"/>
      <c r="D9" s="142"/>
    </row>
    <row r="10" spans="1:4" ht="15">
      <c r="A10" s="142"/>
      <c r="B10" s="142"/>
      <c r="C10" s="142"/>
      <c r="D10" s="142"/>
    </row>
    <row r="11" spans="1:4" ht="15">
      <c r="A11" s="142"/>
      <c r="B11" s="142"/>
      <c r="C11" s="142"/>
      <c r="D11" s="142"/>
    </row>
    <row r="12" spans="1:4" ht="15">
      <c r="A12" s="142"/>
      <c r="B12" s="142"/>
      <c r="C12" s="142"/>
      <c r="D12" s="142"/>
    </row>
    <row r="13" spans="1:4" ht="15">
      <c r="A13" s="142"/>
      <c r="B13" s="142"/>
      <c r="C13" s="142"/>
      <c r="D13" s="142"/>
    </row>
    <row r="14" spans="1:4" ht="15">
      <c r="A14" s="142"/>
      <c r="B14" s="142"/>
      <c r="C14" s="142"/>
      <c r="D14" s="142"/>
    </row>
    <row r="15" spans="1:4" ht="15">
      <c r="A15" s="142"/>
      <c r="B15" s="142"/>
      <c r="C15" s="142"/>
      <c r="D15" s="142"/>
    </row>
    <row r="16" spans="1:4" ht="15">
      <c r="A16" s="142"/>
      <c r="B16" s="142"/>
      <c r="C16" s="142"/>
      <c r="D16" s="142"/>
    </row>
    <row r="17" spans="1:4" ht="15">
      <c r="A17" s="142"/>
      <c r="B17" s="142"/>
      <c r="C17" s="142"/>
      <c r="D17" s="142"/>
    </row>
    <row r="18" spans="1:4" ht="15">
      <c r="A18" s="142"/>
      <c r="B18" s="142"/>
      <c r="C18" s="142"/>
      <c r="D18" s="142"/>
    </row>
    <row r="19" spans="1:4" ht="15">
      <c r="A19" s="142"/>
      <c r="B19" s="142"/>
      <c r="C19" s="142"/>
      <c r="D19" s="142"/>
    </row>
    <row r="20" spans="1:4" ht="15">
      <c r="A20" s="142"/>
      <c r="B20" s="142"/>
      <c r="C20" s="142"/>
      <c r="D20" s="142"/>
    </row>
    <row r="21" spans="1:4" ht="15">
      <c r="A21" s="142"/>
      <c r="B21" s="142"/>
      <c r="C21" s="142"/>
      <c r="D21" s="142"/>
    </row>
    <row r="22" spans="1:4" ht="15">
      <c r="A22" s="142"/>
      <c r="B22" s="142"/>
      <c r="C22" s="142"/>
      <c r="D22" s="142"/>
    </row>
    <row r="23" spans="1:4" ht="15">
      <c r="A23" s="142"/>
      <c r="B23" s="142"/>
      <c r="C23" s="142"/>
      <c r="D23" s="142"/>
    </row>
    <row r="24" spans="1:4" ht="15">
      <c r="A24" s="142"/>
      <c r="B24" s="142"/>
      <c r="C24" s="142"/>
      <c r="D24" s="142"/>
    </row>
    <row r="25" spans="1:4" ht="15.75" thickBot="1">
      <c r="A25" s="142"/>
      <c r="B25" s="142"/>
      <c r="C25" s="142"/>
      <c r="D25" s="142"/>
    </row>
    <row r="26" spans="1:4" ht="18.75" thickBot="1">
      <c r="A26" s="143" t="s">
        <v>149</v>
      </c>
      <c r="B26" s="144"/>
      <c r="C26" s="144"/>
      <c r="D26" s="145"/>
    </row>
    <row r="27" spans="1:4" ht="24">
      <c r="A27" s="87" t="s">
        <v>150</v>
      </c>
      <c r="B27" s="88" t="s">
        <v>151</v>
      </c>
      <c r="C27" s="88" t="s">
        <v>152</v>
      </c>
      <c r="D27" s="89" t="s">
        <v>153</v>
      </c>
    </row>
    <row r="28" spans="1:4" ht="15">
      <c r="A28" s="90" t="s">
        <v>154</v>
      </c>
      <c r="B28" s="91" t="s">
        <v>155</v>
      </c>
      <c r="C28" s="92">
        <f>'Zahradní práce a materiál'!F27</f>
        <v>0</v>
      </c>
      <c r="D28" s="92">
        <f>'Zahradní práce a materiál'!G27</f>
        <v>0</v>
      </c>
    </row>
    <row r="29" spans="1:4" ht="15.75" thickBot="1">
      <c r="A29" s="93" t="s">
        <v>156</v>
      </c>
      <c r="B29" s="94" t="s">
        <v>165</v>
      </c>
      <c r="C29" s="92">
        <f>'Stavební práce'!L30</f>
        <v>0</v>
      </c>
      <c r="D29" s="92">
        <f>'Stavební práce'!K38</f>
        <v>0</v>
      </c>
    </row>
    <row r="30" spans="1:4" ht="18.75" thickBot="1">
      <c r="A30" s="146" t="s">
        <v>157</v>
      </c>
      <c r="B30" s="147"/>
      <c r="C30" s="95">
        <f>SUM(C28:C29)</f>
        <v>0</v>
      </c>
      <c r="D30" s="96">
        <f>SUM(D28:D29)</f>
        <v>0</v>
      </c>
    </row>
    <row r="31" spans="1:4" ht="18">
      <c r="A31" s="97"/>
      <c r="B31" s="98"/>
      <c r="C31" s="98"/>
      <c r="D31" s="98"/>
    </row>
    <row r="32" spans="1:4" ht="18.75" thickBot="1">
      <c r="A32" s="97"/>
      <c r="B32" s="98"/>
      <c r="C32" s="98"/>
      <c r="D32" s="98"/>
    </row>
    <row r="33" spans="1:4" ht="15">
      <c r="A33" s="148" t="s">
        <v>158</v>
      </c>
      <c r="B33" s="149"/>
      <c r="C33" s="149"/>
      <c r="D33" s="150"/>
    </row>
    <row r="34" spans="1:4" ht="15">
      <c r="A34" s="151"/>
      <c r="B34" s="152"/>
      <c r="C34" s="152"/>
      <c r="D34" s="153"/>
    </row>
    <row r="35" spans="1:4" ht="15">
      <c r="A35" s="151"/>
      <c r="B35" s="152"/>
      <c r="C35" s="152"/>
      <c r="D35" s="153"/>
    </row>
    <row r="36" spans="1:4" ht="15">
      <c r="A36" s="151"/>
      <c r="B36" s="152"/>
      <c r="C36" s="152"/>
      <c r="D36" s="153"/>
    </row>
    <row r="37" spans="1:4" ht="15">
      <c r="A37" s="151"/>
      <c r="B37" s="152"/>
      <c r="C37" s="152"/>
      <c r="D37" s="153"/>
    </row>
    <row r="38" spans="1:4" ht="15">
      <c r="A38" s="151"/>
      <c r="B38" s="152"/>
      <c r="C38" s="152"/>
      <c r="D38" s="153"/>
    </row>
    <row r="39" spans="1:4" ht="15.75" thickBot="1">
      <c r="A39" s="154"/>
      <c r="B39" s="155"/>
      <c r="C39" s="155"/>
      <c r="D39" s="156"/>
    </row>
  </sheetData>
  <mergeCells count="4">
    <mergeCell ref="A1:D25"/>
    <mergeCell ref="A26:D26"/>
    <mergeCell ref="A30:B30"/>
    <mergeCell ref="A33:D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7"/>
  <sheetViews>
    <sheetView showGridLines="0" workbookViewId="0" topLeftCell="A1">
      <selection activeCell="J18" sqref="J18"/>
    </sheetView>
  </sheetViews>
  <sheetFormatPr defaultColWidth="6.140625" defaultRowHeight="11.25" customHeight="1"/>
  <cols>
    <col min="1" max="1" width="4.8515625" style="1" customWidth="1"/>
    <col min="2" max="2" width="1.28515625" style="1" customWidth="1"/>
    <col min="3" max="3" width="4.421875" style="1" customWidth="1"/>
    <col min="4" max="4" width="5.7109375" style="1" customWidth="1"/>
    <col min="5" max="5" width="9.8515625" style="1" customWidth="1"/>
    <col min="6" max="7" width="6.28125" style="1" customWidth="1"/>
    <col min="8" max="8" width="7.140625" style="1" customWidth="1"/>
    <col min="9" max="9" width="19.140625" style="1" customWidth="1"/>
    <col min="10" max="10" width="3.00390625" style="1" customWidth="1"/>
    <col min="11" max="11" width="7.8515625" style="1" customWidth="1"/>
    <col min="12" max="12" width="6.8515625" style="1" customWidth="1"/>
    <col min="13" max="14" width="3.421875" style="1" customWidth="1"/>
    <col min="15" max="15" width="7.421875" style="1" customWidth="1"/>
    <col min="16" max="16" width="15.00390625" style="1" customWidth="1"/>
    <col min="17" max="17" width="4.00390625" style="1" customWidth="1"/>
    <col min="18" max="18" width="6.140625" style="1" customWidth="1"/>
    <col min="19" max="19" width="49.28125" style="1" customWidth="1"/>
    <col min="20" max="255" width="6.140625" style="1" customWidth="1"/>
  </cols>
  <sheetData>
    <row r="1" ht="11.25" customHeight="1" thickBot="1"/>
    <row r="2" spans="1:17" ht="11.2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7"/>
    </row>
    <row r="3" spans="1:17" ht="11.25" customHeight="1">
      <c r="A3" s="8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69"/>
    </row>
    <row r="4" spans="1:19" ht="25.5" customHeight="1">
      <c r="A4" s="84"/>
      <c r="B4" s="176" t="s">
        <v>115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85"/>
      <c r="S4" s="51" t="s">
        <v>146</v>
      </c>
    </row>
    <row r="5" spans="1:19" ht="11.25" customHeight="1">
      <c r="A5" s="8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69"/>
      <c r="S5" s="157" t="s">
        <v>147</v>
      </c>
    </row>
    <row r="6" spans="1:19" ht="11.25" customHeight="1">
      <c r="A6" s="81"/>
      <c r="B6" s="26"/>
      <c r="C6" s="27" t="s">
        <v>31</v>
      </c>
      <c r="D6" s="26"/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6"/>
      <c r="Q6" s="69"/>
      <c r="S6" s="158"/>
    </row>
    <row r="7" spans="1:19" ht="31.5" customHeight="1">
      <c r="A7" s="81"/>
      <c r="B7" s="28"/>
      <c r="C7" s="29" t="s">
        <v>33</v>
      </c>
      <c r="D7" s="28"/>
      <c r="E7" s="180" t="s">
        <v>170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28"/>
      <c r="Q7" s="69"/>
      <c r="S7" s="158"/>
    </row>
    <row r="8" spans="1:19" ht="11.25" customHeight="1">
      <c r="A8" s="81"/>
      <c r="B8" s="28"/>
      <c r="C8" s="27" t="s">
        <v>116</v>
      </c>
      <c r="D8" s="28"/>
      <c r="E8" s="30" t="s">
        <v>117</v>
      </c>
      <c r="F8" s="28"/>
      <c r="G8" s="28"/>
      <c r="H8" s="28"/>
      <c r="I8" s="28"/>
      <c r="J8" s="28"/>
      <c r="K8" s="28"/>
      <c r="L8" s="27" t="s">
        <v>118</v>
      </c>
      <c r="M8" s="28"/>
      <c r="N8" s="30" t="s">
        <v>117</v>
      </c>
      <c r="O8" s="28"/>
      <c r="P8" s="28"/>
      <c r="Q8" s="69"/>
      <c r="S8" s="158"/>
    </row>
    <row r="9" spans="1:19" ht="11.25" customHeight="1">
      <c r="A9" s="81"/>
      <c r="B9" s="28"/>
      <c r="C9" s="27" t="s">
        <v>119</v>
      </c>
      <c r="D9" s="28"/>
      <c r="E9" s="30" t="s">
        <v>120</v>
      </c>
      <c r="F9" s="28"/>
      <c r="G9" s="28"/>
      <c r="H9" s="28"/>
      <c r="I9" s="28"/>
      <c r="J9" s="28"/>
      <c r="K9" s="28"/>
      <c r="L9" s="27" t="s">
        <v>121</v>
      </c>
      <c r="M9" s="28"/>
      <c r="N9" s="171" t="s">
        <v>126</v>
      </c>
      <c r="O9" s="171"/>
      <c r="P9" s="28"/>
      <c r="Q9" s="69"/>
      <c r="S9" s="158"/>
    </row>
    <row r="10" spans="1:19" ht="11.25" customHeight="1">
      <c r="A10" s="8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69"/>
      <c r="S10" s="158"/>
    </row>
    <row r="11" spans="1:19" ht="11.25" customHeight="1">
      <c r="A11" s="81"/>
      <c r="B11" s="28"/>
      <c r="C11" s="27" t="s">
        <v>122</v>
      </c>
      <c r="D11" s="28"/>
      <c r="E11" s="28"/>
      <c r="F11" s="28"/>
      <c r="G11" s="28"/>
      <c r="H11" s="28"/>
      <c r="I11" s="28"/>
      <c r="J11" s="28"/>
      <c r="K11" s="28"/>
      <c r="L11" s="27" t="s">
        <v>123</v>
      </c>
      <c r="M11" s="28"/>
      <c r="N11" s="175">
        <v>64201147</v>
      </c>
      <c r="O11" s="175"/>
      <c r="P11" s="28"/>
      <c r="Q11" s="69"/>
      <c r="S11" s="158"/>
    </row>
    <row r="12" spans="1:19" ht="11.25" customHeight="1">
      <c r="A12" s="81"/>
      <c r="B12" s="28"/>
      <c r="C12" s="86"/>
      <c r="D12" s="174" t="s">
        <v>168</v>
      </c>
      <c r="E12" s="175"/>
      <c r="F12" s="175"/>
      <c r="G12" s="175"/>
      <c r="H12" s="175"/>
      <c r="I12" s="175"/>
      <c r="J12" s="175"/>
      <c r="K12" s="175"/>
      <c r="L12" s="27" t="s">
        <v>124</v>
      </c>
      <c r="M12" s="28"/>
      <c r="N12" s="169"/>
      <c r="O12" s="169"/>
      <c r="P12" s="28"/>
      <c r="Q12" s="69"/>
      <c r="S12" s="158"/>
    </row>
    <row r="13" spans="1:19" ht="11.25" customHeight="1">
      <c r="A13" s="8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69"/>
      <c r="S13" s="158"/>
    </row>
    <row r="14" spans="1:19" ht="11.25" customHeight="1">
      <c r="A14" s="81"/>
      <c r="B14" s="28"/>
      <c r="C14" s="27" t="s">
        <v>125</v>
      </c>
      <c r="D14" s="28"/>
      <c r="E14" s="28"/>
      <c r="F14" s="28"/>
      <c r="G14" s="28"/>
      <c r="H14" s="28"/>
      <c r="I14" s="28"/>
      <c r="J14" s="28"/>
      <c r="K14" s="28"/>
      <c r="L14" s="27" t="s">
        <v>123</v>
      </c>
      <c r="M14" s="28"/>
      <c r="N14" s="171" t="s">
        <v>126</v>
      </c>
      <c r="O14" s="171"/>
      <c r="P14" s="28"/>
      <c r="Q14" s="69"/>
      <c r="S14" s="158"/>
    </row>
    <row r="15" spans="1:19" ht="11.25" customHeight="1">
      <c r="A15" s="81"/>
      <c r="B15" s="28"/>
      <c r="C15" s="28"/>
      <c r="D15" s="172" t="s">
        <v>126</v>
      </c>
      <c r="E15" s="173"/>
      <c r="F15" s="173"/>
      <c r="G15" s="173"/>
      <c r="H15" s="173"/>
      <c r="I15" s="173"/>
      <c r="J15" s="173"/>
      <c r="K15" s="173"/>
      <c r="L15" s="27" t="s">
        <v>124</v>
      </c>
      <c r="M15" s="28"/>
      <c r="N15" s="175"/>
      <c r="O15" s="175"/>
      <c r="P15" s="28"/>
      <c r="Q15" s="69"/>
      <c r="S15" s="158"/>
    </row>
    <row r="16" spans="1:19" ht="11.25" customHeight="1">
      <c r="A16" s="8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69"/>
      <c r="S16" s="158"/>
    </row>
    <row r="17" spans="1:19" ht="11.25" customHeight="1">
      <c r="A17" s="81"/>
      <c r="B17" s="28"/>
      <c r="C17" s="27" t="s">
        <v>127</v>
      </c>
      <c r="D17" s="28"/>
      <c r="E17" s="28"/>
      <c r="F17" s="28"/>
      <c r="G17" s="28"/>
      <c r="H17" s="28"/>
      <c r="I17" s="28"/>
      <c r="J17" s="28"/>
      <c r="K17" s="28"/>
      <c r="L17" s="27" t="s">
        <v>123</v>
      </c>
      <c r="M17" s="28"/>
      <c r="N17" s="169"/>
      <c r="O17" s="169"/>
      <c r="P17" s="28"/>
      <c r="Q17" s="69"/>
      <c r="S17" s="158"/>
    </row>
    <row r="18" spans="1:19" ht="11.25" customHeight="1">
      <c r="A18" s="81"/>
      <c r="B18" s="28"/>
      <c r="C18" s="28"/>
      <c r="D18" s="30"/>
      <c r="E18" s="28"/>
      <c r="F18" s="28"/>
      <c r="G18" s="28"/>
      <c r="H18" s="28"/>
      <c r="I18" s="28"/>
      <c r="J18" s="28"/>
      <c r="K18" s="28"/>
      <c r="L18" s="27" t="s">
        <v>124</v>
      </c>
      <c r="M18" s="28"/>
      <c r="N18" s="169"/>
      <c r="O18" s="169"/>
      <c r="P18" s="28"/>
      <c r="Q18" s="69"/>
      <c r="S18" s="158"/>
    </row>
    <row r="19" spans="1:19" ht="11.25" customHeight="1">
      <c r="A19" s="8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69"/>
      <c r="S19" s="158"/>
    </row>
    <row r="20" spans="1:19" ht="11.25" customHeight="1">
      <c r="A20" s="81"/>
      <c r="B20" s="28"/>
      <c r="C20" s="27" t="s">
        <v>128</v>
      </c>
      <c r="D20" s="28"/>
      <c r="E20" s="28"/>
      <c r="F20" s="28"/>
      <c r="G20" s="28"/>
      <c r="H20" s="28"/>
      <c r="I20" s="28"/>
      <c r="J20" s="28"/>
      <c r="K20" s="28"/>
      <c r="L20" s="27" t="s">
        <v>123</v>
      </c>
      <c r="M20" s="28"/>
      <c r="N20" s="169"/>
      <c r="O20" s="169"/>
      <c r="P20" s="28"/>
      <c r="Q20" s="69"/>
      <c r="S20" s="158"/>
    </row>
    <row r="21" spans="1:19" ht="11.25" customHeight="1">
      <c r="A21" s="81"/>
      <c r="B21" s="28"/>
      <c r="C21" s="28"/>
      <c r="D21" s="30"/>
      <c r="E21" s="28"/>
      <c r="F21" s="28"/>
      <c r="G21" s="28"/>
      <c r="H21" s="28"/>
      <c r="I21" s="28"/>
      <c r="J21" s="28"/>
      <c r="K21" s="28"/>
      <c r="L21" s="27" t="s">
        <v>124</v>
      </c>
      <c r="M21" s="28"/>
      <c r="N21" s="169"/>
      <c r="O21" s="169"/>
      <c r="P21" s="28"/>
      <c r="Q21" s="69"/>
      <c r="S21" s="158"/>
    </row>
    <row r="22" spans="1:19" ht="11.25" customHeight="1">
      <c r="A22" s="8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69"/>
      <c r="S22" s="158"/>
    </row>
    <row r="23" spans="1:19" ht="11.25" customHeight="1">
      <c r="A23" s="81"/>
      <c r="B23" s="28"/>
      <c r="C23" s="27" t="s">
        <v>129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69"/>
      <c r="S23" s="158"/>
    </row>
    <row r="24" spans="1:19" ht="11.25" customHeight="1">
      <c r="A24" s="81"/>
      <c r="B24" s="28"/>
      <c r="C24" s="28"/>
      <c r="D24" s="170" t="s">
        <v>117</v>
      </c>
      <c r="E24" s="170"/>
      <c r="F24" s="170"/>
      <c r="G24" s="170"/>
      <c r="H24" s="170"/>
      <c r="I24" s="170"/>
      <c r="J24" s="170"/>
      <c r="K24" s="170"/>
      <c r="L24" s="28"/>
      <c r="M24" s="28"/>
      <c r="N24" s="28"/>
      <c r="O24" s="28"/>
      <c r="P24" s="28"/>
      <c r="Q24" s="69"/>
      <c r="S24" s="158"/>
    </row>
    <row r="25" spans="1:19" ht="11.25" customHeight="1">
      <c r="A25" s="8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69"/>
      <c r="S25" s="158"/>
    </row>
    <row r="26" spans="1:19" ht="11.25" customHeight="1">
      <c r="A26" s="81"/>
      <c r="B26" s="2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/>
      <c r="Q26" s="69"/>
      <c r="S26" s="158"/>
    </row>
    <row r="27" spans="1:19" ht="11.25" customHeight="1">
      <c r="A27" s="81"/>
      <c r="B27" s="28"/>
      <c r="C27" s="32" t="s">
        <v>130</v>
      </c>
      <c r="D27" s="28"/>
      <c r="E27" s="28"/>
      <c r="F27" s="28"/>
      <c r="G27" s="28"/>
      <c r="H27" s="28"/>
      <c r="I27" s="28"/>
      <c r="J27" s="28"/>
      <c r="K27" s="28"/>
      <c r="L27" s="167">
        <f>N80</f>
        <v>0</v>
      </c>
      <c r="M27" s="167"/>
      <c r="N27" s="167"/>
      <c r="O27" s="167"/>
      <c r="P27" s="28"/>
      <c r="Q27" s="69"/>
      <c r="S27" s="158"/>
    </row>
    <row r="28" spans="1:19" ht="11.25" customHeight="1">
      <c r="A28" s="81"/>
      <c r="B28" s="28"/>
      <c r="C28" s="33"/>
      <c r="D28" s="28"/>
      <c r="E28" s="28"/>
      <c r="F28" s="28"/>
      <c r="G28" s="28"/>
      <c r="H28" s="28"/>
      <c r="I28" s="28"/>
      <c r="J28" s="28"/>
      <c r="K28" s="28"/>
      <c r="L28" s="167"/>
      <c r="M28" s="167"/>
      <c r="N28" s="167"/>
      <c r="O28" s="167"/>
      <c r="P28" s="28"/>
      <c r="Q28" s="69"/>
      <c r="S28" s="158"/>
    </row>
    <row r="29" spans="1:19" ht="11.25" customHeight="1">
      <c r="A29" s="8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69"/>
      <c r="S29" s="158"/>
    </row>
    <row r="30" spans="1:19" ht="11.25" customHeight="1">
      <c r="A30" s="81"/>
      <c r="B30" s="28"/>
      <c r="C30" s="34" t="s">
        <v>42</v>
      </c>
      <c r="D30" s="28"/>
      <c r="E30" s="28"/>
      <c r="F30" s="28"/>
      <c r="G30" s="28"/>
      <c r="H30" s="28"/>
      <c r="I30" s="28"/>
      <c r="J30" s="28"/>
      <c r="K30" s="28"/>
      <c r="L30" s="168">
        <f>ROUND(L27+L28,2)</f>
        <v>0</v>
      </c>
      <c r="M30" s="166"/>
      <c r="N30" s="166"/>
      <c r="O30" s="166"/>
      <c r="P30" s="28"/>
      <c r="Q30" s="69"/>
      <c r="S30" s="158"/>
    </row>
    <row r="31" spans="1:19" ht="11.25" customHeight="1">
      <c r="A31" s="81"/>
      <c r="B31" s="2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69"/>
      <c r="S31" s="158"/>
    </row>
    <row r="32" spans="1:19" ht="11.25" customHeight="1">
      <c r="A32" s="81"/>
      <c r="B32" s="28"/>
      <c r="C32" s="35" t="s">
        <v>131</v>
      </c>
      <c r="D32" s="35" t="s">
        <v>132</v>
      </c>
      <c r="E32" s="36">
        <v>0.21</v>
      </c>
      <c r="F32" s="37" t="s">
        <v>133</v>
      </c>
      <c r="G32" s="165">
        <f>L30</f>
        <v>0</v>
      </c>
      <c r="H32" s="166"/>
      <c r="I32" s="166"/>
      <c r="J32" s="28"/>
      <c r="K32" s="28"/>
      <c r="L32" s="165">
        <f>G32*0.21</f>
        <v>0</v>
      </c>
      <c r="M32" s="166"/>
      <c r="N32" s="166"/>
      <c r="O32" s="166"/>
      <c r="P32" s="28"/>
      <c r="Q32" s="69"/>
      <c r="S32" s="158"/>
    </row>
    <row r="33" spans="1:19" ht="11.25" customHeight="1">
      <c r="A33" s="81"/>
      <c r="B33" s="28"/>
      <c r="C33" s="28"/>
      <c r="D33" s="35" t="s">
        <v>134</v>
      </c>
      <c r="E33" s="36">
        <v>0.15</v>
      </c>
      <c r="F33" s="37" t="s">
        <v>133</v>
      </c>
      <c r="G33" s="165">
        <f>(SUM(BD83:BD85)+SUM(BD87:BD143))</f>
        <v>0</v>
      </c>
      <c r="H33" s="166"/>
      <c r="I33" s="166"/>
      <c r="J33" s="28"/>
      <c r="K33" s="28"/>
      <c r="L33" s="165">
        <f>ROUND((SUM(BD83:BD85)+SUM(BD87:BD143)),2)*E33</f>
        <v>0</v>
      </c>
      <c r="M33" s="166"/>
      <c r="N33" s="166"/>
      <c r="O33" s="166"/>
      <c r="P33" s="28"/>
      <c r="Q33" s="69"/>
      <c r="S33" s="158"/>
    </row>
    <row r="34" spans="1:19" ht="11.25" customHeight="1">
      <c r="A34" s="81"/>
      <c r="B34" s="28"/>
      <c r="C34" s="28"/>
      <c r="D34" s="35" t="s">
        <v>135</v>
      </c>
      <c r="E34" s="36">
        <v>0.21</v>
      </c>
      <c r="F34" s="37" t="s">
        <v>133</v>
      </c>
      <c r="G34" s="165">
        <f>(SUM(BE83:BE85)+SUM(BE87:BE143))</f>
        <v>0</v>
      </c>
      <c r="H34" s="166"/>
      <c r="I34" s="166"/>
      <c r="J34" s="28"/>
      <c r="K34" s="28"/>
      <c r="L34" s="165">
        <v>0</v>
      </c>
      <c r="M34" s="166"/>
      <c r="N34" s="166"/>
      <c r="O34" s="166"/>
      <c r="P34" s="28"/>
      <c r="Q34" s="69"/>
      <c r="S34" s="158"/>
    </row>
    <row r="35" spans="1:17" ht="11.25" customHeight="1">
      <c r="A35" s="81"/>
      <c r="B35" s="28"/>
      <c r="C35" s="28"/>
      <c r="D35" s="35" t="s">
        <v>136</v>
      </c>
      <c r="E35" s="36">
        <v>0.15</v>
      </c>
      <c r="F35" s="37" t="s">
        <v>133</v>
      </c>
      <c r="G35" s="165">
        <f>(SUM(BF83:BF85)+SUM(BF87:BF143))</f>
        <v>0</v>
      </c>
      <c r="H35" s="166"/>
      <c r="I35" s="166"/>
      <c r="J35" s="28"/>
      <c r="K35" s="28"/>
      <c r="L35" s="165">
        <v>0</v>
      </c>
      <c r="M35" s="166"/>
      <c r="N35" s="166"/>
      <c r="O35" s="166"/>
      <c r="P35" s="28"/>
      <c r="Q35" s="69"/>
    </row>
    <row r="36" spans="1:17" ht="11.25" customHeight="1">
      <c r="A36" s="81"/>
      <c r="B36" s="28"/>
      <c r="C36" s="28"/>
      <c r="D36" s="35" t="s">
        <v>137</v>
      </c>
      <c r="E36" s="36">
        <v>0</v>
      </c>
      <c r="F36" s="37" t="s">
        <v>133</v>
      </c>
      <c r="G36" s="165">
        <f>(SUM(BG83:BG85)+SUM(BG87:BG143))</f>
        <v>0</v>
      </c>
      <c r="H36" s="166"/>
      <c r="I36" s="166"/>
      <c r="J36" s="28"/>
      <c r="K36" s="28"/>
      <c r="L36" s="165">
        <v>0</v>
      </c>
      <c r="M36" s="166"/>
      <c r="N36" s="166"/>
      <c r="O36" s="166"/>
      <c r="P36" s="28"/>
      <c r="Q36" s="69"/>
    </row>
    <row r="37" spans="1:17" ht="11.25" customHeight="1">
      <c r="A37" s="8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69"/>
    </row>
    <row r="38" spans="1:17" ht="11.25" customHeight="1">
      <c r="A38" s="81"/>
      <c r="B38" s="38"/>
      <c r="C38" s="39" t="s">
        <v>43</v>
      </c>
      <c r="D38" s="40"/>
      <c r="E38" s="40"/>
      <c r="F38" s="41" t="s">
        <v>138</v>
      </c>
      <c r="G38" s="42" t="s">
        <v>139</v>
      </c>
      <c r="H38" s="40"/>
      <c r="I38" s="40"/>
      <c r="J38" s="40"/>
      <c r="K38" s="194">
        <f>SUM(L30:L36)</f>
        <v>0</v>
      </c>
      <c r="L38" s="194"/>
      <c r="M38" s="194"/>
      <c r="N38" s="194"/>
      <c r="O38" s="195"/>
      <c r="P38" s="38"/>
      <c r="Q38" s="69"/>
    </row>
    <row r="39" spans="1:17" ht="11.25" customHeight="1">
      <c r="A39" s="8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69"/>
    </row>
    <row r="40" spans="1:17" ht="11.25" customHeight="1">
      <c r="A40" s="8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69"/>
    </row>
    <row r="41" spans="1:17" ht="11.25" customHeight="1">
      <c r="A41" s="8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69"/>
    </row>
    <row r="42" spans="1:17" ht="11.25" customHeight="1">
      <c r="A42" s="81"/>
      <c r="B42" s="28"/>
      <c r="C42" s="43" t="s">
        <v>140</v>
      </c>
      <c r="D42" s="31"/>
      <c r="E42" s="31"/>
      <c r="F42" s="31"/>
      <c r="G42" s="44"/>
      <c r="H42" s="28"/>
      <c r="I42" s="43" t="s">
        <v>141</v>
      </c>
      <c r="J42" s="31"/>
      <c r="K42" s="31"/>
      <c r="L42" s="31"/>
      <c r="M42" s="31"/>
      <c r="N42" s="31"/>
      <c r="O42" s="44"/>
      <c r="P42" s="28"/>
      <c r="Q42" s="69"/>
    </row>
    <row r="43" spans="1:17" ht="11.25" customHeight="1">
      <c r="A43" s="81"/>
      <c r="B43" s="26"/>
      <c r="C43" s="45"/>
      <c r="D43" s="26"/>
      <c r="E43" s="26"/>
      <c r="F43" s="26"/>
      <c r="G43" s="46"/>
      <c r="H43" s="26"/>
      <c r="I43" s="45"/>
      <c r="J43" s="26"/>
      <c r="K43" s="26"/>
      <c r="L43" s="26"/>
      <c r="M43" s="26"/>
      <c r="N43" s="26"/>
      <c r="O43" s="46"/>
      <c r="P43" s="26"/>
      <c r="Q43" s="69"/>
    </row>
    <row r="44" spans="1:17" ht="11.25" customHeight="1">
      <c r="A44" s="81"/>
      <c r="B44" s="26"/>
      <c r="C44" s="45"/>
      <c r="D44" s="26"/>
      <c r="E44" s="26"/>
      <c r="F44" s="26"/>
      <c r="G44" s="46"/>
      <c r="H44" s="26"/>
      <c r="I44" s="45"/>
      <c r="J44" s="26"/>
      <c r="K44" s="26"/>
      <c r="L44" s="26"/>
      <c r="M44" s="26"/>
      <c r="N44" s="26"/>
      <c r="O44" s="46"/>
      <c r="P44" s="26"/>
      <c r="Q44" s="69"/>
    </row>
    <row r="45" spans="1:17" ht="11.25" customHeight="1">
      <c r="A45" s="81"/>
      <c r="B45" s="26"/>
      <c r="C45" s="45"/>
      <c r="D45" s="26"/>
      <c r="E45" s="26"/>
      <c r="F45" s="26"/>
      <c r="G45" s="46"/>
      <c r="H45" s="26"/>
      <c r="I45" s="45"/>
      <c r="J45" s="26"/>
      <c r="K45" s="26"/>
      <c r="L45" s="26"/>
      <c r="M45" s="26"/>
      <c r="N45" s="26"/>
      <c r="O45" s="46"/>
      <c r="P45" s="26"/>
      <c r="Q45" s="69"/>
    </row>
    <row r="46" spans="1:17" ht="11.25" customHeight="1">
      <c r="A46" s="81"/>
      <c r="B46" s="26"/>
      <c r="C46" s="45"/>
      <c r="D46" s="26"/>
      <c r="E46" s="26"/>
      <c r="F46" s="26"/>
      <c r="G46" s="46"/>
      <c r="H46" s="26"/>
      <c r="I46" s="45"/>
      <c r="J46" s="26"/>
      <c r="K46" s="26"/>
      <c r="L46" s="26"/>
      <c r="M46" s="26"/>
      <c r="N46" s="26"/>
      <c r="O46" s="46"/>
      <c r="P46" s="26"/>
      <c r="Q46" s="69"/>
    </row>
    <row r="47" spans="1:17" ht="33" customHeight="1">
      <c r="A47" s="81"/>
      <c r="B47" s="26"/>
      <c r="C47" s="45"/>
      <c r="D47" s="26"/>
      <c r="E47" s="26"/>
      <c r="F47" s="26"/>
      <c r="G47" s="46"/>
      <c r="H47" s="26"/>
      <c r="I47" s="45"/>
      <c r="J47" s="26"/>
      <c r="K47" s="26"/>
      <c r="L47" s="26"/>
      <c r="M47" s="26"/>
      <c r="N47" s="26"/>
      <c r="O47" s="46"/>
      <c r="P47" s="26"/>
      <c r="Q47" s="69"/>
    </row>
    <row r="48" spans="1:17" ht="36.95" customHeight="1">
      <c r="A48" s="81"/>
      <c r="B48" s="26"/>
      <c r="C48" s="45"/>
      <c r="D48" s="26"/>
      <c r="E48" s="26"/>
      <c r="F48" s="26"/>
      <c r="G48" s="46"/>
      <c r="H48" s="26"/>
      <c r="I48" s="45"/>
      <c r="J48" s="26"/>
      <c r="K48" s="26"/>
      <c r="L48" s="26"/>
      <c r="M48" s="26"/>
      <c r="N48" s="26"/>
      <c r="O48" s="46"/>
      <c r="P48" s="26"/>
      <c r="Q48" s="69"/>
    </row>
    <row r="49" spans="1:17" ht="8.1" customHeight="1">
      <c r="A49" s="81"/>
      <c r="B49" s="26"/>
      <c r="C49" s="45"/>
      <c r="D49" s="26"/>
      <c r="E49" s="26"/>
      <c r="F49" s="26"/>
      <c r="G49" s="46"/>
      <c r="H49" s="26"/>
      <c r="I49" s="45"/>
      <c r="J49" s="26"/>
      <c r="K49" s="26"/>
      <c r="L49" s="26"/>
      <c r="M49" s="26"/>
      <c r="N49" s="26"/>
      <c r="O49" s="46"/>
      <c r="P49" s="26"/>
      <c r="Q49" s="69"/>
    </row>
    <row r="50" spans="1:17" ht="30" customHeight="1">
      <c r="A50" s="81"/>
      <c r="B50" s="26"/>
      <c r="C50" s="45"/>
      <c r="D50" s="26"/>
      <c r="E50" s="26"/>
      <c r="F50" s="26"/>
      <c r="G50" s="46"/>
      <c r="H50" s="26"/>
      <c r="I50" s="45"/>
      <c r="J50" s="26"/>
      <c r="K50" s="26"/>
      <c r="L50" s="26"/>
      <c r="M50" s="26"/>
      <c r="N50" s="26"/>
      <c r="O50" s="46"/>
      <c r="P50" s="26"/>
      <c r="Q50" s="69"/>
    </row>
    <row r="51" spans="1:17" ht="36.95" customHeight="1">
      <c r="A51" s="81"/>
      <c r="B51" s="28"/>
      <c r="C51" s="47" t="s">
        <v>142</v>
      </c>
      <c r="D51" s="48"/>
      <c r="E51" s="48"/>
      <c r="F51" s="49" t="s">
        <v>143</v>
      </c>
      <c r="G51" s="50"/>
      <c r="H51" s="28"/>
      <c r="I51" s="47" t="s">
        <v>142</v>
      </c>
      <c r="J51" s="48"/>
      <c r="K51" s="48"/>
      <c r="L51" s="48"/>
      <c r="M51" s="49" t="s">
        <v>143</v>
      </c>
      <c r="N51" s="48"/>
      <c r="O51" s="50"/>
      <c r="P51" s="28"/>
      <c r="Q51" s="69"/>
    </row>
    <row r="52" spans="1:17" ht="8.1" customHeight="1">
      <c r="A52" s="81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69"/>
    </row>
    <row r="53" spans="1:17" ht="29.25" customHeight="1">
      <c r="A53" s="81"/>
      <c r="B53" s="28"/>
      <c r="C53" s="43" t="s">
        <v>144</v>
      </c>
      <c r="D53" s="31"/>
      <c r="E53" s="31"/>
      <c r="F53" s="31"/>
      <c r="G53" s="44"/>
      <c r="H53" s="28"/>
      <c r="I53" s="43" t="s">
        <v>145</v>
      </c>
      <c r="J53" s="31"/>
      <c r="K53" s="31"/>
      <c r="L53" s="31"/>
      <c r="M53" s="31"/>
      <c r="N53" s="31"/>
      <c r="O53" s="44"/>
      <c r="P53" s="28"/>
      <c r="Q53" s="69"/>
    </row>
    <row r="54" spans="1:17" ht="24.95" customHeight="1">
      <c r="A54" s="81"/>
      <c r="B54" s="26"/>
      <c r="C54" s="45"/>
      <c r="D54" s="26"/>
      <c r="E54" s="26"/>
      <c r="F54" s="26"/>
      <c r="G54" s="46"/>
      <c r="H54" s="26"/>
      <c r="I54" s="45"/>
      <c r="J54" s="26"/>
      <c r="K54" s="26"/>
      <c r="L54" s="26"/>
      <c r="M54" s="26"/>
      <c r="N54" s="26"/>
      <c r="O54" s="46"/>
      <c r="P54" s="26"/>
      <c r="Q54" s="69"/>
    </row>
    <row r="55" spans="1:17" ht="19.9" customHeight="1">
      <c r="A55" s="81"/>
      <c r="B55" s="26"/>
      <c r="C55" s="45"/>
      <c r="D55" s="26"/>
      <c r="E55" s="26"/>
      <c r="F55" s="26"/>
      <c r="G55" s="46"/>
      <c r="H55" s="26"/>
      <c r="I55" s="45"/>
      <c r="J55" s="26"/>
      <c r="K55" s="26"/>
      <c r="L55" s="26"/>
      <c r="M55" s="26"/>
      <c r="N55" s="26"/>
      <c r="O55" s="46"/>
      <c r="P55" s="26"/>
      <c r="Q55" s="69"/>
    </row>
    <row r="56" spans="1:17" ht="19.9" customHeight="1">
      <c r="A56" s="81"/>
      <c r="B56" s="26"/>
      <c r="C56" s="45"/>
      <c r="D56" s="26"/>
      <c r="E56" s="26"/>
      <c r="F56" s="26"/>
      <c r="G56" s="46"/>
      <c r="H56" s="26"/>
      <c r="I56" s="45"/>
      <c r="J56" s="26"/>
      <c r="K56" s="26"/>
      <c r="L56" s="26"/>
      <c r="M56" s="26"/>
      <c r="N56" s="26"/>
      <c r="O56" s="46"/>
      <c r="P56" s="26"/>
      <c r="Q56" s="69"/>
    </row>
    <row r="57" spans="1:17" ht="19.9" customHeight="1">
      <c r="A57" s="81"/>
      <c r="B57" s="26"/>
      <c r="C57" s="45"/>
      <c r="D57" s="26"/>
      <c r="E57" s="26"/>
      <c r="F57" s="26"/>
      <c r="G57" s="46"/>
      <c r="H57" s="26"/>
      <c r="I57" s="45"/>
      <c r="J57" s="26"/>
      <c r="K57" s="26"/>
      <c r="L57" s="26"/>
      <c r="M57" s="26"/>
      <c r="N57" s="26"/>
      <c r="O57" s="46"/>
      <c r="P57" s="26"/>
      <c r="Q57" s="69"/>
    </row>
    <row r="58" spans="1:17" ht="19.9" customHeight="1">
      <c r="A58" s="81"/>
      <c r="B58" s="26"/>
      <c r="C58" s="45"/>
      <c r="D58" s="26"/>
      <c r="E58" s="26"/>
      <c r="F58" s="26"/>
      <c r="G58" s="46"/>
      <c r="H58" s="26"/>
      <c r="I58" s="45"/>
      <c r="J58" s="26"/>
      <c r="K58" s="26"/>
      <c r="L58" s="26"/>
      <c r="M58" s="26"/>
      <c r="N58" s="26"/>
      <c r="O58" s="46"/>
      <c r="P58" s="26"/>
      <c r="Q58" s="69"/>
    </row>
    <row r="59" spans="1:17" ht="21.75" customHeight="1">
      <c r="A59" s="81"/>
      <c r="B59" s="26"/>
      <c r="C59" s="45"/>
      <c r="D59" s="26"/>
      <c r="E59" s="26"/>
      <c r="F59" s="26"/>
      <c r="G59" s="46"/>
      <c r="H59" s="26"/>
      <c r="I59" s="45"/>
      <c r="J59" s="26"/>
      <c r="K59" s="26"/>
      <c r="L59" s="26"/>
      <c r="M59" s="26"/>
      <c r="N59" s="26"/>
      <c r="O59" s="46"/>
      <c r="P59" s="26"/>
      <c r="Q59" s="69"/>
    </row>
    <row r="60" spans="1:17" ht="29.25" customHeight="1">
      <c r="A60" s="81"/>
      <c r="B60" s="26"/>
      <c r="C60" s="45"/>
      <c r="D60" s="26"/>
      <c r="E60" s="26"/>
      <c r="F60" s="26"/>
      <c r="G60" s="46"/>
      <c r="H60" s="26"/>
      <c r="I60" s="45"/>
      <c r="J60" s="26"/>
      <c r="K60" s="26"/>
      <c r="L60" s="26"/>
      <c r="M60" s="26"/>
      <c r="N60" s="26"/>
      <c r="O60" s="46"/>
      <c r="P60" s="26"/>
      <c r="Q60" s="69"/>
    </row>
    <row r="61" spans="1:17" ht="18" customHeight="1">
      <c r="A61" s="81"/>
      <c r="B61" s="26"/>
      <c r="C61" s="45"/>
      <c r="D61" s="26"/>
      <c r="E61" s="26"/>
      <c r="F61" s="26"/>
      <c r="G61" s="46"/>
      <c r="H61" s="26"/>
      <c r="I61" s="45"/>
      <c r="J61" s="26"/>
      <c r="K61" s="26"/>
      <c r="L61" s="26"/>
      <c r="M61" s="26"/>
      <c r="N61" s="26"/>
      <c r="O61" s="46"/>
      <c r="P61" s="26"/>
      <c r="Q61" s="69"/>
    </row>
    <row r="62" spans="1:17" ht="29.25" customHeight="1">
      <c r="A62" s="81"/>
      <c r="B62" s="28"/>
      <c r="C62" s="47" t="s">
        <v>142</v>
      </c>
      <c r="D62" s="48"/>
      <c r="E62" s="48"/>
      <c r="F62" s="49" t="s">
        <v>143</v>
      </c>
      <c r="G62" s="50"/>
      <c r="H62" s="28"/>
      <c r="I62" s="47" t="s">
        <v>142</v>
      </c>
      <c r="J62" s="48"/>
      <c r="K62" s="48"/>
      <c r="L62" s="48"/>
      <c r="M62" s="49" t="s">
        <v>143</v>
      </c>
      <c r="N62" s="48"/>
      <c r="O62" s="50"/>
      <c r="P62" s="28"/>
      <c r="Q62" s="69"/>
    </row>
    <row r="63" spans="1:17" ht="22.35" customHeight="1">
      <c r="A63" s="8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69"/>
    </row>
    <row r="64" spans="1:17" ht="18.75" customHeight="1" thickBot="1">
      <c r="A64" s="7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ht="18.75" customHeight="1" thickBot="1">
      <c r="A65" s="68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69"/>
    </row>
    <row r="66" spans="1:17" ht="36" customHeight="1">
      <c r="A66" s="162" t="s">
        <v>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4"/>
    </row>
    <row r="67" spans="1:17" ht="14.45" customHeight="1">
      <c r="A67" s="6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9"/>
    </row>
    <row r="68" spans="1:17" ht="14.45" customHeight="1">
      <c r="A68" s="68"/>
      <c r="B68" s="24"/>
      <c r="C68" s="52" t="s">
        <v>31</v>
      </c>
      <c r="D68" s="53"/>
      <c r="E68" s="53"/>
      <c r="F68" s="186" t="s">
        <v>32</v>
      </c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69"/>
    </row>
    <row r="69" spans="1:17" ht="14.45" customHeight="1">
      <c r="A69" s="68"/>
      <c r="B69" s="24"/>
      <c r="C69" s="54" t="s">
        <v>33</v>
      </c>
      <c r="D69" s="24"/>
      <c r="E69" s="24"/>
      <c r="F69" s="192" t="s">
        <v>34</v>
      </c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69"/>
    </row>
    <row r="70" spans="1:17" ht="14.45" customHeight="1">
      <c r="A70" s="6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9"/>
    </row>
    <row r="71" spans="1:17" ht="14.45" customHeight="1">
      <c r="A71" s="68"/>
      <c r="B71" s="24"/>
      <c r="C71" s="55" t="s">
        <v>35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02">
        <f>N93</f>
        <v>0</v>
      </c>
      <c r="O71" s="187"/>
      <c r="P71" s="187"/>
      <c r="Q71" s="189"/>
    </row>
    <row r="72" spans="1:17" ht="14.45" customHeight="1">
      <c r="A72" s="68"/>
      <c r="B72" s="24"/>
      <c r="C72" s="24"/>
      <c r="D72" s="56" t="s">
        <v>36</v>
      </c>
      <c r="E72" s="24"/>
      <c r="F72" s="24"/>
      <c r="G72" s="24"/>
      <c r="H72" s="24"/>
      <c r="I72" s="24"/>
      <c r="J72" s="24"/>
      <c r="K72" s="24"/>
      <c r="L72" s="24"/>
      <c r="M72" s="24"/>
      <c r="N72" s="188">
        <f>N93</f>
        <v>0</v>
      </c>
      <c r="O72" s="187"/>
      <c r="P72" s="187"/>
      <c r="Q72" s="189"/>
    </row>
    <row r="73" spans="1:17" ht="14.45" customHeight="1">
      <c r="A73" s="68"/>
      <c r="B73" s="24"/>
      <c r="C73" s="24"/>
      <c r="D73" s="57" t="s">
        <v>37</v>
      </c>
      <c r="E73" s="24"/>
      <c r="F73" s="24"/>
      <c r="G73" s="24"/>
      <c r="H73" s="24"/>
      <c r="I73" s="24"/>
      <c r="J73" s="24"/>
      <c r="K73" s="24"/>
      <c r="L73" s="24"/>
      <c r="M73" s="24"/>
      <c r="N73" s="188">
        <f>N94</f>
        <v>0</v>
      </c>
      <c r="O73" s="187"/>
      <c r="P73" s="187"/>
      <c r="Q73" s="189"/>
    </row>
    <row r="74" spans="1:17" ht="14.45" customHeight="1">
      <c r="A74" s="68"/>
      <c r="B74" s="24"/>
      <c r="C74" s="24"/>
      <c r="D74" s="57" t="s">
        <v>38</v>
      </c>
      <c r="E74" s="24"/>
      <c r="F74" s="24"/>
      <c r="G74" s="24"/>
      <c r="H74" s="24"/>
      <c r="I74" s="24"/>
      <c r="J74" s="24"/>
      <c r="K74" s="24"/>
      <c r="L74" s="24"/>
      <c r="M74" s="24"/>
      <c r="N74" s="188">
        <f>N102</f>
        <v>0</v>
      </c>
      <c r="O74" s="187"/>
      <c r="P74" s="187"/>
      <c r="Q74" s="189"/>
    </row>
    <row r="75" spans="1:17" ht="14.45" customHeight="1">
      <c r="A75" s="68"/>
      <c r="B75" s="24"/>
      <c r="C75" s="24"/>
      <c r="D75" s="57" t="s">
        <v>39</v>
      </c>
      <c r="E75" s="24"/>
      <c r="F75" s="24"/>
      <c r="G75" s="24"/>
      <c r="H75" s="24"/>
      <c r="I75" s="24"/>
      <c r="J75" s="24"/>
      <c r="K75" s="24"/>
      <c r="L75" s="24"/>
      <c r="M75" s="24"/>
      <c r="N75" s="188">
        <f>N108</f>
        <v>0</v>
      </c>
      <c r="O75" s="187"/>
      <c r="P75" s="187"/>
      <c r="Q75" s="189"/>
    </row>
    <row r="76" spans="1:17" ht="14.45" customHeight="1">
      <c r="A76" s="68"/>
      <c r="B76" s="24"/>
      <c r="C76" s="24"/>
      <c r="D76" s="57" t="s">
        <v>40</v>
      </c>
      <c r="E76" s="24"/>
      <c r="F76" s="24"/>
      <c r="G76" s="24"/>
      <c r="H76" s="24"/>
      <c r="I76" s="24"/>
      <c r="J76" s="24"/>
      <c r="K76" s="24"/>
      <c r="L76" s="24"/>
      <c r="M76" s="24"/>
      <c r="N76" s="188">
        <f>N115</f>
        <v>0</v>
      </c>
      <c r="O76" s="187"/>
      <c r="P76" s="187"/>
      <c r="Q76" s="189"/>
    </row>
    <row r="77" spans="1:17" ht="14.45" customHeight="1">
      <c r="A77" s="6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69"/>
    </row>
    <row r="78" spans="1:17" ht="14.45" customHeight="1">
      <c r="A78" s="68"/>
      <c r="B78" s="24"/>
      <c r="C78" s="55" t="s">
        <v>41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17">
        <v>0</v>
      </c>
      <c r="O78" s="187"/>
      <c r="P78" s="187"/>
      <c r="Q78" s="189"/>
    </row>
    <row r="79" spans="1:17" ht="14.45" customHeight="1">
      <c r="A79" s="6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58"/>
      <c r="O79" s="58"/>
      <c r="P79" s="58"/>
      <c r="Q79" s="75"/>
    </row>
    <row r="80" spans="1:17" ht="14.45" customHeight="1">
      <c r="A80" s="68"/>
      <c r="B80" s="24"/>
      <c r="C80" s="59" t="s">
        <v>42</v>
      </c>
      <c r="D80" s="24"/>
      <c r="E80" s="24"/>
      <c r="F80" s="24"/>
      <c r="G80" s="24"/>
      <c r="H80" s="24"/>
      <c r="I80" s="24"/>
      <c r="J80" s="24"/>
      <c r="K80" s="4"/>
      <c r="L80" s="4"/>
      <c r="M80" s="58"/>
      <c r="N80" s="213">
        <f>N71</f>
        <v>0</v>
      </c>
      <c r="O80" s="187"/>
      <c r="P80" s="187"/>
      <c r="Q80" s="189"/>
    </row>
    <row r="81" spans="1:17" ht="14.45" customHeight="1">
      <c r="A81" s="68"/>
      <c r="B81" s="24"/>
      <c r="C81" s="60" t="s">
        <v>29</v>
      </c>
      <c r="D81" s="53"/>
      <c r="E81" s="53"/>
      <c r="F81" s="53"/>
      <c r="G81" s="53"/>
      <c r="H81" s="53"/>
      <c r="I81" s="53"/>
      <c r="J81" s="53"/>
      <c r="K81" s="4"/>
      <c r="L81" s="4"/>
      <c r="M81" s="61"/>
      <c r="N81" s="199">
        <f>N80*0.21</f>
        <v>0</v>
      </c>
      <c r="O81" s="193"/>
      <c r="P81" s="193"/>
      <c r="Q81" s="200"/>
    </row>
    <row r="82" spans="1:17" ht="14.45" customHeight="1">
      <c r="A82" s="68"/>
      <c r="B82" s="24"/>
      <c r="C82" s="54" t="s">
        <v>43</v>
      </c>
      <c r="D82" s="62"/>
      <c r="E82" s="62"/>
      <c r="F82" s="3"/>
      <c r="G82" s="63"/>
      <c r="H82" s="62"/>
      <c r="I82" s="62"/>
      <c r="J82" s="62"/>
      <c r="K82" s="4"/>
      <c r="L82" s="4"/>
      <c r="M82" s="214">
        <f>N80+N81</f>
        <v>0</v>
      </c>
      <c r="N82" s="215"/>
      <c r="O82" s="215"/>
      <c r="P82" s="215"/>
      <c r="Q82" s="216"/>
    </row>
    <row r="83" spans="1:17" ht="14.45" customHeight="1">
      <c r="A83" s="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</row>
    <row r="84" spans="1:17" ht="14.45" customHeight="1" thickBot="1">
      <c r="A84" s="7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</row>
    <row r="85" spans="1:17" ht="14.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0.4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0.4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8" spans="1:17" ht="40.15" customHeight="1">
      <c r="A88" s="159" t="s">
        <v>44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1"/>
    </row>
    <row r="89" spans="1:17" ht="20.45" customHeight="1">
      <c r="A89" s="6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69"/>
    </row>
    <row r="90" spans="1:17" ht="29.85" customHeight="1">
      <c r="A90" s="68"/>
      <c r="B90" s="24"/>
      <c r="C90" s="54" t="s">
        <v>33</v>
      </c>
      <c r="D90" s="24"/>
      <c r="E90" s="24"/>
      <c r="F90" s="192" t="s">
        <v>45</v>
      </c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69"/>
    </row>
    <row r="91" spans="1:17" ht="40.15" customHeight="1">
      <c r="A91" s="68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70"/>
    </row>
    <row r="92" spans="1:17" ht="28.9" customHeight="1">
      <c r="A92" s="68"/>
      <c r="B92" s="64"/>
      <c r="C92" s="6" t="s">
        <v>46</v>
      </c>
      <c r="D92" s="7" t="s">
        <v>47</v>
      </c>
      <c r="E92" s="7" t="s">
        <v>48</v>
      </c>
      <c r="F92" s="196" t="s">
        <v>49</v>
      </c>
      <c r="G92" s="197"/>
      <c r="H92" s="197"/>
      <c r="I92" s="197"/>
      <c r="J92" s="7" t="s">
        <v>50</v>
      </c>
      <c r="K92" s="7" t="s">
        <v>2</v>
      </c>
      <c r="L92" s="196" t="s">
        <v>51</v>
      </c>
      <c r="M92" s="197"/>
      <c r="N92" s="196" t="s">
        <v>3</v>
      </c>
      <c r="O92" s="197"/>
      <c r="P92" s="197"/>
      <c r="Q92" s="198"/>
    </row>
    <row r="93" spans="1:17" ht="28.9" customHeight="1">
      <c r="A93" s="68"/>
      <c r="B93" s="24"/>
      <c r="C93" s="8"/>
      <c r="D93" s="9" t="s">
        <v>36</v>
      </c>
      <c r="E93" s="10"/>
      <c r="F93" s="10"/>
      <c r="G93" s="10"/>
      <c r="H93" s="10"/>
      <c r="I93" s="10"/>
      <c r="J93" s="10"/>
      <c r="K93" s="10"/>
      <c r="L93" s="10"/>
      <c r="M93" s="10"/>
      <c r="N93" s="203">
        <f>N94+N102+N108+N115</f>
        <v>0</v>
      </c>
      <c r="O93" s="204"/>
      <c r="P93" s="204"/>
      <c r="Q93" s="205"/>
    </row>
    <row r="94" spans="1:17" ht="20.25" customHeight="1">
      <c r="A94" s="68"/>
      <c r="B94" s="24"/>
      <c r="C94" s="5"/>
      <c r="D94" s="11" t="s">
        <v>37</v>
      </c>
      <c r="E94" s="12"/>
      <c r="F94" s="12"/>
      <c r="G94" s="12"/>
      <c r="H94" s="12"/>
      <c r="I94" s="12"/>
      <c r="J94" s="12"/>
      <c r="K94" s="12"/>
      <c r="L94" s="12"/>
      <c r="M94" s="12"/>
      <c r="N94" s="218">
        <f>SUM(N95:Q101)</f>
        <v>0</v>
      </c>
      <c r="O94" s="219"/>
      <c r="P94" s="219"/>
      <c r="Q94" s="220"/>
    </row>
    <row r="95" spans="1:17" ht="30" customHeight="1">
      <c r="A95" s="68"/>
      <c r="B95" s="64"/>
      <c r="C95" s="13" t="s">
        <v>52</v>
      </c>
      <c r="D95" s="13" t="s">
        <v>53</v>
      </c>
      <c r="E95" s="14" t="s">
        <v>54</v>
      </c>
      <c r="F95" s="190" t="s">
        <v>55</v>
      </c>
      <c r="G95" s="191"/>
      <c r="H95" s="191"/>
      <c r="I95" s="191"/>
      <c r="J95" s="15" t="s">
        <v>56</v>
      </c>
      <c r="K95" s="16">
        <v>162.6</v>
      </c>
      <c r="L95" s="181">
        <v>0</v>
      </c>
      <c r="M95" s="182"/>
      <c r="N95" s="183">
        <f aca="true" t="shared" si="0" ref="N95:N101">ROUND(L95*K95,2)</f>
        <v>0</v>
      </c>
      <c r="O95" s="184"/>
      <c r="P95" s="184"/>
      <c r="Q95" s="185"/>
    </row>
    <row r="96" spans="1:17" ht="30" customHeight="1">
      <c r="A96" s="68"/>
      <c r="B96" s="64"/>
      <c r="C96" s="13" t="s">
        <v>57</v>
      </c>
      <c r="D96" s="13" t="s">
        <v>53</v>
      </c>
      <c r="E96" s="14" t="s">
        <v>58</v>
      </c>
      <c r="F96" s="190" t="s">
        <v>59</v>
      </c>
      <c r="G96" s="191"/>
      <c r="H96" s="191"/>
      <c r="I96" s="191"/>
      <c r="J96" s="15" t="s">
        <v>56</v>
      </c>
      <c r="K96" s="16">
        <v>81.3</v>
      </c>
      <c r="L96" s="181">
        <v>0</v>
      </c>
      <c r="M96" s="182"/>
      <c r="N96" s="183">
        <f t="shared" si="0"/>
        <v>0</v>
      </c>
      <c r="O96" s="184"/>
      <c r="P96" s="184"/>
      <c r="Q96" s="185"/>
    </row>
    <row r="97" spans="1:17" ht="30" customHeight="1">
      <c r="A97" s="68"/>
      <c r="B97" s="64"/>
      <c r="C97" s="13" t="s">
        <v>60</v>
      </c>
      <c r="D97" s="13" t="s">
        <v>53</v>
      </c>
      <c r="E97" s="14" t="s">
        <v>61</v>
      </c>
      <c r="F97" s="190" t="s">
        <v>62</v>
      </c>
      <c r="G97" s="191"/>
      <c r="H97" s="191"/>
      <c r="I97" s="191"/>
      <c r="J97" s="15" t="s">
        <v>56</v>
      </c>
      <c r="K97" s="16">
        <v>81.3</v>
      </c>
      <c r="L97" s="181">
        <v>0</v>
      </c>
      <c r="M97" s="182"/>
      <c r="N97" s="183">
        <f t="shared" si="0"/>
        <v>0</v>
      </c>
      <c r="O97" s="184"/>
      <c r="P97" s="184"/>
      <c r="Q97" s="185"/>
    </row>
    <row r="98" spans="1:17" ht="30" customHeight="1">
      <c r="A98" s="68"/>
      <c r="B98" s="64"/>
      <c r="C98" s="13" t="s">
        <v>63</v>
      </c>
      <c r="D98" s="13" t="s">
        <v>53</v>
      </c>
      <c r="E98" s="14" t="s">
        <v>64</v>
      </c>
      <c r="F98" s="190" t="s">
        <v>65</v>
      </c>
      <c r="G98" s="191"/>
      <c r="H98" s="191"/>
      <c r="I98" s="191"/>
      <c r="J98" s="15" t="s">
        <v>56</v>
      </c>
      <c r="K98" s="16">
        <v>81.3</v>
      </c>
      <c r="L98" s="181">
        <v>0</v>
      </c>
      <c r="M98" s="182"/>
      <c r="N98" s="183">
        <f t="shared" si="0"/>
        <v>0</v>
      </c>
      <c r="O98" s="184"/>
      <c r="P98" s="184"/>
      <c r="Q98" s="185"/>
    </row>
    <row r="99" spans="1:17" ht="30" customHeight="1">
      <c r="A99" s="68"/>
      <c r="B99" s="64"/>
      <c r="C99" s="13" t="s">
        <v>66</v>
      </c>
      <c r="D99" s="13" t="s">
        <v>53</v>
      </c>
      <c r="E99" s="14" t="s">
        <v>67</v>
      </c>
      <c r="F99" s="190" t="s">
        <v>68</v>
      </c>
      <c r="G99" s="191"/>
      <c r="H99" s="191"/>
      <c r="I99" s="191"/>
      <c r="J99" s="15" t="s">
        <v>56</v>
      </c>
      <c r="K99" s="16">
        <v>81.3</v>
      </c>
      <c r="L99" s="181">
        <v>0</v>
      </c>
      <c r="M99" s="182"/>
      <c r="N99" s="183">
        <f t="shared" si="0"/>
        <v>0</v>
      </c>
      <c r="O99" s="184"/>
      <c r="P99" s="184"/>
      <c r="Q99" s="185"/>
    </row>
    <row r="100" spans="1:17" ht="30" customHeight="1">
      <c r="A100" s="68"/>
      <c r="B100" s="64"/>
      <c r="C100" s="13" t="s">
        <v>69</v>
      </c>
      <c r="D100" s="13" t="s">
        <v>53</v>
      </c>
      <c r="E100" s="14" t="s">
        <v>70</v>
      </c>
      <c r="F100" s="190" t="s">
        <v>71</v>
      </c>
      <c r="G100" s="191"/>
      <c r="H100" s="191"/>
      <c r="I100" s="191"/>
      <c r="J100" s="15" t="s">
        <v>56</v>
      </c>
      <c r="K100" s="16">
        <v>81.3</v>
      </c>
      <c r="L100" s="181">
        <v>0</v>
      </c>
      <c r="M100" s="182"/>
      <c r="N100" s="183">
        <f t="shared" si="0"/>
        <v>0</v>
      </c>
      <c r="O100" s="184"/>
      <c r="P100" s="184"/>
      <c r="Q100" s="185"/>
    </row>
    <row r="101" spans="1:17" ht="30" customHeight="1">
      <c r="A101" s="68"/>
      <c r="B101" s="64"/>
      <c r="C101" s="13" t="s">
        <v>72</v>
      </c>
      <c r="D101" s="13" t="s">
        <v>53</v>
      </c>
      <c r="E101" s="14" t="s">
        <v>73</v>
      </c>
      <c r="F101" s="190" t="s">
        <v>74</v>
      </c>
      <c r="G101" s="191"/>
      <c r="H101" s="191"/>
      <c r="I101" s="191"/>
      <c r="J101" s="15" t="s">
        <v>75</v>
      </c>
      <c r="K101" s="16">
        <v>121.95</v>
      </c>
      <c r="L101" s="181">
        <v>0</v>
      </c>
      <c r="M101" s="182"/>
      <c r="N101" s="183">
        <f t="shared" si="0"/>
        <v>0</v>
      </c>
      <c r="O101" s="184"/>
      <c r="P101" s="184"/>
      <c r="Q101" s="185"/>
    </row>
    <row r="102" spans="1:17" ht="30" customHeight="1">
      <c r="A102" s="68"/>
      <c r="B102" s="24"/>
      <c r="C102" s="17"/>
      <c r="D102" s="18" t="s">
        <v>38</v>
      </c>
      <c r="E102" s="19"/>
      <c r="F102" s="19"/>
      <c r="G102" s="19"/>
      <c r="H102" s="19"/>
      <c r="I102" s="19"/>
      <c r="J102" s="19"/>
      <c r="K102" s="19"/>
      <c r="L102" s="140"/>
      <c r="M102" s="140"/>
      <c r="N102" s="206">
        <f>SUM(N103:Q107)</f>
        <v>0</v>
      </c>
      <c r="O102" s="207"/>
      <c r="P102" s="207"/>
      <c r="Q102" s="208"/>
    </row>
    <row r="103" spans="1:17" ht="30" customHeight="1">
      <c r="A103" s="68"/>
      <c r="B103" s="64"/>
      <c r="C103" s="13" t="s">
        <v>76</v>
      </c>
      <c r="D103" s="13" t="s">
        <v>53</v>
      </c>
      <c r="E103" s="14" t="s">
        <v>77</v>
      </c>
      <c r="F103" s="190" t="s">
        <v>78</v>
      </c>
      <c r="G103" s="191"/>
      <c r="H103" s="191"/>
      <c r="I103" s="191"/>
      <c r="J103" s="15" t="s">
        <v>79</v>
      </c>
      <c r="K103" s="16">
        <v>542</v>
      </c>
      <c r="L103" s="181">
        <v>0</v>
      </c>
      <c r="M103" s="182"/>
      <c r="N103" s="183">
        <f>ROUND(L103*K103,2)</f>
        <v>0</v>
      </c>
      <c r="O103" s="184"/>
      <c r="P103" s="184"/>
      <c r="Q103" s="185"/>
    </row>
    <row r="104" spans="1:17" ht="30" customHeight="1">
      <c r="A104" s="68"/>
      <c r="B104" s="64"/>
      <c r="C104" s="13" t="s">
        <v>80</v>
      </c>
      <c r="D104" s="13" t="s">
        <v>53</v>
      </c>
      <c r="E104" s="14" t="s">
        <v>81</v>
      </c>
      <c r="F104" s="190" t="s">
        <v>82</v>
      </c>
      <c r="G104" s="191"/>
      <c r="H104" s="191"/>
      <c r="I104" s="191"/>
      <c r="J104" s="15" t="s">
        <v>79</v>
      </c>
      <c r="K104" s="16">
        <v>542</v>
      </c>
      <c r="L104" s="181">
        <v>0</v>
      </c>
      <c r="M104" s="182"/>
      <c r="N104" s="183">
        <f>ROUND(L104*K104,2)</f>
        <v>0</v>
      </c>
      <c r="O104" s="184"/>
      <c r="P104" s="184"/>
      <c r="Q104" s="185"/>
    </row>
    <row r="105" spans="1:17" ht="30" customHeight="1">
      <c r="A105" s="68"/>
      <c r="B105" s="64"/>
      <c r="C105" s="13" t="s">
        <v>83</v>
      </c>
      <c r="D105" s="13" t="s">
        <v>53</v>
      </c>
      <c r="E105" s="14" t="s">
        <v>84</v>
      </c>
      <c r="F105" s="190" t="s">
        <v>85</v>
      </c>
      <c r="G105" s="191"/>
      <c r="H105" s="191"/>
      <c r="I105" s="191"/>
      <c r="J105" s="15" t="s">
        <v>79</v>
      </c>
      <c r="K105" s="16">
        <v>542</v>
      </c>
      <c r="L105" s="181">
        <v>0</v>
      </c>
      <c r="M105" s="182"/>
      <c r="N105" s="183">
        <f>ROUND(L105*K105,2)</f>
        <v>0</v>
      </c>
      <c r="O105" s="184"/>
      <c r="P105" s="184"/>
      <c r="Q105" s="185"/>
    </row>
    <row r="106" spans="1:17" ht="30" customHeight="1">
      <c r="A106" s="68"/>
      <c r="B106" s="64"/>
      <c r="C106" s="13" t="s">
        <v>86</v>
      </c>
      <c r="D106" s="13" t="s">
        <v>53</v>
      </c>
      <c r="E106" s="14" t="s">
        <v>87</v>
      </c>
      <c r="F106" s="190" t="s">
        <v>88</v>
      </c>
      <c r="G106" s="191"/>
      <c r="H106" s="191"/>
      <c r="I106" s="191"/>
      <c r="J106" s="15" t="s">
        <v>79</v>
      </c>
      <c r="K106" s="16">
        <v>542</v>
      </c>
      <c r="L106" s="181">
        <v>0</v>
      </c>
      <c r="M106" s="182"/>
      <c r="N106" s="183">
        <f>ROUND(L106*K106,2)</f>
        <v>0</v>
      </c>
      <c r="O106" s="184"/>
      <c r="P106" s="184"/>
      <c r="Q106" s="185"/>
    </row>
    <row r="107" spans="1:17" ht="30" customHeight="1">
      <c r="A107" s="68"/>
      <c r="B107" s="64"/>
      <c r="C107" s="20" t="s">
        <v>89</v>
      </c>
      <c r="D107" s="20" t="s">
        <v>90</v>
      </c>
      <c r="E107" s="21" t="s">
        <v>91</v>
      </c>
      <c r="F107" s="209" t="s">
        <v>92</v>
      </c>
      <c r="G107" s="210"/>
      <c r="H107" s="210"/>
      <c r="I107" s="210"/>
      <c r="J107" s="22" t="s">
        <v>79</v>
      </c>
      <c r="K107" s="23">
        <v>569.1</v>
      </c>
      <c r="L107" s="211">
        <v>0</v>
      </c>
      <c r="M107" s="212"/>
      <c r="N107" s="201">
        <f>ROUND(L107*K107,2)</f>
        <v>0</v>
      </c>
      <c r="O107" s="184"/>
      <c r="P107" s="184"/>
      <c r="Q107" s="185"/>
    </row>
    <row r="108" spans="1:17" ht="30" customHeight="1">
      <c r="A108" s="68"/>
      <c r="B108" s="24"/>
      <c r="C108" s="17"/>
      <c r="D108" s="18" t="s">
        <v>39</v>
      </c>
      <c r="E108" s="19"/>
      <c r="F108" s="19"/>
      <c r="G108" s="19"/>
      <c r="H108" s="19"/>
      <c r="I108" s="19"/>
      <c r="J108" s="19"/>
      <c r="K108" s="19"/>
      <c r="L108" s="140"/>
      <c r="M108" s="140"/>
      <c r="N108" s="206">
        <f>SUM(N109:Q114)</f>
        <v>0</v>
      </c>
      <c r="O108" s="207"/>
      <c r="P108" s="207"/>
      <c r="Q108" s="208"/>
    </row>
    <row r="109" spans="1:17" ht="30" customHeight="1">
      <c r="A109" s="68"/>
      <c r="B109" s="64"/>
      <c r="C109" s="13" t="s">
        <v>93</v>
      </c>
      <c r="D109" s="13" t="s">
        <v>53</v>
      </c>
      <c r="E109" s="14" t="s">
        <v>94</v>
      </c>
      <c r="F109" s="190" t="s">
        <v>95</v>
      </c>
      <c r="G109" s="191"/>
      <c r="H109" s="191"/>
      <c r="I109" s="191"/>
      <c r="J109" s="15" t="s">
        <v>24</v>
      </c>
      <c r="K109" s="16">
        <v>410</v>
      </c>
      <c r="L109" s="181">
        <v>0</v>
      </c>
      <c r="M109" s="182"/>
      <c r="N109" s="183">
        <f aca="true" t="shared" si="1" ref="N109:N114">ROUND(L109*K109,2)</f>
        <v>0</v>
      </c>
      <c r="O109" s="184"/>
      <c r="P109" s="184"/>
      <c r="Q109" s="185"/>
    </row>
    <row r="110" spans="1:17" ht="30" customHeight="1">
      <c r="A110" s="68"/>
      <c r="B110" s="64"/>
      <c r="C110" s="20" t="s">
        <v>96</v>
      </c>
      <c r="D110" s="20" t="s">
        <v>90</v>
      </c>
      <c r="E110" s="21" t="s">
        <v>97</v>
      </c>
      <c r="F110" s="209" t="s">
        <v>98</v>
      </c>
      <c r="G110" s="210"/>
      <c r="H110" s="210"/>
      <c r="I110" s="210"/>
      <c r="J110" s="22" t="s">
        <v>99</v>
      </c>
      <c r="K110" s="23">
        <v>430</v>
      </c>
      <c r="L110" s="211">
        <v>0</v>
      </c>
      <c r="M110" s="212"/>
      <c r="N110" s="201">
        <f t="shared" si="1"/>
        <v>0</v>
      </c>
      <c r="O110" s="184"/>
      <c r="P110" s="184"/>
      <c r="Q110" s="185"/>
    </row>
    <row r="111" spans="1:17" ht="30" customHeight="1">
      <c r="A111" s="68"/>
      <c r="B111" s="64"/>
      <c r="C111" s="13" t="s">
        <v>100</v>
      </c>
      <c r="D111" s="13" t="s">
        <v>53</v>
      </c>
      <c r="E111" s="14" t="s">
        <v>101</v>
      </c>
      <c r="F111" s="190" t="s">
        <v>102</v>
      </c>
      <c r="G111" s="191"/>
      <c r="H111" s="191"/>
      <c r="I111" s="191"/>
      <c r="J111" s="15" t="s">
        <v>99</v>
      </c>
      <c r="K111" s="16">
        <v>2</v>
      </c>
      <c r="L111" s="181">
        <v>0</v>
      </c>
      <c r="M111" s="182"/>
      <c r="N111" s="183">
        <f t="shared" si="1"/>
        <v>0</v>
      </c>
      <c r="O111" s="184"/>
      <c r="P111" s="184"/>
      <c r="Q111" s="185"/>
    </row>
    <row r="112" spans="1:17" ht="30" customHeight="1">
      <c r="A112" s="68"/>
      <c r="B112" s="64"/>
      <c r="C112" s="20" t="s">
        <v>103</v>
      </c>
      <c r="D112" s="20" t="s">
        <v>90</v>
      </c>
      <c r="E112" s="21" t="s">
        <v>104</v>
      </c>
      <c r="F112" s="209" t="s">
        <v>105</v>
      </c>
      <c r="G112" s="210"/>
      <c r="H112" s="210"/>
      <c r="I112" s="210"/>
      <c r="J112" s="22" t="s">
        <v>99</v>
      </c>
      <c r="K112" s="23">
        <v>2</v>
      </c>
      <c r="L112" s="211">
        <v>0</v>
      </c>
      <c r="M112" s="212"/>
      <c r="N112" s="201">
        <f t="shared" si="1"/>
        <v>0</v>
      </c>
      <c r="O112" s="184"/>
      <c r="P112" s="184"/>
      <c r="Q112" s="185"/>
    </row>
    <row r="113" spans="1:17" ht="30" customHeight="1">
      <c r="A113" s="68"/>
      <c r="B113" s="64"/>
      <c r="C113" s="13" t="s">
        <v>106</v>
      </c>
      <c r="D113" s="13" t="s">
        <v>53</v>
      </c>
      <c r="E113" s="14" t="s">
        <v>107</v>
      </c>
      <c r="F113" s="190" t="s">
        <v>108</v>
      </c>
      <c r="G113" s="191"/>
      <c r="H113" s="191"/>
      <c r="I113" s="191"/>
      <c r="J113" s="15" t="s">
        <v>99</v>
      </c>
      <c r="K113" s="16">
        <v>9</v>
      </c>
      <c r="L113" s="181">
        <v>0</v>
      </c>
      <c r="M113" s="182"/>
      <c r="N113" s="183">
        <f t="shared" si="1"/>
        <v>0</v>
      </c>
      <c r="O113" s="184"/>
      <c r="P113" s="184"/>
      <c r="Q113" s="185"/>
    </row>
    <row r="114" spans="1:17" ht="30" customHeight="1">
      <c r="A114" s="68"/>
      <c r="B114" s="64"/>
      <c r="C114" s="20" t="s">
        <v>109</v>
      </c>
      <c r="D114" s="20" t="s">
        <v>90</v>
      </c>
      <c r="E114" s="21" t="s">
        <v>110</v>
      </c>
      <c r="F114" s="209" t="s">
        <v>111</v>
      </c>
      <c r="G114" s="210"/>
      <c r="H114" s="210"/>
      <c r="I114" s="210"/>
      <c r="J114" s="22" t="s">
        <v>99</v>
      </c>
      <c r="K114" s="23">
        <v>9</v>
      </c>
      <c r="L114" s="211">
        <v>0</v>
      </c>
      <c r="M114" s="212"/>
      <c r="N114" s="201">
        <f t="shared" si="1"/>
        <v>0</v>
      </c>
      <c r="O114" s="184"/>
      <c r="P114" s="184"/>
      <c r="Q114" s="185"/>
    </row>
    <row r="115" spans="1:17" ht="30" customHeight="1">
      <c r="A115" s="68"/>
      <c r="B115" s="24"/>
      <c r="C115" s="17"/>
      <c r="D115" s="18" t="s">
        <v>40</v>
      </c>
      <c r="E115" s="19"/>
      <c r="F115" s="19"/>
      <c r="G115" s="19"/>
      <c r="H115" s="19"/>
      <c r="I115" s="19"/>
      <c r="J115" s="19"/>
      <c r="K115" s="19"/>
      <c r="L115" s="140"/>
      <c r="M115" s="140"/>
      <c r="N115" s="206">
        <f>N116</f>
        <v>0</v>
      </c>
      <c r="O115" s="207"/>
      <c r="P115" s="207"/>
      <c r="Q115" s="208"/>
    </row>
    <row r="116" spans="1:17" ht="30" customHeight="1">
      <c r="A116" s="68"/>
      <c r="B116" s="64"/>
      <c r="C116" s="13" t="s">
        <v>112</v>
      </c>
      <c r="D116" s="13" t="s">
        <v>53</v>
      </c>
      <c r="E116" s="14" t="s">
        <v>113</v>
      </c>
      <c r="F116" s="190" t="s">
        <v>114</v>
      </c>
      <c r="G116" s="191"/>
      <c r="H116" s="191"/>
      <c r="I116" s="191"/>
      <c r="J116" s="15" t="s">
        <v>75</v>
      </c>
      <c r="K116" s="16">
        <v>169.029</v>
      </c>
      <c r="L116" s="181">
        <v>0</v>
      </c>
      <c r="M116" s="182"/>
      <c r="N116" s="183">
        <f>ROUND(L116*K116,2)</f>
        <v>0</v>
      </c>
      <c r="O116" s="184"/>
      <c r="P116" s="184"/>
      <c r="Q116" s="185"/>
    </row>
    <row r="117" spans="1:17" ht="11.25" customHeight="1" thickBot="1">
      <c r="A117" s="71"/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4"/>
    </row>
  </sheetData>
  <mergeCells count="110">
    <mergeCell ref="F107:I107"/>
    <mergeCell ref="F109:I109"/>
    <mergeCell ref="N109:Q109"/>
    <mergeCell ref="F103:I103"/>
    <mergeCell ref="N76:Q76"/>
    <mergeCell ref="F104:I104"/>
    <mergeCell ref="F105:I105"/>
    <mergeCell ref="N80:Q80"/>
    <mergeCell ref="M82:Q82"/>
    <mergeCell ref="N78:Q78"/>
    <mergeCell ref="F90:P90"/>
    <mergeCell ref="L107:M107"/>
    <mergeCell ref="N99:Q99"/>
    <mergeCell ref="N94:Q94"/>
    <mergeCell ref="N96:Q96"/>
    <mergeCell ref="L104:M104"/>
    <mergeCell ref="N111:Q111"/>
    <mergeCell ref="N115:Q115"/>
    <mergeCell ref="N73:Q73"/>
    <mergeCell ref="F100:I100"/>
    <mergeCell ref="F114:I114"/>
    <mergeCell ref="N116:Q116"/>
    <mergeCell ref="F101:I101"/>
    <mergeCell ref="N74:Q74"/>
    <mergeCell ref="F113:I113"/>
    <mergeCell ref="F112:I112"/>
    <mergeCell ref="N108:Q108"/>
    <mergeCell ref="L116:M116"/>
    <mergeCell ref="F110:I110"/>
    <mergeCell ref="N106:Q106"/>
    <mergeCell ref="L114:M114"/>
    <mergeCell ref="N104:Q104"/>
    <mergeCell ref="L112:M112"/>
    <mergeCell ref="N113:Q113"/>
    <mergeCell ref="N114:Q114"/>
    <mergeCell ref="F99:I99"/>
    <mergeCell ref="F111:I111"/>
    <mergeCell ref="N102:Q102"/>
    <mergeCell ref="L110:M110"/>
    <mergeCell ref="N110:Q110"/>
    <mergeCell ref="F116:I116"/>
    <mergeCell ref="N81:Q81"/>
    <mergeCell ref="F92:I92"/>
    <mergeCell ref="N107:Q107"/>
    <mergeCell ref="N71:Q71"/>
    <mergeCell ref="N97:Q97"/>
    <mergeCell ref="L105:M105"/>
    <mergeCell ref="N100:Q100"/>
    <mergeCell ref="L109:M109"/>
    <mergeCell ref="L111:M111"/>
    <mergeCell ref="N93:Q93"/>
    <mergeCell ref="L101:M101"/>
    <mergeCell ref="F96:I96"/>
    <mergeCell ref="L96:M96"/>
    <mergeCell ref="N112:Q112"/>
    <mergeCell ref="F97:I97"/>
    <mergeCell ref="L97:M97"/>
    <mergeCell ref="F98:I98"/>
    <mergeCell ref="F95:I95"/>
    <mergeCell ref="L95:M95"/>
    <mergeCell ref="L92:M92"/>
    <mergeCell ref="L103:M103"/>
    <mergeCell ref="N95:Q95"/>
    <mergeCell ref="L113:M113"/>
    <mergeCell ref="B4:P4"/>
    <mergeCell ref="E6:O6"/>
    <mergeCell ref="E7:O7"/>
    <mergeCell ref="N9:O9"/>
    <mergeCell ref="N11:O11"/>
    <mergeCell ref="L106:M106"/>
    <mergeCell ref="N98:Q98"/>
    <mergeCell ref="F68:P68"/>
    <mergeCell ref="N72:Q72"/>
    <mergeCell ref="F106:I106"/>
    <mergeCell ref="F69:P69"/>
    <mergeCell ref="K38:O38"/>
    <mergeCell ref="N75:Q75"/>
    <mergeCell ref="N101:Q101"/>
    <mergeCell ref="L99:M99"/>
    <mergeCell ref="L98:M98"/>
    <mergeCell ref="N103:Q103"/>
    <mergeCell ref="L100:M100"/>
    <mergeCell ref="N92:Q92"/>
    <mergeCell ref="N105:Q105"/>
    <mergeCell ref="N15:O15"/>
    <mergeCell ref="N17:O17"/>
    <mergeCell ref="S5:S34"/>
    <mergeCell ref="A88:Q88"/>
    <mergeCell ref="A66:Q66"/>
    <mergeCell ref="G34:I34"/>
    <mergeCell ref="L34:O34"/>
    <mergeCell ref="G35:I35"/>
    <mergeCell ref="L35:O35"/>
    <mergeCell ref="G36:I36"/>
    <mergeCell ref="L36:O36"/>
    <mergeCell ref="L28:O28"/>
    <mergeCell ref="L30:O30"/>
    <mergeCell ref="G32:I32"/>
    <mergeCell ref="L32:O32"/>
    <mergeCell ref="G33:I33"/>
    <mergeCell ref="L33:O33"/>
    <mergeCell ref="N18:O18"/>
    <mergeCell ref="N20:O20"/>
    <mergeCell ref="N21:O21"/>
    <mergeCell ref="D24:K24"/>
    <mergeCell ref="L27:O27"/>
    <mergeCell ref="N12:O12"/>
    <mergeCell ref="N14:O14"/>
    <mergeCell ref="D15:K15"/>
    <mergeCell ref="D12:K12"/>
  </mergeCells>
  <printOptions/>
  <pageMargins left="1" right="1" top="1" bottom="1" header="0.25" footer="0.25"/>
  <pageSetup fitToHeight="1" fitToWidth="1" horizontalDpi="600" verticalDpi="600" orientation="portrait" scale="29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A1" sqref="A1:G1"/>
    </sheetView>
  </sheetViews>
  <sheetFormatPr defaultColWidth="9.140625" defaultRowHeight="15"/>
  <cols>
    <col min="1" max="1" width="4.421875" style="0" customWidth="1"/>
    <col min="2" max="2" width="47.28125" style="0" customWidth="1"/>
    <col min="3" max="3" width="8.57421875" style="0" customWidth="1"/>
    <col min="4" max="4" width="10.7109375" style="0" customWidth="1"/>
    <col min="5" max="7" width="17.00390625" style="0" customWidth="1"/>
  </cols>
  <sheetData>
    <row r="1" spans="1:7" ht="18.75">
      <c r="A1" s="221" t="s">
        <v>169</v>
      </c>
      <c r="B1" s="222"/>
      <c r="C1" s="222"/>
      <c r="D1" s="222"/>
      <c r="E1" s="222"/>
      <c r="F1" s="222"/>
      <c r="G1" s="223"/>
    </row>
    <row r="2" spans="1:7" ht="30" customHeight="1" thickBot="1">
      <c r="A2" s="224" t="s">
        <v>165</v>
      </c>
      <c r="B2" s="225"/>
      <c r="C2" s="225"/>
      <c r="D2" s="225"/>
      <c r="E2" s="225"/>
      <c r="F2" s="225"/>
      <c r="G2" s="226"/>
    </row>
    <row r="3" spans="1:7" ht="36.75" thickBot="1">
      <c r="A3" s="99" t="s">
        <v>150</v>
      </c>
      <c r="B3" s="100" t="s">
        <v>159</v>
      </c>
      <c r="C3" s="100" t="s">
        <v>160</v>
      </c>
      <c r="D3" s="101" t="s">
        <v>161</v>
      </c>
      <c r="E3" s="101" t="s">
        <v>162</v>
      </c>
      <c r="F3" s="102" t="s">
        <v>163</v>
      </c>
      <c r="G3" s="103" t="s">
        <v>164</v>
      </c>
    </row>
    <row r="4" spans="1:7" ht="15.75" thickBot="1">
      <c r="A4" s="104" t="s">
        <v>0</v>
      </c>
      <c r="B4" s="105" t="s">
        <v>1</v>
      </c>
      <c r="C4" s="106"/>
      <c r="D4" s="107"/>
      <c r="E4" s="108"/>
      <c r="F4" s="109"/>
      <c r="G4" s="110"/>
    </row>
    <row r="5" spans="1:7" ht="15">
      <c r="A5" s="111">
        <v>1</v>
      </c>
      <c r="B5" s="112" t="s">
        <v>4</v>
      </c>
      <c r="C5" s="113" t="s">
        <v>5</v>
      </c>
      <c r="D5" s="114">
        <v>7</v>
      </c>
      <c r="E5" s="115">
        <v>0</v>
      </c>
      <c r="F5" s="116">
        <f>E5*D5</f>
        <v>0</v>
      </c>
      <c r="G5" s="117">
        <f>F5*1.21</f>
        <v>0</v>
      </c>
    </row>
    <row r="6" spans="1:7" ht="15">
      <c r="A6" s="118">
        <v>2</v>
      </c>
      <c r="B6" s="119" t="s">
        <v>6</v>
      </c>
      <c r="C6" s="120" t="s">
        <v>5</v>
      </c>
      <c r="D6" s="121">
        <v>7</v>
      </c>
      <c r="E6" s="122">
        <v>0</v>
      </c>
      <c r="F6" s="123">
        <f aca="true" t="shared" si="0" ref="F6:F7">E6*D6</f>
        <v>0</v>
      </c>
      <c r="G6" s="124">
        <f aca="true" t="shared" si="1" ref="G6:G7">F6*1.21</f>
        <v>0</v>
      </c>
    </row>
    <row r="7" spans="1:7" ht="15.75" thickBot="1">
      <c r="A7" s="118">
        <v>3</v>
      </c>
      <c r="B7" s="119" t="s">
        <v>7</v>
      </c>
      <c r="C7" s="120" t="s">
        <v>5</v>
      </c>
      <c r="D7" s="121">
        <v>1</v>
      </c>
      <c r="E7" s="122">
        <v>0</v>
      </c>
      <c r="F7" s="123">
        <f t="shared" si="0"/>
        <v>0</v>
      </c>
      <c r="G7" s="124">
        <f t="shared" si="1"/>
        <v>0</v>
      </c>
    </row>
    <row r="8" spans="1:7" ht="15.75" thickBot="1">
      <c r="A8" s="104" t="s">
        <v>8</v>
      </c>
      <c r="B8" s="105" t="s">
        <v>9</v>
      </c>
      <c r="C8" s="106"/>
      <c r="D8" s="107"/>
      <c r="E8" s="108"/>
      <c r="F8" s="109"/>
      <c r="G8" s="110"/>
    </row>
    <row r="9" spans="1:7" ht="15">
      <c r="A9" s="111">
        <v>4</v>
      </c>
      <c r="B9" s="125" t="s">
        <v>10</v>
      </c>
      <c r="C9" s="113" t="s">
        <v>79</v>
      </c>
      <c r="D9" s="126">
        <v>725</v>
      </c>
      <c r="E9" s="115">
        <v>0</v>
      </c>
      <c r="F9" s="116">
        <f aca="true" t="shared" si="2" ref="F9:F18">E9*D9</f>
        <v>0</v>
      </c>
      <c r="G9" s="117">
        <f aca="true" t="shared" si="3" ref="G9:G18">F9*1.21</f>
        <v>0</v>
      </c>
    </row>
    <row r="10" spans="1:7" ht="15">
      <c r="A10" s="111">
        <v>5</v>
      </c>
      <c r="B10" s="127" t="s">
        <v>11</v>
      </c>
      <c r="C10" s="120" t="s">
        <v>79</v>
      </c>
      <c r="D10" s="128">
        <v>725</v>
      </c>
      <c r="E10" s="122">
        <v>0</v>
      </c>
      <c r="F10" s="123">
        <f t="shared" si="2"/>
        <v>0</v>
      </c>
      <c r="G10" s="124">
        <f t="shared" si="3"/>
        <v>0</v>
      </c>
    </row>
    <row r="11" spans="1:7" ht="15">
      <c r="A11" s="118">
        <v>6</v>
      </c>
      <c r="B11" s="127" t="s">
        <v>12</v>
      </c>
      <c r="C11" s="120" t="s">
        <v>79</v>
      </c>
      <c r="D11" s="128">
        <v>725</v>
      </c>
      <c r="E11" s="122">
        <v>0</v>
      </c>
      <c r="F11" s="123">
        <f t="shared" si="2"/>
        <v>0</v>
      </c>
      <c r="G11" s="124">
        <f t="shared" si="3"/>
        <v>0</v>
      </c>
    </row>
    <row r="12" spans="1:7" ht="15">
      <c r="A12" s="118">
        <v>7</v>
      </c>
      <c r="B12" s="127" t="s">
        <v>13</v>
      </c>
      <c r="C12" s="120" t="s">
        <v>79</v>
      </c>
      <c r="D12" s="128">
        <v>725</v>
      </c>
      <c r="E12" s="122">
        <v>0</v>
      </c>
      <c r="F12" s="123">
        <f t="shared" si="2"/>
        <v>0</v>
      </c>
      <c r="G12" s="124">
        <f t="shared" si="3"/>
        <v>0</v>
      </c>
    </row>
    <row r="13" spans="1:7" ht="15">
      <c r="A13" s="118">
        <v>8</v>
      </c>
      <c r="B13" s="127" t="s">
        <v>14</v>
      </c>
      <c r="C13" s="120" t="s">
        <v>79</v>
      </c>
      <c r="D13" s="128">
        <v>725</v>
      </c>
      <c r="E13" s="122">
        <v>0</v>
      </c>
      <c r="F13" s="123">
        <f t="shared" si="2"/>
        <v>0</v>
      </c>
      <c r="G13" s="124">
        <f t="shared" si="3"/>
        <v>0</v>
      </c>
    </row>
    <row r="14" spans="1:7" ht="15">
      <c r="A14" s="118">
        <v>9</v>
      </c>
      <c r="B14" s="129" t="s">
        <v>15</v>
      </c>
      <c r="C14" s="130" t="s">
        <v>79</v>
      </c>
      <c r="D14" s="128">
        <v>930</v>
      </c>
      <c r="E14" s="131">
        <v>0</v>
      </c>
      <c r="F14" s="123">
        <f t="shared" si="2"/>
        <v>0</v>
      </c>
      <c r="G14" s="124">
        <f t="shared" si="3"/>
        <v>0</v>
      </c>
    </row>
    <row r="15" spans="1:7" ht="15">
      <c r="A15" s="118">
        <v>10</v>
      </c>
      <c r="B15" s="127" t="s">
        <v>16</v>
      </c>
      <c r="C15" s="120" t="s">
        <v>17</v>
      </c>
      <c r="D15" s="121">
        <v>98</v>
      </c>
      <c r="E15" s="122">
        <v>0</v>
      </c>
      <c r="F15" s="123">
        <f t="shared" si="2"/>
        <v>0</v>
      </c>
      <c r="G15" s="124">
        <f t="shared" si="3"/>
        <v>0</v>
      </c>
    </row>
    <row r="16" spans="1:7" ht="15">
      <c r="A16" s="118">
        <v>11</v>
      </c>
      <c r="B16" s="127" t="s">
        <v>18</v>
      </c>
      <c r="C16" s="120" t="s">
        <v>5</v>
      </c>
      <c r="D16" s="121">
        <v>10</v>
      </c>
      <c r="E16" s="122">
        <v>0</v>
      </c>
      <c r="F16" s="123">
        <f t="shared" si="2"/>
        <v>0</v>
      </c>
      <c r="G16" s="124">
        <f t="shared" si="3"/>
        <v>0</v>
      </c>
    </row>
    <row r="17" spans="1:7" ht="15">
      <c r="A17" s="118">
        <v>12</v>
      </c>
      <c r="B17" s="127" t="s">
        <v>19</v>
      </c>
      <c r="C17" s="120" t="s">
        <v>5</v>
      </c>
      <c r="D17" s="121">
        <v>884</v>
      </c>
      <c r="E17" s="122">
        <v>0</v>
      </c>
      <c r="F17" s="123">
        <f t="shared" si="2"/>
        <v>0</v>
      </c>
      <c r="G17" s="124">
        <f t="shared" si="3"/>
        <v>0</v>
      </c>
    </row>
    <row r="18" spans="1:7" ht="15.75" thickBot="1">
      <c r="A18" s="118">
        <v>13</v>
      </c>
      <c r="B18" s="127" t="s">
        <v>20</v>
      </c>
      <c r="C18" s="120" t="s">
        <v>79</v>
      </c>
      <c r="D18" s="121">
        <v>725</v>
      </c>
      <c r="E18" s="122">
        <v>0</v>
      </c>
      <c r="F18" s="123">
        <f t="shared" si="2"/>
        <v>0</v>
      </c>
      <c r="G18" s="124">
        <f t="shared" si="3"/>
        <v>0</v>
      </c>
    </row>
    <row r="19" spans="1:7" ht="15.75" thickBot="1">
      <c r="A19" s="104" t="s">
        <v>21</v>
      </c>
      <c r="B19" s="105" t="s">
        <v>22</v>
      </c>
      <c r="C19" s="106"/>
      <c r="D19" s="107"/>
      <c r="E19" s="108"/>
      <c r="F19" s="109"/>
      <c r="G19" s="110"/>
    </row>
    <row r="20" spans="1:7" ht="15">
      <c r="A20" s="111">
        <v>14</v>
      </c>
      <c r="B20" s="125" t="s">
        <v>23</v>
      </c>
      <c r="C20" s="113" t="s">
        <v>24</v>
      </c>
      <c r="D20" s="114">
        <v>98</v>
      </c>
      <c r="E20" s="115">
        <v>0</v>
      </c>
      <c r="F20" s="116">
        <f aca="true" t="shared" si="4" ref="F20:F26">E20*D20</f>
        <v>0</v>
      </c>
      <c r="G20" s="117">
        <f aca="true" t="shared" si="5" ref="G20:G26">F20*1.21</f>
        <v>0</v>
      </c>
    </row>
    <row r="21" spans="1:7" ht="15">
      <c r="A21" s="118">
        <v>15</v>
      </c>
      <c r="B21" s="132" t="s">
        <v>167</v>
      </c>
      <c r="C21" s="120" t="s">
        <v>5</v>
      </c>
      <c r="D21" s="121">
        <v>10</v>
      </c>
      <c r="E21" s="122">
        <v>0</v>
      </c>
      <c r="F21" s="123">
        <f t="shared" si="4"/>
        <v>0</v>
      </c>
      <c r="G21" s="124">
        <f t="shared" si="5"/>
        <v>0</v>
      </c>
    </row>
    <row r="22" spans="1:7" ht="15">
      <c r="A22" s="111">
        <v>16</v>
      </c>
      <c r="B22" s="132" t="s">
        <v>166</v>
      </c>
      <c r="C22" s="120" t="s">
        <v>5</v>
      </c>
      <c r="D22" s="121">
        <v>884</v>
      </c>
      <c r="E22" s="122">
        <v>0</v>
      </c>
      <c r="F22" s="123">
        <f t="shared" si="4"/>
        <v>0</v>
      </c>
      <c r="G22" s="124">
        <f t="shared" si="5"/>
        <v>0</v>
      </c>
    </row>
    <row r="23" spans="1:7" ht="15">
      <c r="A23" s="118">
        <v>17</v>
      </c>
      <c r="B23" s="132" t="s">
        <v>25</v>
      </c>
      <c r="C23" s="120" t="s">
        <v>56</v>
      </c>
      <c r="D23" s="121">
        <v>30</v>
      </c>
      <c r="E23" s="122">
        <v>0</v>
      </c>
      <c r="F23" s="123">
        <f t="shared" si="4"/>
        <v>0</v>
      </c>
      <c r="G23" s="124">
        <f>F23*1.21</f>
        <v>0</v>
      </c>
    </row>
    <row r="24" spans="1:7" ht="15">
      <c r="A24" s="118">
        <v>18</v>
      </c>
      <c r="B24" s="132" t="s">
        <v>26</v>
      </c>
      <c r="C24" s="120" t="s">
        <v>79</v>
      </c>
      <c r="D24" s="121">
        <v>750</v>
      </c>
      <c r="E24" s="122">
        <v>0</v>
      </c>
      <c r="F24" s="123">
        <f t="shared" si="4"/>
        <v>0</v>
      </c>
      <c r="G24" s="124">
        <f t="shared" si="5"/>
        <v>0</v>
      </c>
    </row>
    <row r="25" spans="1:7" ht="15">
      <c r="A25" s="118">
        <v>19</v>
      </c>
      <c r="B25" s="132" t="s">
        <v>27</v>
      </c>
      <c r="C25" s="120" t="s">
        <v>28</v>
      </c>
      <c r="D25" s="121">
        <v>47</v>
      </c>
      <c r="E25" s="122">
        <v>0</v>
      </c>
      <c r="F25" s="123">
        <f t="shared" si="4"/>
        <v>0</v>
      </c>
      <c r="G25" s="124">
        <f t="shared" si="5"/>
        <v>0</v>
      </c>
    </row>
    <row r="26" spans="1:7" ht="15.75" thickBot="1">
      <c r="A26" s="118">
        <v>20</v>
      </c>
      <c r="B26" s="127" t="s">
        <v>148</v>
      </c>
      <c r="C26" s="120" t="s">
        <v>28</v>
      </c>
      <c r="D26" s="121">
        <v>20</v>
      </c>
      <c r="E26" s="122">
        <v>0</v>
      </c>
      <c r="F26" s="123">
        <f t="shared" si="4"/>
        <v>0</v>
      </c>
      <c r="G26" s="124">
        <f t="shared" si="5"/>
        <v>0</v>
      </c>
    </row>
    <row r="27" spans="1:7" ht="19.5" thickBot="1">
      <c r="A27" s="133"/>
      <c r="B27" s="134" t="s">
        <v>157</v>
      </c>
      <c r="C27" s="135"/>
      <c r="D27" s="136"/>
      <c r="E27" s="137"/>
      <c r="F27" s="138">
        <f>SUM(F5:F26)</f>
        <v>0</v>
      </c>
      <c r="G27" s="139">
        <f>SUM(G5:G26)</f>
        <v>0</v>
      </c>
    </row>
    <row r="30" ht="15">
      <c r="G30" s="141"/>
    </row>
  </sheetData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</cp:lastModifiedBy>
  <cp:lastPrinted>2018-11-16T21:11:36Z</cp:lastPrinted>
  <dcterms:created xsi:type="dcterms:W3CDTF">2018-11-16T21:29:11Z</dcterms:created>
  <dcterms:modified xsi:type="dcterms:W3CDTF">2019-04-29T11:29:55Z</dcterms:modified>
  <cp:category/>
  <cp:version/>
  <cp:contentType/>
  <cp:contentStatus/>
</cp:coreProperties>
</file>