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Cyklotratě" sheetId="2" r:id="rId2"/>
    <sheet name="02 - Značení tratí" sheetId="3" r:id="rId3"/>
    <sheet name="03 - Dřevěná lávka" sheetId="4" r:id="rId4"/>
    <sheet name="VRN - Vedlejší rozpočtové..." sheetId="5" r:id="rId5"/>
    <sheet name="Pokyny pro vyplnění" sheetId="6" r:id="rId6"/>
  </sheets>
  <definedNames>
    <definedName name="_xlnm.Print_Area" localSheetId="0">'Rekapitulace stavby'!$D$4:$AO$33,'Rekapitulace stavby'!$C$39:$AQ$60</definedName>
    <definedName name="_xlnm._FilterDatabase" localSheetId="1" hidden="1">'01 - Cyklotratě'!$C$88:$K$263</definedName>
    <definedName name="_xlnm.Print_Area" localSheetId="1">'01 - Cyklotratě'!$C$4:$J$38,'01 - Cyklotratě'!$C$44:$J$68,'01 - Cyklotratě'!$C$74:$K$263</definedName>
    <definedName name="_xlnm._FilterDatabase" localSheetId="2" hidden="1">'02 - Značení tratí'!$C$83:$K$96</definedName>
    <definedName name="_xlnm.Print_Area" localSheetId="2">'02 - Značení tratí'!$C$4:$J$38,'02 - Značení tratí'!$C$44:$J$63,'02 - Značení tratí'!$C$69:$K$96</definedName>
    <definedName name="_xlnm._FilterDatabase" localSheetId="3" hidden="1">'03 - Dřevěná lávka'!$C$83:$K$95</definedName>
    <definedName name="_xlnm.Print_Area" localSheetId="3">'03 - Dřevěná lávka'!$C$4:$J$38,'03 - Dřevěná lávka'!$C$44:$J$63,'03 - Dřevěná lávka'!$C$69:$K$95</definedName>
    <definedName name="_xlnm._FilterDatabase" localSheetId="4" hidden="1">'VRN - Vedlejší rozpočtové...'!$C$84:$K$96</definedName>
    <definedName name="_xlnm.Print_Area" localSheetId="4">'VRN - Vedlejší rozpočtové...'!$C$4:$J$38,'VRN - Vedlejší rozpočtové...'!$C$44:$J$64,'VRN - Vedlejší rozpočtové...'!$C$70:$K$96</definedName>
    <definedName name="_xlnm.Print_Area" localSheetId="5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Cyklotratě'!$88:$88</definedName>
    <definedName name="_xlnm.Print_Titles" localSheetId="2">'02 - Značení tratí'!$83:$83</definedName>
    <definedName name="_xlnm.Print_Titles" localSheetId="3">'03 - Dřevěná lávka'!$83:$83</definedName>
    <definedName name="_xlnm.Print_Titles" localSheetId="4">'VRN - Vedlejší rozpočtové...'!$84:$84</definedName>
  </definedNames>
  <calcPr fullCalcOnLoad="1"/>
</workbook>
</file>

<file path=xl/sharedStrings.xml><?xml version="1.0" encoding="utf-8"?>
<sst xmlns="http://schemas.openxmlformats.org/spreadsheetml/2006/main" count="3156" uniqueCount="588">
  <si>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</si>
  <si>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</si>
  <si>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</si>
  <si>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</si>
  <si>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</si>
  <si>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</si>
  <si>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</si>
  <si>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{9a1e8188-fae8-40f7-aa14-56e5300ffa9e}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</si>
  <si>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</si>
  <si>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</si>
  <si>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</si>
  <si>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</si>
  <si>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</si>
  <si>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</si>
  <si>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</si>
  <si>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</si>
  <si>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PROJ18/04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</si>
  <si>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</si>
  <si>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</si>
  <si>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Stezky pro terénní cyklistiku v lokalitě Čížkovy kameny</t>
  </si>
  <si>
    <t>KSO:</t>
  </si>
  <si>
    <t/>
  </si>
  <si>
    <t>CC-CZ:</t>
  </si>
  <si>
    <t>Místo:</t>
  </si>
  <si>
    <t xml:space="preserve"> </t>
  </si>
  <si>
    <t>Datum:</t>
  </si>
  <si>
    <t>11. 7. 2018</t>
  </si>
  <si>
    <t>Zadavatel:</t>
  </si>
  <si>
    <t>IČ:</t>
  </si>
  <si>
    <t>00278360</t>
  </si>
  <si>
    <t>Město Trutnov</t>
  </si>
  <si>
    <t>DIČ:</t>
  </si>
  <si>
    <t>Uchazeč:</t>
  </si>
  <si>
    <t>Vyplň údaj</t>
  </si>
  <si>
    <t>Projektant:</t>
  </si>
  <si>
    <t>25905449</t>
  </si>
  <si>
    <t>PROJEKCE s.r.o.</t>
  </si>
  <si>
    <t>CZ25905449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</si>
  <si>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</si>
  <si>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</si>
  <si>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</si>
  <si>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</si>
  <si>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</si>
  <si>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</si>
  <si>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</si>
  <si>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</si>
  <si>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</si>
  <si>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</si>
  <si>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</si>
  <si>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</si>
  <si>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</si>
  <si>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</si>
  <si>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</si>
  <si>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</si>
  <si>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</si>
  <si>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</si>
  <si>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</si>
  <si>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</si>
  <si>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</si>
  <si>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</si>
  <si>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</si>
  <si>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</si>
  <si>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</si>
  <si>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</si>
  <si>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</si>
  <si>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</si>
  <si>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</si>
  <si>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</si>
  <si>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</si>
  <si>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</si>
  <si>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</si>
  <si>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</si>
  <si>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</si>
  <si>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</si>
  <si>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</si>
  <si>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</si>
  <si>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</si>
  <si>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</si>
  <si>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</si>
  <si>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</si>
  <si>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Cyklotratě</t>
  </si>
  <si>
    <t>STA</t>
  </si>
  <si>
    <t>1</t>
  </si>
  <si>
    <t>{1710cda5-5dd2-4925-ac67-e30966b47b26}</t>
  </si>
  <si>
    <t>2</t>
  </si>
  <si>
    <t>/</t>
  </si>
  <si>
    <t>01</t>
  </si>
  <si>
    <t>Soupis</t>
  </si>
  <si>
    <t>{5c539cf2-65f8-4996-8448-b97b79f1e794}</t>
  </si>
  <si>
    <t>SO 02</t>
  </si>
  <si>
    <t>Značení tratí</t>
  </si>
  <si>
    <t>{303db3ad-2c2d-442f-aab6-b7f5206d4dc2}</t>
  </si>
  <si>
    <t>02</t>
  </si>
  <si>
    <t>{647fd402-ec32-45f0-8f27-2ab79ee969d7}</t>
  </si>
  <si>
    <t>SO 03</t>
  </si>
  <si>
    <t>Dřevěná lávka</t>
  </si>
  <si>
    <t>{487a8f8c-e8ae-41d7-a1f6-8b796005575c}</t>
  </si>
  <si>
    <t>03</t>
  </si>
  <si>
    <t>{968d1517-6be9-4ef8-8fdb-ea2748785853}</t>
  </si>
  <si>
    <t>VRN</t>
  </si>
  <si>
    <t>Vedlejší rozpočtové náklady</t>
  </si>
  <si>
    <t>{1a978d2f-b9db-40d2-ae47-00d4cfb05927}</t>
  </si>
  <si>
    <t>{af4648c6-65b5-418e-a3a7-dd3c1ab0b409}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</si>
  <si>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</si>
  <si>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</si>
  <si>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</si>
  <si>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</si>
  <si>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</si>
  <si>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</si>
  <si>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</si>
  <si>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Cyklotratě</t>
  </si>
  <si>
    <t>Soupis:</t>
  </si>
  <si>
    <t>01 - Cyklotratě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</si>
  <si>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</si>
  <si>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</si>
  <si>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</si>
  <si>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</si>
  <si>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</si>
  <si>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</si>
  <si>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</si>
  <si>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</si>
  <si>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</si>
  <si>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</si>
  <si>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911 - Dočasné dopravní značení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</si>
  <si>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</si>
  <si>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</si>
  <si>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</si>
  <si>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</si>
  <si>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</si>
  <si>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</si>
  <si>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</si>
  <si>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</si>
  <si>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</si>
  <si>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</si>
  <si>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</si>
  <si>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</si>
  <si>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</si>
  <si>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</si>
  <si>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</si>
  <si>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</si>
  <si>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</si>
  <si>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</si>
  <si>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</si>
  <si>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</si>
  <si>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111111331</t>
  </si>
  <si>
    <t>Odstranění ruderálního porostu z plochy přes 500 m2 v rovině nebo na svahu do 1:5</t>
  </si>
  <si>
    <t>m2</t>
  </si>
  <si>
    <t>CS ÚRS 2018 02</t>
  </si>
  <si>
    <t>4</t>
  </si>
  <si>
    <t>1791421995</t>
  </si>
  <si>
    <t>VV</t>
  </si>
  <si>
    <t>"vyčištění koridoru (š. 6,00 m) s uložením porostu na hromady po 20 m"</t>
  </si>
  <si>
    <t>"rozsah cca 30% plochy"</t>
  </si>
  <si>
    <t>"Trať č.1 - Boulder trail"    2300*6*0,30</t>
  </si>
  <si>
    <t>"Trať č.2 - Perníkový trail"    1500*6*0,30</t>
  </si>
  <si>
    <t>"Trať č.3 - Trail Myší díra"    800*6*0,30</t>
  </si>
  <si>
    <t>"Trať č.4 - Bunkr trail"    2200*6*0,30</t>
  </si>
  <si>
    <t>Součet</t>
  </si>
  <si>
    <t>111201102</t>
  </si>
  <si>
    <t>Odstranění křovin a stromů s odstraněním kořenů průměru kmene do 100 mm do sklonu terénu 1 : 5, při celkové ploše přes 1 000 do 10 000 m2</t>
  </si>
  <si>
    <t>-1041690178</t>
  </si>
  <si>
    <t>"vyčištění koridoru s uložením křovin na hromady po 50 m"</t>
  </si>
  <si>
    <t>"rozsah cca 20% plochy"</t>
  </si>
  <si>
    <t>"Trať č.4 - Bunkr trail"    2200*6*0,20</t>
  </si>
  <si>
    <t>3</t>
  </si>
  <si>
    <t>112101104</t>
  </si>
  <si>
    <t>Odstranění stromů s odřezáním kmene a s odvětvením listnatých, průměru kmene přes 700 do 900 mm</t>
  </si>
  <si>
    <t>kus</t>
  </si>
  <si>
    <t>-1454912704</t>
  </si>
  <si>
    <t>"Trať č.1 - Boulder trail"    3</t>
  </si>
  <si>
    <t>"Trať č.2 - Perníkový trail"    3</t>
  </si>
  <si>
    <t>"Trať č.3 - Trail Myší díra"    3</t>
  </si>
  <si>
    <t>"Trať č.4 - Bunkr trail"    8</t>
  </si>
  <si>
    <t>112101124</t>
  </si>
  <si>
    <t>Odstranění stromů s odřezáním kmene a s odvětvením jehličnatých bez odkornění, průměru kmene přes 700 do 900 mm</t>
  </si>
  <si>
    <t>21416168</t>
  </si>
  <si>
    <t>"Trať č.1 - Boulder trail"    2</t>
  </si>
  <si>
    <t>"Trať č.2 - Perníkový trail"    2</t>
  </si>
  <si>
    <t>"Trať č.3 - Trail Myší díra"    2</t>
  </si>
  <si>
    <t>"Trať č.4 - Bunkr trail"    7</t>
  </si>
  <si>
    <t>5</t>
  </si>
  <si>
    <t>112201104</t>
  </si>
  <si>
    <t>Odstranění pařezů s jejich vykopáním, vytrháním nebo odstřelením, s přesekáním kořenů průměru přes 700 do 900 mm</t>
  </si>
  <si>
    <t>-1823900391</t>
  </si>
  <si>
    <t>"odstranění pařezů s uložením na místě (do 50 m) v porostu"</t>
  </si>
  <si>
    <t>"Trať č.1 - Boulder trail"    3+2</t>
  </si>
  <si>
    <t>"Trať č.2 - Perníkový trail"    3+2</t>
  </si>
  <si>
    <t>"Trať č.3 - Trail Myší díra"    3+2</t>
  </si>
  <si>
    <t>"Trať č.4 - Bunkr trail"    8+7</t>
  </si>
  <si>
    <t>6</t>
  </si>
  <si>
    <t>121101201</t>
  </si>
  <si>
    <t>Odstranění lesní hrabanky pro jakoukoliv tloušťku vrstvy</t>
  </si>
  <si>
    <t>113609449</t>
  </si>
  <si>
    <t>" z celé délky trasy na š. 2,0 m, v prům.tl. 0,05 ms uložením na okraji koridoru pro zpětné rozprostření a svahování"</t>
  </si>
  <si>
    <t>"Trať č.1 - Boulder trail"    2300*2*0,80</t>
  </si>
  <si>
    <t>"Trať č.2 - Perníkový trail"    1500*2*0,80</t>
  </si>
  <si>
    <t>"Trať č.3 - Trail Myší díra"    800*2*0,80</t>
  </si>
  <si>
    <t>"Trať č.4 - Bunkr trail"    2200*2</t>
  </si>
  <si>
    <t>7</t>
  </si>
  <si>
    <t>122202203</t>
  </si>
  <si>
    <t>Odkopávky a prokopávky nezapažené pro silnice s přemístěním výkopku v příčných profilech na vzdálenost do 15 m nebo s naložením na dopravní prostředek v hornině tř. 3 přes 1 000 do 5 000 m3</t>
  </si>
  <si>
    <t>m3</t>
  </si>
  <si>
    <t>1461897296</t>
  </si>
  <si>
    <t>"strojní výkop - cca 80% předpokládaného objemu"</t>
  </si>
  <si>
    <t>"Trať č.4 - Bunkr trail"    2200*2*0,30*0,80</t>
  </si>
  <si>
    <t>8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</si>
  <si>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</si>
  <si>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</si>
  <si>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-1607986313</t>
  </si>
  <si>
    <t>"30% kubatury"</t>
  </si>
  <si>
    <t>"Trať č.4 - Bunkr trail"    1056*0,30</t>
  </si>
  <si>
    <t>9</t>
  </si>
  <si>
    <t>162201414</t>
  </si>
  <si>
    <t>Vodorovné přemístění větví, kmenů nebo pařezů s naložením, složením a dopravou do 1000 m kmenů stromů listnatých, průměru přes 700 do 900 mm</t>
  </si>
  <si>
    <t>255685825</t>
  </si>
  <si>
    <t>"přemístění kmenů kácených stromů na meziskládku určenou objednatelem"</t>
  </si>
  <si>
    <t>10</t>
  </si>
  <si>
    <t>162201418</t>
  </si>
  <si>
    <t>Vodorovné přemístění větví, kmenů nebo pařezů s naložením, složením a dopravou do 1000 m kmenů stromů jehličnatých, průměru přes 700 do 900 mm</t>
  </si>
  <si>
    <t>1965183710</t>
  </si>
  <si>
    <t>11</t>
  </si>
  <si>
    <t>181102302</t>
  </si>
  <si>
    <t>Úprava pláně na stavbách dálnic strojně v zářezech mimo skalních se zhutněním</t>
  </si>
  <si>
    <t>2017417707</t>
  </si>
  <si>
    <t>"celá délka, na š. 2,0 m"</t>
  </si>
  <si>
    <t>"Trať č.1 - Boulder trail"    2300*2</t>
  </si>
  <si>
    <t>"Trať č.2 - Perníkový trail"    1500*2</t>
  </si>
  <si>
    <t>"Trať č.3 - Trail Myší díra"    800*2</t>
  </si>
  <si>
    <t>12</t>
  </si>
  <si>
    <t>181114712</t>
  </si>
  <si>
    <t>Odstranění kamene z pozemku sebráním kamene, hmotnosti jednotlivě s okopáním a naložením kamene, hmotnosti jednotlivě přes 15 do 60 kg</t>
  </si>
  <si>
    <t>1918294232</t>
  </si>
  <si>
    <t>"dočištění koridoru - vysbírání kamene s uložením na hromady po 30 m - 20%ploch"</t>
  </si>
  <si>
    <t>"Trať č.1 - Boulder trail"    2300*6*0,03*0,20</t>
  </si>
  <si>
    <t>"Trať č.2 - Perníkový trail"    1500*6*0,03*0,20</t>
  </si>
  <si>
    <t>"Trať č.3 - Trail Myší díra"    800*6*0,03*0,20</t>
  </si>
  <si>
    <t>"Trať č.4 - Bunkr trail"    2200*6*0,03*0,20</t>
  </si>
  <si>
    <t>13</t>
  </si>
  <si>
    <t>181951101</t>
  </si>
  <si>
    <t>Úprava pláně vyrovnáním výškových rozdílů v hornině tř. 1 až 4 bez zhutnění</t>
  </si>
  <si>
    <t>-733410617</t>
  </si>
  <si>
    <t>"v celé délce trasy na vzdálenost do 3 m na obě strany od osy stezky - rozhrnutí uložené hrabanky+svahování"</t>
  </si>
  <si>
    <t>"Trať č.1 - Boulder trail"    2300*3*2</t>
  </si>
  <si>
    <t>"Trať č.2 - Perníkový trail"    1500*3*2</t>
  </si>
  <si>
    <t>"Trať č.3 - Trail Myší díra"    800*3*2</t>
  </si>
  <si>
    <t>"Trať č.4 - Bunkr trail"    2200*3*2</t>
  </si>
  <si>
    <t>14</t>
  </si>
  <si>
    <t>185803101</t>
  </si>
  <si>
    <t>Shrabání pokoseného porostu a organických naplavenin a spálení po zaschnutí pokoseného porostu s uložením na hromady na vzdálenost do 30 m od okraje hladiny divokého porostu</t>
  </si>
  <si>
    <t>ha</t>
  </si>
  <si>
    <t>674655546</t>
  </si>
  <si>
    <t>"dočištění koridoru - vysbírání klestu s uložením porostu na hromady po 30 m"</t>
  </si>
  <si>
    <t>"Trať č.1 - Boulder trail"    (2300*6)/10000</t>
  </si>
  <si>
    <t>"Trať č.2 - Perníkový trail"    (1500*6)/10000</t>
  </si>
  <si>
    <t>"Trať č.3 - Trail Myší díra"    (800*6)/10000</t>
  </si>
  <si>
    <t>"Trať č.4 - Bunkr trail"    (2200*6)/10000</t>
  </si>
  <si>
    <t>460230414</t>
  </si>
  <si>
    <t>Ostatní vykopávky ručně odkop zeminy včetně přemístění výkopku do 50 m na dočasnou či trvalou skládku nebo na hromadu v místě upotřebení v hornině třídy 3 a 4</t>
  </si>
  <si>
    <t>-1928391515</t>
  </si>
  <si>
    <t>"ruční výkop - cca 70% předpokládaného objemu"</t>
  </si>
  <si>
    <t>"Trať č.1 - Boulder trail"    2300*0,30*1,0*0,70</t>
  </si>
  <si>
    <t>"Trať č.2 - Perníkový trail"    1500*0,30*1,0*0,70</t>
  </si>
  <si>
    <t>"Trať č.3 - Trail Myší díra"    800*0,30*1,0*0,70</t>
  </si>
  <si>
    <t>Mezisoučet</t>
  </si>
  <si>
    <t>"ruční výkop - cca 20% předpokládaného objemu"</t>
  </si>
  <si>
    <t>"Trať č.4 - Bunkr trail"    2200*0,30*1,0*0,20</t>
  </si>
  <si>
    <t>Svislé a kompletní konstrukce</t>
  </si>
  <si>
    <t>16</t>
  </si>
  <si>
    <t>326216111.FP</t>
  </si>
  <si>
    <t>Zdivo hradících konstrukcí z lomového kamene štípaného nebo ručně vybíraného na sucho z nepravidelných kamenů objemu 1 kusu kamene do 0,02 m3 - místní sbíraný kámen</t>
  </si>
  <si>
    <t>vlastní</t>
  </si>
  <si>
    <t>-167921185</t>
  </si>
  <si>
    <t>P</t>
  </si>
  <si>
    <t>Poznámka k položce:
Firemní položka</t>
  </si>
  <si>
    <t>"dorovnání nivelety ze zídek na sucho a ochránění kořenových systémů urovnáním kamene"</t>
  </si>
  <si>
    <t>"Trať č.1 - Boulder trail"    2300*0,10*0,50*0,50</t>
  </si>
  <si>
    <t>"Trať č.2 - Perníkový trail"    1500*0,10*0,50*0,50</t>
  </si>
  <si>
    <t>"Trať č.3 - Trail Myší díra"    800*0,10*0,50*0,50</t>
  </si>
  <si>
    <t>"Trať č.4 - Bunkr trail"    2200*0,10*0,50*0,20</t>
  </si>
  <si>
    <t>Komunikace pozemní</t>
  </si>
  <si>
    <t>17</t>
  </si>
  <si>
    <t>561011121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</si>
  <si>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do 150 mm</t>
  </si>
  <si>
    <t>51622812</t>
  </si>
  <si>
    <t>"promísení vrstvy krytu s místní minerální zeminou"</t>
  </si>
  <si>
    <t>"Trať č.1 - Boulder trail"    2300*1,50*0,20</t>
  </si>
  <si>
    <t>"Trať č.3 - Trail Myší díra"    800*1,50*0,30</t>
  </si>
  <si>
    <t>18</t>
  </si>
  <si>
    <t>564681111.FP</t>
  </si>
  <si>
    <t>Podklad z kameniva hrubého drceného vel. 63-125 mm, s rozprostřením a zhutněním, po zhutnění tl. 300 mm - místní sbíraný kámen</t>
  </si>
  <si>
    <t>-1753699063</t>
  </si>
  <si>
    <t>Poznámka k položce:
Firemní položka.</t>
  </si>
  <si>
    <t>"podmáčená místa - sanace"</t>
  </si>
  <si>
    <t>"Trať č.1 - Boulder trail"    2300*1,50*0,15</t>
  </si>
  <si>
    <t>"Trať č.3 - Trail Myší díra"    800*1,50*0,10</t>
  </si>
  <si>
    <t>19</t>
  </si>
  <si>
    <t>564811111</t>
  </si>
  <si>
    <t>Podklad ze štěrkodrti ŠD s rozprostřením a zhutněním, po zhutnění tl. 50 mm</t>
  </si>
  <si>
    <t>-652602867</t>
  </si>
  <si>
    <t>"povrch stezky - použít navržené kamenivo pískovcová drť 0-16 mm"</t>
  </si>
  <si>
    <t>Ostatní konstrukce a práce, bourání</t>
  </si>
  <si>
    <t>20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</si>
  <si>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</si>
  <si>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</si>
  <si>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2114790157</t>
  </si>
  <si>
    <t>"čištění přístupových komunikací ke staveništi - 2x denně"</t>
  </si>
  <si>
    <t>20*2*(500*3)</t>
  </si>
  <si>
    <t>911</t>
  </si>
  <si>
    <t>Dočasné dopravní značení</t>
  </si>
  <si>
    <t>913121111</t>
  </si>
  <si>
    <t>Montáž a demontáž dočasných dopravních značek kompletních značek vč. podstavce a sloupku základních</t>
  </si>
  <si>
    <t>1554248451</t>
  </si>
  <si>
    <t>"dočasné dopravní značení dle specifikace v PD"</t>
  </si>
  <si>
    <t>"2 x B1 + E12"</t>
  </si>
  <si>
    <t>2*2</t>
  </si>
  <si>
    <t>22</t>
  </si>
  <si>
    <t>913121112</t>
  </si>
  <si>
    <t>Montáž a demontáž dočasných dopravních značek kompletních značek vč. podstavce a sloupku zvětšených</t>
  </si>
  <si>
    <t>-61030897</t>
  </si>
  <si>
    <t>"dočasné dopravní značení dle specifikace v PD - IP22 - upozornění na výjezd ze stavby "</t>
  </si>
  <si>
    <t>"dočasné dopr.znač. dle specifikace v PD - IP22 - informace o provádění stavebních prací "</t>
  </si>
  <si>
    <t>"umístění - související lesní cesty a pěšiny"</t>
  </si>
  <si>
    <t>23</t>
  </si>
  <si>
    <t>913121211</t>
  </si>
  <si>
    <t>Montáž a demontáž dočasných dopravních značek Příplatek za první a každý další den použití dočasných dopravních značek k ceně 12-1111</t>
  </si>
  <si>
    <t>-1011113447</t>
  </si>
  <si>
    <t>"Celkem 20 dní - 4 značky"</t>
  </si>
  <si>
    <t>4*20</t>
  </si>
  <si>
    <t>24</t>
  </si>
  <si>
    <t>913121212</t>
  </si>
  <si>
    <t>Montáž a demontáž dočasných dopravních značek Příplatek za první a každý další den použití dočasných dopravních značek k ceně 12-1112</t>
  </si>
  <si>
    <t>-1891704631</t>
  </si>
  <si>
    <t>"Celkem 20 dní - 6 značek"</t>
  </si>
  <si>
    <t>6*20</t>
  </si>
  <si>
    <t>25</t>
  </si>
  <si>
    <t>913221112</t>
  </si>
  <si>
    <t>Montáž a demontáž dočasných dopravních zábran světelných včetně zásobníku na akumulátor, šířky 2,5 m, 5 světel</t>
  </si>
  <si>
    <t>1880837370</t>
  </si>
  <si>
    <t>"zábrana příčná Z2 se světly vč.akumulátoru"</t>
  </si>
  <si>
    <t>26</t>
  </si>
  <si>
    <t>913221211</t>
  </si>
  <si>
    <t>Montáž a demontáž dočasných dopravních zábran Příplatek za první a každý další den použití dočasných dopravních zábran k ceně 22-1111</t>
  </si>
  <si>
    <t>-948865431</t>
  </si>
  <si>
    <t>"Celkem 20 dní - 1 zábrana"</t>
  </si>
  <si>
    <t>27</t>
  </si>
  <si>
    <t>913911112</t>
  </si>
  <si>
    <t>Montáž a demontáž akumulátorů a zásobníků dočasného dopravního značení akumulátoru olověného 12V/55 Ah</t>
  </si>
  <si>
    <t>152982242</t>
  </si>
  <si>
    <t>"příčná zábrana Z2 se světly"</t>
  </si>
  <si>
    <t>28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</si>
  <si>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</si>
  <si>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</si>
  <si>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-621356352</t>
  </si>
  <si>
    <t>"Celkem 20 dní - zábrana"</t>
  </si>
  <si>
    <t>998</t>
  </si>
  <si>
    <t>Přesun hmot</t>
  </si>
  <si>
    <t>29</t>
  </si>
  <si>
    <t>998229111</t>
  </si>
  <si>
    <t>Přesun hmot ruční pro pozemní komunikace s naložením a složením na vzdálenost do 50 m, s krytem z kameniva, monolitickým betonovým nebo živičným</t>
  </si>
  <si>
    <t>t</t>
  </si>
  <si>
    <t>318841002</t>
  </si>
  <si>
    <t>30</t>
  </si>
  <si>
    <t>998229121</t>
  </si>
  <si>
    <t>Přesun hmot ruční pro pozemní komunikace s naložením a složením na vzdálenost do 50 m, s krytem Příplatek k cenám za ruční zvětšený přesun přes vymezenou dopravní vzdálenost za každých dalších i započatých 50 m</t>
  </si>
  <si>
    <t>-1936997076</t>
  </si>
  <si>
    <t>295,923*3 'Přepočtené koeficientem množství</t>
  </si>
  <si>
    <t>SO 02 - Značení tratí</t>
  </si>
  <si>
    <t>02 - Značení tratí</t>
  </si>
  <si>
    <t>936001001.FP</t>
  </si>
  <si>
    <t>Montáž prvků městské a zahradní architektury hmotnosti do 0,1 t</t>
  </si>
  <si>
    <t>-219135811</t>
  </si>
  <si>
    <t>"osazení směrových cedulí dle výkresové specifikace"</t>
  </si>
  <si>
    <t>4*2</t>
  </si>
  <si>
    <t>M</t>
  </si>
  <si>
    <t>936000001</t>
  </si>
  <si>
    <t>Akátové dřevěné frézované směrové tabulky 13x35 cm - zakázková výroba.</t>
  </si>
  <si>
    <t>1637466257</t>
  </si>
  <si>
    <t>Poznámka k položce:
Firemní položka:
Dodávka a výroba kompletního prvku dle technické specifikace vč. smrkových sloupků 12x12 cm, dl. 115 cm, ošetření ochranným nátěrem, dodávky zemních vrutů a upevnění tabulky na hranol vč. dopravy na místo osazení v terénu.</t>
  </si>
  <si>
    <t>"dodávka mobiliáře dle výkresové specifikace"</t>
  </si>
  <si>
    <t>SO 03 - Dřevěná lávka</t>
  </si>
  <si>
    <t>03 - Dřevěná lávka</t>
  </si>
  <si>
    <t>936001002</t>
  </si>
  <si>
    <t>Montáž prvků městské a zahradní architektury hmotnosti přes 0,1 do 1,5 t</t>
  </si>
  <si>
    <t>320211418</t>
  </si>
  <si>
    <t>"osazení dřevěné lávky dle výkresové specifikace"</t>
  </si>
  <si>
    <t>"Trať č.3 - Trail Myší díra"    1</t>
  </si>
  <si>
    <t>936000003</t>
  </si>
  <si>
    <t>1905119824</t>
  </si>
  <si>
    <t>Poznámka k položce:
Firemní položka:
Dodávka a výroba kompletního prvku dle technické specifikace vč.dodávky zemních vrutů a ošetření ochranným nátěrem.</t>
  </si>
  <si>
    <t>"dodávka dřevěné lávky dle výkresové specifikace"</t>
  </si>
  <si>
    <t>VRN - Vedlejší rozpočtové náklady</t>
  </si>
  <si>
    <t xml:space="preserve">    VRN3 - Zařízení staveniště</t>
  </si>
  <si>
    <t xml:space="preserve">    VRN6 - Územní vlivy</t>
  </si>
  <si>
    <t>VRN3</t>
  </si>
  <si>
    <t>Zařízení staveniště</t>
  </si>
  <si>
    <t>030001000</t>
  </si>
  <si>
    <t>soub</t>
  </si>
  <si>
    <t>1024</t>
  </si>
  <si>
    <t>1272450468</t>
  </si>
  <si>
    <t>"Zřízení, provoz a následná likvidace zařízení staveniště vč.případných nutných přípojek energií pro účely provedení stavby"</t>
  </si>
  <si>
    <t>VRN6</t>
  </si>
  <si>
    <t>Územní vlivy</t>
  </si>
  <si>
    <t>062303000</t>
  </si>
  <si>
    <t>Použití nezvyklých dopravních prostředků</t>
  </si>
  <si>
    <t>-1443572861</t>
  </si>
  <si>
    <t>"ztížený pohyb vozidel v terénu, použití lehké mechanizace, velký podíl ruční práce"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</si>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</sst>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17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5" xfId="0" applyNumberFormat="1" applyFont="1" applyBorder="1" applyAlignment="1" applyProtection="1">
      <alignment/>
      <protection/>
    </xf>
    <xf numFmtId="166" fontId="36" fillId="0" borderId="16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spans="2:71" ht="36.95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8</v>
      </c>
    </row>
    <row r="7" spans="2:71" ht="14.4" customHeight="1">
      <c r="B7" s="29"/>
      <c r="C7" s="30"/>
      <c r="D7" s="41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21</v>
      </c>
      <c r="AO7" s="30"/>
      <c r="AP7" s="30"/>
      <c r="AQ7" s="32"/>
      <c r="BE7" s="40"/>
      <c r="BS7" s="25" t="s">
        <v>8</v>
      </c>
    </row>
    <row r="8" spans="2:71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8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8</v>
      </c>
    </row>
    <row r="10" spans="2:71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29</v>
      </c>
      <c r="AO10" s="30"/>
      <c r="AP10" s="30"/>
      <c r="AQ10" s="32"/>
      <c r="BE10" s="40"/>
      <c r="BS10" s="25" t="s">
        <v>8</v>
      </c>
    </row>
    <row r="11" spans="2:71" ht="18.45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31</v>
      </c>
      <c r="AL11" s="30"/>
      <c r="AM11" s="30"/>
      <c r="AN11" s="36" t="s">
        <v>21</v>
      </c>
      <c r="AO11" s="30"/>
      <c r="AP11" s="30"/>
      <c r="AQ11" s="32"/>
      <c r="BE11" s="40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8</v>
      </c>
    </row>
    <row r="13" spans="2:71" ht="14.4" customHeight="1">
      <c r="B13" s="29"/>
      <c r="C13" s="30"/>
      <c r="D13" s="41" t="s">
        <v>32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33</v>
      </c>
      <c r="AO13" s="30"/>
      <c r="AP13" s="30"/>
      <c r="AQ13" s="32"/>
      <c r="BE13" s="40"/>
      <c r="BS13" s="25" t="s">
        <v>8</v>
      </c>
    </row>
    <row r="14" spans="2:71" ht="13.5">
      <c r="B14" s="29"/>
      <c r="C14" s="30"/>
      <c r="D14" s="30"/>
      <c r="E14" s="43" t="s">
        <v>33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31</v>
      </c>
      <c r="AL14" s="30"/>
      <c r="AM14" s="30"/>
      <c r="AN14" s="43" t="s">
        <v>33</v>
      </c>
      <c r="AO14" s="30"/>
      <c r="AP14" s="30"/>
      <c r="AQ14" s="32"/>
      <c r="BE14" s="40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spans="2:71" ht="14.4" customHeight="1">
      <c r="B16" s="29"/>
      <c r="C16" s="30"/>
      <c r="D16" s="41" t="s">
        <v>34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35</v>
      </c>
      <c r="AO16" s="30"/>
      <c r="AP16" s="30"/>
      <c r="AQ16" s="32"/>
      <c r="BE16" s="40"/>
      <c r="BS16" s="25" t="s">
        <v>6</v>
      </c>
    </row>
    <row r="17" spans="2:71" ht="18.45" customHeight="1">
      <c r="B17" s="29"/>
      <c r="C17" s="30"/>
      <c r="D17" s="30"/>
      <c r="E17" s="36" t="s">
        <v>36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31</v>
      </c>
      <c r="AL17" s="30"/>
      <c r="AM17" s="30"/>
      <c r="AN17" s="36" t="s">
        <v>37</v>
      </c>
      <c r="AO17" s="30"/>
      <c r="AP17" s="30"/>
      <c r="AQ17" s="32"/>
      <c r="BE17" s="40"/>
      <c r="BS17" s="25" t="s">
        <v>38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spans="2:71" ht="14.4" customHeight="1">
      <c r="B19" s="29"/>
      <c r="C19" s="30"/>
      <c r="D19" s="41" t="s">
        <v>39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spans="2:71" ht="57" customHeight="1">
      <c r="B20" s="29"/>
      <c r="C20" s="30"/>
      <c r="D20" s="30"/>
      <c r="E20" s="45" t="s">
        <v>40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spans="2:57" ht="6.95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pans="2:57" s="1" customFormat="1" ht="25.9" customHeight="1">
      <c r="B23" s="47"/>
      <c r="C23" s="48"/>
      <c r="D23" s="49" t="s">
        <v>41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pans="2:57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pans="2:57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42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43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44</v>
      </c>
      <c r="AL25" s="53"/>
      <c r="AM25" s="53"/>
      <c r="AN25" s="53"/>
      <c r="AO25" s="53"/>
      <c r="AP25" s="48"/>
      <c r="AQ25" s="52"/>
      <c r="BE25" s="40"/>
    </row>
    <row r="26" spans="2:57" s="2" customFormat="1" ht="14.4" customHeight="1">
      <c r="B26" s="54"/>
      <c r="C26" s="55"/>
      <c r="D26" s="56" t="s">
        <v>45</v>
      </c>
      <c r="E26" s="55"/>
      <c r="F26" s="56" t="s">
        <v>46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pans="2:57" s="2" customFormat="1" ht="14.4" customHeight="1">
      <c r="B27" s="54"/>
      <c r="C27" s="55"/>
      <c r="D27" s="55"/>
      <c r="E27" s="55"/>
      <c r="F27" s="56" t="s">
        <v>47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spans="2:57" s="2" customFormat="1" ht="14.4" customHeight="1" hidden="1">
      <c r="B28" s="54"/>
      <c r="C28" s="55"/>
      <c r="D28" s="55"/>
      <c r="E28" s="55"/>
      <c r="F28" s="56" t="s">
        <v>48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spans="2:57" s="2" customFormat="1" ht="14.4" customHeight="1" hidden="1">
      <c r="B29" s="54"/>
      <c r="C29" s="55"/>
      <c r="D29" s="55"/>
      <c r="E29" s="55"/>
      <c r="F29" s="56" t="s">
        <v>49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spans="2:57" s="2" customFormat="1" ht="14.4" customHeight="1" hidden="1">
      <c r="B30" s="54"/>
      <c r="C30" s="55"/>
      <c r="D30" s="55"/>
      <c r="E30" s="55"/>
      <c r="F30" s="56" t="s">
        <v>50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pans="2:57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pans="2:57" s="1" customFormat="1" ht="25.9" customHeight="1">
      <c r="B32" s="47"/>
      <c r="C32" s="60"/>
      <c r="D32" s="61" t="s">
        <v>51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52</v>
      </c>
      <c r="U32" s="62"/>
      <c r="V32" s="62"/>
      <c r="W32" s="62"/>
      <c r="X32" s="64" t="s">
        <v>53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pans="2:44" s="1" customFormat="1" ht="36.95" customHeight="1">
      <c r="B39" s="47"/>
      <c r="C39" s="74" t="s">
        <v>54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pans="2:44" s="1" customFormat="1" ht="6.95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pans="2:44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PROJ18/04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pans="2:44" s="4" customFormat="1" ht="36.95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Stezky pro terénní cyklistiku v lokalitě Čížkovy kameny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pans="2:44" s="1" customFormat="1" ht="6.95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pans="2:44" s="1" customFormat="1" ht="13.5">
      <c r="B44" s="47"/>
      <c r="C44" s="77" t="s">
        <v>23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 xml:space="preserve"> 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25</v>
      </c>
      <c r="AJ44" s="75"/>
      <c r="AK44" s="75"/>
      <c r="AL44" s="75"/>
      <c r="AM44" s="86" t="str">
        <f>IF(AN8="","",AN8)</f>
        <v>11. 7. 2018</v>
      </c>
      <c r="AN44" s="86"/>
      <c r="AO44" s="75"/>
      <c r="AP44" s="75"/>
      <c r="AQ44" s="75"/>
      <c r="AR44" s="73"/>
    </row>
    <row r="45" spans="2:44" s="1" customFormat="1" ht="6.95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pans="2:56" s="1" customFormat="1" ht="13.5">
      <c r="B46" s="47"/>
      <c r="C46" s="77" t="s">
        <v>27</v>
      </c>
      <c r="D46" s="75"/>
      <c r="E46" s="75"/>
      <c r="F46" s="75"/>
      <c r="G46" s="75"/>
      <c r="H46" s="75"/>
      <c r="I46" s="75"/>
      <c r="J46" s="75"/>
      <c r="K46" s="75"/>
      <c r="L46" s="78" t="str">
        <f>IF(E11="","",E11)</f>
        <v>Město Trutnov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34</v>
      </c>
      <c r="AJ46" s="75"/>
      <c r="AK46" s="75"/>
      <c r="AL46" s="75"/>
      <c r="AM46" s="78" t="str">
        <f>IF(E17="","",E17)</f>
        <v>PROJEKCE s.r.o.</v>
      </c>
      <c r="AN46" s="78"/>
      <c r="AO46" s="78"/>
      <c r="AP46" s="78"/>
      <c r="AQ46" s="75"/>
      <c r="AR46" s="73"/>
      <c r="AS46" s="87" t="s">
        <v>55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pans="2:56" s="1" customFormat="1" ht="13.5">
      <c r="B47" s="47"/>
      <c r="C47" s="77" t="s">
        <v>32</v>
      </c>
      <c r="D47" s="75"/>
      <c r="E47" s="75"/>
      <c r="F47" s="75"/>
      <c r="G47" s="75"/>
      <c r="H47" s="75"/>
      <c r="I47" s="75"/>
      <c r="J47" s="75"/>
      <c r="K47" s="75"/>
      <c r="L47" s="78" t="str">
        <f>IF(E14="Vyplň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pans="2:56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pans="2:56" s="1" customFormat="1" ht="29.25" customHeight="1">
      <c r="B49" s="47"/>
      <c r="C49" s="97" t="s">
        <v>56</v>
      </c>
      <c r="D49" s="98"/>
      <c r="E49" s="98"/>
      <c r="F49" s="98"/>
      <c r="G49" s="98"/>
      <c r="H49" s="99"/>
      <c r="I49" s="100" t="s">
        <v>57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58</v>
      </c>
      <c r="AH49" s="98"/>
      <c r="AI49" s="98"/>
      <c r="AJ49" s="98"/>
      <c r="AK49" s="98"/>
      <c r="AL49" s="98"/>
      <c r="AM49" s="98"/>
      <c r="AN49" s="100" t="s">
        <v>59</v>
      </c>
      <c r="AO49" s="98"/>
      <c r="AP49" s="98"/>
      <c r="AQ49" s="102" t="s">
        <v>60</v>
      </c>
      <c r="AR49" s="73"/>
      <c r="AS49" s="103" t="s">
        <v>61</v>
      </c>
      <c r="AT49" s="104" t="s">
        <v>62</v>
      </c>
      <c r="AU49" s="104" t="s">
        <v>63</v>
      </c>
      <c r="AV49" s="104" t="s">
        <v>64</v>
      </c>
      <c r="AW49" s="104" t="s">
        <v>65</v>
      </c>
      <c r="AX49" s="104" t="s">
        <v>66</v>
      </c>
      <c r="AY49" s="104" t="s">
        <v>67</v>
      </c>
      <c r="AZ49" s="104" t="s">
        <v>68</v>
      </c>
      <c r="BA49" s="104" t="s">
        <v>69</v>
      </c>
      <c r="BB49" s="104" t="s">
        <v>70</v>
      </c>
      <c r="BC49" s="104" t="s">
        <v>71</v>
      </c>
      <c r="BD49" s="105" t="s">
        <v>72</v>
      </c>
    </row>
    <row r="50" spans="2:56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pans="2:90" s="4" customFormat="1" ht="32.4" customHeight="1">
      <c r="B51" s="80"/>
      <c r="C51" s="109" t="s">
        <v>73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ROUND(AG52+AG54+AG56+AG58,2)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21</v>
      </c>
      <c r="AR51" s="84"/>
      <c r="AS51" s="114">
        <f>ROUND(AS52+AS54+AS56+AS58,2)</f>
        <v>0</v>
      </c>
      <c r="AT51" s="115">
        <f>ROUND(SUM(AV51:AW51),2)</f>
        <v>0</v>
      </c>
      <c r="AU51" s="116">
        <f>ROUND(AU52+AU54+AU56+AU58,5)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ROUND(AZ52+AZ54+AZ56+AZ58,2)</f>
        <v>0</v>
      </c>
      <c r="BA51" s="115">
        <f>ROUND(BA52+BA54+BA56+BA58,2)</f>
        <v>0</v>
      </c>
      <c r="BB51" s="115">
        <f>ROUND(BB52+BB54+BB56+BB58,2)</f>
        <v>0</v>
      </c>
      <c r="BC51" s="115">
        <f>ROUND(BC52+BC54+BC56+BC58,2)</f>
        <v>0</v>
      </c>
      <c r="BD51" s="117">
        <f>ROUND(BD52+BD54+BD56+BD58,2)</f>
        <v>0</v>
      </c>
      <c r="BS51" s="118" t="s">
        <v>74</v>
      </c>
      <c r="BT51" s="118" t="s">
        <v>75</v>
      </c>
      <c r="BU51" s="119" t="s">
        <v>76</v>
      </c>
      <c r="BV51" s="118" t="s">
        <v>77</v>
      </c>
      <c r="BW51" s="118" t="s">
        <v>7</v>
      </c>
      <c r="BX51" s="118" t="s">
        <v>78</v>
      </c>
      <c r="CL51" s="118" t="s">
        <v>21</v>
      </c>
    </row>
    <row r="52" spans="2:91" s="5" customFormat="1" ht="16.5" customHeight="1">
      <c r="B52" s="120"/>
      <c r="C52" s="121"/>
      <c r="D52" s="122" t="s">
        <v>79</v>
      </c>
      <c r="E52" s="122"/>
      <c r="F52" s="122"/>
      <c r="G52" s="122"/>
      <c r="H52" s="122"/>
      <c r="I52" s="123"/>
      <c r="J52" s="122" t="s">
        <v>80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ROUND(AG53,2)</f>
        <v>0</v>
      </c>
      <c r="AH52" s="123"/>
      <c r="AI52" s="123"/>
      <c r="AJ52" s="123"/>
      <c r="AK52" s="123"/>
      <c r="AL52" s="123"/>
      <c r="AM52" s="123"/>
      <c r="AN52" s="125">
        <f>SUM(AG52,AT52)</f>
        <v>0</v>
      </c>
      <c r="AO52" s="123"/>
      <c r="AP52" s="123"/>
      <c r="AQ52" s="126" t="s">
        <v>81</v>
      </c>
      <c r="AR52" s="127"/>
      <c r="AS52" s="128">
        <f>ROUND(AS53,2)</f>
        <v>0</v>
      </c>
      <c r="AT52" s="129">
        <f>ROUND(SUM(AV52:AW52),2)</f>
        <v>0</v>
      </c>
      <c r="AU52" s="130">
        <f>ROUND(AU53,5)</f>
        <v>0</v>
      </c>
      <c r="AV52" s="129">
        <f>ROUND(AZ52*L26,2)</f>
        <v>0</v>
      </c>
      <c r="AW52" s="129">
        <f>ROUND(BA52*L27,2)</f>
        <v>0</v>
      </c>
      <c r="AX52" s="129">
        <f>ROUND(BB52*L26,2)</f>
        <v>0</v>
      </c>
      <c r="AY52" s="129">
        <f>ROUND(BC52*L27,2)</f>
        <v>0</v>
      </c>
      <c r="AZ52" s="129">
        <f>ROUND(AZ53,2)</f>
        <v>0</v>
      </c>
      <c r="BA52" s="129">
        <f>ROUND(BA53,2)</f>
        <v>0</v>
      </c>
      <c r="BB52" s="129">
        <f>ROUND(BB53,2)</f>
        <v>0</v>
      </c>
      <c r="BC52" s="129">
        <f>ROUND(BC53,2)</f>
        <v>0</v>
      </c>
      <c r="BD52" s="131">
        <f>ROUND(BD53,2)</f>
        <v>0</v>
      </c>
      <c r="BS52" s="132" t="s">
        <v>74</v>
      </c>
      <c r="BT52" s="132" t="s">
        <v>82</v>
      </c>
      <c r="BU52" s="132" t="s">
        <v>76</v>
      </c>
      <c r="BV52" s="132" t="s">
        <v>77</v>
      </c>
      <c r="BW52" s="132" t="s">
        <v>83</v>
      </c>
      <c r="BX52" s="132" t="s">
        <v>7</v>
      </c>
      <c r="CL52" s="132" t="s">
        <v>21</v>
      </c>
      <c r="CM52" s="132" t="s">
        <v>84</v>
      </c>
    </row>
    <row r="53" spans="1:90" s="6" customFormat="1" ht="16.5" customHeight="1">
      <c r="A53" s="133" t="s">
        <v>85</v>
      </c>
      <c r="B53" s="134"/>
      <c r="C53" s="135"/>
      <c r="D53" s="135"/>
      <c r="E53" s="136" t="s">
        <v>86</v>
      </c>
      <c r="F53" s="136"/>
      <c r="G53" s="136"/>
      <c r="H53" s="136"/>
      <c r="I53" s="136"/>
      <c r="J53" s="135"/>
      <c r="K53" s="136" t="s">
        <v>80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7">
        <f>'01 - Cyklotratě'!J29</f>
        <v>0</v>
      </c>
      <c r="AH53" s="135"/>
      <c r="AI53" s="135"/>
      <c r="AJ53" s="135"/>
      <c r="AK53" s="135"/>
      <c r="AL53" s="135"/>
      <c r="AM53" s="135"/>
      <c r="AN53" s="137">
        <f>SUM(AG53,AT53)</f>
        <v>0</v>
      </c>
      <c r="AO53" s="135"/>
      <c r="AP53" s="135"/>
      <c r="AQ53" s="138" t="s">
        <v>87</v>
      </c>
      <c r="AR53" s="139"/>
      <c r="AS53" s="140">
        <v>0</v>
      </c>
      <c r="AT53" s="141">
        <f>ROUND(SUM(AV53:AW53),2)</f>
        <v>0</v>
      </c>
      <c r="AU53" s="142">
        <f>'01 - Cyklotratě'!P89</f>
        <v>0</v>
      </c>
      <c r="AV53" s="141">
        <f>'01 - Cyklotratě'!J32</f>
        <v>0</v>
      </c>
      <c r="AW53" s="141">
        <f>'01 - Cyklotratě'!J33</f>
        <v>0</v>
      </c>
      <c r="AX53" s="141">
        <f>'01 - Cyklotratě'!J34</f>
        <v>0</v>
      </c>
      <c r="AY53" s="141">
        <f>'01 - Cyklotratě'!J35</f>
        <v>0</v>
      </c>
      <c r="AZ53" s="141">
        <f>'01 - Cyklotratě'!F32</f>
        <v>0</v>
      </c>
      <c r="BA53" s="141">
        <f>'01 - Cyklotratě'!F33</f>
        <v>0</v>
      </c>
      <c r="BB53" s="141">
        <f>'01 - Cyklotratě'!F34</f>
        <v>0</v>
      </c>
      <c r="BC53" s="141">
        <f>'01 - Cyklotratě'!F35</f>
        <v>0</v>
      </c>
      <c r="BD53" s="143">
        <f>'01 - Cyklotratě'!F36</f>
        <v>0</v>
      </c>
      <c r="BT53" s="144" t="s">
        <v>84</v>
      </c>
      <c r="BV53" s="144" t="s">
        <v>77</v>
      </c>
      <c r="BW53" s="144" t="s">
        <v>88</v>
      </c>
      <c r="BX53" s="144" t="s">
        <v>83</v>
      </c>
      <c r="CL53" s="144" t="s">
        <v>21</v>
      </c>
    </row>
    <row r="54" spans="2:91" s="5" customFormat="1" ht="16.5" customHeight="1">
      <c r="B54" s="120"/>
      <c r="C54" s="121"/>
      <c r="D54" s="122" t="s">
        <v>89</v>
      </c>
      <c r="E54" s="122"/>
      <c r="F54" s="122"/>
      <c r="G54" s="122"/>
      <c r="H54" s="122"/>
      <c r="I54" s="123"/>
      <c r="J54" s="122" t="s">
        <v>90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ROUND(AG55,2)</f>
        <v>0</v>
      </c>
      <c r="AH54" s="123"/>
      <c r="AI54" s="123"/>
      <c r="AJ54" s="123"/>
      <c r="AK54" s="123"/>
      <c r="AL54" s="123"/>
      <c r="AM54" s="123"/>
      <c r="AN54" s="125">
        <f>SUM(AG54,AT54)</f>
        <v>0</v>
      </c>
      <c r="AO54" s="123"/>
      <c r="AP54" s="123"/>
      <c r="AQ54" s="126" t="s">
        <v>81</v>
      </c>
      <c r="AR54" s="127"/>
      <c r="AS54" s="128">
        <f>ROUND(AS55,2)</f>
        <v>0</v>
      </c>
      <c r="AT54" s="129">
        <f>ROUND(SUM(AV54:AW54),2)</f>
        <v>0</v>
      </c>
      <c r="AU54" s="130">
        <f>ROUND(AU55,5)</f>
        <v>0</v>
      </c>
      <c r="AV54" s="129">
        <f>ROUND(AZ54*L26,2)</f>
        <v>0</v>
      </c>
      <c r="AW54" s="129">
        <f>ROUND(BA54*L27,2)</f>
        <v>0</v>
      </c>
      <c r="AX54" s="129">
        <f>ROUND(BB54*L26,2)</f>
        <v>0</v>
      </c>
      <c r="AY54" s="129">
        <f>ROUND(BC54*L27,2)</f>
        <v>0</v>
      </c>
      <c r="AZ54" s="129">
        <f>ROUND(AZ55,2)</f>
        <v>0</v>
      </c>
      <c r="BA54" s="129">
        <f>ROUND(BA55,2)</f>
        <v>0</v>
      </c>
      <c r="BB54" s="129">
        <f>ROUND(BB55,2)</f>
        <v>0</v>
      </c>
      <c r="BC54" s="129">
        <f>ROUND(BC55,2)</f>
        <v>0</v>
      </c>
      <c r="BD54" s="131">
        <f>ROUND(BD55,2)</f>
        <v>0</v>
      </c>
      <c r="BS54" s="132" t="s">
        <v>74</v>
      </c>
      <c r="BT54" s="132" t="s">
        <v>82</v>
      </c>
      <c r="BU54" s="132" t="s">
        <v>76</v>
      </c>
      <c r="BV54" s="132" t="s">
        <v>77</v>
      </c>
      <c r="BW54" s="132" t="s">
        <v>91</v>
      </c>
      <c r="BX54" s="132" t="s">
        <v>7</v>
      </c>
      <c r="CL54" s="132" t="s">
        <v>21</v>
      </c>
      <c r="CM54" s="132" t="s">
        <v>84</v>
      </c>
    </row>
    <row r="55" spans="1:90" s="6" customFormat="1" ht="16.5" customHeight="1">
      <c r="A55" s="133" t="s">
        <v>85</v>
      </c>
      <c r="B55" s="134"/>
      <c r="C55" s="135"/>
      <c r="D55" s="135"/>
      <c r="E55" s="136" t="s">
        <v>92</v>
      </c>
      <c r="F55" s="136"/>
      <c r="G55" s="136"/>
      <c r="H55" s="136"/>
      <c r="I55" s="136"/>
      <c r="J55" s="135"/>
      <c r="K55" s="136" t="s">
        <v>90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7">
        <f>'02 - Značení tratí'!J29</f>
        <v>0</v>
      </c>
      <c r="AH55" s="135"/>
      <c r="AI55" s="135"/>
      <c r="AJ55" s="135"/>
      <c r="AK55" s="135"/>
      <c r="AL55" s="135"/>
      <c r="AM55" s="135"/>
      <c r="AN55" s="137">
        <f>SUM(AG55,AT55)</f>
        <v>0</v>
      </c>
      <c r="AO55" s="135"/>
      <c r="AP55" s="135"/>
      <c r="AQ55" s="138" t="s">
        <v>87</v>
      </c>
      <c r="AR55" s="139"/>
      <c r="AS55" s="140">
        <v>0</v>
      </c>
      <c r="AT55" s="141">
        <f>ROUND(SUM(AV55:AW55),2)</f>
        <v>0</v>
      </c>
      <c r="AU55" s="142">
        <f>'02 - Značení tratí'!P84</f>
        <v>0</v>
      </c>
      <c r="AV55" s="141">
        <f>'02 - Značení tratí'!J32</f>
        <v>0</v>
      </c>
      <c r="AW55" s="141">
        <f>'02 - Značení tratí'!J33</f>
        <v>0</v>
      </c>
      <c r="AX55" s="141">
        <f>'02 - Značení tratí'!J34</f>
        <v>0</v>
      </c>
      <c r="AY55" s="141">
        <f>'02 - Značení tratí'!J35</f>
        <v>0</v>
      </c>
      <c r="AZ55" s="141">
        <f>'02 - Značení tratí'!F32</f>
        <v>0</v>
      </c>
      <c r="BA55" s="141">
        <f>'02 - Značení tratí'!F33</f>
        <v>0</v>
      </c>
      <c r="BB55" s="141">
        <f>'02 - Značení tratí'!F34</f>
        <v>0</v>
      </c>
      <c r="BC55" s="141">
        <f>'02 - Značení tratí'!F35</f>
        <v>0</v>
      </c>
      <c r="BD55" s="143">
        <f>'02 - Značení tratí'!F36</f>
        <v>0</v>
      </c>
      <c r="BT55" s="144" t="s">
        <v>84</v>
      </c>
      <c r="BV55" s="144" t="s">
        <v>77</v>
      </c>
      <c r="BW55" s="144" t="s">
        <v>93</v>
      </c>
      <c r="BX55" s="144" t="s">
        <v>91</v>
      </c>
      <c r="CL55" s="144" t="s">
        <v>21</v>
      </c>
    </row>
    <row r="56" spans="2:91" s="5" customFormat="1" ht="16.5" customHeight="1">
      <c r="B56" s="120"/>
      <c r="C56" s="121"/>
      <c r="D56" s="122" t="s">
        <v>94</v>
      </c>
      <c r="E56" s="122"/>
      <c r="F56" s="122"/>
      <c r="G56" s="122"/>
      <c r="H56" s="122"/>
      <c r="I56" s="123"/>
      <c r="J56" s="122" t="s">
        <v>95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ROUND(AG57,2)</f>
        <v>0</v>
      </c>
      <c r="AH56" s="123"/>
      <c r="AI56" s="123"/>
      <c r="AJ56" s="123"/>
      <c r="AK56" s="123"/>
      <c r="AL56" s="123"/>
      <c r="AM56" s="123"/>
      <c r="AN56" s="125">
        <f>SUM(AG56,AT56)</f>
        <v>0</v>
      </c>
      <c r="AO56" s="123"/>
      <c r="AP56" s="123"/>
      <c r="AQ56" s="126" t="s">
        <v>81</v>
      </c>
      <c r="AR56" s="127"/>
      <c r="AS56" s="128">
        <f>ROUND(AS57,2)</f>
        <v>0</v>
      </c>
      <c r="AT56" s="129">
        <f>ROUND(SUM(AV56:AW56),2)</f>
        <v>0</v>
      </c>
      <c r="AU56" s="130">
        <f>ROUND(AU57,5)</f>
        <v>0</v>
      </c>
      <c r="AV56" s="129">
        <f>ROUND(AZ56*L26,2)</f>
        <v>0</v>
      </c>
      <c r="AW56" s="129">
        <f>ROUND(BA56*L27,2)</f>
        <v>0</v>
      </c>
      <c r="AX56" s="129">
        <f>ROUND(BB56*L26,2)</f>
        <v>0</v>
      </c>
      <c r="AY56" s="129">
        <f>ROUND(BC56*L27,2)</f>
        <v>0</v>
      </c>
      <c r="AZ56" s="129">
        <f>ROUND(AZ57,2)</f>
        <v>0</v>
      </c>
      <c r="BA56" s="129">
        <f>ROUND(BA57,2)</f>
        <v>0</v>
      </c>
      <c r="BB56" s="129">
        <f>ROUND(BB57,2)</f>
        <v>0</v>
      </c>
      <c r="BC56" s="129">
        <f>ROUND(BC57,2)</f>
        <v>0</v>
      </c>
      <c r="BD56" s="131">
        <f>ROUND(BD57,2)</f>
        <v>0</v>
      </c>
      <c r="BS56" s="132" t="s">
        <v>74</v>
      </c>
      <c r="BT56" s="132" t="s">
        <v>82</v>
      </c>
      <c r="BU56" s="132" t="s">
        <v>76</v>
      </c>
      <c r="BV56" s="132" t="s">
        <v>77</v>
      </c>
      <c r="BW56" s="132" t="s">
        <v>96</v>
      </c>
      <c r="BX56" s="132" t="s">
        <v>7</v>
      </c>
      <c r="CL56" s="132" t="s">
        <v>21</v>
      </c>
      <c r="CM56" s="132" t="s">
        <v>84</v>
      </c>
    </row>
    <row r="57" spans="1:90" s="6" customFormat="1" ht="16.5" customHeight="1">
      <c r="A57" s="133" t="s">
        <v>85</v>
      </c>
      <c r="B57" s="134"/>
      <c r="C57" s="135"/>
      <c r="D57" s="135"/>
      <c r="E57" s="136" t="s">
        <v>97</v>
      </c>
      <c r="F57" s="136"/>
      <c r="G57" s="136"/>
      <c r="H57" s="136"/>
      <c r="I57" s="136"/>
      <c r="J57" s="135"/>
      <c r="K57" s="136" t="s">
        <v>95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7">
        <f>'03 - Dřevěná lávka'!J29</f>
        <v>0</v>
      </c>
      <c r="AH57" s="135"/>
      <c r="AI57" s="135"/>
      <c r="AJ57" s="135"/>
      <c r="AK57" s="135"/>
      <c r="AL57" s="135"/>
      <c r="AM57" s="135"/>
      <c r="AN57" s="137">
        <f>SUM(AG57,AT57)</f>
        <v>0</v>
      </c>
      <c r="AO57" s="135"/>
      <c r="AP57" s="135"/>
      <c r="AQ57" s="138" t="s">
        <v>87</v>
      </c>
      <c r="AR57" s="139"/>
      <c r="AS57" s="140">
        <v>0</v>
      </c>
      <c r="AT57" s="141">
        <f>ROUND(SUM(AV57:AW57),2)</f>
        <v>0</v>
      </c>
      <c r="AU57" s="142">
        <f>'03 - Dřevěná lávka'!P84</f>
        <v>0</v>
      </c>
      <c r="AV57" s="141">
        <f>'03 - Dřevěná lávka'!J32</f>
        <v>0</v>
      </c>
      <c r="AW57" s="141">
        <f>'03 - Dřevěná lávka'!J33</f>
        <v>0</v>
      </c>
      <c r="AX57" s="141">
        <f>'03 - Dřevěná lávka'!J34</f>
        <v>0</v>
      </c>
      <c r="AY57" s="141">
        <f>'03 - Dřevěná lávka'!J35</f>
        <v>0</v>
      </c>
      <c r="AZ57" s="141">
        <f>'03 - Dřevěná lávka'!F32</f>
        <v>0</v>
      </c>
      <c r="BA57" s="141">
        <f>'03 - Dřevěná lávka'!F33</f>
        <v>0</v>
      </c>
      <c r="BB57" s="141">
        <f>'03 - Dřevěná lávka'!F34</f>
        <v>0</v>
      </c>
      <c r="BC57" s="141">
        <f>'03 - Dřevěná lávka'!F35</f>
        <v>0</v>
      </c>
      <c r="BD57" s="143">
        <f>'03 - Dřevěná lávka'!F36</f>
        <v>0</v>
      </c>
      <c r="BT57" s="144" t="s">
        <v>84</v>
      </c>
      <c r="BV57" s="144" t="s">
        <v>77</v>
      </c>
      <c r="BW57" s="144" t="s">
        <v>98</v>
      </c>
      <c r="BX57" s="144" t="s">
        <v>96</v>
      </c>
      <c r="CL57" s="144" t="s">
        <v>21</v>
      </c>
    </row>
    <row r="58" spans="2:91" s="5" customFormat="1" ht="16.5" customHeight="1">
      <c r="B58" s="120"/>
      <c r="C58" s="121"/>
      <c r="D58" s="122" t="s">
        <v>99</v>
      </c>
      <c r="E58" s="122"/>
      <c r="F58" s="122"/>
      <c r="G58" s="122"/>
      <c r="H58" s="122"/>
      <c r="I58" s="123"/>
      <c r="J58" s="122" t="s">
        <v>100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4">
        <f>ROUND(AG59,2)</f>
        <v>0</v>
      </c>
      <c r="AH58" s="123"/>
      <c r="AI58" s="123"/>
      <c r="AJ58" s="123"/>
      <c r="AK58" s="123"/>
      <c r="AL58" s="123"/>
      <c r="AM58" s="123"/>
      <c r="AN58" s="125">
        <f>SUM(AG58,AT58)</f>
        <v>0</v>
      </c>
      <c r="AO58" s="123"/>
      <c r="AP58" s="123"/>
      <c r="AQ58" s="126" t="s">
        <v>81</v>
      </c>
      <c r="AR58" s="127"/>
      <c r="AS58" s="128">
        <f>ROUND(AS59,2)</f>
        <v>0</v>
      </c>
      <c r="AT58" s="129">
        <f>ROUND(SUM(AV58:AW58),2)</f>
        <v>0</v>
      </c>
      <c r="AU58" s="130">
        <f>ROUND(AU59,5)</f>
        <v>0</v>
      </c>
      <c r="AV58" s="129">
        <f>ROUND(AZ58*L26,2)</f>
        <v>0</v>
      </c>
      <c r="AW58" s="129">
        <f>ROUND(BA58*L27,2)</f>
        <v>0</v>
      </c>
      <c r="AX58" s="129">
        <f>ROUND(BB58*L26,2)</f>
        <v>0</v>
      </c>
      <c r="AY58" s="129">
        <f>ROUND(BC58*L27,2)</f>
        <v>0</v>
      </c>
      <c r="AZ58" s="129">
        <f>ROUND(AZ59,2)</f>
        <v>0</v>
      </c>
      <c r="BA58" s="129">
        <f>ROUND(BA59,2)</f>
        <v>0</v>
      </c>
      <c r="BB58" s="129">
        <f>ROUND(BB59,2)</f>
        <v>0</v>
      </c>
      <c r="BC58" s="129">
        <f>ROUND(BC59,2)</f>
        <v>0</v>
      </c>
      <c r="BD58" s="131">
        <f>ROUND(BD59,2)</f>
        <v>0</v>
      </c>
      <c r="BS58" s="132" t="s">
        <v>74</v>
      </c>
      <c r="BT58" s="132" t="s">
        <v>82</v>
      </c>
      <c r="BU58" s="132" t="s">
        <v>76</v>
      </c>
      <c r="BV58" s="132" t="s">
        <v>77</v>
      </c>
      <c r="BW58" s="132" t="s">
        <v>101</v>
      </c>
      <c r="BX58" s="132" t="s">
        <v>7</v>
      </c>
      <c r="CL58" s="132" t="s">
        <v>21</v>
      </c>
      <c r="CM58" s="132" t="s">
        <v>84</v>
      </c>
    </row>
    <row r="59" spans="1:90" s="6" customFormat="1" ht="16.5" customHeight="1">
      <c r="A59" s="133" t="s">
        <v>85</v>
      </c>
      <c r="B59" s="134"/>
      <c r="C59" s="135"/>
      <c r="D59" s="135"/>
      <c r="E59" s="136" t="s">
        <v>99</v>
      </c>
      <c r="F59" s="136"/>
      <c r="G59" s="136"/>
      <c r="H59" s="136"/>
      <c r="I59" s="136"/>
      <c r="J59" s="135"/>
      <c r="K59" s="136" t="s">
        <v>100</v>
      </c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7">
        <f>'VRN - Vedlejší rozpočtové...'!J29</f>
        <v>0</v>
      </c>
      <c r="AH59" s="135"/>
      <c r="AI59" s="135"/>
      <c r="AJ59" s="135"/>
      <c r="AK59" s="135"/>
      <c r="AL59" s="135"/>
      <c r="AM59" s="135"/>
      <c r="AN59" s="137">
        <f>SUM(AG59,AT59)</f>
        <v>0</v>
      </c>
      <c r="AO59" s="135"/>
      <c r="AP59" s="135"/>
      <c r="AQ59" s="138" t="s">
        <v>87</v>
      </c>
      <c r="AR59" s="139"/>
      <c r="AS59" s="145">
        <v>0</v>
      </c>
      <c r="AT59" s="146">
        <f>ROUND(SUM(AV59:AW59),2)</f>
        <v>0</v>
      </c>
      <c r="AU59" s="147">
        <f>'VRN - Vedlejší rozpočtové...'!P85</f>
        <v>0</v>
      </c>
      <c r="AV59" s="146">
        <f>'VRN - Vedlejší rozpočtové...'!J32</f>
        <v>0</v>
      </c>
      <c r="AW59" s="146">
        <f>'VRN - Vedlejší rozpočtové...'!J33</f>
        <v>0</v>
      </c>
      <c r="AX59" s="146">
        <f>'VRN - Vedlejší rozpočtové...'!J34</f>
        <v>0</v>
      </c>
      <c r="AY59" s="146">
        <f>'VRN - Vedlejší rozpočtové...'!J35</f>
        <v>0</v>
      </c>
      <c r="AZ59" s="146">
        <f>'VRN - Vedlejší rozpočtové...'!F32</f>
        <v>0</v>
      </c>
      <c r="BA59" s="146">
        <f>'VRN - Vedlejší rozpočtové...'!F33</f>
        <v>0</v>
      </c>
      <c r="BB59" s="146">
        <f>'VRN - Vedlejší rozpočtové...'!F34</f>
        <v>0</v>
      </c>
      <c r="BC59" s="146">
        <f>'VRN - Vedlejší rozpočtové...'!F35</f>
        <v>0</v>
      </c>
      <c r="BD59" s="148">
        <f>'VRN - Vedlejší rozpočtové...'!F36</f>
        <v>0</v>
      </c>
      <c r="BT59" s="144" t="s">
        <v>84</v>
      </c>
      <c r="BV59" s="144" t="s">
        <v>77</v>
      </c>
      <c r="BW59" s="144" t="s">
        <v>102</v>
      </c>
      <c r="BX59" s="144" t="s">
        <v>101</v>
      </c>
      <c r="CL59" s="144" t="s">
        <v>21</v>
      </c>
    </row>
    <row r="60" spans="2:44" s="1" customFormat="1" ht="30" customHeight="1">
      <c r="B60" s="47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3"/>
    </row>
    <row r="61" spans="2:44" s="1" customFormat="1" ht="6.95" customHeight="1"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73"/>
    </row>
  </sheetData>
  <sheetProtection password="CC35" sheet="1" objects="1" scenarios="1" formatColumns="0" formatRows="0"/>
  <mergeCells count="69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9:AP59"/>
    <mergeCell ref="AN57:AP57"/>
    <mergeCell ref="AN54:AP54"/>
    <mergeCell ref="AN55:AP55"/>
    <mergeCell ref="AN56:AP56"/>
    <mergeCell ref="AN58:AP58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D58:H58"/>
    <mergeCell ref="C49:G49"/>
    <mergeCell ref="D52:H52"/>
    <mergeCell ref="E53:I53"/>
    <mergeCell ref="D54:H54"/>
    <mergeCell ref="E55:I55"/>
    <mergeCell ref="D56:H56"/>
    <mergeCell ref="E57:I57"/>
    <mergeCell ref="E59:I59"/>
    <mergeCell ref="AM46:AP46"/>
    <mergeCell ref="AS46:AT48"/>
    <mergeCell ref="AN49:AP49"/>
    <mergeCell ref="L42:AO42"/>
    <mergeCell ref="AM44:AN44"/>
    <mergeCell ref="I49:AF49"/>
    <mergeCell ref="AG49:AM49"/>
    <mergeCell ref="K53:AF53"/>
    <mergeCell ref="J54:AF54"/>
    <mergeCell ref="K55:AF55"/>
    <mergeCell ref="J56:AF56"/>
    <mergeCell ref="K57:AF57"/>
    <mergeCell ref="J58:AF58"/>
    <mergeCell ref="K59:AF59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AG59:AM59"/>
    <mergeCell ref="AG51:AM51"/>
    <mergeCell ref="AN51:AP51"/>
  </mergeCells>
  <hyperlinks>
    <hyperlink ref="K1:S1" location="C2" display="1) Rekapitulace stavby"/>
    <hyperlink ref="W1:AI1" location="C51" display="2) Rekapitulace objektů stavby a soupisů prací"/>
    <hyperlink ref="A53" location="'01 - Cyklotratě'!C2" display="/"/>
    <hyperlink ref="A55" location="'02 - Značení tratí'!C2" display="/"/>
    <hyperlink ref="A57" location="'03 - Dřevěná lávka'!C2" display="/"/>
    <hyperlink ref="A59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103</v>
      </c>
      <c r="G1" s="152" t="s">
        <v>104</v>
      </c>
      <c r="H1" s="152"/>
      <c r="I1" s="153"/>
      <c r="J1" s="152" t="s">
        <v>105</v>
      </c>
      <c r="K1" s="151" t="s">
        <v>106</v>
      </c>
      <c r="L1" s="152" t="s">
        <v>107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88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spans="2:46" ht="36.95" customHeight="1">
      <c r="B4" s="29"/>
      <c r="C4" s="30"/>
      <c r="D4" s="31" t="s">
        <v>108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Stezky pro terénní cyklistiku v lokalitě Čížkovy kameny</v>
      </c>
      <c r="F7" s="41"/>
      <c r="G7" s="41"/>
      <c r="H7" s="41"/>
      <c r="I7" s="155"/>
      <c r="J7" s="30"/>
      <c r="K7" s="32"/>
    </row>
    <row r="8" spans="2:11" ht="13.5">
      <c r="B8" s="29"/>
      <c r="C8" s="30"/>
      <c r="D8" s="41" t="s">
        <v>109</v>
      </c>
      <c r="E8" s="30"/>
      <c r="F8" s="30"/>
      <c r="G8" s="30"/>
      <c r="H8" s="30"/>
      <c r="I8" s="155"/>
      <c r="J8" s="30"/>
      <c r="K8" s="32"/>
    </row>
    <row r="9" spans="2:11" s="1" customFormat="1" ht="16.5" customHeight="1">
      <c r="B9" s="47"/>
      <c r="C9" s="48"/>
      <c r="D9" s="48"/>
      <c r="E9" s="156" t="s">
        <v>110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1" t="s">
        <v>111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112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11. 7. 2018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pans="2:11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37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1" t="s">
        <v>39</v>
      </c>
      <c r="E25" s="48"/>
      <c r="F25" s="48"/>
      <c r="G25" s="48"/>
      <c r="H25" s="48"/>
      <c r="I25" s="157"/>
      <c r="J25" s="48"/>
      <c r="K25" s="52"/>
    </row>
    <row r="26" spans="2:11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41</v>
      </c>
      <c r="E29" s="48"/>
      <c r="F29" s="48"/>
      <c r="G29" s="48"/>
      <c r="H29" s="48"/>
      <c r="I29" s="157"/>
      <c r="J29" s="168">
        <f>ROUND(J89,2)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43</v>
      </c>
      <c r="G31" s="48"/>
      <c r="H31" s="48"/>
      <c r="I31" s="169" t="s">
        <v>42</v>
      </c>
      <c r="J31" s="53" t="s">
        <v>44</v>
      </c>
      <c r="K31" s="52"/>
    </row>
    <row r="32" spans="2:11" s="1" customFormat="1" ht="14.4" customHeight="1">
      <c r="B32" s="47"/>
      <c r="C32" s="48"/>
      <c r="D32" s="56" t="s">
        <v>45</v>
      </c>
      <c r="E32" s="56" t="s">
        <v>46</v>
      </c>
      <c r="F32" s="170">
        <f>ROUND(SUM(BE89:BE263),2)</f>
        <v>0</v>
      </c>
      <c r="G32" s="48"/>
      <c r="H32" s="48"/>
      <c r="I32" s="171">
        <v>0.21</v>
      </c>
      <c r="J32" s="170">
        <f>ROUND(ROUND((SUM(BE89:BE263)),2)*I32,2)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47</v>
      </c>
      <c r="F33" s="170">
        <f>ROUND(SUM(BF89:BF263),2)</f>
        <v>0</v>
      </c>
      <c r="G33" s="48"/>
      <c r="H33" s="48"/>
      <c r="I33" s="171">
        <v>0.15</v>
      </c>
      <c r="J33" s="170">
        <f>ROUND(ROUND((SUM(BF89:BF263)),2)*I33,2)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48</v>
      </c>
      <c r="F34" s="170">
        <f>ROUND(SUM(BG89:BG263),2)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49</v>
      </c>
      <c r="F35" s="170">
        <f>ROUND(SUM(BH89:BH263),2)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50</v>
      </c>
      <c r="F36" s="170">
        <f>ROUND(SUM(BI89:BI263),2)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51</v>
      </c>
      <c r="E38" s="99"/>
      <c r="F38" s="99"/>
      <c r="G38" s="174" t="s">
        <v>52</v>
      </c>
      <c r="H38" s="175" t="s">
        <v>53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1" t="s">
        <v>113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Stezky pro terénní cyklistiku v lokalitě Čížkovy kameny</v>
      </c>
      <c r="F47" s="41"/>
      <c r="G47" s="41"/>
      <c r="H47" s="41"/>
      <c r="I47" s="157"/>
      <c r="J47" s="48"/>
      <c r="K47" s="52"/>
    </row>
    <row r="48" spans="2:11" ht="13.5">
      <c r="B48" s="29"/>
      <c r="C48" s="41" t="s">
        <v>109</v>
      </c>
      <c r="D48" s="30"/>
      <c r="E48" s="30"/>
      <c r="F48" s="30"/>
      <c r="G48" s="30"/>
      <c r="H48" s="30"/>
      <c r="I48" s="155"/>
      <c r="J48" s="30"/>
      <c r="K48" s="32"/>
    </row>
    <row r="49" spans="2:11" s="1" customFormat="1" ht="16.5" customHeight="1">
      <c r="B49" s="47"/>
      <c r="C49" s="48"/>
      <c r="D49" s="48"/>
      <c r="E49" s="156" t="s">
        <v>110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1" t="s">
        <v>111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01 - Cyklotratě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11. 7. 2018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Město Trutnov</v>
      </c>
      <c r="G55" s="48"/>
      <c r="H55" s="48"/>
      <c r="I55" s="159" t="s">
        <v>34</v>
      </c>
      <c r="J55" s="45" t="str">
        <f>E23</f>
        <v>PROJEKCE s.r.o.</v>
      </c>
      <c r="K55" s="52"/>
    </row>
    <row r="56" spans="2:11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114</v>
      </c>
      <c r="D58" s="172"/>
      <c r="E58" s="172"/>
      <c r="F58" s="172"/>
      <c r="G58" s="172"/>
      <c r="H58" s="172"/>
      <c r="I58" s="186"/>
      <c r="J58" s="187" t="s">
        <v>115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116</v>
      </c>
      <c r="D60" s="48"/>
      <c r="E60" s="48"/>
      <c r="F60" s="48"/>
      <c r="G60" s="48"/>
      <c r="H60" s="48"/>
      <c r="I60" s="157"/>
      <c r="J60" s="168">
        <f>J89</f>
        <v>0</v>
      </c>
      <c r="K60" s="52"/>
      <c r="AU60" s="25" t="s">
        <v>117</v>
      </c>
    </row>
    <row r="61" spans="2:11" s="8" customFormat="1" ht="24.95" customHeight="1">
      <c r="B61" s="190"/>
      <c r="C61" s="191"/>
      <c r="D61" s="192" t="s">
        <v>118</v>
      </c>
      <c r="E61" s="193"/>
      <c r="F61" s="193"/>
      <c r="G61" s="193"/>
      <c r="H61" s="193"/>
      <c r="I61" s="194"/>
      <c r="J61" s="195">
        <f>J90</f>
        <v>0</v>
      </c>
      <c r="K61" s="196"/>
    </row>
    <row r="62" spans="2:11" s="9" customFormat="1" ht="19.9" customHeight="1">
      <c r="B62" s="197"/>
      <c r="C62" s="198"/>
      <c r="D62" s="199" t="s">
        <v>119</v>
      </c>
      <c r="E62" s="200"/>
      <c r="F62" s="200"/>
      <c r="G62" s="200"/>
      <c r="H62" s="200"/>
      <c r="I62" s="201"/>
      <c r="J62" s="202">
        <f>J91</f>
        <v>0</v>
      </c>
      <c r="K62" s="203"/>
    </row>
    <row r="63" spans="2:11" s="9" customFormat="1" ht="19.9" customHeight="1">
      <c r="B63" s="197"/>
      <c r="C63" s="198"/>
      <c r="D63" s="199" t="s">
        <v>120</v>
      </c>
      <c r="E63" s="200"/>
      <c r="F63" s="200"/>
      <c r="G63" s="200"/>
      <c r="H63" s="200"/>
      <c r="I63" s="201"/>
      <c r="J63" s="202">
        <f>J192</f>
        <v>0</v>
      </c>
      <c r="K63" s="203"/>
    </row>
    <row r="64" spans="2:11" s="9" customFormat="1" ht="19.9" customHeight="1">
      <c r="B64" s="197"/>
      <c r="C64" s="198"/>
      <c r="D64" s="199" t="s">
        <v>121</v>
      </c>
      <c r="E64" s="200"/>
      <c r="F64" s="200"/>
      <c r="G64" s="200"/>
      <c r="H64" s="200"/>
      <c r="I64" s="201"/>
      <c r="J64" s="202">
        <f>J201</f>
        <v>0</v>
      </c>
      <c r="K64" s="203"/>
    </row>
    <row r="65" spans="2:11" s="9" customFormat="1" ht="19.9" customHeight="1">
      <c r="B65" s="197"/>
      <c r="C65" s="198"/>
      <c r="D65" s="199" t="s">
        <v>122</v>
      </c>
      <c r="E65" s="200"/>
      <c r="F65" s="200"/>
      <c r="G65" s="200"/>
      <c r="H65" s="200"/>
      <c r="I65" s="201"/>
      <c r="J65" s="202">
        <f>J218</f>
        <v>0</v>
      </c>
      <c r="K65" s="203"/>
    </row>
    <row r="66" spans="2:11" s="9" customFormat="1" ht="19.9" customHeight="1">
      <c r="B66" s="197"/>
      <c r="C66" s="198"/>
      <c r="D66" s="199" t="s">
        <v>123</v>
      </c>
      <c r="E66" s="200"/>
      <c r="F66" s="200"/>
      <c r="G66" s="200"/>
      <c r="H66" s="200"/>
      <c r="I66" s="201"/>
      <c r="J66" s="202">
        <f>J223</f>
        <v>0</v>
      </c>
      <c r="K66" s="203"/>
    </row>
    <row r="67" spans="2:11" s="9" customFormat="1" ht="19.9" customHeight="1">
      <c r="B67" s="197"/>
      <c r="C67" s="198"/>
      <c r="D67" s="199" t="s">
        <v>124</v>
      </c>
      <c r="E67" s="200"/>
      <c r="F67" s="200"/>
      <c r="G67" s="200"/>
      <c r="H67" s="200"/>
      <c r="I67" s="201"/>
      <c r="J67" s="202">
        <f>J260</f>
        <v>0</v>
      </c>
      <c r="K67" s="203"/>
    </row>
    <row r="68" spans="2:11" s="1" customFormat="1" ht="21.8" customHeight="1">
      <c r="B68" s="47"/>
      <c r="C68" s="48"/>
      <c r="D68" s="48"/>
      <c r="E68" s="48"/>
      <c r="F68" s="48"/>
      <c r="G68" s="48"/>
      <c r="H68" s="48"/>
      <c r="I68" s="157"/>
      <c r="J68" s="48"/>
      <c r="K68" s="52"/>
    </row>
    <row r="69" spans="2:11" s="1" customFormat="1" ht="6.95" customHeight="1">
      <c r="B69" s="68"/>
      <c r="C69" s="69"/>
      <c r="D69" s="69"/>
      <c r="E69" s="69"/>
      <c r="F69" s="69"/>
      <c r="G69" s="69"/>
      <c r="H69" s="69"/>
      <c r="I69" s="179"/>
      <c r="J69" s="69"/>
      <c r="K69" s="70"/>
    </row>
    <row r="73" spans="2:12" s="1" customFormat="1" ht="6.95" customHeight="1">
      <c r="B73" s="71"/>
      <c r="C73" s="72"/>
      <c r="D73" s="72"/>
      <c r="E73" s="72"/>
      <c r="F73" s="72"/>
      <c r="G73" s="72"/>
      <c r="H73" s="72"/>
      <c r="I73" s="182"/>
      <c r="J73" s="72"/>
      <c r="K73" s="72"/>
      <c r="L73" s="73"/>
    </row>
    <row r="74" spans="2:12" s="1" customFormat="1" ht="36.95" customHeight="1">
      <c r="B74" s="47"/>
      <c r="C74" s="74" t="s">
        <v>125</v>
      </c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6.5" customHeight="1">
      <c r="B77" s="47"/>
      <c r="C77" s="75"/>
      <c r="D77" s="75"/>
      <c r="E77" s="205" t="str">
        <f>E7</f>
        <v>Stezky pro terénní cyklistiku v lokalitě Čížkovy kameny</v>
      </c>
      <c r="F77" s="77"/>
      <c r="G77" s="77"/>
      <c r="H77" s="77"/>
      <c r="I77" s="204"/>
      <c r="J77" s="75"/>
      <c r="K77" s="75"/>
      <c r="L77" s="73"/>
    </row>
    <row r="78" spans="2:12" ht="13.5">
      <c r="B78" s="29"/>
      <c r="C78" s="77" t="s">
        <v>109</v>
      </c>
      <c r="D78" s="206"/>
      <c r="E78" s="206"/>
      <c r="F78" s="206"/>
      <c r="G78" s="206"/>
      <c r="H78" s="206"/>
      <c r="I78" s="149"/>
      <c r="J78" s="206"/>
      <c r="K78" s="206"/>
      <c r="L78" s="207"/>
    </row>
    <row r="79" spans="2:12" s="1" customFormat="1" ht="16.5" customHeight="1">
      <c r="B79" s="47"/>
      <c r="C79" s="75"/>
      <c r="D79" s="75"/>
      <c r="E79" s="205" t="s">
        <v>110</v>
      </c>
      <c r="F79" s="75"/>
      <c r="G79" s="75"/>
      <c r="H79" s="75"/>
      <c r="I79" s="204"/>
      <c r="J79" s="75"/>
      <c r="K79" s="75"/>
      <c r="L79" s="73"/>
    </row>
    <row r="80" spans="2:12" s="1" customFormat="1" ht="14.4" customHeight="1">
      <c r="B80" s="47"/>
      <c r="C80" s="77" t="s">
        <v>111</v>
      </c>
      <c r="D80" s="75"/>
      <c r="E80" s="75"/>
      <c r="F80" s="75"/>
      <c r="G80" s="75"/>
      <c r="H80" s="75"/>
      <c r="I80" s="204"/>
      <c r="J80" s="75"/>
      <c r="K80" s="75"/>
      <c r="L80" s="73"/>
    </row>
    <row r="81" spans="2:12" s="1" customFormat="1" ht="17.25" customHeight="1">
      <c r="B81" s="47"/>
      <c r="C81" s="75"/>
      <c r="D81" s="75"/>
      <c r="E81" s="83" t="str">
        <f>E11</f>
        <v>01 - Cyklotratě</v>
      </c>
      <c r="F81" s="75"/>
      <c r="G81" s="75"/>
      <c r="H81" s="75"/>
      <c r="I81" s="204"/>
      <c r="J81" s="75"/>
      <c r="K81" s="75"/>
      <c r="L81" s="73"/>
    </row>
    <row r="82" spans="2:12" s="1" customFormat="1" ht="6.95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12" s="1" customFormat="1" ht="18" customHeight="1">
      <c r="B83" s="47"/>
      <c r="C83" s="77" t="s">
        <v>23</v>
      </c>
      <c r="D83" s="75"/>
      <c r="E83" s="75"/>
      <c r="F83" s="208" t="str">
        <f>F14</f>
        <v xml:space="preserve"> </v>
      </c>
      <c r="G83" s="75"/>
      <c r="H83" s="75"/>
      <c r="I83" s="209" t="s">
        <v>25</v>
      </c>
      <c r="J83" s="86" t="str">
        <f>IF(J14="","",J14)</f>
        <v>11. 7. 2018</v>
      </c>
      <c r="K83" s="75"/>
      <c r="L83" s="73"/>
    </row>
    <row r="84" spans="2:12" s="1" customFormat="1" ht="6.95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pans="2:12" s="1" customFormat="1" ht="13.5">
      <c r="B85" s="47"/>
      <c r="C85" s="77" t="s">
        <v>27</v>
      </c>
      <c r="D85" s="75"/>
      <c r="E85" s="75"/>
      <c r="F85" s="208" t="str">
        <f>E17</f>
        <v>Město Trutnov</v>
      </c>
      <c r="G85" s="75"/>
      <c r="H85" s="75"/>
      <c r="I85" s="209" t="s">
        <v>34</v>
      </c>
      <c r="J85" s="208" t="str">
        <f>E23</f>
        <v>PROJEKCE s.r.o.</v>
      </c>
      <c r="K85" s="75"/>
      <c r="L85" s="73"/>
    </row>
    <row r="86" spans="2:12" s="1" customFormat="1" ht="14.4" customHeight="1">
      <c r="B86" s="47"/>
      <c r="C86" s="77" t="s">
        <v>32</v>
      </c>
      <c r="D86" s="75"/>
      <c r="E86" s="75"/>
      <c r="F86" s="208" t="str">
        <f>IF(E20="","",E20)</f>
        <v/>
      </c>
      <c r="G86" s="75"/>
      <c r="H86" s="75"/>
      <c r="I86" s="204"/>
      <c r="J86" s="75"/>
      <c r="K86" s="75"/>
      <c r="L86" s="73"/>
    </row>
    <row r="87" spans="2:12" s="1" customFormat="1" ht="10.3" customHeight="1">
      <c r="B87" s="47"/>
      <c r="C87" s="75"/>
      <c r="D87" s="75"/>
      <c r="E87" s="75"/>
      <c r="F87" s="75"/>
      <c r="G87" s="75"/>
      <c r="H87" s="75"/>
      <c r="I87" s="204"/>
      <c r="J87" s="75"/>
      <c r="K87" s="75"/>
      <c r="L87" s="73"/>
    </row>
    <row r="88" spans="2:20" s="10" customFormat="1" ht="29.25" customHeight="1">
      <c r="B88" s="210"/>
      <c r="C88" s="211" t="s">
        <v>126</v>
      </c>
      <c r="D88" s="212" t="s">
        <v>60</v>
      </c>
      <c r="E88" s="212" t="s">
        <v>56</v>
      </c>
      <c r="F88" s="212" t="s">
        <v>127</v>
      </c>
      <c r="G88" s="212" t="s">
        <v>128</v>
      </c>
      <c r="H88" s="212" t="s">
        <v>129</v>
      </c>
      <c r="I88" s="213" t="s">
        <v>130</v>
      </c>
      <c r="J88" s="212" t="s">
        <v>115</v>
      </c>
      <c r="K88" s="214" t="s">
        <v>131</v>
      </c>
      <c r="L88" s="215"/>
      <c r="M88" s="103" t="s">
        <v>132</v>
      </c>
      <c r="N88" s="104" t="s">
        <v>45</v>
      </c>
      <c r="O88" s="104" t="s">
        <v>133</v>
      </c>
      <c r="P88" s="104" t="s">
        <v>134</v>
      </c>
      <c r="Q88" s="104" t="s">
        <v>135</v>
      </c>
      <c r="R88" s="104" t="s">
        <v>136</v>
      </c>
      <c r="S88" s="104" t="s">
        <v>137</v>
      </c>
      <c r="T88" s="105" t="s">
        <v>138</v>
      </c>
    </row>
    <row r="89" spans="2:63" s="1" customFormat="1" ht="29.25" customHeight="1">
      <c r="B89" s="47"/>
      <c r="C89" s="109" t="s">
        <v>116</v>
      </c>
      <c r="D89" s="75"/>
      <c r="E89" s="75"/>
      <c r="F89" s="75"/>
      <c r="G89" s="75"/>
      <c r="H89" s="75"/>
      <c r="I89" s="204"/>
      <c r="J89" s="216">
        <f>BK89</f>
        <v>0</v>
      </c>
      <c r="K89" s="75"/>
      <c r="L89" s="73"/>
      <c r="M89" s="106"/>
      <c r="N89" s="107"/>
      <c r="O89" s="107"/>
      <c r="P89" s="217">
        <f>P90</f>
        <v>0</v>
      </c>
      <c r="Q89" s="107"/>
      <c r="R89" s="217">
        <f>R90</f>
        <v>295.9227</v>
      </c>
      <c r="S89" s="107"/>
      <c r="T89" s="218">
        <f>T90</f>
        <v>1200</v>
      </c>
      <c r="AT89" s="25" t="s">
        <v>74</v>
      </c>
      <c r="AU89" s="25" t="s">
        <v>117</v>
      </c>
      <c r="BK89" s="219">
        <f>BK90</f>
        <v>0</v>
      </c>
    </row>
    <row r="90" spans="2:63" s="11" customFormat="1" ht="37.4" customHeight="1">
      <c r="B90" s="220"/>
      <c r="C90" s="221"/>
      <c r="D90" s="222" t="s">
        <v>74</v>
      </c>
      <c r="E90" s="223" t="s">
        <v>139</v>
      </c>
      <c r="F90" s="223" t="s">
        <v>140</v>
      </c>
      <c r="G90" s="221"/>
      <c r="H90" s="221"/>
      <c r="I90" s="224"/>
      <c r="J90" s="225">
        <f>BK90</f>
        <v>0</v>
      </c>
      <c r="K90" s="221"/>
      <c r="L90" s="226"/>
      <c r="M90" s="227"/>
      <c r="N90" s="228"/>
      <c r="O90" s="228"/>
      <c r="P90" s="229">
        <f>P91+P192+P201+P218+P223+P260</f>
        <v>0</v>
      </c>
      <c r="Q90" s="228"/>
      <c r="R90" s="229">
        <f>R91+R192+R201+R218+R223+R260</f>
        <v>295.9227</v>
      </c>
      <c r="S90" s="228"/>
      <c r="T90" s="230">
        <f>T91+T192+T201+T218+T223+T260</f>
        <v>1200</v>
      </c>
      <c r="AR90" s="231" t="s">
        <v>82</v>
      </c>
      <c r="AT90" s="232" t="s">
        <v>74</v>
      </c>
      <c r="AU90" s="232" t="s">
        <v>75</v>
      </c>
      <c r="AY90" s="231" t="s">
        <v>141</v>
      </c>
      <c r="BK90" s="233">
        <f>BK91+BK192+BK201+BK218+BK223+BK260</f>
        <v>0</v>
      </c>
    </row>
    <row r="91" spans="2:63" s="11" customFormat="1" ht="19.9" customHeight="1">
      <c r="B91" s="220"/>
      <c r="C91" s="221"/>
      <c r="D91" s="222" t="s">
        <v>74</v>
      </c>
      <c r="E91" s="234" t="s">
        <v>82</v>
      </c>
      <c r="F91" s="234" t="s">
        <v>142</v>
      </c>
      <c r="G91" s="221"/>
      <c r="H91" s="221"/>
      <c r="I91" s="224"/>
      <c r="J91" s="235">
        <f>BK91</f>
        <v>0</v>
      </c>
      <c r="K91" s="221"/>
      <c r="L91" s="226"/>
      <c r="M91" s="227"/>
      <c r="N91" s="228"/>
      <c r="O91" s="228"/>
      <c r="P91" s="229">
        <f>SUM(P92:P191)</f>
        <v>0</v>
      </c>
      <c r="Q91" s="228"/>
      <c r="R91" s="229">
        <f>SUM(R92:R191)</f>
        <v>0.0027</v>
      </c>
      <c r="S91" s="228"/>
      <c r="T91" s="230">
        <f>SUM(T92:T191)</f>
        <v>0</v>
      </c>
      <c r="AR91" s="231" t="s">
        <v>82</v>
      </c>
      <c r="AT91" s="232" t="s">
        <v>74</v>
      </c>
      <c r="AU91" s="232" t="s">
        <v>82</v>
      </c>
      <c r="AY91" s="231" t="s">
        <v>141</v>
      </c>
      <c r="BK91" s="233">
        <f>SUM(BK92:BK191)</f>
        <v>0</v>
      </c>
    </row>
    <row r="92" spans="2:65" s="1" customFormat="1" ht="25.5" customHeight="1">
      <c r="B92" s="47"/>
      <c r="C92" s="236" t="s">
        <v>82</v>
      </c>
      <c r="D92" s="236" t="s">
        <v>143</v>
      </c>
      <c r="E92" s="237" t="s">
        <v>144</v>
      </c>
      <c r="F92" s="238" t="s">
        <v>145</v>
      </c>
      <c r="G92" s="239" t="s">
        <v>146</v>
      </c>
      <c r="H92" s="240">
        <v>12240</v>
      </c>
      <c r="I92" s="241"/>
      <c r="J92" s="242">
        <f>ROUND(I92*H92,2)</f>
        <v>0</v>
      </c>
      <c r="K92" s="238" t="s">
        <v>147</v>
      </c>
      <c r="L92" s="73"/>
      <c r="M92" s="243" t="s">
        <v>21</v>
      </c>
      <c r="N92" s="244" t="s">
        <v>46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148</v>
      </c>
      <c r="AT92" s="25" t="s">
        <v>143</v>
      </c>
      <c r="AU92" s="25" t="s">
        <v>84</v>
      </c>
      <c r="AY92" s="25" t="s">
        <v>141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82</v>
      </c>
      <c r="BK92" s="247">
        <f>ROUND(I92*H92,2)</f>
        <v>0</v>
      </c>
      <c r="BL92" s="25" t="s">
        <v>148</v>
      </c>
      <c r="BM92" s="25" t="s">
        <v>149</v>
      </c>
    </row>
    <row r="93" spans="2:51" s="12" customFormat="1" ht="13.5">
      <c r="B93" s="248"/>
      <c r="C93" s="249"/>
      <c r="D93" s="250" t="s">
        <v>150</v>
      </c>
      <c r="E93" s="251" t="s">
        <v>21</v>
      </c>
      <c r="F93" s="252" t="s">
        <v>151</v>
      </c>
      <c r="G93" s="249"/>
      <c r="H93" s="251" t="s">
        <v>21</v>
      </c>
      <c r="I93" s="253"/>
      <c r="J93" s="249"/>
      <c r="K93" s="249"/>
      <c r="L93" s="254"/>
      <c r="M93" s="255"/>
      <c r="N93" s="256"/>
      <c r="O93" s="256"/>
      <c r="P93" s="256"/>
      <c r="Q93" s="256"/>
      <c r="R93" s="256"/>
      <c r="S93" s="256"/>
      <c r="T93" s="257"/>
      <c r="AT93" s="258" t="s">
        <v>150</v>
      </c>
      <c r="AU93" s="258" t="s">
        <v>84</v>
      </c>
      <c r="AV93" s="12" t="s">
        <v>82</v>
      </c>
      <c r="AW93" s="12" t="s">
        <v>38</v>
      </c>
      <c r="AX93" s="12" t="s">
        <v>75</v>
      </c>
      <c r="AY93" s="258" t="s">
        <v>141</v>
      </c>
    </row>
    <row r="94" spans="2:51" s="12" customFormat="1" ht="13.5">
      <c r="B94" s="248"/>
      <c r="C94" s="249"/>
      <c r="D94" s="250" t="s">
        <v>150</v>
      </c>
      <c r="E94" s="251" t="s">
        <v>21</v>
      </c>
      <c r="F94" s="252" t="s">
        <v>152</v>
      </c>
      <c r="G94" s="249"/>
      <c r="H94" s="251" t="s">
        <v>21</v>
      </c>
      <c r="I94" s="253"/>
      <c r="J94" s="249"/>
      <c r="K94" s="249"/>
      <c r="L94" s="254"/>
      <c r="M94" s="255"/>
      <c r="N94" s="256"/>
      <c r="O94" s="256"/>
      <c r="P94" s="256"/>
      <c r="Q94" s="256"/>
      <c r="R94" s="256"/>
      <c r="S94" s="256"/>
      <c r="T94" s="257"/>
      <c r="AT94" s="258" t="s">
        <v>150</v>
      </c>
      <c r="AU94" s="258" t="s">
        <v>84</v>
      </c>
      <c r="AV94" s="12" t="s">
        <v>82</v>
      </c>
      <c r="AW94" s="12" t="s">
        <v>38</v>
      </c>
      <c r="AX94" s="12" t="s">
        <v>75</v>
      </c>
      <c r="AY94" s="258" t="s">
        <v>141</v>
      </c>
    </row>
    <row r="95" spans="2:51" s="13" customFormat="1" ht="13.5">
      <c r="B95" s="259"/>
      <c r="C95" s="260"/>
      <c r="D95" s="250" t="s">
        <v>150</v>
      </c>
      <c r="E95" s="261" t="s">
        <v>21</v>
      </c>
      <c r="F95" s="262" t="s">
        <v>153</v>
      </c>
      <c r="G95" s="260"/>
      <c r="H95" s="263">
        <v>4140</v>
      </c>
      <c r="I95" s="264"/>
      <c r="J95" s="260"/>
      <c r="K95" s="260"/>
      <c r="L95" s="265"/>
      <c r="M95" s="266"/>
      <c r="N95" s="267"/>
      <c r="O95" s="267"/>
      <c r="P95" s="267"/>
      <c r="Q95" s="267"/>
      <c r="R95" s="267"/>
      <c r="S95" s="267"/>
      <c r="T95" s="268"/>
      <c r="AT95" s="269" t="s">
        <v>150</v>
      </c>
      <c r="AU95" s="269" t="s">
        <v>84</v>
      </c>
      <c r="AV95" s="13" t="s">
        <v>84</v>
      </c>
      <c r="AW95" s="13" t="s">
        <v>38</v>
      </c>
      <c r="AX95" s="13" t="s">
        <v>75</v>
      </c>
      <c r="AY95" s="269" t="s">
        <v>141</v>
      </c>
    </row>
    <row r="96" spans="2:51" s="13" customFormat="1" ht="13.5">
      <c r="B96" s="259"/>
      <c r="C96" s="260"/>
      <c r="D96" s="250" t="s">
        <v>150</v>
      </c>
      <c r="E96" s="261" t="s">
        <v>21</v>
      </c>
      <c r="F96" s="262" t="s">
        <v>154</v>
      </c>
      <c r="G96" s="260"/>
      <c r="H96" s="263">
        <v>2700</v>
      </c>
      <c r="I96" s="264"/>
      <c r="J96" s="260"/>
      <c r="K96" s="260"/>
      <c r="L96" s="265"/>
      <c r="M96" s="266"/>
      <c r="N96" s="267"/>
      <c r="O96" s="267"/>
      <c r="P96" s="267"/>
      <c r="Q96" s="267"/>
      <c r="R96" s="267"/>
      <c r="S96" s="267"/>
      <c r="T96" s="268"/>
      <c r="AT96" s="269" t="s">
        <v>150</v>
      </c>
      <c r="AU96" s="269" t="s">
        <v>84</v>
      </c>
      <c r="AV96" s="13" t="s">
        <v>84</v>
      </c>
      <c r="AW96" s="13" t="s">
        <v>38</v>
      </c>
      <c r="AX96" s="13" t="s">
        <v>75</v>
      </c>
      <c r="AY96" s="269" t="s">
        <v>141</v>
      </c>
    </row>
    <row r="97" spans="2:51" s="13" customFormat="1" ht="13.5">
      <c r="B97" s="259"/>
      <c r="C97" s="260"/>
      <c r="D97" s="250" t="s">
        <v>150</v>
      </c>
      <c r="E97" s="261" t="s">
        <v>21</v>
      </c>
      <c r="F97" s="262" t="s">
        <v>155</v>
      </c>
      <c r="G97" s="260"/>
      <c r="H97" s="263">
        <v>1440</v>
      </c>
      <c r="I97" s="264"/>
      <c r="J97" s="260"/>
      <c r="K97" s="260"/>
      <c r="L97" s="265"/>
      <c r="M97" s="266"/>
      <c r="N97" s="267"/>
      <c r="O97" s="267"/>
      <c r="P97" s="267"/>
      <c r="Q97" s="267"/>
      <c r="R97" s="267"/>
      <c r="S97" s="267"/>
      <c r="T97" s="268"/>
      <c r="AT97" s="269" t="s">
        <v>150</v>
      </c>
      <c r="AU97" s="269" t="s">
        <v>84</v>
      </c>
      <c r="AV97" s="13" t="s">
        <v>84</v>
      </c>
      <c r="AW97" s="13" t="s">
        <v>38</v>
      </c>
      <c r="AX97" s="13" t="s">
        <v>75</v>
      </c>
      <c r="AY97" s="269" t="s">
        <v>141</v>
      </c>
    </row>
    <row r="98" spans="2:51" s="13" customFormat="1" ht="13.5">
      <c r="B98" s="259"/>
      <c r="C98" s="260"/>
      <c r="D98" s="250" t="s">
        <v>150</v>
      </c>
      <c r="E98" s="261" t="s">
        <v>21</v>
      </c>
      <c r="F98" s="262" t="s">
        <v>156</v>
      </c>
      <c r="G98" s="260"/>
      <c r="H98" s="263">
        <v>3960</v>
      </c>
      <c r="I98" s="264"/>
      <c r="J98" s="260"/>
      <c r="K98" s="260"/>
      <c r="L98" s="265"/>
      <c r="M98" s="266"/>
      <c r="N98" s="267"/>
      <c r="O98" s="267"/>
      <c r="P98" s="267"/>
      <c r="Q98" s="267"/>
      <c r="R98" s="267"/>
      <c r="S98" s="267"/>
      <c r="T98" s="268"/>
      <c r="AT98" s="269" t="s">
        <v>150</v>
      </c>
      <c r="AU98" s="269" t="s">
        <v>84</v>
      </c>
      <c r="AV98" s="13" t="s">
        <v>84</v>
      </c>
      <c r="AW98" s="13" t="s">
        <v>38</v>
      </c>
      <c r="AX98" s="13" t="s">
        <v>75</v>
      </c>
      <c r="AY98" s="269" t="s">
        <v>141</v>
      </c>
    </row>
    <row r="99" spans="2:51" s="14" customFormat="1" ht="13.5">
      <c r="B99" s="270"/>
      <c r="C99" s="271"/>
      <c r="D99" s="250" t="s">
        <v>150</v>
      </c>
      <c r="E99" s="272" t="s">
        <v>21</v>
      </c>
      <c r="F99" s="273" t="s">
        <v>157</v>
      </c>
      <c r="G99" s="271"/>
      <c r="H99" s="274">
        <v>12240</v>
      </c>
      <c r="I99" s="275"/>
      <c r="J99" s="271"/>
      <c r="K99" s="271"/>
      <c r="L99" s="276"/>
      <c r="M99" s="277"/>
      <c r="N99" s="278"/>
      <c r="O99" s="278"/>
      <c r="P99" s="278"/>
      <c r="Q99" s="278"/>
      <c r="R99" s="278"/>
      <c r="S99" s="278"/>
      <c r="T99" s="279"/>
      <c r="AT99" s="280" t="s">
        <v>150</v>
      </c>
      <c r="AU99" s="280" t="s">
        <v>84</v>
      </c>
      <c r="AV99" s="14" t="s">
        <v>148</v>
      </c>
      <c r="AW99" s="14" t="s">
        <v>38</v>
      </c>
      <c r="AX99" s="14" t="s">
        <v>82</v>
      </c>
      <c r="AY99" s="280" t="s">
        <v>141</v>
      </c>
    </row>
    <row r="100" spans="2:65" s="1" customFormat="1" ht="25.5" customHeight="1">
      <c r="B100" s="47"/>
      <c r="C100" s="236" t="s">
        <v>84</v>
      </c>
      <c r="D100" s="236" t="s">
        <v>143</v>
      </c>
      <c r="E100" s="237" t="s">
        <v>158</v>
      </c>
      <c r="F100" s="238" t="s">
        <v>159</v>
      </c>
      <c r="G100" s="239" t="s">
        <v>146</v>
      </c>
      <c r="H100" s="240">
        <v>2640</v>
      </c>
      <c r="I100" s="241"/>
      <c r="J100" s="242">
        <f>ROUND(I100*H100,2)</f>
        <v>0</v>
      </c>
      <c r="K100" s="238" t="s">
        <v>147</v>
      </c>
      <c r="L100" s="73"/>
      <c r="M100" s="243" t="s">
        <v>21</v>
      </c>
      <c r="N100" s="244" t="s">
        <v>46</v>
      </c>
      <c r="O100" s="48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5" t="s">
        <v>148</v>
      </c>
      <c r="AT100" s="25" t="s">
        <v>143</v>
      </c>
      <c r="AU100" s="25" t="s">
        <v>84</v>
      </c>
      <c r="AY100" s="25" t="s">
        <v>141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5" t="s">
        <v>82</v>
      </c>
      <c r="BK100" s="247">
        <f>ROUND(I100*H100,2)</f>
        <v>0</v>
      </c>
      <c r="BL100" s="25" t="s">
        <v>148</v>
      </c>
      <c r="BM100" s="25" t="s">
        <v>160</v>
      </c>
    </row>
    <row r="101" spans="2:51" s="12" customFormat="1" ht="13.5">
      <c r="B101" s="248"/>
      <c r="C101" s="249"/>
      <c r="D101" s="250" t="s">
        <v>150</v>
      </c>
      <c r="E101" s="251" t="s">
        <v>21</v>
      </c>
      <c r="F101" s="252" t="s">
        <v>161</v>
      </c>
      <c r="G101" s="249"/>
      <c r="H101" s="251" t="s">
        <v>21</v>
      </c>
      <c r="I101" s="253"/>
      <c r="J101" s="249"/>
      <c r="K101" s="249"/>
      <c r="L101" s="254"/>
      <c r="M101" s="255"/>
      <c r="N101" s="256"/>
      <c r="O101" s="256"/>
      <c r="P101" s="256"/>
      <c r="Q101" s="256"/>
      <c r="R101" s="256"/>
      <c r="S101" s="256"/>
      <c r="T101" s="257"/>
      <c r="AT101" s="258" t="s">
        <v>150</v>
      </c>
      <c r="AU101" s="258" t="s">
        <v>84</v>
      </c>
      <c r="AV101" s="12" t="s">
        <v>82</v>
      </c>
      <c r="AW101" s="12" t="s">
        <v>38</v>
      </c>
      <c r="AX101" s="12" t="s">
        <v>75</v>
      </c>
      <c r="AY101" s="258" t="s">
        <v>141</v>
      </c>
    </row>
    <row r="102" spans="2:51" s="12" customFormat="1" ht="13.5">
      <c r="B102" s="248"/>
      <c r="C102" s="249"/>
      <c r="D102" s="250" t="s">
        <v>150</v>
      </c>
      <c r="E102" s="251" t="s">
        <v>21</v>
      </c>
      <c r="F102" s="252" t="s">
        <v>162</v>
      </c>
      <c r="G102" s="249"/>
      <c r="H102" s="251" t="s">
        <v>21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150</v>
      </c>
      <c r="AU102" s="258" t="s">
        <v>84</v>
      </c>
      <c r="AV102" s="12" t="s">
        <v>82</v>
      </c>
      <c r="AW102" s="12" t="s">
        <v>38</v>
      </c>
      <c r="AX102" s="12" t="s">
        <v>75</v>
      </c>
      <c r="AY102" s="258" t="s">
        <v>141</v>
      </c>
    </row>
    <row r="103" spans="2:51" s="13" customFormat="1" ht="13.5">
      <c r="B103" s="259"/>
      <c r="C103" s="260"/>
      <c r="D103" s="250" t="s">
        <v>150</v>
      </c>
      <c r="E103" s="261" t="s">
        <v>21</v>
      </c>
      <c r="F103" s="262" t="s">
        <v>163</v>
      </c>
      <c r="G103" s="260"/>
      <c r="H103" s="263">
        <v>2640</v>
      </c>
      <c r="I103" s="264"/>
      <c r="J103" s="260"/>
      <c r="K103" s="260"/>
      <c r="L103" s="265"/>
      <c r="M103" s="266"/>
      <c r="N103" s="267"/>
      <c r="O103" s="267"/>
      <c r="P103" s="267"/>
      <c r="Q103" s="267"/>
      <c r="R103" s="267"/>
      <c r="S103" s="267"/>
      <c r="T103" s="268"/>
      <c r="AT103" s="269" t="s">
        <v>150</v>
      </c>
      <c r="AU103" s="269" t="s">
        <v>84</v>
      </c>
      <c r="AV103" s="13" t="s">
        <v>84</v>
      </c>
      <c r="AW103" s="13" t="s">
        <v>38</v>
      </c>
      <c r="AX103" s="13" t="s">
        <v>75</v>
      </c>
      <c r="AY103" s="269" t="s">
        <v>141</v>
      </c>
    </row>
    <row r="104" spans="2:51" s="14" customFormat="1" ht="13.5">
      <c r="B104" s="270"/>
      <c r="C104" s="271"/>
      <c r="D104" s="250" t="s">
        <v>150</v>
      </c>
      <c r="E104" s="272" t="s">
        <v>21</v>
      </c>
      <c r="F104" s="273" t="s">
        <v>157</v>
      </c>
      <c r="G104" s="271"/>
      <c r="H104" s="274">
        <v>2640</v>
      </c>
      <c r="I104" s="275"/>
      <c r="J104" s="271"/>
      <c r="K104" s="271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150</v>
      </c>
      <c r="AU104" s="280" t="s">
        <v>84</v>
      </c>
      <c r="AV104" s="14" t="s">
        <v>148</v>
      </c>
      <c r="AW104" s="14" t="s">
        <v>38</v>
      </c>
      <c r="AX104" s="14" t="s">
        <v>82</v>
      </c>
      <c r="AY104" s="280" t="s">
        <v>141</v>
      </c>
    </row>
    <row r="105" spans="2:65" s="1" customFormat="1" ht="25.5" customHeight="1">
      <c r="B105" s="47"/>
      <c r="C105" s="236" t="s">
        <v>164</v>
      </c>
      <c r="D105" s="236" t="s">
        <v>143</v>
      </c>
      <c r="E105" s="237" t="s">
        <v>165</v>
      </c>
      <c r="F105" s="238" t="s">
        <v>166</v>
      </c>
      <c r="G105" s="239" t="s">
        <v>167</v>
      </c>
      <c r="H105" s="240">
        <v>17</v>
      </c>
      <c r="I105" s="241"/>
      <c r="J105" s="242">
        <f>ROUND(I105*H105,2)</f>
        <v>0</v>
      </c>
      <c r="K105" s="238" t="s">
        <v>147</v>
      </c>
      <c r="L105" s="73"/>
      <c r="M105" s="243" t="s">
        <v>21</v>
      </c>
      <c r="N105" s="244" t="s">
        <v>46</v>
      </c>
      <c r="O105" s="48"/>
      <c r="P105" s="245">
        <f>O105*H105</f>
        <v>0</v>
      </c>
      <c r="Q105" s="245">
        <v>0</v>
      </c>
      <c r="R105" s="245">
        <f>Q105*H105</f>
        <v>0</v>
      </c>
      <c r="S105" s="245">
        <v>0</v>
      </c>
      <c r="T105" s="246">
        <f>S105*H105</f>
        <v>0</v>
      </c>
      <c r="AR105" s="25" t="s">
        <v>148</v>
      </c>
      <c r="AT105" s="25" t="s">
        <v>143</v>
      </c>
      <c r="AU105" s="25" t="s">
        <v>84</v>
      </c>
      <c r="AY105" s="25" t="s">
        <v>141</v>
      </c>
      <c r="BE105" s="247">
        <f>IF(N105="základní",J105,0)</f>
        <v>0</v>
      </c>
      <c r="BF105" s="247">
        <f>IF(N105="snížená",J105,0)</f>
        <v>0</v>
      </c>
      <c r="BG105" s="247">
        <f>IF(N105="zákl. přenesená",J105,0)</f>
        <v>0</v>
      </c>
      <c r="BH105" s="247">
        <f>IF(N105="sníž. přenesená",J105,0)</f>
        <v>0</v>
      </c>
      <c r="BI105" s="247">
        <f>IF(N105="nulová",J105,0)</f>
        <v>0</v>
      </c>
      <c r="BJ105" s="25" t="s">
        <v>82</v>
      </c>
      <c r="BK105" s="247">
        <f>ROUND(I105*H105,2)</f>
        <v>0</v>
      </c>
      <c r="BL105" s="25" t="s">
        <v>148</v>
      </c>
      <c r="BM105" s="25" t="s">
        <v>168</v>
      </c>
    </row>
    <row r="106" spans="2:51" s="13" customFormat="1" ht="13.5">
      <c r="B106" s="259"/>
      <c r="C106" s="260"/>
      <c r="D106" s="250" t="s">
        <v>150</v>
      </c>
      <c r="E106" s="261" t="s">
        <v>21</v>
      </c>
      <c r="F106" s="262" t="s">
        <v>169</v>
      </c>
      <c r="G106" s="260"/>
      <c r="H106" s="263">
        <v>3</v>
      </c>
      <c r="I106" s="264"/>
      <c r="J106" s="260"/>
      <c r="K106" s="260"/>
      <c r="L106" s="265"/>
      <c r="M106" s="266"/>
      <c r="N106" s="267"/>
      <c r="O106" s="267"/>
      <c r="P106" s="267"/>
      <c r="Q106" s="267"/>
      <c r="R106" s="267"/>
      <c r="S106" s="267"/>
      <c r="T106" s="268"/>
      <c r="AT106" s="269" t="s">
        <v>150</v>
      </c>
      <c r="AU106" s="269" t="s">
        <v>84</v>
      </c>
      <c r="AV106" s="13" t="s">
        <v>84</v>
      </c>
      <c r="AW106" s="13" t="s">
        <v>38</v>
      </c>
      <c r="AX106" s="13" t="s">
        <v>75</v>
      </c>
      <c r="AY106" s="269" t="s">
        <v>141</v>
      </c>
    </row>
    <row r="107" spans="2:51" s="13" customFormat="1" ht="13.5">
      <c r="B107" s="259"/>
      <c r="C107" s="260"/>
      <c r="D107" s="250" t="s">
        <v>150</v>
      </c>
      <c r="E107" s="261" t="s">
        <v>21</v>
      </c>
      <c r="F107" s="262" t="s">
        <v>170</v>
      </c>
      <c r="G107" s="260"/>
      <c r="H107" s="263">
        <v>3</v>
      </c>
      <c r="I107" s="264"/>
      <c r="J107" s="260"/>
      <c r="K107" s="260"/>
      <c r="L107" s="265"/>
      <c r="M107" s="266"/>
      <c r="N107" s="267"/>
      <c r="O107" s="267"/>
      <c r="P107" s="267"/>
      <c r="Q107" s="267"/>
      <c r="R107" s="267"/>
      <c r="S107" s="267"/>
      <c r="T107" s="268"/>
      <c r="AT107" s="269" t="s">
        <v>150</v>
      </c>
      <c r="AU107" s="269" t="s">
        <v>84</v>
      </c>
      <c r="AV107" s="13" t="s">
        <v>84</v>
      </c>
      <c r="AW107" s="13" t="s">
        <v>38</v>
      </c>
      <c r="AX107" s="13" t="s">
        <v>75</v>
      </c>
      <c r="AY107" s="269" t="s">
        <v>141</v>
      </c>
    </row>
    <row r="108" spans="2:51" s="13" customFormat="1" ht="13.5">
      <c r="B108" s="259"/>
      <c r="C108" s="260"/>
      <c r="D108" s="250" t="s">
        <v>150</v>
      </c>
      <c r="E108" s="261" t="s">
        <v>21</v>
      </c>
      <c r="F108" s="262" t="s">
        <v>171</v>
      </c>
      <c r="G108" s="260"/>
      <c r="H108" s="263">
        <v>3</v>
      </c>
      <c r="I108" s="264"/>
      <c r="J108" s="260"/>
      <c r="K108" s="260"/>
      <c r="L108" s="265"/>
      <c r="M108" s="266"/>
      <c r="N108" s="267"/>
      <c r="O108" s="267"/>
      <c r="P108" s="267"/>
      <c r="Q108" s="267"/>
      <c r="R108" s="267"/>
      <c r="S108" s="267"/>
      <c r="T108" s="268"/>
      <c r="AT108" s="269" t="s">
        <v>150</v>
      </c>
      <c r="AU108" s="269" t="s">
        <v>84</v>
      </c>
      <c r="AV108" s="13" t="s">
        <v>84</v>
      </c>
      <c r="AW108" s="13" t="s">
        <v>38</v>
      </c>
      <c r="AX108" s="13" t="s">
        <v>75</v>
      </c>
      <c r="AY108" s="269" t="s">
        <v>141</v>
      </c>
    </row>
    <row r="109" spans="2:51" s="13" customFormat="1" ht="13.5">
      <c r="B109" s="259"/>
      <c r="C109" s="260"/>
      <c r="D109" s="250" t="s">
        <v>150</v>
      </c>
      <c r="E109" s="261" t="s">
        <v>21</v>
      </c>
      <c r="F109" s="262" t="s">
        <v>172</v>
      </c>
      <c r="G109" s="260"/>
      <c r="H109" s="263">
        <v>8</v>
      </c>
      <c r="I109" s="264"/>
      <c r="J109" s="260"/>
      <c r="K109" s="260"/>
      <c r="L109" s="265"/>
      <c r="M109" s="266"/>
      <c r="N109" s="267"/>
      <c r="O109" s="267"/>
      <c r="P109" s="267"/>
      <c r="Q109" s="267"/>
      <c r="R109" s="267"/>
      <c r="S109" s="267"/>
      <c r="T109" s="268"/>
      <c r="AT109" s="269" t="s">
        <v>150</v>
      </c>
      <c r="AU109" s="269" t="s">
        <v>84</v>
      </c>
      <c r="AV109" s="13" t="s">
        <v>84</v>
      </c>
      <c r="AW109" s="13" t="s">
        <v>38</v>
      </c>
      <c r="AX109" s="13" t="s">
        <v>75</v>
      </c>
      <c r="AY109" s="269" t="s">
        <v>141</v>
      </c>
    </row>
    <row r="110" spans="2:51" s="14" customFormat="1" ht="13.5">
      <c r="B110" s="270"/>
      <c r="C110" s="271"/>
      <c r="D110" s="250" t="s">
        <v>150</v>
      </c>
      <c r="E110" s="272" t="s">
        <v>21</v>
      </c>
      <c r="F110" s="273" t="s">
        <v>157</v>
      </c>
      <c r="G110" s="271"/>
      <c r="H110" s="274">
        <v>17</v>
      </c>
      <c r="I110" s="275"/>
      <c r="J110" s="271"/>
      <c r="K110" s="271"/>
      <c r="L110" s="276"/>
      <c r="M110" s="277"/>
      <c r="N110" s="278"/>
      <c r="O110" s="278"/>
      <c r="P110" s="278"/>
      <c r="Q110" s="278"/>
      <c r="R110" s="278"/>
      <c r="S110" s="278"/>
      <c r="T110" s="279"/>
      <c r="AT110" s="280" t="s">
        <v>150</v>
      </c>
      <c r="AU110" s="280" t="s">
        <v>84</v>
      </c>
      <c r="AV110" s="14" t="s">
        <v>148</v>
      </c>
      <c r="AW110" s="14" t="s">
        <v>38</v>
      </c>
      <c r="AX110" s="14" t="s">
        <v>82</v>
      </c>
      <c r="AY110" s="280" t="s">
        <v>141</v>
      </c>
    </row>
    <row r="111" spans="2:65" s="1" customFormat="1" ht="25.5" customHeight="1">
      <c r="B111" s="47"/>
      <c r="C111" s="236" t="s">
        <v>148</v>
      </c>
      <c r="D111" s="236" t="s">
        <v>143</v>
      </c>
      <c r="E111" s="237" t="s">
        <v>173</v>
      </c>
      <c r="F111" s="238" t="s">
        <v>174</v>
      </c>
      <c r="G111" s="239" t="s">
        <v>167</v>
      </c>
      <c r="H111" s="240">
        <v>13</v>
      </c>
      <c r="I111" s="241"/>
      <c r="J111" s="242">
        <f>ROUND(I111*H111,2)</f>
        <v>0</v>
      </c>
      <c r="K111" s="238" t="s">
        <v>147</v>
      </c>
      <c r="L111" s="73"/>
      <c r="M111" s="243" t="s">
        <v>21</v>
      </c>
      <c r="N111" s="244" t="s">
        <v>46</v>
      </c>
      <c r="O111" s="48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5" t="s">
        <v>148</v>
      </c>
      <c r="AT111" s="25" t="s">
        <v>143</v>
      </c>
      <c r="AU111" s="25" t="s">
        <v>84</v>
      </c>
      <c r="AY111" s="25" t="s">
        <v>141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5" t="s">
        <v>82</v>
      </c>
      <c r="BK111" s="247">
        <f>ROUND(I111*H111,2)</f>
        <v>0</v>
      </c>
      <c r="BL111" s="25" t="s">
        <v>148</v>
      </c>
      <c r="BM111" s="25" t="s">
        <v>175</v>
      </c>
    </row>
    <row r="112" spans="2:51" s="13" customFormat="1" ht="13.5">
      <c r="B112" s="259"/>
      <c r="C112" s="260"/>
      <c r="D112" s="250" t="s">
        <v>150</v>
      </c>
      <c r="E112" s="261" t="s">
        <v>21</v>
      </c>
      <c r="F112" s="262" t="s">
        <v>176</v>
      </c>
      <c r="G112" s="260"/>
      <c r="H112" s="263">
        <v>2</v>
      </c>
      <c r="I112" s="264"/>
      <c r="J112" s="260"/>
      <c r="K112" s="260"/>
      <c r="L112" s="265"/>
      <c r="M112" s="266"/>
      <c r="N112" s="267"/>
      <c r="O112" s="267"/>
      <c r="P112" s="267"/>
      <c r="Q112" s="267"/>
      <c r="R112" s="267"/>
      <c r="S112" s="267"/>
      <c r="T112" s="268"/>
      <c r="AT112" s="269" t="s">
        <v>150</v>
      </c>
      <c r="AU112" s="269" t="s">
        <v>84</v>
      </c>
      <c r="AV112" s="13" t="s">
        <v>84</v>
      </c>
      <c r="AW112" s="13" t="s">
        <v>38</v>
      </c>
      <c r="AX112" s="13" t="s">
        <v>75</v>
      </c>
      <c r="AY112" s="269" t="s">
        <v>141</v>
      </c>
    </row>
    <row r="113" spans="2:51" s="13" customFormat="1" ht="13.5">
      <c r="B113" s="259"/>
      <c r="C113" s="260"/>
      <c r="D113" s="250" t="s">
        <v>150</v>
      </c>
      <c r="E113" s="261" t="s">
        <v>21</v>
      </c>
      <c r="F113" s="262" t="s">
        <v>177</v>
      </c>
      <c r="G113" s="260"/>
      <c r="H113" s="263">
        <v>2</v>
      </c>
      <c r="I113" s="264"/>
      <c r="J113" s="260"/>
      <c r="K113" s="260"/>
      <c r="L113" s="265"/>
      <c r="M113" s="266"/>
      <c r="N113" s="267"/>
      <c r="O113" s="267"/>
      <c r="P113" s="267"/>
      <c r="Q113" s="267"/>
      <c r="R113" s="267"/>
      <c r="S113" s="267"/>
      <c r="T113" s="268"/>
      <c r="AT113" s="269" t="s">
        <v>150</v>
      </c>
      <c r="AU113" s="269" t="s">
        <v>84</v>
      </c>
      <c r="AV113" s="13" t="s">
        <v>84</v>
      </c>
      <c r="AW113" s="13" t="s">
        <v>38</v>
      </c>
      <c r="AX113" s="13" t="s">
        <v>75</v>
      </c>
      <c r="AY113" s="269" t="s">
        <v>141</v>
      </c>
    </row>
    <row r="114" spans="2:51" s="13" customFormat="1" ht="13.5">
      <c r="B114" s="259"/>
      <c r="C114" s="260"/>
      <c r="D114" s="250" t="s">
        <v>150</v>
      </c>
      <c r="E114" s="261" t="s">
        <v>21</v>
      </c>
      <c r="F114" s="262" t="s">
        <v>178</v>
      </c>
      <c r="G114" s="260"/>
      <c r="H114" s="263">
        <v>2</v>
      </c>
      <c r="I114" s="264"/>
      <c r="J114" s="260"/>
      <c r="K114" s="260"/>
      <c r="L114" s="265"/>
      <c r="M114" s="266"/>
      <c r="N114" s="267"/>
      <c r="O114" s="267"/>
      <c r="P114" s="267"/>
      <c r="Q114" s="267"/>
      <c r="R114" s="267"/>
      <c r="S114" s="267"/>
      <c r="T114" s="268"/>
      <c r="AT114" s="269" t="s">
        <v>150</v>
      </c>
      <c r="AU114" s="269" t="s">
        <v>84</v>
      </c>
      <c r="AV114" s="13" t="s">
        <v>84</v>
      </c>
      <c r="AW114" s="13" t="s">
        <v>38</v>
      </c>
      <c r="AX114" s="13" t="s">
        <v>75</v>
      </c>
      <c r="AY114" s="269" t="s">
        <v>141</v>
      </c>
    </row>
    <row r="115" spans="2:51" s="13" customFormat="1" ht="13.5">
      <c r="B115" s="259"/>
      <c r="C115" s="260"/>
      <c r="D115" s="250" t="s">
        <v>150</v>
      </c>
      <c r="E115" s="261" t="s">
        <v>21</v>
      </c>
      <c r="F115" s="262" t="s">
        <v>179</v>
      </c>
      <c r="G115" s="260"/>
      <c r="H115" s="263">
        <v>7</v>
      </c>
      <c r="I115" s="264"/>
      <c r="J115" s="260"/>
      <c r="K115" s="260"/>
      <c r="L115" s="265"/>
      <c r="M115" s="266"/>
      <c r="N115" s="267"/>
      <c r="O115" s="267"/>
      <c r="P115" s="267"/>
      <c r="Q115" s="267"/>
      <c r="R115" s="267"/>
      <c r="S115" s="267"/>
      <c r="T115" s="268"/>
      <c r="AT115" s="269" t="s">
        <v>150</v>
      </c>
      <c r="AU115" s="269" t="s">
        <v>84</v>
      </c>
      <c r="AV115" s="13" t="s">
        <v>84</v>
      </c>
      <c r="AW115" s="13" t="s">
        <v>38</v>
      </c>
      <c r="AX115" s="13" t="s">
        <v>75</v>
      </c>
      <c r="AY115" s="269" t="s">
        <v>141</v>
      </c>
    </row>
    <row r="116" spans="2:51" s="14" customFormat="1" ht="13.5">
      <c r="B116" s="270"/>
      <c r="C116" s="271"/>
      <c r="D116" s="250" t="s">
        <v>150</v>
      </c>
      <c r="E116" s="272" t="s">
        <v>21</v>
      </c>
      <c r="F116" s="273" t="s">
        <v>157</v>
      </c>
      <c r="G116" s="271"/>
      <c r="H116" s="274">
        <v>13</v>
      </c>
      <c r="I116" s="275"/>
      <c r="J116" s="271"/>
      <c r="K116" s="271"/>
      <c r="L116" s="276"/>
      <c r="M116" s="277"/>
      <c r="N116" s="278"/>
      <c r="O116" s="278"/>
      <c r="P116" s="278"/>
      <c r="Q116" s="278"/>
      <c r="R116" s="278"/>
      <c r="S116" s="278"/>
      <c r="T116" s="279"/>
      <c r="AT116" s="280" t="s">
        <v>150</v>
      </c>
      <c r="AU116" s="280" t="s">
        <v>84</v>
      </c>
      <c r="AV116" s="14" t="s">
        <v>148</v>
      </c>
      <c r="AW116" s="14" t="s">
        <v>38</v>
      </c>
      <c r="AX116" s="14" t="s">
        <v>82</v>
      </c>
      <c r="AY116" s="280" t="s">
        <v>141</v>
      </c>
    </row>
    <row r="117" spans="2:65" s="1" customFormat="1" ht="25.5" customHeight="1">
      <c r="B117" s="47"/>
      <c r="C117" s="236" t="s">
        <v>180</v>
      </c>
      <c r="D117" s="236" t="s">
        <v>143</v>
      </c>
      <c r="E117" s="237" t="s">
        <v>181</v>
      </c>
      <c r="F117" s="238" t="s">
        <v>182</v>
      </c>
      <c r="G117" s="239" t="s">
        <v>167</v>
      </c>
      <c r="H117" s="240">
        <v>30</v>
      </c>
      <c r="I117" s="241"/>
      <c r="J117" s="242">
        <f>ROUND(I117*H117,2)</f>
        <v>0</v>
      </c>
      <c r="K117" s="238" t="s">
        <v>147</v>
      </c>
      <c r="L117" s="73"/>
      <c r="M117" s="243" t="s">
        <v>21</v>
      </c>
      <c r="N117" s="244" t="s">
        <v>46</v>
      </c>
      <c r="O117" s="48"/>
      <c r="P117" s="245">
        <f>O117*H117</f>
        <v>0</v>
      </c>
      <c r="Q117" s="245">
        <v>9E-05</v>
      </c>
      <c r="R117" s="245">
        <f>Q117*H117</f>
        <v>0.0027</v>
      </c>
      <c r="S117" s="245">
        <v>0</v>
      </c>
      <c r="T117" s="246">
        <f>S117*H117</f>
        <v>0</v>
      </c>
      <c r="AR117" s="25" t="s">
        <v>148</v>
      </c>
      <c r="AT117" s="25" t="s">
        <v>143</v>
      </c>
      <c r="AU117" s="25" t="s">
        <v>84</v>
      </c>
      <c r="AY117" s="25" t="s">
        <v>141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5" t="s">
        <v>82</v>
      </c>
      <c r="BK117" s="247">
        <f>ROUND(I117*H117,2)</f>
        <v>0</v>
      </c>
      <c r="BL117" s="25" t="s">
        <v>148</v>
      </c>
      <c r="BM117" s="25" t="s">
        <v>183</v>
      </c>
    </row>
    <row r="118" spans="2:51" s="12" customFormat="1" ht="13.5">
      <c r="B118" s="248"/>
      <c r="C118" s="249"/>
      <c r="D118" s="250" t="s">
        <v>150</v>
      </c>
      <c r="E118" s="251" t="s">
        <v>21</v>
      </c>
      <c r="F118" s="252" t="s">
        <v>184</v>
      </c>
      <c r="G118" s="249"/>
      <c r="H118" s="251" t="s">
        <v>21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150</v>
      </c>
      <c r="AU118" s="258" t="s">
        <v>84</v>
      </c>
      <c r="AV118" s="12" t="s">
        <v>82</v>
      </c>
      <c r="AW118" s="12" t="s">
        <v>38</v>
      </c>
      <c r="AX118" s="12" t="s">
        <v>75</v>
      </c>
      <c r="AY118" s="258" t="s">
        <v>141</v>
      </c>
    </row>
    <row r="119" spans="2:51" s="13" customFormat="1" ht="13.5">
      <c r="B119" s="259"/>
      <c r="C119" s="260"/>
      <c r="D119" s="250" t="s">
        <v>150</v>
      </c>
      <c r="E119" s="261" t="s">
        <v>21</v>
      </c>
      <c r="F119" s="262" t="s">
        <v>185</v>
      </c>
      <c r="G119" s="260"/>
      <c r="H119" s="263">
        <v>5</v>
      </c>
      <c r="I119" s="264"/>
      <c r="J119" s="260"/>
      <c r="K119" s="260"/>
      <c r="L119" s="265"/>
      <c r="M119" s="266"/>
      <c r="N119" s="267"/>
      <c r="O119" s="267"/>
      <c r="P119" s="267"/>
      <c r="Q119" s="267"/>
      <c r="R119" s="267"/>
      <c r="S119" s="267"/>
      <c r="T119" s="268"/>
      <c r="AT119" s="269" t="s">
        <v>150</v>
      </c>
      <c r="AU119" s="269" t="s">
        <v>84</v>
      </c>
      <c r="AV119" s="13" t="s">
        <v>84</v>
      </c>
      <c r="AW119" s="13" t="s">
        <v>38</v>
      </c>
      <c r="AX119" s="13" t="s">
        <v>75</v>
      </c>
      <c r="AY119" s="269" t="s">
        <v>141</v>
      </c>
    </row>
    <row r="120" spans="2:51" s="13" customFormat="1" ht="13.5">
      <c r="B120" s="259"/>
      <c r="C120" s="260"/>
      <c r="D120" s="250" t="s">
        <v>150</v>
      </c>
      <c r="E120" s="261" t="s">
        <v>21</v>
      </c>
      <c r="F120" s="262" t="s">
        <v>186</v>
      </c>
      <c r="G120" s="260"/>
      <c r="H120" s="263">
        <v>5</v>
      </c>
      <c r="I120" s="264"/>
      <c r="J120" s="260"/>
      <c r="K120" s="260"/>
      <c r="L120" s="265"/>
      <c r="M120" s="266"/>
      <c r="N120" s="267"/>
      <c r="O120" s="267"/>
      <c r="P120" s="267"/>
      <c r="Q120" s="267"/>
      <c r="R120" s="267"/>
      <c r="S120" s="267"/>
      <c r="T120" s="268"/>
      <c r="AT120" s="269" t="s">
        <v>150</v>
      </c>
      <c r="AU120" s="269" t="s">
        <v>84</v>
      </c>
      <c r="AV120" s="13" t="s">
        <v>84</v>
      </c>
      <c r="AW120" s="13" t="s">
        <v>38</v>
      </c>
      <c r="AX120" s="13" t="s">
        <v>75</v>
      </c>
      <c r="AY120" s="269" t="s">
        <v>141</v>
      </c>
    </row>
    <row r="121" spans="2:51" s="13" customFormat="1" ht="13.5">
      <c r="B121" s="259"/>
      <c r="C121" s="260"/>
      <c r="D121" s="250" t="s">
        <v>150</v>
      </c>
      <c r="E121" s="261" t="s">
        <v>21</v>
      </c>
      <c r="F121" s="262" t="s">
        <v>187</v>
      </c>
      <c r="G121" s="260"/>
      <c r="H121" s="263">
        <v>5</v>
      </c>
      <c r="I121" s="264"/>
      <c r="J121" s="260"/>
      <c r="K121" s="260"/>
      <c r="L121" s="265"/>
      <c r="M121" s="266"/>
      <c r="N121" s="267"/>
      <c r="O121" s="267"/>
      <c r="P121" s="267"/>
      <c r="Q121" s="267"/>
      <c r="R121" s="267"/>
      <c r="S121" s="267"/>
      <c r="T121" s="268"/>
      <c r="AT121" s="269" t="s">
        <v>150</v>
      </c>
      <c r="AU121" s="269" t="s">
        <v>84</v>
      </c>
      <c r="AV121" s="13" t="s">
        <v>84</v>
      </c>
      <c r="AW121" s="13" t="s">
        <v>38</v>
      </c>
      <c r="AX121" s="13" t="s">
        <v>75</v>
      </c>
      <c r="AY121" s="269" t="s">
        <v>141</v>
      </c>
    </row>
    <row r="122" spans="2:51" s="13" customFormat="1" ht="13.5">
      <c r="B122" s="259"/>
      <c r="C122" s="260"/>
      <c r="D122" s="250" t="s">
        <v>150</v>
      </c>
      <c r="E122" s="261" t="s">
        <v>21</v>
      </c>
      <c r="F122" s="262" t="s">
        <v>188</v>
      </c>
      <c r="G122" s="260"/>
      <c r="H122" s="263">
        <v>15</v>
      </c>
      <c r="I122" s="264"/>
      <c r="J122" s="260"/>
      <c r="K122" s="260"/>
      <c r="L122" s="265"/>
      <c r="M122" s="266"/>
      <c r="N122" s="267"/>
      <c r="O122" s="267"/>
      <c r="P122" s="267"/>
      <c r="Q122" s="267"/>
      <c r="R122" s="267"/>
      <c r="S122" s="267"/>
      <c r="T122" s="268"/>
      <c r="AT122" s="269" t="s">
        <v>150</v>
      </c>
      <c r="AU122" s="269" t="s">
        <v>84</v>
      </c>
      <c r="AV122" s="13" t="s">
        <v>84</v>
      </c>
      <c r="AW122" s="13" t="s">
        <v>38</v>
      </c>
      <c r="AX122" s="13" t="s">
        <v>75</v>
      </c>
      <c r="AY122" s="269" t="s">
        <v>141</v>
      </c>
    </row>
    <row r="123" spans="2:51" s="14" customFormat="1" ht="13.5">
      <c r="B123" s="270"/>
      <c r="C123" s="271"/>
      <c r="D123" s="250" t="s">
        <v>150</v>
      </c>
      <c r="E123" s="272" t="s">
        <v>21</v>
      </c>
      <c r="F123" s="273" t="s">
        <v>157</v>
      </c>
      <c r="G123" s="271"/>
      <c r="H123" s="274">
        <v>30</v>
      </c>
      <c r="I123" s="275"/>
      <c r="J123" s="271"/>
      <c r="K123" s="271"/>
      <c r="L123" s="276"/>
      <c r="M123" s="277"/>
      <c r="N123" s="278"/>
      <c r="O123" s="278"/>
      <c r="P123" s="278"/>
      <c r="Q123" s="278"/>
      <c r="R123" s="278"/>
      <c r="S123" s="278"/>
      <c r="T123" s="279"/>
      <c r="AT123" s="280" t="s">
        <v>150</v>
      </c>
      <c r="AU123" s="280" t="s">
        <v>84</v>
      </c>
      <c r="AV123" s="14" t="s">
        <v>148</v>
      </c>
      <c r="AW123" s="14" t="s">
        <v>38</v>
      </c>
      <c r="AX123" s="14" t="s">
        <v>82</v>
      </c>
      <c r="AY123" s="280" t="s">
        <v>141</v>
      </c>
    </row>
    <row r="124" spans="2:65" s="1" customFormat="1" ht="16.5" customHeight="1">
      <c r="B124" s="47"/>
      <c r="C124" s="236" t="s">
        <v>189</v>
      </c>
      <c r="D124" s="236" t="s">
        <v>143</v>
      </c>
      <c r="E124" s="237" t="s">
        <v>190</v>
      </c>
      <c r="F124" s="238" t="s">
        <v>191</v>
      </c>
      <c r="G124" s="239" t="s">
        <v>146</v>
      </c>
      <c r="H124" s="240">
        <v>11760</v>
      </c>
      <c r="I124" s="241"/>
      <c r="J124" s="242">
        <f>ROUND(I124*H124,2)</f>
        <v>0</v>
      </c>
      <c r="K124" s="238" t="s">
        <v>147</v>
      </c>
      <c r="L124" s="73"/>
      <c r="M124" s="243" t="s">
        <v>21</v>
      </c>
      <c r="N124" s="244" t="s">
        <v>46</v>
      </c>
      <c r="O124" s="48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5" t="s">
        <v>148</v>
      </c>
      <c r="AT124" s="25" t="s">
        <v>143</v>
      </c>
      <c r="AU124" s="25" t="s">
        <v>84</v>
      </c>
      <c r="AY124" s="25" t="s">
        <v>141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5" t="s">
        <v>82</v>
      </c>
      <c r="BK124" s="247">
        <f>ROUND(I124*H124,2)</f>
        <v>0</v>
      </c>
      <c r="BL124" s="25" t="s">
        <v>148</v>
      </c>
      <c r="BM124" s="25" t="s">
        <v>192</v>
      </c>
    </row>
    <row r="125" spans="2:51" s="12" customFormat="1" ht="13.5">
      <c r="B125" s="248"/>
      <c r="C125" s="249"/>
      <c r="D125" s="250" t="s">
        <v>150</v>
      </c>
      <c r="E125" s="251" t="s">
        <v>21</v>
      </c>
      <c r="F125" s="252" t="s">
        <v>193</v>
      </c>
      <c r="G125" s="249"/>
      <c r="H125" s="251" t="s">
        <v>21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150</v>
      </c>
      <c r="AU125" s="258" t="s">
        <v>84</v>
      </c>
      <c r="AV125" s="12" t="s">
        <v>82</v>
      </c>
      <c r="AW125" s="12" t="s">
        <v>38</v>
      </c>
      <c r="AX125" s="12" t="s">
        <v>75</v>
      </c>
      <c r="AY125" s="258" t="s">
        <v>141</v>
      </c>
    </row>
    <row r="126" spans="2:51" s="13" customFormat="1" ht="13.5">
      <c r="B126" s="259"/>
      <c r="C126" s="260"/>
      <c r="D126" s="250" t="s">
        <v>150</v>
      </c>
      <c r="E126" s="261" t="s">
        <v>21</v>
      </c>
      <c r="F126" s="262" t="s">
        <v>194</v>
      </c>
      <c r="G126" s="260"/>
      <c r="H126" s="263">
        <v>3680</v>
      </c>
      <c r="I126" s="264"/>
      <c r="J126" s="260"/>
      <c r="K126" s="260"/>
      <c r="L126" s="265"/>
      <c r="M126" s="266"/>
      <c r="N126" s="267"/>
      <c r="O126" s="267"/>
      <c r="P126" s="267"/>
      <c r="Q126" s="267"/>
      <c r="R126" s="267"/>
      <c r="S126" s="267"/>
      <c r="T126" s="268"/>
      <c r="AT126" s="269" t="s">
        <v>150</v>
      </c>
      <c r="AU126" s="269" t="s">
        <v>84</v>
      </c>
      <c r="AV126" s="13" t="s">
        <v>84</v>
      </c>
      <c r="AW126" s="13" t="s">
        <v>38</v>
      </c>
      <c r="AX126" s="13" t="s">
        <v>75</v>
      </c>
      <c r="AY126" s="269" t="s">
        <v>141</v>
      </c>
    </row>
    <row r="127" spans="2:51" s="13" customFormat="1" ht="13.5">
      <c r="B127" s="259"/>
      <c r="C127" s="260"/>
      <c r="D127" s="250" t="s">
        <v>150</v>
      </c>
      <c r="E127" s="261" t="s">
        <v>21</v>
      </c>
      <c r="F127" s="262" t="s">
        <v>195</v>
      </c>
      <c r="G127" s="260"/>
      <c r="H127" s="263">
        <v>2400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AT127" s="269" t="s">
        <v>150</v>
      </c>
      <c r="AU127" s="269" t="s">
        <v>84</v>
      </c>
      <c r="AV127" s="13" t="s">
        <v>84</v>
      </c>
      <c r="AW127" s="13" t="s">
        <v>38</v>
      </c>
      <c r="AX127" s="13" t="s">
        <v>75</v>
      </c>
      <c r="AY127" s="269" t="s">
        <v>141</v>
      </c>
    </row>
    <row r="128" spans="2:51" s="13" customFormat="1" ht="13.5">
      <c r="B128" s="259"/>
      <c r="C128" s="260"/>
      <c r="D128" s="250" t="s">
        <v>150</v>
      </c>
      <c r="E128" s="261" t="s">
        <v>21</v>
      </c>
      <c r="F128" s="262" t="s">
        <v>196</v>
      </c>
      <c r="G128" s="260"/>
      <c r="H128" s="263">
        <v>1280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AT128" s="269" t="s">
        <v>150</v>
      </c>
      <c r="AU128" s="269" t="s">
        <v>84</v>
      </c>
      <c r="AV128" s="13" t="s">
        <v>84</v>
      </c>
      <c r="AW128" s="13" t="s">
        <v>38</v>
      </c>
      <c r="AX128" s="13" t="s">
        <v>75</v>
      </c>
      <c r="AY128" s="269" t="s">
        <v>141</v>
      </c>
    </row>
    <row r="129" spans="2:51" s="13" customFormat="1" ht="13.5">
      <c r="B129" s="259"/>
      <c r="C129" s="260"/>
      <c r="D129" s="250" t="s">
        <v>150</v>
      </c>
      <c r="E129" s="261" t="s">
        <v>21</v>
      </c>
      <c r="F129" s="262" t="s">
        <v>197</v>
      </c>
      <c r="G129" s="260"/>
      <c r="H129" s="263">
        <v>4400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AT129" s="269" t="s">
        <v>150</v>
      </c>
      <c r="AU129" s="269" t="s">
        <v>84</v>
      </c>
      <c r="AV129" s="13" t="s">
        <v>84</v>
      </c>
      <c r="AW129" s="13" t="s">
        <v>38</v>
      </c>
      <c r="AX129" s="13" t="s">
        <v>75</v>
      </c>
      <c r="AY129" s="269" t="s">
        <v>141</v>
      </c>
    </row>
    <row r="130" spans="2:51" s="14" customFormat="1" ht="13.5">
      <c r="B130" s="270"/>
      <c r="C130" s="271"/>
      <c r="D130" s="250" t="s">
        <v>150</v>
      </c>
      <c r="E130" s="272" t="s">
        <v>21</v>
      </c>
      <c r="F130" s="273" t="s">
        <v>157</v>
      </c>
      <c r="G130" s="271"/>
      <c r="H130" s="274">
        <v>11760</v>
      </c>
      <c r="I130" s="275"/>
      <c r="J130" s="271"/>
      <c r="K130" s="271"/>
      <c r="L130" s="276"/>
      <c r="M130" s="277"/>
      <c r="N130" s="278"/>
      <c r="O130" s="278"/>
      <c r="P130" s="278"/>
      <c r="Q130" s="278"/>
      <c r="R130" s="278"/>
      <c r="S130" s="278"/>
      <c r="T130" s="279"/>
      <c r="AT130" s="280" t="s">
        <v>150</v>
      </c>
      <c r="AU130" s="280" t="s">
        <v>84</v>
      </c>
      <c r="AV130" s="14" t="s">
        <v>148</v>
      </c>
      <c r="AW130" s="14" t="s">
        <v>38</v>
      </c>
      <c r="AX130" s="14" t="s">
        <v>82</v>
      </c>
      <c r="AY130" s="280" t="s">
        <v>141</v>
      </c>
    </row>
    <row r="131" spans="2:65" s="1" customFormat="1" ht="38.25" customHeight="1">
      <c r="B131" s="47"/>
      <c r="C131" s="236" t="s">
        <v>198</v>
      </c>
      <c r="D131" s="236" t="s">
        <v>143</v>
      </c>
      <c r="E131" s="237" t="s">
        <v>199</v>
      </c>
      <c r="F131" s="238" t="s">
        <v>200</v>
      </c>
      <c r="G131" s="239" t="s">
        <v>201</v>
      </c>
      <c r="H131" s="240">
        <v>1056</v>
      </c>
      <c r="I131" s="241"/>
      <c r="J131" s="242">
        <f>ROUND(I131*H131,2)</f>
        <v>0</v>
      </c>
      <c r="K131" s="238" t="s">
        <v>147</v>
      </c>
      <c r="L131" s="73"/>
      <c r="M131" s="243" t="s">
        <v>21</v>
      </c>
      <c r="N131" s="244" t="s">
        <v>46</v>
      </c>
      <c r="O131" s="48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5" t="s">
        <v>148</v>
      </c>
      <c r="AT131" s="25" t="s">
        <v>143</v>
      </c>
      <c r="AU131" s="25" t="s">
        <v>84</v>
      </c>
      <c r="AY131" s="25" t="s">
        <v>141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25" t="s">
        <v>82</v>
      </c>
      <c r="BK131" s="247">
        <f>ROUND(I131*H131,2)</f>
        <v>0</v>
      </c>
      <c r="BL131" s="25" t="s">
        <v>148</v>
      </c>
      <c r="BM131" s="25" t="s">
        <v>202</v>
      </c>
    </row>
    <row r="132" spans="2:51" s="12" customFormat="1" ht="13.5">
      <c r="B132" s="248"/>
      <c r="C132" s="249"/>
      <c r="D132" s="250" t="s">
        <v>150</v>
      </c>
      <c r="E132" s="251" t="s">
        <v>21</v>
      </c>
      <c r="F132" s="252" t="s">
        <v>203</v>
      </c>
      <c r="G132" s="249"/>
      <c r="H132" s="251" t="s">
        <v>21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150</v>
      </c>
      <c r="AU132" s="258" t="s">
        <v>84</v>
      </c>
      <c r="AV132" s="12" t="s">
        <v>82</v>
      </c>
      <c r="AW132" s="12" t="s">
        <v>38</v>
      </c>
      <c r="AX132" s="12" t="s">
        <v>75</v>
      </c>
      <c r="AY132" s="258" t="s">
        <v>141</v>
      </c>
    </row>
    <row r="133" spans="2:51" s="13" customFormat="1" ht="13.5">
      <c r="B133" s="259"/>
      <c r="C133" s="260"/>
      <c r="D133" s="250" t="s">
        <v>150</v>
      </c>
      <c r="E133" s="261" t="s">
        <v>21</v>
      </c>
      <c r="F133" s="262" t="s">
        <v>204</v>
      </c>
      <c r="G133" s="260"/>
      <c r="H133" s="263">
        <v>1056</v>
      </c>
      <c r="I133" s="264"/>
      <c r="J133" s="260"/>
      <c r="K133" s="260"/>
      <c r="L133" s="265"/>
      <c r="M133" s="266"/>
      <c r="N133" s="267"/>
      <c r="O133" s="267"/>
      <c r="P133" s="267"/>
      <c r="Q133" s="267"/>
      <c r="R133" s="267"/>
      <c r="S133" s="267"/>
      <c r="T133" s="268"/>
      <c r="AT133" s="269" t="s">
        <v>150</v>
      </c>
      <c r="AU133" s="269" t="s">
        <v>84</v>
      </c>
      <c r="AV133" s="13" t="s">
        <v>84</v>
      </c>
      <c r="AW133" s="13" t="s">
        <v>38</v>
      </c>
      <c r="AX133" s="13" t="s">
        <v>75</v>
      </c>
      <c r="AY133" s="269" t="s">
        <v>141</v>
      </c>
    </row>
    <row r="134" spans="2:51" s="14" customFormat="1" ht="13.5">
      <c r="B134" s="270"/>
      <c r="C134" s="271"/>
      <c r="D134" s="250" t="s">
        <v>150</v>
      </c>
      <c r="E134" s="272" t="s">
        <v>21</v>
      </c>
      <c r="F134" s="273" t="s">
        <v>157</v>
      </c>
      <c r="G134" s="271"/>
      <c r="H134" s="274">
        <v>1056</v>
      </c>
      <c r="I134" s="275"/>
      <c r="J134" s="271"/>
      <c r="K134" s="271"/>
      <c r="L134" s="276"/>
      <c r="M134" s="277"/>
      <c r="N134" s="278"/>
      <c r="O134" s="278"/>
      <c r="P134" s="278"/>
      <c r="Q134" s="278"/>
      <c r="R134" s="278"/>
      <c r="S134" s="278"/>
      <c r="T134" s="279"/>
      <c r="AT134" s="280" t="s">
        <v>150</v>
      </c>
      <c r="AU134" s="280" t="s">
        <v>84</v>
      </c>
      <c r="AV134" s="14" t="s">
        <v>148</v>
      </c>
      <c r="AW134" s="14" t="s">
        <v>38</v>
      </c>
      <c r="AX134" s="14" t="s">
        <v>82</v>
      </c>
      <c r="AY134" s="280" t="s">
        <v>141</v>
      </c>
    </row>
    <row r="135" spans="2:65" s="1" customFormat="1" ht="38.25" customHeight="1">
      <c r="B135" s="47"/>
      <c r="C135" s="236" t="s">
        <v>205</v>
      </c>
      <c r="D135" s="236" t="s">
        <v>143</v>
      </c>
      <c r="E135" s="237" t="s">
        <v>206</v>
      </c>
      <c r="F135" s="238" t="s">
        <v>207</v>
      </c>
      <c r="G135" s="239" t="s">
        <v>201</v>
      </c>
      <c r="H135" s="240">
        <v>316.8</v>
      </c>
      <c r="I135" s="241"/>
      <c r="J135" s="242">
        <f>ROUND(I135*H135,2)</f>
        <v>0</v>
      </c>
      <c r="K135" s="238" t="s">
        <v>147</v>
      </c>
      <c r="L135" s="73"/>
      <c r="M135" s="243" t="s">
        <v>21</v>
      </c>
      <c r="N135" s="244" t="s">
        <v>46</v>
      </c>
      <c r="O135" s="48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5" t="s">
        <v>148</v>
      </c>
      <c r="AT135" s="25" t="s">
        <v>143</v>
      </c>
      <c r="AU135" s="25" t="s">
        <v>84</v>
      </c>
      <c r="AY135" s="25" t="s">
        <v>141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5" t="s">
        <v>82</v>
      </c>
      <c r="BK135" s="247">
        <f>ROUND(I135*H135,2)</f>
        <v>0</v>
      </c>
      <c r="BL135" s="25" t="s">
        <v>148</v>
      </c>
      <c r="BM135" s="25" t="s">
        <v>208</v>
      </c>
    </row>
    <row r="136" spans="2:51" s="12" customFormat="1" ht="13.5">
      <c r="B136" s="248"/>
      <c r="C136" s="249"/>
      <c r="D136" s="250" t="s">
        <v>150</v>
      </c>
      <c r="E136" s="251" t="s">
        <v>21</v>
      </c>
      <c r="F136" s="252" t="s">
        <v>209</v>
      </c>
      <c r="G136" s="249"/>
      <c r="H136" s="251" t="s">
        <v>21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150</v>
      </c>
      <c r="AU136" s="258" t="s">
        <v>84</v>
      </c>
      <c r="AV136" s="12" t="s">
        <v>82</v>
      </c>
      <c r="AW136" s="12" t="s">
        <v>38</v>
      </c>
      <c r="AX136" s="12" t="s">
        <v>75</v>
      </c>
      <c r="AY136" s="258" t="s">
        <v>141</v>
      </c>
    </row>
    <row r="137" spans="2:51" s="13" customFormat="1" ht="13.5">
      <c r="B137" s="259"/>
      <c r="C137" s="260"/>
      <c r="D137" s="250" t="s">
        <v>150</v>
      </c>
      <c r="E137" s="261" t="s">
        <v>21</v>
      </c>
      <c r="F137" s="262" t="s">
        <v>210</v>
      </c>
      <c r="G137" s="260"/>
      <c r="H137" s="263">
        <v>316.8</v>
      </c>
      <c r="I137" s="264"/>
      <c r="J137" s="260"/>
      <c r="K137" s="260"/>
      <c r="L137" s="265"/>
      <c r="M137" s="266"/>
      <c r="N137" s="267"/>
      <c r="O137" s="267"/>
      <c r="P137" s="267"/>
      <c r="Q137" s="267"/>
      <c r="R137" s="267"/>
      <c r="S137" s="267"/>
      <c r="T137" s="268"/>
      <c r="AT137" s="269" t="s">
        <v>150</v>
      </c>
      <c r="AU137" s="269" t="s">
        <v>84</v>
      </c>
      <c r="AV137" s="13" t="s">
        <v>84</v>
      </c>
      <c r="AW137" s="13" t="s">
        <v>38</v>
      </c>
      <c r="AX137" s="13" t="s">
        <v>75</v>
      </c>
      <c r="AY137" s="269" t="s">
        <v>141</v>
      </c>
    </row>
    <row r="138" spans="2:51" s="14" customFormat="1" ht="13.5">
      <c r="B138" s="270"/>
      <c r="C138" s="271"/>
      <c r="D138" s="250" t="s">
        <v>150</v>
      </c>
      <c r="E138" s="272" t="s">
        <v>21</v>
      </c>
      <c r="F138" s="273" t="s">
        <v>157</v>
      </c>
      <c r="G138" s="271"/>
      <c r="H138" s="274">
        <v>316.8</v>
      </c>
      <c r="I138" s="275"/>
      <c r="J138" s="271"/>
      <c r="K138" s="271"/>
      <c r="L138" s="276"/>
      <c r="M138" s="277"/>
      <c r="N138" s="278"/>
      <c r="O138" s="278"/>
      <c r="P138" s="278"/>
      <c r="Q138" s="278"/>
      <c r="R138" s="278"/>
      <c r="S138" s="278"/>
      <c r="T138" s="279"/>
      <c r="AT138" s="280" t="s">
        <v>150</v>
      </c>
      <c r="AU138" s="280" t="s">
        <v>84</v>
      </c>
      <c r="AV138" s="14" t="s">
        <v>148</v>
      </c>
      <c r="AW138" s="14" t="s">
        <v>38</v>
      </c>
      <c r="AX138" s="14" t="s">
        <v>82</v>
      </c>
      <c r="AY138" s="280" t="s">
        <v>141</v>
      </c>
    </row>
    <row r="139" spans="2:65" s="1" customFormat="1" ht="38.25" customHeight="1">
      <c r="B139" s="47"/>
      <c r="C139" s="236" t="s">
        <v>211</v>
      </c>
      <c r="D139" s="236" t="s">
        <v>143</v>
      </c>
      <c r="E139" s="237" t="s">
        <v>212</v>
      </c>
      <c r="F139" s="238" t="s">
        <v>213</v>
      </c>
      <c r="G139" s="239" t="s">
        <v>167</v>
      </c>
      <c r="H139" s="240">
        <v>17</v>
      </c>
      <c r="I139" s="241"/>
      <c r="J139" s="242">
        <f>ROUND(I139*H139,2)</f>
        <v>0</v>
      </c>
      <c r="K139" s="238" t="s">
        <v>147</v>
      </c>
      <c r="L139" s="73"/>
      <c r="M139" s="243" t="s">
        <v>21</v>
      </c>
      <c r="N139" s="244" t="s">
        <v>46</v>
      </c>
      <c r="O139" s="48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5" t="s">
        <v>148</v>
      </c>
      <c r="AT139" s="25" t="s">
        <v>143</v>
      </c>
      <c r="AU139" s="25" t="s">
        <v>84</v>
      </c>
      <c r="AY139" s="25" t="s">
        <v>141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25" t="s">
        <v>82</v>
      </c>
      <c r="BK139" s="247">
        <f>ROUND(I139*H139,2)</f>
        <v>0</v>
      </c>
      <c r="BL139" s="25" t="s">
        <v>148</v>
      </c>
      <c r="BM139" s="25" t="s">
        <v>214</v>
      </c>
    </row>
    <row r="140" spans="2:51" s="12" customFormat="1" ht="13.5">
      <c r="B140" s="248"/>
      <c r="C140" s="249"/>
      <c r="D140" s="250" t="s">
        <v>150</v>
      </c>
      <c r="E140" s="251" t="s">
        <v>21</v>
      </c>
      <c r="F140" s="252" t="s">
        <v>215</v>
      </c>
      <c r="G140" s="249"/>
      <c r="H140" s="251" t="s">
        <v>21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150</v>
      </c>
      <c r="AU140" s="258" t="s">
        <v>84</v>
      </c>
      <c r="AV140" s="12" t="s">
        <v>82</v>
      </c>
      <c r="AW140" s="12" t="s">
        <v>38</v>
      </c>
      <c r="AX140" s="12" t="s">
        <v>75</v>
      </c>
      <c r="AY140" s="258" t="s">
        <v>141</v>
      </c>
    </row>
    <row r="141" spans="2:51" s="13" customFormat="1" ht="13.5">
      <c r="B141" s="259"/>
      <c r="C141" s="260"/>
      <c r="D141" s="250" t="s">
        <v>150</v>
      </c>
      <c r="E141" s="261" t="s">
        <v>21</v>
      </c>
      <c r="F141" s="262" t="s">
        <v>169</v>
      </c>
      <c r="G141" s="260"/>
      <c r="H141" s="263">
        <v>3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AT141" s="269" t="s">
        <v>150</v>
      </c>
      <c r="AU141" s="269" t="s">
        <v>84</v>
      </c>
      <c r="AV141" s="13" t="s">
        <v>84</v>
      </c>
      <c r="AW141" s="13" t="s">
        <v>38</v>
      </c>
      <c r="AX141" s="13" t="s">
        <v>75</v>
      </c>
      <c r="AY141" s="269" t="s">
        <v>141</v>
      </c>
    </row>
    <row r="142" spans="2:51" s="13" customFormat="1" ht="13.5">
      <c r="B142" s="259"/>
      <c r="C142" s="260"/>
      <c r="D142" s="250" t="s">
        <v>150</v>
      </c>
      <c r="E142" s="261" t="s">
        <v>21</v>
      </c>
      <c r="F142" s="262" t="s">
        <v>170</v>
      </c>
      <c r="G142" s="260"/>
      <c r="H142" s="263">
        <v>3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AT142" s="269" t="s">
        <v>150</v>
      </c>
      <c r="AU142" s="269" t="s">
        <v>84</v>
      </c>
      <c r="AV142" s="13" t="s">
        <v>84</v>
      </c>
      <c r="AW142" s="13" t="s">
        <v>38</v>
      </c>
      <c r="AX142" s="13" t="s">
        <v>75</v>
      </c>
      <c r="AY142" s="269" t="s">
        <v>141</v>
      </c>
    </row>
    <row r="143" spans="2:51" s="13" customFormat="1" ht="13.5">
      <c r="B143" s="259"/>
      <c r="C143" s="260"/>
      <c r="D143" s="250" t="s">
        <v>150</v>
      </c>
      <c r="E143" s="261" t="s">
        <v>21</v>
      </c>
      <c r="F143" s="262" t="s">
        <v>171</v>
      </c>
      <c r="G143" s="260"/>
      <c r="H143" s="263">
        <v>3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AT143" s="269" t="s">
        <v>150</v>
      </c>
      <c r="AU143" s="269" t="s">
        <v>84</v>
      </c>
      <c r="AV143" s="13" t="s">
        <v>84</v>
      </c>
      <c r="AW143" s="13" t="s">
        <v>38</v>
      </c>
      <c r="AX143" s="13" t="s">
        <v>75</v>
      </c>
      <c r="AY143" s="269" t="s">
        <v>141</v>
      </c>
    </row>
    <row r="144" spans="2:51" s="13" customFormat="1" ht="13.5">
      <c r="B144" s="259"/>
      <c r="C144" s="260"/>
      <c r="D144" s="250" t="s">
        <v>150</v>
      </c>
      <c r="E144" s="261" t="s">
        <v>21</v>
      </c>
      <c r="F144" s="262" t="s">
        <v>172</v>
      </c>
      <c r="G144" s="260"/>
      <c r="H144" s="263">
        <v>8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AT144" s="269" t="s">
        <v>150</v>
      </c>
      <c r="AU144" s="269" t="s">
        <v>84</v>
      </c>
      <c r="AV144" s="13" t="s">
        <v>84</v>
      </c>
      <c r="AW144" s="13" t="s">
        <v>38</v>
      </c>
      <c r="AX144" s="13" t="s">
        <v>75</v>
      </c>
      <c r="AY144" s="269" t="s">
        <v>141</v>
      </c>
    </row>
    <row r="145" spans="2:51" s="14" customFormat="1" ht="13.5">
      <c r="B145" s="270"/>
      <c r="C145" s="271"/>
      <c r="D145" s="250" t="s">
        <v>150</v>
      </c>
      <c r="E145" s="272" t="s">
        <v>21</v>
      </c>
      <c r="F145" s="273" t="s">
        <v>157</v>
      </c>
      <c r="G145" s="271"/>
      <c r="H145" s="274">
        <v>17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AT145" s="280" t="s">
        <v>150</v>
      </c>
      <c r="AU145" s="280" t="s">
        <v>84</v>
      </c>
      <c r="AV145" s="14" t="s">
        <v>148</v>
      </c>
      <c r="AW145" s="14" t="s">
        <v>38</v>
      </c>
      <c r="AX145" s="14" t="s">
        <v>82</v>
      </c>
      <c r="AY145" s="280" t="s">
        <v>141</v>
      </c>
    </row>
    <row r="146" spans="2:65" s="1" customFormat="1" ht="38.25" customHeight="1">
      <c r="B146" s="47"/>
      <c r="C146" s="236" t="s">
        <v>216</v>
      </c>
      <c r="D146" s="236" t="s">
        <v>143</v>
      </c>
      <c r="E146" s="237" t="s">
        <v>217</v>
      </c>
      <c r="F146" s="238" t="s">
        <v>218</v>
      </c>
      <c r="G146" s="239" t="s">
        <v>167</v>
      </c>
      <c r="H146" s="240">
        <v>13</v>
      </c>
      <c r="I146" s="241"/>
      <c r="J146" s="242">
        <f>ROUND(I146*H146,2)</f>
        <v>0</v>
      </c>
      <c r="K146" s="238" t="s">
        <v>147</v>
      </c>
      <c r="L146" s="73"/>
      <c r="M146" s="243" t="s">
        <v>21</v>
      </c>
      <c r="N146" s="244" t="s">
        <v>46</v>
      </c>
      <c r="O146" s="48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AR146" s="25" t="s">
        <v>148</v>
      </c>
      <c r="AT146" s="25" t="s">
        <v>143</v>
      </c>
      <c r="AU146" s="25" t="s">
        <v>84</v>
      </c>
      <c r="AY146" s="25" t="s">
        <v>141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25" t="s">
        <v>82</v>
      </c>
      <c r="BK146" s="247">
        <f>ROUND(I146*H146,2)</f>
        <v>0</v>
      </c>
      <c r="BL146" s="25" t="s">
        <v>148</v>
      </c>
      <c r="BM146" s="25" t="s">
        <v>219</v>
      </c>
    </row>
    <row r="147" spans="2:51" s="12" customFormat="1" ht="13.5">
      <c r="B147" s="248"/>
      <c r="C147" s="249"/>
      <c r="D147" s="250" t="s">
        <v>150</v>
      </c>
      <c r="E147" s="251" t="s">
        <v>21</v>
      </c>
      <c r="F147" s="252" t="s">
        <v>215</v>
      </c>
      <c r="G147" s="249"/>
      <c r="H147" s="251" t="s">
        <v>21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150</v>
      </c>
      <c r="AU147" s="258" t="s">
        <v>84</v>
      </c>
      <c r="AV147" s="12" t="s">
        <v>82</v>
      </c>
      <c r="AW147" s="12" t="s">
        <v>38</v>
      </c>
      <c r="AX147" s="12" t="s">
        <v>75</v>
      </c>
      <c r="AY147" s="258" t="s">
        <v>141</v>
      </c>
    </row>
    <row r="148" spans="2:51" s="13" customFormat="1" ht="13.5">
      <c r="B148" s="259"/>
      <c r="C148" s="260"/>
      <c r="D148" s="250" t="s">
        <v>150</v>
      </c>
      <c r="E148" s="261" t="s">
        <v>21</v>
      </c>
      <c r="F148" s="262" t="s">
        <v>176</v>
      </c>
      <c r="G148" s="260"/>
      <c r="H148" s="263">
        <v>2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AT148" s="269" t="s">
        <v>150</v>
      </c>
      <c r="AU148" s="269" t="s">
        <v>84</v>
      </c>
      <c r="AV148" s="13" t="s">
        <v>84</v>
      </c>
      <c r="AW148" s="13" t="s">
        <v>38</v>
      </c>
      <c r="AX148" s="13" t="s">
        <v>75</v>
      </c>
      <c r="AY148" s="269" t="s">
        <v>141</v>
      </c>
    </row>
    <row r="149" spans="2:51" s="13" customFormat="1" ht="13.5">
      <c r="B149" s="259"/>
      <c r="C149" s="260"/>
      <c r="D149" s="250" t="s">
        <v>150</v>
      </c>
      <c r="E149" s="261" t="s">
        <v>21</v>
      </c>
      <c r="F149" s="262" t="s">
        <v>177</v>
      </c>
      <c r="G149" s="260"/>
      <c r="H149" s="263">
        <v>2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AT149" s="269" t="s">
        <v>150</v>
      </c>
      <c r="AU149" s="269" t="s">
        <v>84</v>
      </c>
      <c r="AV149" s="13" t="s">
        <v>84</v>
      </c>
      <c r="AW149" s="13" t="s">
        <v>38</v>
      </c>
      <c r="AX149" s="13" t="s">
        <v>75</v>
      </c>
      <c r="AY149" s="269" t="s">
        <v>141</v>
      </c>
    </row>
    <row r="150" spans="2:51" s="13" customFormat="1" ht="13.5">
      <c r="B150" s="259"/>
      <c r="C150" s="260"/>
      <c r="D150" s="250" t="s">
        <v>150</v>
      </c>
      <c r="E150" s="261" t="s">
        <v>21</v>
      </c>
      <c r="F150" s="262" t="s">
        <v>178</v>
      </c>
      <c r="G150" s="260"/>
      <c r="H150" s="263">
        <v>2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AT150" s="269" t="s">
        <v>150</v>
      </c>
      <c r="AU150" s="269" t="s">
        <v>84</v>
      </c>
      <c r="AV150" s="13" t="s">
        <v>84</v>
      </c>
      <c r="AW150" s="13" t="s">
        <v>38</v>
      </c>
      <c r="AX150" s="13" t="s">
        <v>75</v>
      </c>
      <c r="AY150" s="269" t="s">
        <v>141</v>
      </c>
    </row>
    <row r="151" spans="2:51" s="13" customFormat="1" ht="13.5">
      <c r="B151" s="259"/>
      <c r="C151" s="260"/>
      <c r="D151" s="250" t="s">
        <v>150</v>
      </c>
      <c r="E151" s="261" t="s">
        <v>21</v>
      </c>
      <c r="F151" s="262" t="s">
        <v>179</v>
      </c>
      <c r="G151" s="260"/>
      <c r="H151" s="263">
        <v>7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AT151" s="269" t="s">
        <v>150</v>
      </c>
      <c r="AU151" s="269" t="s">
        <v>84</v>
      </c>
      <c r="AV151" s="13" t="s">
        <v>84</v>
      </c>
      <c r="AW151" s="13" t="s">
        <v>38</v>
      </c>
      <c r="AX151" s="13" t="s">
        <v>75</v>
      </c>
      <c r="AY151" s="269" t="s">
        <v>141</v>
      </c>
    </row>
    <row r="152" spans="2:51" s="14" customFormat="1" ht="13.5">
      <c r="B152" s="270"/>
      <c r="C152" s="271"/>
      <c r="D152" s="250" t="s">
        <v>150</v>
      </c>
      <c r="E152" s="272" t="s">
        <v>21</v>
      </c>
      <c r="F152" s="273" t="s">
        <v>157</v>
      </c>
      <c r="G152" s="271"/>
      <c r="H152" s="274">
        <v>13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AT152" s="280" t="s">
        <v>150</v>
      </c>
      <c r="AU152" s="280" t="s">
        <v>84</v>
      </c>
      <c r="AV152" s="14" t="s">
        <v>148</v>
      </c>
      <c r="AW152" s="14" t="s">
        <v>38</v>
      </c>
      <c r="AX152" s="14" t="s">
        <v>82</v>
      </c>
      <c r="AY152" s="280" t="s">
        <v>141</v>
      </c>
    </row>
    <row r="153" spans="2:65" s="1" customFormat="1" ht="25.5" customHeight="1">
      <c r="B153" s="47"/>
      <c r="C153" s="236" t="s">
        <v>220</v>
      </c>
      <c r="D153" s="236" t="s">
        <v>143</v>
      </c>
      <c r="E153" s="237" t="s">
        <v>221</v>
      </c>
      <c r="F153" s="238" t="s">
        <v>222</v>
      </c>
      <c r="G153" s="239" t="s">
        <v>146</v>
      </c>
      <c r="H153" s="240">
        <v>13600</v>
      </c>
      <c r="I153" s="241"/>
      <c r="J153" s="242">
        <f>ROUND(I153*H153,2)</f>
        <v>0</v>
      </c>
      <c r="K153" s="238" t="s">
        <v>147</v>
      </c>
      <c r="L153" s="73"/>
      <c r="M153" s="243" t="s">
        <v>21</v>
      </c>
      <c r="N153" s="244" t="s">
        <v>46</v>
      </c>
      <c r="O153" s="48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AR153" s="25" t="s">
        <v>148</v>
      </c>
      <c r="AT153" s="25" t="s">
        <v>143</v>
      </c>
      <c r="AU153" s="25" t="s">
        <v>84</v>
      </c>
      <c r="AY153" s="25" t="s">
        <v>141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25" t="s">
        <v>82</v>
      </c>
      <c r="BK153" s="247">
        <f>ROUND(I153*H153,2)</f>
        <v>0</v>
      </c>
      <c r="BL153" s="25" t="s">
        <v>148</v>
      </c>
      <c r="BM153" s="25" t="s">
        <v>223</v>
      </c>
    </row>
    <row r="154" spans="2:51" s="12" customFormat="1" ht="13.5">
      <c r="B154" s="248"/>
      <c r="C154" s="249"/>
      <c r="D154" s="250" t="s">
        <v>150</v>
      </c>
      <c r="E154" s="251" t="s">
        <v>21</v>
      </c>
      <c r="F154" s="252" t="s">
        <v>224</v>
      </c>
      <c r="G154" s="249"/>
      <c r="H154" s="251" t="s">
        <v>21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150</v>
      </c>
      <c r="AU154" s="258" t="s">
        <v>84</v>
      </c>
      <c r="AV154" s="12" t="s">
        <v>82</v>
      </c>
      <c r="AW154" s="12" t="s">
        <v>38</v>
      </c>
      <c r="AX154" s="12" t="s">
        <v>75</v>
      </c>
      <c r="AY154" s="258" t="s">
        <v>141</v>
      </c>
    </row>
    <row r="155" spans="2:51" s="13" customFormat="1" ht="13.5">
      <c r="B155" s="259"/>
      <c r="C155" s="260"/>
      <c r="D155" s="250" t="s">
        <v>150</v>
      </c>
      <c r="E155" s="261" t="s">
        <v>21</v>
      </c>
      <c r="F155" s="262" t="s">
        <v>225</v>
      </c>
      <c r="G155" s="260"/>
      <c r="H155" s="263">
        <v>4600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AT155" s="269" t="s">
        <v>150</v>
      </c>
      <c r="AU155" s="269" t="s">
        <v>84</v>
      </c>
      <c r="AV155" s="13" t="s">
        <v>84</v>
      </c>
      <c r="AW155" s="13" t="s">
        <v>38</v>
      </c>
      <c r="AX155" s="13" t="s">
        <v>75</v>
      </c>
      <c r="AY155" s="269" t="s">
        <v>141</v>
      </c>
    </row>
    <row r="156" spans="2:51" s="13" customFormat="1" ht="13.5">
      <c r="B156" s="259"/>
      <c r="C156" s="260"/>
      <c r="D156" s="250" t="s">
        <v>150</v>
      </c>
      <c r="E156" s="261" t="s">
        <v>21</v>
      </c>
      <c r="F156" s="262" t="s">
        <v>226</v>
      </c>
      <c r="G156" s="260"/>
      <c r="H156" s="263">
        <v>3000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AT156" s="269" t="s">
        <v>150</v>
      </c>
      <c r="AU156" s="269" t="s">
        <v>84</v>
      </c>
      <c r="AV156" s="13" t="s">
        <v>84</v>
      </c>
      <c r="AW156" s="13" t="s">
        <v>38</v>
      </c>
      <c r="AX156" s="13" t="s">
        <v>75</v>
      </c>
      <c r="AY156" s="269" t="s">
        <v>141</v>
      </c>
    </row>
    <row r="157" spans="2:51" s="13" customFormat="1" ht="13.5">
      <c r="B157" s="259"/>
      <c r="C157" s="260"/>
      <c r="D157" s="250" t="s">
        <v>150</v>
      </c>
      <c r="E157" s="261" t="s">
        <v>21</v>
      </c>
      <c r="F157" s="262" t="s">
        <v>227</v>
      </c>
      <c r="G157" s="260"/>
      <c r="H157" s="263">
        <v>1600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AT157" s="269" t="s">
        <v>150</v>
      </c>
      <c r="AU157" s="269" t="s">
        <v>84</v>
      </c>
      <c r="AV157" s="13" t="s">
        <v>84</v>
      </c>
      <c r="AW157" s="13" t="s">
        <v>38</v>
      </c>
      <c r="AX157" s="13" t="s">
        <v>75</v>
      </c>
      <c r="AY157" s="269" t="s">
        <v>141</v>
      </c>
    </row>
    <row r="158" spans="2:51" s="13" customFormat="1" ht="13.5">
      <c r="B158" s="259"/>
      <c r="C158" s="260"/>
      <c r="D158" s="250" t="s">
        <v>150</v>
      </c>
      <c r="E158" s="261" t="s">
        <v>21</v>
      </c>
      <c r="F158" s="262" t="s">
        <v>197</v>
      </c>
      <c r="G158" s="260"/>
      <c r="H158" s="263">
        <v>4400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AT158" s="269" t="s">
        <v>150</v>
      </c>
      <c r="AU158" s="269" t="s">
        <v>84</v>
      </c>
      <c r="AV158" s="13" t="s">
        <v>84</v>
      </c>
      <c r="AW158" s="13" t="s">
        <v>38</v>
      </c>
      <c r="AX158" s="13" t="s">
        <v>75</v>
      </c>
      <c r="AY158" s="269" t="s">
        <v>141</v>
      </c>
    </row>
    <row r="159" spans="2:51" s="14" customFormat="1" ht="13.5">
      <c r="B159" s="270"/>
      <c r="C159" s="271"/>
      <c r="D159" s="250" t="s">
        <v>150</v>
      </c>
      <c r="E159" s="272" t="s">
        <v>21</v>
      </c>
      <c r="F159" s="273" t="s">
        <v>157</v>
      </c>
      <c r="G159" s="271"/>
      <c r="H159" s="274">
        <v>13600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AT159" s="280" t="s">
        <v>150</v>
      </c>
      <c r="AU159" s="280" t="s">
        <v>84</v>
      </c>
      <c r="AV159" s="14" t="s">
        <v>148</v>
      </c>
      <c r="AW159" s="14" t="s">
        <v>38</v>
      </c>
      <c r="AX159" s="14" t="s">
        <v>82</v>
      </c>
      <c r="AY159" s="280" t="s">
        <v>141</v>
      </c>
    </row>
    <row r="160" spans="2:65" s="1" customFormat="1" ht="25.5" customHeight="1">
      <c r="B160" s="47"/>
      <c r="C160" s="236" t="s">
        <v>228</v>
      </c>
      <c r="D160" s="236" t="s">
        <v>143</v>
      </c>
      <c r="E160" s="237" t="s">
        <v>229</v>
      </c>
      <c r="F160" s="238" t="s">
        <v>230</v>
      </c>
      <c r="G160" s="239" t="s">
        <v>201</v>
      </c>
      <c r="H160" s="240">
        <v>244.8</v>
      </c>
      <c r="I160" s="241"/>
      <c r="J160" s="242">
        <f>ROUND(I160*H160,2)</f>
        <v>0</v>
      </c>
      <c r="K160" s="238" t="s">
        <v>147</v>
      </c>
      <c r="L160" s="73"/>
      <c r="M160" s="243" t="s">
        <v>21</v>
      </c>
      <c r="N160" s="244" t="s">
        <v>46</v>
      </c>
      <c r="O160" s="48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5" t="s">
        <v>148</v>
      </c>
      <c r="AT160" s="25" t="s">
        <v>143</v>
      </c>
      <c r="AU160" s="25" t="s">
        <v>84</v>
      </c>
      <c r="AY160" s="25" t="s">
        <v>141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5" t="s">
        <v>82</v>
      </c>
      <c r="BK160" s="247">
        <f>ROUND(I160*H160,2)</f>
        <v>0</v>
      </c>
      <c r="BL160" s="25" t="s">
        <v>148</v>
      </c>
      <c r="BM160" s="25" t="s">
        <v>231</v>
      </c>
    </row>
    <row r="161" spans="2:51" s="12" customFormat="1" ht="13.5">
      <c r="B161" s="248"/>
      <c r="C161" s="249"/>
      <c r="D161" s="250" t="s">
        <v>150</v>
      </c>
      <c r="E161" s="251" t="s">
        <v>21</v>
      </c>
      <c r="F161" s="252" t="s">
        <v>232</v>
      </c>
      <c r="G161" s="249"/>
      <c r="H161" s="251" t="s">
        <v>21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150</v>
      </c>
      <c r="AU161" s="258" t="s">
        <v>84</v>
      </c>
      <c r="AV161" s="12" t="s">
        <v>82</v>
      </c>
      <c r="AW161" s="12" t="s">
        <v>38</v>
      </c>
      <c r="AX161" s="12" t="s">
        <v>75</v>
      </c>
      <c r="AY161" s="258" t="s">
        <v>141</v>
      </c>
    </row>
    <row r="162" spans="2:51" s="13" customFormat="1" ht="13.5">
      <c r="B162" s="259"/>
      <c r="C162" s="260"/>
      <c r="D162" s="250" t="s">
        <v>150</v>
      </c>
      <c r="E162" s="261" t="s">
        <v>21</v>
      </c>
      <c r="F162" s="262" t="s">
        <v>233</v>
      </c>
      <c r="G162" s="260"/>
      <c r="H162" s="263">
        <v>82.8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AT162" s="269" t="s">
        <v>150</v>
      </c>
      <c r="AU162" s="269" t="s">
        <v>84</v>
      </c>
      <c r="AV162" s="13" t="s">
        <v>84</v>
      </c>
      <c r="AW162" s="13" t="s">
        <v>38</v>
      </c>
      <c r="AX162" s="13" t="s">
        <v>75</v>
      </c>
      <c r="AY162" s="269" t="s">
        <v>141</v>
      </c>
    </row>
    <row r="163" spans="2:51" s="13" customFormat="1" ht="13.5">
      <c r="B163" s="259"/>
      <c r="C163" s="260"/>
      <c r="D163" s="250" t="s">
        <v>150</v>
      </c>
      <c r="E163" s="261" t="s">
        <v>21</v>
      </c>
      <c r="F163" s="262" t="s">
        <v>234</v>
      </c>
      <c r="G163" s="260"/>
      <c r="H163" s="263">
        <v>54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AT163" s="269" t="s">
        <v>150</v>
      </c>
      <c r="AU163" s="269" t="s">
        <v>84</v>
      </c>
      <c r="AV163" s="13" t="s">
        <v>84</v>
      </c>
      <c r="AW163" s="13" t="s">
        <v>38</v>
      </c>
      <c r="AX163" s="13" t="s">
        <v>75</v>
      </c>
      <c r="AY163" s="269" t="s">
        <v>141</v>
      </c>
    </row>
    <row r="164" spans="2:51" s="13" customFormat="1" ht="13.5">
      <c r="B164" s="259"/>
      <c r="C164" s="260"/>
      <c r="D164" s="250" t="s">
        <v>150</v>
      </c>
      <c r="E164" s="261" t="s">
        <v>21</v>
      </c>
      <c r="F164" s="262" t="s">
        <v>235</v>
      </c>
      <c r="G164" s="260"/>
      <c r="H164" s="263">
        <v>28.8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AT164" s="269" t="s">
        <v>150</v>
      </c>
      <c r="AU164" s="269" t="s">
        <v>84</v>
      </c>
      <c r="AV164" s="13" t="s">
        <v>84</v>
      </c>
      <c r="AW164" s="13" t="s">
        <v>38</v>
      </c>
      <c r="AX164" s="13" t="s">
        <v>75</v>
      </c>
      <c r="AY164" s="269" t="s">
        <v>141</v>
      </c>
    </row>
    <row r="165" spans="2:51" s="13" customFormat="1" ht="13.5">
      <c r="B165" s="259"/>
      <c r="C165" s="260"/>
      <c r="D165" s="250" t="s">
        <v>150</v>
      </c>
      <c r="E165" s="261" t="s">
        <v>21</v>
      </c>
      <c r="F165" s="262" t="s">
        <v>236</v>
      </c>
      <c r="G165" s="260"/>
      <c r="H165" s="263">
        <v>79.2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AT165" s="269" t="s">
        <v>150</v>
      </c>
      <c r="AU165" s="269" t="s">
        <v>84</v>
      </c>
      <c r="AV165" s="13" t="s">
        <v>84</v>
      </c>
      <c r="AW165" s="13" t="s">
        <v>38</v>
      </c>
      <c r="AX165" s="13" t="s">
        <v>75</v>
      </c>
      <c r="AY165" s="269" t="s">
        <v>141</v>
      </c>
    </row>
    <row r="166" spans="2:51" s="14" customFormat="1" ht="13.5">
      <c r="B166" s="270"/>
      <c r="C166" s="271"/>
      <c r="D166" s="250" t="s">
        <v>150</v>
      </c>
      <c r="E166" s="272" t="s">
        <v>21</v>
      </c>
      <c r="F166" s="273" t="s">
        <v>157</v>
      </c>
      <c r="G166" s="271"/>
      <c r="H166" s="274">
        <v>244.8</v>
      </c>
      <c r="I166" s="275"/>
      <c r="J166" s="271"/>
      <c r="K166" s="271"/>
      <c r="L166" s="276"/>
      <c r="M166" s="277"/>
      <c r="N166" s="278"/>
      <c r="O166" s="278"/>
      <c r="P166" s="278"/>
      <c r="Q166" s="278"/>
      <c r="R166" s="278"/>
      <c r="S166" s="278"/>
      <c r="T166" s="279"/>
      <c r="AT166" s="280" t="s">
        <v>150</v>
      </c>
      <c r="AU166" s="280" t="s">
        <v>84</v>
      </c>
      <c r="AV166" s="14" t="s">
        <v>148</v>
      </c>
      <c r="AW166" s="14" t="s">
        <v>38</v>
      </c>
      <c r="AX166" s="14" t="s">
        <v>82</v>
      </c>
      <c r="AY166" s="280" t="s">
        <v>141</v>
      </c>
    </row>
    <row r="167" spans="2:65" s="1" customFormat="1" ht="25.5" customHeight="1">
      <c r="B167" s="47"/>
      <c r="C167" s="236" t="s">
        <v>237</v>
      </c>
      <c r="D167" s="236" t="s">
        <v>143</v>
      </c>
      <c r="E167" s="237" t="s">
        <v>238</v>
      </c>
      <c r="F167" s="238" t="s">
        <v>239</v>
      </c>
      <c r="G167" s="239" t="s">
        <v>146</v>
      </c>
      <c r="H167" s="240">
        <v>40800</v>
      </c>
      <c r="I167" s="241"/>
      <c r="J167" s="242">
        <f>ROUND(I167*H167,2)</f>
        <v>0</v>
      </c>
      <c r="K167" s="238" t="s">
        <v>147</v>
      </c>
      <c r="L167" s="73"/>
      <c r="M167" s="243" t="s">
        <v>21</v>
      </c>
      <c r="N167" s="244" t="s">
        <v>46</v>
      </c>
      <c r="O167" s="48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AR167" s="25" t="s">
        <v>148</v>
      </c>
      <c r="AT167" s="25" t="s">
        <v>143</v>
      </c>
      <c r="AU167" s="25" t="s">
        <v>84</v>
      </c>
      <c r="AY167" s="25" t="s">
        <v>141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25" t="s">
        <v>82</v>
      </c>
      <c r="BK167" s="247">
        <f>ROUND(I167*H167,2)</f>
        <v>0</v>
      </c>
      <c r="BL167" s="25" t="s">
        <v>148</v>
      </c>
      <c r="BM167" s="25" t="s">
        <v>240</v>
      </c>
    </row>
    <row r="168" spans="2:51" s="12" customFormat="1" ht="13.5">
      <c r="B168" s="248"/>
      <c r="C168" s="249"/>
      <c r="D168" s="250" t="s">
        <v>150</v>
      </c>
      <c r="E168" s="251" t="s">
        <v>21</v>
      </c>
      <c r="F168" s="252" t="s">
        <v>241</v>
      </c>
      <c r="G168" s="249"/>
      <c r="H168" s="251" t="s">
        <v>21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150</v>
      </c>
      <c r="AU168" s="258" t="s">
        <v>84</v>
      </c>
      <c r="AV168" s="12" t="s">
        <v>82</v>
      </c>
      <c r="AW168" s="12" t="s">
        <v>38</v>
      </c>
      <c r="AX168" s="12" t="s">
        <v>75</v>
      </c>
      <c r="AY168" s="258" t="s">
        <v>141</v>
      </c>
    </row>
    <row r="169" spans="2:51" s="13" customFormat="1" ht="13.5">
      <c r="B169" s="259"/>
      <c r="C169" s="260"/>
      <c r="D169" s="250" t="s">
        <v>150</v>
      </c>
      <c r="E169" s="261" t="s">
        <v>21</v>
      </c>
      <c r="F169" s="262" t="s">
        <v>242</v>
      </c>
      <c r="G169" s="260"/>
      <c r="H169" s="263">
        <v>13800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AT169" s="269" t="s">
        <v>150</v>
      </c>
      <c r="AU169" s="269" t="s">
        <v>84</v>
      </c>
      <c r="AV169" s="13" t="s">
        <v>84</v>
      </c>
      <c r="AW169" s="13" t="s">
        <v>38</v>
      </c>
      <c r="AX169" s="13" t="s">
        <v>75</v>
      </c>
      <c r="AY169" s="269" t="s">
        <v>141</v>
      </c>
    </row>
    <row r="170" spans="2:51" s="13" customFormat="1" ht="13.5">
      <c r="B170" s="259"/>
      <c r="C170" s="260"/>
      <c r="D170" s="250" t="s">
        <v>150</v>
      </c>
      <c r="E170" s="261" t="s">
        <v>21</v>
      </c>
      <c r="F170" s="262" t="s">
        <v>243</v>
      </c>
      <c r="G170" s="260"/>
      <c r="H170" s="263">
        <v>9000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AT170" s="269" t="s">
        <v>150</v>
      </c>
      <c r="AU170" s="269" t="s">
        <v>84</v>
      </c>
      <c r="AV170" s="13" t="s">
        <v>84</v>
      </c>
      <c r="AW170" s="13" t="s">
        <v>38</v>
      </c>
      <c r="AX170" s="13" t="s">
        <v>75</v>
      </c>
      <c r="AY170" s="269" t="s">
        <v>141</v>
      </c>
    </row>
    <row r="171" spans="2:51" s="13" customFormat="1" ht="13.5">
      <c r="B171" s="259"/>
      <c r="C171" s="260"/>
      <c r="D171" s="250" t="s">
        <v>150</v>
      </c>
      <c r="E171" s="261" t="s">
        <v>21</v>
      </c>
      <c r="F171" s="262" t="s">
        <v>244</v>
      </c>
      <c r="G171" s="260"/>
      <c r="H171" s="263">
        <v>4800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AT171" s="269" t="s">
        <v>150</v>
      </c>
      <c r="AU171" s="269" t="s">
        <v>84</v>
      </c>
      <c r="AV171" s="13" t="s">
        <v>84</v>
      </c>
      <c r="AW171" s="13" t="s">
        <v>38</v>
      </c>
      <c r="AX171" s="13" t="s">
        <v>75</v>
      </c>
      <c r="AY171" s="269" t="s">
        <v>141</v>
      </c>
    </row>
    <row r="172" spans="2:51" s="13" customFormat="1" ht="13.5">
      <c r="B172" s="259"/>
      <c r="C172" s="260"/>
      <c r="D172" s="250" t="s">
        <v>150</v>
      </c>
      <c r="E172" s="261" t="s">
        <v>21</v>
      </c>
      <c r="F172" s="262" t="s">
        <v>245</v>
      </c>
      <c r="G172" s="260"/>
      <c r="H172" s="263">
        <v>13200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AT172" s="269" t="s">
        <v>150</v>
      </c>
      <c r="AU172" s="269" t="s">
        <v>84</v>
      </c>
      <c r="AV172" s="13" t="s">
        <v>84</v>
      </c>
      <c r="AW172" s="13" t="s">
        <v>38</v>
      </c>
      <c r="AX172" s="13" t="s">
        <v>75</v>
      </c>
      <c r="AY172" s="269" t="s">
        <v>141</v>
      </c>
    </row>
    <row r="173" spans="2:51" s="14" customFormat="1" ht="13.5">
      <c r="B173" s="270"/>
      <c r="C173" s="271"/>
      <c r="D173" s="250" t="s">
        <v>150</v>
      </c>
      <c r="E173" s="272" t="s">
        <v>21</v>
      </c>
      <c r="F173" s="273" t="s">
        <v>157</v>
      </c>
      <c r="G173" s="271"/>
      <c r="H173" s="274">
        <v>40800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AT173" s="280" t="s">
        <v>150</v>
      </c>
      <c r="AU173" s="280" t="s">
        <v>84</v>
      </c>
      <c r="AV173" s="14" t="s">
        <v>148</v>
      </c>
      <c r="AW173" s="14" t="s">
        <v>38</v>
      </c>
      <c r="AX173" s="14" t="s">
        <v>82</v>
      </c>
      <c r="AY173" s="280" t="s">
        <v>141</v>
      </c>
    </row>
    <row r="174" spans="2:65" s="1" customFormat="1" ht="38.25" customHeight="1">
      <c r="B174" s="47"/>
      <c r="C174" s="236" t="s">
        <v>246</v>
      </c>
      <c r="D174" s="236" t="s">
        <v>143</v>
      </c>
      <c r="E174" s="237" t="s">
        <v>247</v>
      </c>
      <c r="F174" s="238" t="s">
        <v>248</v>
      </c>
      <c r="G174" s="239" t="s">
        <v>249</v>
      </c>
      <c r="H174" s="240">
        <v>4.08</v>
      </c>
      <c r="I174" s="241"/>
      <c r="J174" s="242">
        <f>ROUND(I174*H174,2)</f>
        <v>0</v>
      </c>
      <c r="K174" s="238" t="s">
        <v>147</v>
      </c>
      <c r="L174" s="73"/>
      <c r="M174" s="243" t="s">
        <v>21</v>
      </c>
      <c r="N174" s="244" t="s">
        <v>46</v>
      </c>
      <c r="O174" s="48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AR174" s="25" t="s">
        <v>148</v>
      </c>
      <c r="AT174" s="25" t="s">
        <v>143</v>
      </c>
      <c r="AU174" s="25" t="s">
        <v>84</v>
      </c>
      <c r="AY174" s="25" t="s">
        <v>141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25" t="s">
        <v>82</v>
      </c>
      <c r="BK174" s="247">
        <f>ROUND(I174*H174,2)</f>
        <v>0</v>
      </c>
      <c r="BL174" s="25" t="s">
        <v>148</v>
      </c>
      <c r="BM174" s="25" t="s">
        <v>250</v>
      </c>
    </row>
    <row r="175" spans="2:51" s="12" customFormat="1" ht="13.5">
      <c r="B175" s="248"/>
      <c r="C175" s="249"/>
      <c r="D175" s="250" t="s">
        <v>150</v>
      </c>
      <c r="E175" s="251" t="s">
        <v>21</v>
      </c>
      <c r="F175" s="252" t="s">
        <v>251</v>
      </c>
      <c r="G175" s="249"/>
      <c r="H175" s="251" t="s">
        <v>21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150</v>
      </c>
      <c r="AU175" s="258" t="s">
        <v>84</v>
      </c>
      <c r="AV175" s="12" t="s">
        <v>82</v>
      </c>
      <c r="AW175" s="12" t="s">
        <v>38</v>
      </c>
      <c r="AX175" s="12" t="s">
        <v>75</v>
      </c>
      <c r="AY175" s="258" t="s">
        <v>141</v>
      </c>
    </row>
    <row r="176" spans="2:51" s="12" customFormat="1" ht="13.5">
      <c r="B176" s="248"/>
      <c r="C176" s="249"/>
      <c r="D176" s="250" t="s">
        <v>150</v>
      </c>
      <c r="E176" s="251" t="s">
        <v>21</v>
      </c>
      <c r="F176" s="252" t="s">
        <v>151</v>
      </c>
      <c r="G176" s="249"/>
      <c r="H176" s="251" t="s">
        <v>21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150</v>
      </c>
      <c r="AU176" s="258" t="s">
        <v>84</v>
      </c>
      <c r="AV176" s="12" t="s">
        <v>82</v>
      </c>
      <c r="AW176" s="12" t="s">
        <v>38</v>
      </c>
      <c r="AX176" s="12" t="s">
        <v>75</v>
      </c>
      <c r="AY176" s="258" t="s">
        <v>141</v>
      </c>
    </row>
    <row r="177" spans="2:51" s="13" customFormat="1" ht="13.5">
      <c r="B177" s="259"/>
      <c r="C177" s="260"/>
      <c r="D177" s="250" t="s">
        <v>150</v>
      </c>
      <c r="E177" s="261" t="s">
        <v>21</v>
      </c>
      <c r="F177" s="262" t="s">
        <v>252</v>
      </c>
      <c r="G177" s="260"/>
      <c r="H177" s="263">
        <v>1.38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AT177" s="269" t="s">
        <v>150</v>
      </c>
      <c r="AU177" s="269" t="s">
        <v>84</v>
      </c>
      <c r="AV177" s="13" t="s">
        <v>84</v>
      </c>
      <c r="AW177" s="13" t="s">
        <v>38</v>
      </c>
      <c r="AX177" s="13" t="s">
        <v>75</v>
      </c>
      <c r="AY177" s="269" t="s">
        <v>141</v>
      </c>
    </row>
    <row r="178" spans="2:51" s="13" customFormat="1" ht="13.5">
      <c r="B178" s="259"/>
      <c r="C178" s="260"/>
      <c r="D178" s="250" t="s">
        <v>150</v>
      </c>
      <c r="E178" s="261" t="s">
        <v>21</v>
      </c>
      <c r="F178" s="262" t="s">
        <v>253</v>
      </c>
      <c r="G178" s="260"/>
      <c r="H178" s="263">
        <v>0.9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AT178" s="269" t="s">
        <v>150</v>
      </c>
      <c r="AU178" s="269" t="s">
        <v>84</v>
      </c>
      <c r="AV178" s="13" t="s">
        <v>84</v>
      </c>
      <c r="AW178" s="13" t="s">
        <v>38</v>
      </c>
      <c r="AX178" s="13" t="s">
        <v>75</v>
      </c>
      <c r="AY178" s="269" t="s">
        <v>141</v>
      </c>
    </row>
    <row r="179" spans="2:51" s="13" customFormat="1" ht="13.5">
      <c r="B179" s="259"/>
      <c r="C179" s="260"/>
      <c r="D179" s="250" t="s">
        <v>150</v>
      </c>
      <c r="E179" s="261" t="s">
        <v>21</v>
      </c>
      <c r="F179" s="262" t="s">
        <v>254</v>
      </c>
      <c r="G179" s="260"/>
      <c r="H179" s="263">
        <v>0.48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AT179" s="269" t="s">
        <v>150</v>
      </c>
      <c r="AU179" s="269" t="s">
        <v>84</v>
      </c>
      <c r="AV179" s="13" t="s">
        <v>84</v>
      </c>
      <c r="AW179" s="13" t="s">
        <v>38</v>
      </c>
      <c r="AX179" s="13" t="s">
        <v>75</v>
      </c>
      <c r="AY179" s="269" t="s">
        <v>141</v>
      </c>
    </row>
    <row r="180" spans="2:51" s="13" customFormat="1" ht="13.5">
      <c r="B180" s="259"/>
      <c r="C180" s="260"/>
      <c r="D180" s="250" t="s">
        <v>150</v>
      </c>
      <c r="E180" s="261" t="s">
        <v>21</v>
      </c>
      <c r="F180" s="262" t="s">
        <v>255</v>
      </c>
      <c r="G180" s="260"/>
      <c r="H180" s="263">
        <v>1.32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AT180" s="269" t="s">
        <v>150</v>
      </c>
      <c r="AU180" s="269" t="s">
        <v>84</v>
      </c>
      <c r="AV180" s="13" t="s">
        <v>84</v>
      </c>
      <c r="AW180" s="13" t="s">
        <v>38</v>
      </c>
      <c r="AX180" s="13" t="s">
        <v>75</v>
      </c>
      <c r="AY180" s="269" t="s">
        <v>141</v>
      </c>
    </row>
    <row r="181" spans="2:51" s="14" customFormat="1" ht="13.5">
      <c r="B181" s="270"/>
      <c r="C181" s="271"/>
      <c r="D181" s="250" t="s">
        <v>150</v>
      </c>
      <c r="E181" s="272" t="s">
        <v>21</v>
      </c>
      <c r="F181" s="273" t="s">
        <v>157</v>
      </c>
      <c r="G181" s="271"/>
      <c r="H181" s="274">
        <v>4.08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AT181" s="280" t="s">
        <v>150</v>
      </c>
      <c r="AU181" s="280" t="s">
        <v>84</v>
      </c>
      <c r="AV181" s="14" t="s">
        <v>148</v>
      </c>
      <c r="AW181" s="14" t="s">
        <v>38</v>
      </c>
      <c r="AX181" s="14" t="s">
        <v>82</v>
      </c>
      <c r="AY181" s="280" t="s">
        <v>141</v>
      </c>
    </row>
    <row r="182" spans="2:65" s="1" customFormat="1" ht="38.25" customHeight="1">
      <c r="B182" s="47"/>
      <c r="C182" s="236" t="s">
        <v>10</v>
      </c>
      <c r="D182" s="236" t="s">
        <v>143</v>
      </c>
      <c r="E182" s="237" t="s">
        <v>256</v>
      </c>
      <c r="F182" s="238" t="s">
        <v>257</v>
      </c>
      <c r="G182" s="239" t="s">
        <v>201</v>
      </c>
      <c r="H182" s="240">
        <v>1098</v>
      </c>
      <c r="I182" s="241"/>
      <c r="J182" s="242">
        <f>ROUND(I182*H182,2)</f>
        <v>0</v>
      </c>
      <c r="K182" s="238" t="s">
        <v>147</v>
      </c>
      <c r="L182" s="73"/>
      <c r="M182" s="243" t="s">
        <v>21</v>
      </c>
      <c r="N182" s="244" t="s">
        <v>46</v>
      </c>
      <c r="O182" s="48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AR182" s="25" t="s">
        <v>148</v>
      </c>
      <c r="AT182" s="25" t="s">
        <v>143</v>
      </c>
      <c r="AU182" s="25" t="s">
        <v>84</v>
      </c>
      <c r="AY182" s="25" t="s">
        <v>141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25" t="s">
        <v>82</v>
      </c>
      <c r="BK182" s="247">
        <f>ROUND(I182*H182,2)</f>
        <v>0</v>
      </c>
      <c r="BL182" s="25" t="s">
        <v>148</v>
      </c>
      <c r="BM182" s="25" t="s">
        <v>258</v>
      </c>
    </row>
    <row r="183" spans="2:51" s="12" customFormat="1" ht="13.5">
      <c r="B183" s="248"/>
      <c r="C183" s="249"/>
      <c r="D183" s="250" t="s">
        <v>150</v>
      </c>
      <c r="E183" s="251" t="s">
        <v>21</v>
      </c>
      <c r="F183" s="252" t="s">
        <v>259</v>
      </c>
      <c r="G183" s="249"/>
      <c r="H183" s="251" t="s">
        <v>21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150</v>
      </c>
      <c r="AU183" s="258" t="s">
        <v>84</v>
      </c>
      <c r="AV183" s="12" t="s">
        <v>82</v>
      </c>
      <c r="AW183" s="12" t="s">
        <v>38</v>
      </c>
      <c r="AX183" s="12" t="s">
        <v>75</v>
      </c>
      <c r="AY183" s="258" t="s">
        <v>141</v>
      </c>
    </row>
    <row r="184" spans="2:51" s="13" customFormat="1" ht="13.5">
      <c r="B184" s="259"/>
      <c r="C184" s="260"/>
      <c r="D184" s="250" t="s">
        <v>150</v>
      </c>
      <c r="E184" s="261" t="s">
        <v>21</v>
      </c>
      <c r="F184" s="262" t="s">
        <v>260</v>
      </c>
      <c r="G184" s="260"/>
      <c r="H184" s="263">
        <v>483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AT184" s="269" t="s">
        <v>150</v>
      </c>
      <c r="AU184" s="269" t="s">
        <v>84</v>
      </c>
      <c r="AV184" s="13" t="s">
        <v>84</v>
      </c>
      <c r="AW184" s="13" t="s">
        <v>38</v>
      </c>
      <c r="AX184" s="13" t="s">
        <v>75</v>
      </c>
      <c r="AY184" s="269" t="s">
        <v>141</v>
      </c>
    </row>
    <row r="185" spans="2:51" s="13" customFormat="1" ht="13.5">
      <c r="B185" s="259"/>
      <c r="C185" s="260"/>
      <c r="D185" s="250" t="s">
        <v>150</v>
      </c>
      <c r="E185" s="261" t="s">
        <v>21</v>
      </c>
      <c r="F185" s="262" t="s">
        <v>261</v>
      </c>
      <c r="G185" s="260"/>
      <c r="H185" s="263">
        <v>315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AT185" s="269" t="s">
        <v>150</v>
      </c>
      <c r="AU185" s="269" t="s">
        <v>84</v>
      </c>
      <c r="AV185" s="13" t="s">
        <v>84</v>
      </c>
      <c r="AW185" s="13" t="s">
        <v>38</v>
      </c>
      <c r="AX185" s="13" t="s">
        <v>75</v>
      </c>
      <c r="AY185" s="269" t="s">
        <v>141</v>
      </c>
    </row>
    <row r="186" spans="2:51" s="13" customFormat="1" ht="13.5">
      <c r="B186" s="259"/>
      <c r="C186" s="260"/>
      <c r="D186" s="250" t="s">
        <v>150</v>
      </c>
      <c r="E186" s="261" t="s">
        <v>21</v>
      </c>
      <c r="F186" s="262" t="s">
        <v>262</v>
      </c>
      <c r="G186" s="260"/>
      <c r="H186" s="263">
        <v>168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AT186" s="269" t="s">
        <v>150</v>
      </c>
      <c r="AU186" s="269" t="s">
        <v>84</v>
      </c>
      <c r="AV186" s="13" t="s">
        <v>84</v>
      </c>
      <c r="AW186" s="13" t="s">
        <v>38</v>
      </c>
      <c r="AX186" s="13" t="s">
        <v>75</v>
      </c>
      <c r="AY186" s="269" t="s">
        <v>141</v>
      </c>
    </row>
    <row r="187" spans="2:51" s="15" customFormat="1" ht="13.5">
      <c r="B187" s="281"/>
      <c r="C187" s="282"/>
      <c r="D187" s="250" t="s">
        <v>150</v>
      </c>
      <c r="E187" s="283" t="s">
        <v>21</v>
      </c>
      <c r="F187" s="284" t="s">
        <v>263</v>
      </c>
      <c r="G187" s="282"/>
      <c r="H187" s="285">
        <v>966</v>
      </c>
      <c r="I187" s="286"/>
      <c r="J187" s="282"/>
      <c r="K187" s="282"/>
      <c r="L187" s="287"/>
      <c r="M187" s="288"/>
      <c r="N187" s="289"/>
      <c r="O187" s="289"/>
      <c r="P187" s="289"/>
      <c r="Q187" s="289"/>
      <c r="R187" s="289"/>
      <c r="S187" s="289"/>
      <c r="T187" s="290"/>
      <c r="AT187" s="291" t="s">
        <v>150</v>
      </c>
      <c r="AU187" s="291" t="s">
        <v>84</v>
      </c>
      <c r="AV187" s="15" t="s">
        <v>164</v>
      </c>
      <c r="AW187" s="15" t="s">
        <v>38</v>
      </c>
      <c r="AX187" s="15" t="s">
        <v>75</v>
      </c>
      <c r="AY187" s="291" t="s">
        <v>141</v>
      </c>
    </row>
    <row r="188" spans="2:51" s="12" customFormat="1" ht="13.5">
      <c r="B188" s="248"/>
      <c r="C188" s="249"/>
      <c r="D188" s="250" t="s">
        <v>150</v>
      </c>
      <c r="E188" s="251" t="s">
        <v>21</v>
      </c>
      <c r="F188" s="252" t="s">
        <v>264</v>
      </c>
      <c r="G188" s="249"/>
      <c r="H188" s="251" t="s">
        <v>21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150</v>
      </c>
      <c r="AU188" s="258" t="s">
        <v>84</v>
      </c>
      <c r="AV188" s="12" t="s">
        <v>82</v>
      </c>
      <c r="AW188" s="12" t="s">
        <v>38</v>
      </c>
      <c r="AX188" s="12" t="s">
        <v>75</v>
      </c>
      <c r="AY188" s="258" t="s">
        <v>141</v>
      </c>
    </row>
    <row r="189" spans="2:51" s="13" customFormat="1" ht="13.5">
      <c r="B189" s="259"/>
      <c r="C189" s="260"/>
      <c r="D189" s="250" t="s">
        <v>150</v>
      </c>
      <c r="E189" s="261" t="s">
        <v>21</v>
      </c>
      <c r="F189" s="262" t="s">
        <v>265</v>
      </c>
      <c r="G189" s="260"/>
      <c r="H189" s="263">
        <v>132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AT189" s="269" t="s">
        <v>150</v>
      </c>
      <c r="AU189" s="269" t="s">
        <v>84</v>
      </c>
      <c r="AV189" s="13" t="s">
        <v>84</v>
      </c>
      <c r="AW189" s="13" t="s">
        <v>38</v>
      </c>
      <c r="AX189" s="13" t="s">
        <v>75</v>
      </c>
      <c r="AY189" s="269" t="s">
        <v>141</v>
      </c>
    </row>
    <row r="190" spans="2:51" s="15" customFormat="1" ht="13.5">
      <c r="B190" s="281"/>
      <c r="C190" s="282"/>
      <c r="D190" s="250" t="s">
        <v>150</v>
      </c>
      <c r="E190" s="283" t="s">
        <v>21</v>
      </c>
      <c r="F190" s="284" t="s">
        <v>263</v>
      </c>
      <c r="G190" s="282"/>
      <c r="H190" s="285">
        <v>132</v>
      </c>
      <c r="I190" s="286"/>
      <c r="J190" s="282"/>
      <c r="K190" s="282"/>
      <c r="L190" s="287"/>
      <c r="M190" s="288"/>
      <c r="N190" s="289"/>
      <c r="O190" s="289"/>
      <c r="P190" s="289"/>
      <c r="Q190" s="289"/>
      <c r="R190" s="289"/>
      <c r="S190" s="289"/>
      <c r="T190" s="290"/>
      <c r="AT190" s="291" t="s">
        <v>150</v>
      </c>
      <c r="AU190" s="291" t="s">
        <v>84</v>
      </c>
      <c r="AV190" s="15" t="s">
        <v>164</v>
      </c>
      <c r="AW190" s="15" t="s">
        <v>38</v>
      </c>
      <c r="AX190" s="15" t="s">
        <v>75</v>
      </c>
      <c r="AY190" s="291" t="s">
        <v>141</v>
      </c>
    </row>
    <row r="191" spans="2:51" s="14" customFormat="1" ht="13.5">
      <c r="B191" s="270"/>
      <c r="C191" s="271"/>
      <c r="D191" s="250" t="s">
        <v>150</v>
      </c>
      <c r="E191" s="272" t="s">
        <v>21</v>
      </c>
      <c r="F191" s="273" t="s">
        <v>157</v>
      </c>
      <c r="G191" s="271"/>
      <c r="H191" s="274">
        <v>1098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AT191" s="280" t="s">
        <v>150</v>
      </c>
      <c r="AU191" s="280" t="s">
        <v>84</v>
      </c>
      <c r="AV191" s="14" t="s">
        <v>148</v>
      </c>
      <c r="AW191" s="14" t="s">
        <v>38</v>
      </c>
      <c r="AX191" s="14" t="s">
        <v>82</v>
      </c>
      <c r="AY191" s="280" t="s">
        <v>141</v>
      </c>
    </row>
    <row r="192" spans="2:63" s="11" customFormat="1" ht="29.85" customHeight="1">
      <c r="B192" s="220"/>
      <c r="C192" s="221"/>
      <c r="D192" s="222" t="s">
        <v>74</v>
      </c>
      <c r="E192" s="234" t="s">
        <v>164</v>
      </c>
      <c r="F192" s="234" t="s">
        <v>266</v>
      </c>
      <c r="G192" s="221"/>
      <c r="H192" s="221"/>
      <c r="I192" s="224"/>
      <c r="J192" s="235">
        <f>BK192</f>
        <v>0</v>
      </c>
      <c r="K192" s="221"/>
      <c r="L192" s="226"/>
      <c r="M192" s="227"/>
      <c r="N192" s="228"/>
      <c r="O192" s="228"/>
      <c r="P192" s="229">
        <f>SUM(P193:P200)</f>
        <v>0</v>
      </c>
      <c r="Q192" s="228"/>
      <c r="R192" s="229">
        <f>SUM(R193:R200)</f>
        <v>295.92</v>
      </c>
      <c r="S192" s="228"/>
      <c r="T192" s="230">
        <f>SUM(T193:T200)</f>
        <v>0</v>
      </c>
      <c r="AR192" s="231" t="s">
        <v>82</v>
      </c>
      <c r="AT192" s="232" t="s">
        <v>74</v>
      </c>
      <c r="AU192" s="232" t="s">
        <v>82</v>
      </c>
      <c r="AY192" s="231" t="s">
        <v>141</v>
      </c>
      <c r="BK192" s="233">
        <f>SUM(BK193:BK200)</f>
        <v>0</v>
      </c>
    </row>
    <row r="193" spans="2:65" s="1" customFormat="1" ht="38.25" customHeight="1">
      <c r="B193" s="47"/>
      <c r="C193" s="236" t="s">
        <v>267</v>
      </c>
      <c r="D193" s="236" t="s">
        <v>143</v>
      </c>
      <c r="E193" s="237" t="s">
        <v>268</v>
      </c>
      <c r="F193" s="238" t="s">
        <v>269</v>
      </c>
      <c r="G193" s="239" t="s">
        <v>201</v>
      </c>
      <c r="H193" s="240">
        <v>137</v>
      </c>
      <c r="I193" s="241"/>
      <c r="J193" s="242">
        <f>ROUND(I193*H193,2)</f>
        <v>0</v>
      </c>
      <c r="K193" s="238" t="s">
        <v>270</v>
      </c>
      <c r="L193" s="73"/>
      <c r="M193" s="243" t="s">
        <v>21</v>
      </c>
      <c r="N193" s="244" t="s">
        <v>46</v>
      </c>
      <c r="O193" s="48"/>
      <c r="P193" s="245">
        <f>O193*H193</f>
        <v>0</v>
      </c>
      <c r="Q193" s="245">
        <v>2.16</v>
      </c>
      <c r="R193" s="245">
        <f>Q193*H193</f>
        <v>295.92</v>
      </c>
      <c r="S193" s="245">
        <v>0</v>
      </c>
      <c r="T193" s="246">
        <f>S193*H193</f>
        <v>0</v>
      </c>
      <c r="AR193" s="25" t="s">
        <v>148</v>
      </c>
      <c r="AT193" s="25" t="s">
        <v>143</v>
      </c>
      <c r="AU193" s="25" t="s">
        <v>84</v>
      </c>
      <c r="AY193" s="25" t="s">
        <v>141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25" t="s">
        <v>82</v>
      </c>
      <c r="BK193" s="247">
        <f>ROUND(I193*H193,2)</f>
        <v>0</v>
      </c>
      <c r="BL193" s="25" t="s">
        <v>148</v>
      </c>
      <c r="BM193" s="25" t="s">
        <v>271</v>
      </c>
    </row>
    <row r="194" spans="2:47" s="1" customFormat="1" ht="13.5">
      <c r="B194" s="47"/>
      <c r="C194" s="75"/>
      <c r="D194" s="250" t="s">
        <v>272</v>
      </c>
      <c r="E194" s="75"/>
      <c r="F194" s="292" t="s">
        <v>273</v>
      </c>
      <c r="G194" s="75"/>
      <c r="H194" s="75"/>
      <c r="I194" s="204"/>
      <c r="J194" s="75"/>
      <c r="K194" s="75"/>
      <c r="L194" s="73"/>
      <c r="M194" s="293"/>
      <c r="N194" s="48"/>
      <c r="O194" s="48"/>
      <c r="P194" s="48"/>
      <c r="Q194" s="48"/>
      <c r="R194" s="48"/>
      <c r="S194" s="48"/>
      <c r="T194" s="96"/>
      <c r="AT194" s="25" t="s">
        <v>272</v>
      </c>
      <c r="AU194" s="25" t="s">
        <v>84</v>
      </c>
    </row>
    <row r="195" spans="2:51" s="12" customFormat="1" ht="13.5">
      <c r="B195" s="248"/>
      <c r="C195" s="249"/>
      <c r="D195" s="250" t="s">
        <v>150</v>
      </c>
      <c r="E195" s="251" t="s">
        <v>21</v>
      </c>
      <c r="F195" s="252" t="s">
        <v>274</v>
      </c>
      <c r="G195" s="249"/>
      <c r="H195" s="251" t="s">
        <v>21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150</v>
      </c>
      <c r="AU195" s="258" t="s">
        <v>84</v>
      </c>
      <c r="AV195" s="12" t="s">
        <v>82</v>
      </c>
      <c r="AW195" s="12" t="s">
        <v>38</v>
      </c>
      <c r="AX195" s="12" t="s">
        <v>75</v>
      </c>
      <c r="AY195" s="258" t="s">
        <v>141</v>
      </c>
    </row>
    <row r="196" spans="2:51" s="13" customFormat="1" ht="13.5">
      <c r="B196" s="259"/>
      <c r="C196" s="260"/>
      <c r="D196" s="250" t="s">
        <v>150</v>
      </c>
      <c r="E196" s="261" t="s">
        <v>21</v>
      </c>
      <c r="F196" s="262" t="s">
        <v>275</v>
      </c>
      <c r="G196" s="260"/>
      <c r="H196" s="263">
        <v>57.5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AT196" s="269" t="s">
        <v>150</v>
      </c>
      <c r="AU196" s="269" t="s">
        <v>84</v>
      </c>
      <c r="AV196" s="13" t="s">
        <v>84</v>
      </c>
      <c r="AW196" s="13" t="s">
        <v>38</v>
      </c>
      <c r="AX196" s="13" t="s">
        <v>75</v>
      </c>
      <c r="AY196" s="269" t="s">
        <v>141</v>
      </c>
    </row>
    <row r="197" spans="2:51" s="13" customFormat="1" ht="13.5">
      <c r="B197" s="259"/>
      <c r="C197" s="260"/>
      <c r="D197" s="250" t="s">
        <v>150</v>
      </c>
      <c r="E197" s="261" t="s">
        <v>21</v>
      </c>
      <c r="F197" s="262" t="s">
        <v>276</v>
      </c>
      <c r="G197" s="260"/>
      <c r="H197" s="263">
        <v>37.5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AT197" s="269" t="s">
        <v>150</v>
      </c>
      <c r="AU197" s="269" t="s">
        <v>84</v>
      </c>
      <c r="AV197" s="13" t="s">
        <v>84</v>
      </c>
      <c r="AW197" s="13" t="s">
        <v>38</v>
      </c>
      <c r="AX197" s="13" t="s">
        <v>75</v>
      </c>
      <c r="AY197" s="269" t="s">
        <v>141</v>
      </c>
    </row>
    <row r="198" spans="2:51" s="13" customFormat="1" ht="13.5">
      <c r="B198" s="259"/>
      <c r="C198" s="260"/>
      <c r="D198" s="250" t="s">
        <v>150</v>
      </c>
      <c r="E198" s="261" t="s">
        <v>21</v>
      </c>
      <c r="F198" s="262" t="s">
        <v>277</v>
      </c>
      <c r="G198" s="260"/>
      <c r="H198" s="263">
        <v>20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AT198" s="269" t="s">
        <v>150</v>
      </c>
      <c r="AU198" s="269" t="s">
        <v>84</v>
      </c>
      <c r="AV198" s="13" t="s">
        <v>84</v>
      </c>
      <c r="AW198" s="13" t="s">
        <v>38</v>
      </c>
      <c r="AX198" s="13" t="s">
        <v>75</v>
      </c>
      <c r="AY198" s="269" t="s">
        <v>141</v>
      </c>
    </row>
    <row r="199" spans="2:51" s="13" customFormat="1" ht="13.5">
      <c r="B199" s="259"/>
      <c r="C199" s="260"/>
      <c r="D199" s="250" t="s">
        <v>150</v>
      </c>
      <c r="E199" s="261" t="s">
        <v>21</v>
      </c>
      <c r="F199" s="262" t="s">
        <v>278</v>
      </c>
      <c r="G199" s="260"/>
      <c r="H199" s="263">
        <v>22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AT199" s="269" t="s">
        <v>150</v>
      </c>
      <c r="AU199" s="269" t="s">
        <v>84</v>
      </c>
      <c r="AV199" s="13" t="s">
        <v>84</v>
      </c>
      <c r="AW199" s="13" t="s">
        <v>38</v>
      </c>
      <c r="AX199" s="13" t="s">
        <v>75</v>
      </c>
      <c r="AY199" s="269" t="s">
        <v>141</v>
      </c>
    </row>
    <row r="200" spans="2:51" s="14" customFormat="1" ht="13.5">
      <c r="B200" s="270"/>
      <c r="C200" s="271"/>
      <c r="D200" s="250" t="s">
        <v>150</v>
      </c>
      <c r="E200" s="272" t="s">
        <v>21</v>
      </c>
      <c r="F200" s="273" t="s">
        <v>157</v>
      </c>
      <c r="G200" s="271"/>
      <c r="H200" s="274">
        <v>137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AT200" s="280" t="s">
        <v>150</v>
      </c>
      <c r="AU200" s="280" t="s">
        <v>84</v>
      </c>
      <c r="AV200" s="14" t="s">
        <v>148</v>
      </c>
      <c r="AW200" s="14" t="s">
        <v>38</v>
      </c>
      <c r="AX200" s="14" t="s">
        <v>82</v>
      </c>
      <c r="AY200" s="280" t="s">
        <v>141</v>
      </c>
    </row>
    <row r="201" spans="2:63" s="11" customFormat="1" ht="29.85" customHeight="1">
      <c r="B201" s="220"/>
      <c r="C201" s="221"/>
      <c r="D201" s="222" t="s">
        <v>74</v>
      </c>
      <c r="E201" s="234" t="s">
        <v>180</v>
      </c>
      <c r="F201" s="234" t="s">
        <v>279</v>
      </c>
      <c r="G201" s="221"/>
      <c r="H201" s="221"/>
      <c r="I201" s="224"/>
      <c r="J201" s="235">
        <f>BK201</f>
        <v>0</v>
      </c>
      <c r="K201" s="221"/>
      <c r="L201" s="226"/>
      <c r="M201" s="227"/>
      <c r="N201" s="228"/>
      <c r="O201" s="228"/>
      <c r="P201" s="229">
        <f>SUM(P202:P217)</f>
        <v>0</v>
      </c>
      <c r="Q201" s="228"/>
      <c r="R201" s="229">
        <f>SUM(R202:R217)</f>
        <v>0</v>
      </c>
      <c r="S201" s="228"/>
      <c r="T201" s="230">
        <f>SUM(T202:T217)</f>
        <v>0</v>
      </c>
      <c r="AR201" s="231" t="s">
        <v>82</v>
      </c>
      <c r="AT201" s="232" t="s">
        <v>74</v>
      </c>
      <c r="AU201" s="232" t="s">
        <v>82</v>
      </c>
      <c r="AY201" s="231" t="s">
        <v>141</v>
      </c>
      <c r="BK201" s="233">
        <f>SUM(BK202:BK217)</f>
        <v>0</v>
      </c>
    </row>
    <row r="202" spans="2:65" s="1" customFormat="1" ht="51" customHeight="1">
      <c r="B202" s="47"/>
      <c r="C202" s="236" t="s">
        <v>280</v>
      </c>
      <c r="D202" s="236" t="s">
        <v>143</v>
      </c>
      <c r="E202" s="237" t="s">
        <v>281</v>
      </c>
      <c r="F202" s="238" t="s">
        <v>282</v>
      </c>
      <c r="G202" s="239" t="s">
        <v>146</v>
      </c>
      <c r="H202" s="240">
        <v>1050</v>
      </c>
      <c r="I202" s="241"/>
      <c r="J202" s="242">
        <f>ROUND(I202*H202,2)</f>
        <v>0</v>
      </c>
      <c r="K202" s="238" t="s">
        <v>147</v>
      </c>
      <c r="L202" s="73"/>
      <c r="M202" s="243" t="s">
        <v>21</v>
      </c>
      <c r="N202" s="244" t="s">
        <v>46</v>
      </c>
      <c r="O202" s="48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AR202" s="25" t="s">
        <v>148</v>
      </c>
      <c r="AT202" s="25" t="s">
        <v>143</v>
      </c>
      <c r="AU202" s="25" t="s">
        <v>84</v>
      </c>
      <c r="AY202" s="25" t="s">
        <v>141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25" t="s">
        <v>82</v>
      </c>
      <c r="BK202" s="247">
        <f>ROUND(I202*H202,2)</f>
        <v>0</v>
      </c>
      <c r="BL202" s="25" t="s">
        <v>148</v>
      </c>
      <c r="BM202" s="25" t="s">
        <v>283</v>
      </c>
    </row>
    <row r="203" spans="2:51" s="12" customFormat="1" ht="13.5">
      <c r="B203" s="248"/>
      <c r="C203" s="249"/>
      <c r="D203" s="250" t="s">
        <v>150</v>
      </c>
      <c r="E203" s="251" t="s">
        <v>21</v>
      </c>
      <c r="F203" s="252" t="s">
        <v>284</v>
      </c>
      <c r="G203" s="249"/>
      <c r="H203" s="251" t="s">
        <v>21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150</v>
      </c>
      <c r="AU203" s="258" t="s">
        <v>84</v>
      </c>
      <c r="AV203" s="12" t="s">
        <v>82</v>
      </c>
      <c r="AW203" s="12" t="s">
        <v>38</v>
      </c>
      <c r="AX203" s="12" t="s">
        <v>75</v>
      </c>
      <c r="AY203" s="258" t="s">
        <v>141</v>
      </c>
    </row>
    <row r="204" spans="2:51" s="13" customFormat="1" ht="13.5">
      <c r="B204" s="259"/>
      <c r="C204" s="260"/>
      <c r="D204" s="250" t="s">
        <v>150</v>
      </c>
      <c r="E204" s="261" t="s">
        <v>21</v>
      </c>
      <c r="F204" s="262" t="s">
        <v>285</v>
      </c>
      <c r="G204" s="260"/>
      <c r="H204" s="263">
        <v>690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AT204" s="269" t="s">
        <v>150</v>
      </c>
      <c r="AU204" s="269" t="s">
        <v>84</v>
      </c>
      <c r="AV204" s="13" t="s">
        <v>84</v>
      </c>
      <c r="AW204" s="13" t="s">
        <v>38</v>
      </c>
      <c r="AX204" s="13" t="s">
        <v>75</v>
      </c>
      <c r="AY204" s="269" t="s">
        <v>141</v>
      </c>
    </row>
    <row r="205" spans="2:51" s="13" customFormat="1" ht="13.5">
      <c r="B205" s="259"/>
      <c r="C205" s="260"/>
      <c r="D205" s="250" t="s">
        <v>150</v>
      </c>
      <c r="E205" s="261" t="s">
        <v>21</v>
      </c>
      <c r="F205" s="262" t="s">
        <v>286</v>
      </c>
      <c r="G205" s="260"/>
      <c r="H205" s="263">
        <v>360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AT205" s="269" t="s">
        <v>150</v>
      </c>
      <c r="AU205" s="269" t="s">
        <v>84</v>
      </c>
      <c r="AV205" s="13" t="s">
        <v>84</v>
      </c>
      <c r="AW205" s="13" t="s">
        <v>38</v>
      </c>
      <c r="AX205" s="13" t="s">
        <v>75</v>
      </c>
      <c r="AY205" s="269" t="s">
        <v>141</v>
      </c>
    </row>
    <row r="206" spans="2:51" s="14" customFormat="1" ht="13.5">
      <c r="B206" s="270"/>
      <c r="C206" s="271"/>
      <c r="D206" s="250" t="s">
        <v>150</v>
      </c>
      <c r="E206" s="272" t="s">
        <v>21</v>
      </c>
      <c r="F206" s="273" t="s">
        <v>157</v>
      </c>
      <c r="G206" s="271"/>
      <c r="H206" s="274">
        <v>1050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AT206" s="280" t="s">
        <v>150</v>
      </c>
      <c r="AU206" s="280" t="s">
        <v>84</v>
      </c>
      <c r="AV206" s="14" t="s">
        <v>148</v>
      </c>
      <c r="AW206" s="14" t="s">
        <v>38</v>
      </c>
      <c r="AX206" s="14" t="s">
        <v>82</v>
      </c>
      <c r="AY206" s="280" t="s">
        <v>141</v>
      </c>
    </row>
    <row r="207" spans="2:65" s="1" customFormat="1" ht="25.5" customHeight="1">
      <c r="B207" s="47"/>
      <c r="C207" s="236" t="s">
        <v>287</v>
      </c>
      <c r="D207" s="236" t="s">
        <v>143</v>
      </c>
      <c r="E207" s="237" t="s">
        <v>288</v>
      </c>
      <c r="F207" s="238" t="s">
        <v>289</v>
      </c>
      <c r="G207" s="239" t="s">
        <v>146</v>
      </c>
      <c r="H207" s="240">
        <v>637.5</v>
      </c>
      <c r="I207" s="241"/>
      <c r="J207" s="242">
        <f>ROUND(I207*H207,2)</f>
        <v>0</v>
      </c>
      <c r="K207" s="238" t="s">
        <v>270</v>
      </c>
      <c r="L207" s="73"/>
      <c r="M207" s="243" t="s">
        <v>21</v>
      </c>
      <c r="N207" s="244" t="s">
        <v>46</v>
      </c>
      <c r="O207" s="48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AR207" s="25" t="s">
        <v>148</v>
      </c>
      <c r="AT207" s="25" t="s">
        <v>143</v>
      </c>
      <c r="AU207" s="25" t="s">
        <v>84</v>
      </c>
      <c r="AY207" s="25" t="s">
        <v>141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25" t="s">
        <v>82</v>
      </c>
      <c r="BK207" s="247">
        <f>ROUND(I207*H207,2)</f>
        <v>0</v>
      </c>
      <c r="BL207" s="25" t="s">
        <v>148</v>
      </c>
      <c r="BM207" s="25" t="s">
        <v>290</v>
      </c>
    </row>
    <row r="208" spans="2:47" s="1" customFormat="1" ht="13.5">
      <c r="B208" s="47"/>
      <c r="C208" s="75"/>
      <c r="D208" s="250" t="s">
        <v>272</v>
      </c>
      <c r="E208" s="75"/>
      <c r="F208" s="292" t="s">
        <v>291</v>
      </c>
      <c r="G208" s="75"/>
      <c r="H208" s="75"/>
      <c r="I208" s="204"/>
      <c r="J208" s="75"/>
      <c r="K208" s="75"/>
      <c r="L208" s="73"/>
      <c r="M208" s="293"/>
      <c r="N208" s="48"/>
      <c r="O208" s="48"/>
      <c r="P208" s="48"/>
      <c r="Q208" s="48"/>
      <c r="R208" s="48"/>
      <c r="S208" s="48"/>
      <c r="T208" s="96"/>
      <c r="AT208" s="25" t="s">
        <v>272</v>
      </c>
      <c r="AU208" s="25" t="s">
        <v>84</v>
      </c>
    </row>
    <row r="209" spans="2:51" s="12" customFormat="1" ht="13.5">
      <c r="B209" s="248"/>
      <c r="C209" s="249"/>
      <c r="D209" s="250" t="s">
        <v>150</v>
      </c>
      <c r="E209" s="251" t="s">
        <v>21</v>
      </c>
      <c r="F209" s="252" t="s">
        <v>292</v>
      </c>
      <c r="G209" s="249"/>
      <c r="H209" s="251" t="s">
        <v>21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150</v>
      </c>
      <c r="AU209" s="258" t="s">
        <v>84</v>
      </c>
      <c r="AV209" s="12" t="s">
        <v>82</v>
      </c>
      <c r="AW209" s="12" t="s">
        <v>38</v>
      </c>
      <c r="AX209" s="12" t="s">
        <v>75</v>
      </c>
      <c r="AY209" s="258" t="s">
        <v>141</v>
      </c>
    </row>
    <row r="210" spans="2:51" s="13" customFormat="1" ht="13.5">
      <c r="B210" s="259"/>
      <c r="C210" s="260"/>
      <c r="D210" s="250" t="s">
        <v>150</v>
      </c>
      <c r="E210" s="261" t="s">
        <v>21</v>
      </c>
      <c r="F210" s="262" t="s">
        <v>293</v>
      </c>
      <c r="G210" s="260"/>
      <c r="H210" s="263">
        <v>517.5</v>
      </c>
      <c r="I210" s="264"/>
      <c r="J210" s="260"/>
      <c r="K210" s="260"/>
      <c r="L210" s="265"/>
      <c r="M210" s="266"/>
      <c r="N210" s="267"/>
      <c r="O210" s="267"/>
      <c r="P210" s="267"/>
      <c r="Q210" s="267"/>
      <c r="R210" s="267"/>
      <c r="S210" s="267"/>
      <c r="T210" s="268"/>
      <c r="AT210" s="269" t="s">
        <v>150</v>
      </c>
      <c r="AU210" s="269" t="s">
        <v>84</v>
      </c>
      <c r="AV210" s="13" t="s">
        <v>84</v>
      </c>
      <c r="AW210" s="13" t="s">
        <v>38</v>
      </c>
      <c r="AX210" s="13" t="s">
        <v>75</v>
      </c>
      <c r="AY210" s="269" t="s">
        <v>141</v>
      </c>
    </row>
    <row r="211" spans="2:51" s="13" customFormat="1" ht="13.5">
      <c r="B211" s="259"/>
      <c r="C211" s="260"/>
      <c r="D211" s="250" t="s">
        <v>150</v>
      </c>
      <c r="E211" s="261" t="s">
        <v>21</v>
      </c>
      <c r="F211" s="262" t="s">
        <v>294</v>
      </c>
      <c r="G211" s="260"/>
      <c r="H211" s="263">
        <v>120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AT211" s="269" t="s">
        <v>150</v>
      </c>
      <c r="AU211" s="269" t="s">
        <v>84</v>
      </c>
      <c r="AV211" s="13" t="s">
        <v>84</v>
      </c>
      <c r="AW211" s="13" t="s">
        <v>38</v>
      </c>
      <c r="AX211" s="13" t="s">
        <v>75</v>
      </c>
      <c r="AY211" s="269" t="s">
        <v>141</v>
      </c>
    </row>
    <row r="212" spans="2:51" s="14" customFormat="1" ht="13.5">
      <c r="B212" s="270"/>
      <c r="C212" s="271"/>
      <c r="D212" s="250" t="s">
        <v>150</v>
      </c>
      <c r="E212" s="272" t="s">
        <v>21</v>
      </c>
      <c r="F212" s="273" t="s">
        <v>157</v>
      </c>
      <c r="G212" s="271"/>
      <c r="H212" s="274">
        <v>637.5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AT212" s="280" t="s">
        <v>150</v>
      </c>
      <c r="AU212" s="280" t="s">
        <v>84</v>
      </c>
      <c r="AV212" s="14" t="s">
        <v>148</v>
      </c>
      <c r="AW212" s="14" t="s">
        <v>38</v>
      </c>
      <c r="AX212" s="14" t="s">
        <v>82</v>
      </c>
      <c r="AY212" s="280" t="s">
        <v>141</v>
      </c>
    </row>
    <row r="213" spans="2:65" s="1" customFormat="1" ht="25.5" customHeight="1">
      <c r="B213" s="47"/>
      <c r="C213" s="236" t="s">
        <v>295</v>
      </c>
      <c r="D213" s="236" t="s">
        <v>143</v>
      </c>
      <c r="E213" s="237" t="s">
        <v>296</v>
      </c>
      <c r="F213" s="238" t="s">
        <v>297</v>
      </c>
      <c r="G213" s="239" t="s">
        <v>146</v>
      </c>
      <c r="H213" s="240">
        <v>1050</v>
      </c>
      <c r="I213" s="241"/>
      <c r="J213" s="242">
        <f>ROUND(I213*H213,2)</f>
        <v>0</v>
      </c>
      <c r="K213" s="238" t="s">
        <v>147</v>
      </c>
      <c r="L213" s="73"/>
      <c r="M213" s="243" t="s">
        <v>21</v>
      </c>
      <c r="N213" s="244" t="s">
        <v>46</v>
      </c>
      <c r="O213" s="48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AR213" s="25" t="s">
        <v>148</v>
      </c>
      <c r="AT213" s="25" t="s">
        <v>143</v>
      </c>
      <c r="AU213" s="25" t="s">
        <v>84</v>
      </c>
      <c r="AY213" s="25" t="s">
        <v>141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25" t="s">
        <v>82</v>
      </c>
      <c r="BK213" s="247">
        <f>ROUND(I213*H213,2)</f>
        <v>0</v>
      </c>
      <c r="BL213" s="25" t="s">
        <v>148</v>
      </c>
      <c r="BM213" s="25" t="s">
        <v>298</v>
      </c>
    </row>
    <row r="214" spans="2:51" s="12" customFormat="1" ht="13.5">
      <c r="B214" s="248"/>
      <c r="C214" s="249"/>
      <c r="D214" s="250" t="s">
        <v>150</v>
      </c>
      <c r="E214" s="251" t="s">
        <v>21</v>
      </c>
      <c r="F214" s="252" t="s">
        <v>299</v>
      </c>
      <c r="G214" s="249"/>
      <c r="H214" s="251" t="s">
        <v>21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150</v>
      </c>
      <c r="AU214" s="258" t="s">
        <v>84</v>
      </c>
      <c r="AV214" s="12" t="s">
        <v>82</v>
      </c>
      <c r="AW214" s="12" t="s">
        <v>38</v>
      </c>
      <c r="AX214" s="12" t="s">
        <v>75</v>
      </c>
      <c r="AY214" s="258" t="s">
        <v>141</v>
      </c>
    </row>
    <row r="215" spans="2:51" s="13" customFormat="1" ht="13.5">
      <c r="B215" s="259"/>
      <c r="C215" s="260"/>
      <c r="D215" s="250" t="s">
        <v>150</v>
      </c>
      <c r="E215" s="261" t="s">
        <v>21</v>
      </c>
      <c r="F215" s="262" t="s">
        <v>285</v>
      </c>
      <c r="G215" s="260"/>
      <c r="H215" s="263">
        <v>690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AT215" s="269" t="s">
        <v>150</v>
      </c>
      <c r="AU215" s="269" t="s">
        <v>84</v>
      </c>
      <c r="AV215" s="13" t="s">
        <v>84</v>
      </c>
      <c r="AW215" s="13" t="s">
        <v>38</v>
      </c>
      <c r="AX215" s="13" t="s">
        <v>75</v>
      </c>
      <c r="AY215" s="269" t="s">
        <v>141</v>
      </c>
    </row>
    <row r="216" spans="2:51" s="13" customFormat="1" ht="13.5">
      <c r="B216" s="259"/>
      <c r="C216" s="260"/>
      <c r="D216" s="250" t="s">
        <v>150</v>
      </c>
      <c r="E216" s="261" t="s">
        <v>21</v>
      </c>
      <c r="F216" s="262" t="s">
        <v>286</v>
      </c>
      <c r="G216" s="260"/>
      <c r="H216" s="263">
        <v>360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AT216" s="269" t="s">
        <v>150</v>
      </c>
      <c r="AU216" s="269" t="s">
        <v>84</v>
      </c>
      <c r="AV216" s="13" t="s">
        <v>84</v>
      </c>
      <c r="AW216" s="13" t="s">
        <v>38</v>
      </c>
      <c r="AX216" s="13" t="s">
        <v>75</v>
      </c>
      <c r="AY216" s="269" t="s">
        <v>141</v>
      </c>
    </row>
    <row r="217" spans="2:51" s="14" customFormat="1" ht="13.5">
      <c r="B217" s="270"/>
      <c r="C217" s="271"/>
      <c r="D217" s="250" t="s">
        <v>150</v>
      </c>
      <c r="E217" s="272" t="s">
        <v>21</v>
      </c>
      <c r="F217" s="273" t="s">
        <v>157</v>
      </c>
      <c r="G217" s="271"/>
      <c r="H217" s="274">
        <v>1050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AT217" s="280" t="s">
        <v>150</v>
      </c>
      <c r="AU217" s="280" t="s">
        <v>84</v>
      </c>
      <c r="AV217" s="14" t="s">
        <v>148</v>
      </c>
      <c r="AW217" s="14" t="s">
        <v>38</v>
      </c>
      <c r="AX217" s="14" t="s">
        <v>82</v>
      </c>
      <c r="AY217" s="280" t="s">
        <v>141</v>
      </c>
    </row>
    <row r="218" spans="2:63" s="11" customFormat="1" ht="29.85" customHeight="1">
      <c r="B218" s="220"/>
      <c r="C218" s="221"/>
      <c r="D218" s="222" t="s">
        <v>74</v>
      </c>
      <c r="E218" s="234" t="s">
        <v>211</v>
      </c>
      <c r="F218" s="234" t="s">
        <v>300</v>
      </c>
      <c r="G218" s="221"/>
      <c r="H218" s="221"/>
      <c r="I218" s="224"/>
      <c r="J218" s="235">
        <f>BK218</f>
        <v>0</v>
      </c>
      <c r="K218" s="221"/>
      <c r="L218" s="226"/>
      <c r="M218" s="227"/>
      <c r="N218" s="228"/>
      <c r="O218" s="228"/>
      <c r="P218" s="229">
        <f>SUM(P219:P222)</f>
        <v>0</v>
      </c>
      <c r="Q218" s="228"/>
      <c r="R218" s="229">
        <f>SUM(R219:R222)</f>
        <v>0</v>
      </c>
      <c r="S218" s="228"/>
      <c r="T218" s="230">
        <f>SUM(T219:T222)</f>
        <v>1200</v>
      </c>
      <c r="AR218" s="231" t="s">
        <v>82</v>
      </c>
      <c r="AT218" s="232" t="s">
        <v>74</v>
      </c>
      <c r="AU218" s="232" t="s">
        <v>82</v>
      </c>
      <c r="AY218" s="231" t="s">
        <v>141</v>
      </c>
      <c r="BK218" s="233">
        <f>SUM(BK219:BK222)</f>
        <v>0</v>
      </c>
    </row>
    <row r="219" spans="2:65" s="1" customFormat="1" ht="38.25" customHeight="1">
      <c r="B219" s="47"/>
      <c r="C219" s="236" t="s">
        <v>301</v>
      </c>
      <c r="D219" s="236" t="s">
        <v>143</v>
      </c>
      <c r="E219" s="237" t="s">
        <v>302</v>
      </c>
      <c r="F219" s="238" t="s">
        <v>303</v>
      </c>
      <c r="G219" s="239" t="s">
        <v>146</v>
      </c>
      <c r="H219" s="240">
        <v>60000</v>
      </c>
      <c r="I219" s="241"/>
      <c r="J219" s="242">
        <f>ROUND(I219*H219,2)</f>
        <v>0</v>
      </c>
      <c r="K219" s="238" t="s">
        <v>147</v>
      </c>
      <c r="L219" s="73"/>
      <c r="M219" s="243" t="s">
        <v>21</v>
      </c>
      <c r="N219" s="244" t="s">
        <v>46</v>
      </c>
      <c r="O219" s="48"/>
      <c r="P219" s="245">
        <f>O219*H219</f>
        <v>0</v>
      </c>
      <c r="Q219" s="245">
        <v>0</v>
      </c>
      <c r="R219" s="245">
        <f>Q219*H219</f>
        <v>0</v>
      </c>
      <c r="S219" s="245">
        <v>0.02</v>
      </c>
      <c r="T219" s="246">
        <f>S219*H219</f>
        <v>1200</v>
      </c>
      <c r="AR219" s="25" t="s">
        <v>148</v>
      </c>
      <c r="AT219" s="25" t="s">
        <v>143</v>
      </c>
      <c r="AU219" s="25" t="s">
        <v>84</v>
      </c>
      <c r="AY219" s="25" t="s">
        <v>141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25" t="s">
        <v>82</v>
      </c>
      <c r="BK219" s="247">
        <f>ROUND(I219*H219,2)</f>
        <v>0</v>
      </c>
      <c r="BL219" s="25" t="s">
        <v>148</v>
      </c>
      <c r="BM219" s="25" t="s">
        <v>304</v>
      </c>
    </row>
    <row r="220" spans="2:51" s="12" customFormat="1" ht="13.5">
      <c r="B220" s="248"/>
      <c r="C220" s="249"/>
      <c r="D220" s="250" t="s">
        <v>150</v>
      </c>
      <c r="E220" s="251" t="s">
        <v>21</v>
      </c>
      <c r="F220" s="252" t="s">
        <v>305</v>
      </c>
      <c r="G220" s="249"/>
      <c r="H220" s="251" t="s">
        <v>21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150</v>
      </c>
      <c r="AU220" s="258" t="s">
        <v>84</v>
      </c>
      <c r="AV220" s="12" t="s">
        <v>82</v>
      </c>
      <c r="AW220" s="12" t="s">
        <v>38</v>
      </c>
      <c r="AX220" s="12" t="s">
        <v>75</v>
      </c>
      <c r="AY220" s="258" t="s">
        <v>141</v>
      </c>
    </row>
    <row r="221" spans="2:51" s="13" customFormat="1" ht="13.5">
      <c r="B221" s="259"/>
      <c r="C221" s="260"/>
      <c r="D221" s="250" t="s">
        <v>150</v>
      </c>
      <c r="E221" s="261" t="s">
        <v>21</v>
      </c>
      <c r="F221" s="262" t="s">
        <v>306</v>
      </c>
      <c r="G221" s="260"/>
      <c r="H221" s="263">
        <v>60000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AT221" s="269" t="s">
        <v>150</v>
      </c>
      <c r="AU221" s="269" t="s">
        <v>84</v>
      </c>
      <c r="AV221" s="13" t="s">
        <v>84</v>
      </c>
      <c r="AW221" s="13" t="s">
        <v>38</v>
      </c>
      <c r="AX221" s="13" t="s">
        <v>75</v>
      </c>
      <c r="AY221" s="269" t="s">
        <v>141</v>
      </c>
    </row>
    <row r="222" spans="2:51" s="14" customFormat="1" ht="13.5">
      <c r="B222" s="270"/>
      <c r="C222" s="271"/>
      <c r="D222" s="250" t="s">
        <v>150</v>
      </c>
      <c r="E222" s="272" t="s">
        <v>21</v>
      </c>
      <c r="F222" s="273" t="s">
        <v>157</v>
      </c>
      <c r="G222" s="271"/>
      <c r="H222" s="274">
        <v>60000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AT222" s="280" t="s">
        <v>150</v>
      </c>
      <c r="AU222" s="280" t="s">
        <v>84</v>
      </c>
      <c r="AV222" s="14" t="s">
        <v>148</v>
      </c>
      <c r="AW222" s="14" t="s">
        <v>38</v>
      </c>
      <c r="AX222" s="14" t="s">
        <v>82</v>
      </c>
      <c r="AY222" s="280" t="s">
        <v>141</v>
      </c>
    </row>
    <row r="223" spans="2:63" s="11" customFormat="1" ht="29.85" customHeight="1">
      <c r="B223" s="220"/>
      <c r="C223" s="221"/>
      <c r="D223" s="222" t="s">
        <v>74</v>
      </c>
      <c r="E223" s="234" t="s">
        <v>307</v>
      </c>
      <c r="F223" s="234" t="s">
        <v>308</v>
      </c>
      <c r="G223" s="221"/>
      <c r="H223" s="221"/>
      <c r="I223" s="224"/>
      <c r="J223" s="235">
        <f>BK223</f>
        <v>0</v>
      </c>
      <c r="K223" s="221"/>
      <c r="L223" s="226"/>
      <c r="M223" s="227"/>
      <c r="N223" s="228"/>
      <c r="O223" s="228"/>
      <c r="P223" s="229">
        <f>SUM(P224:P259)</f>
        <v>0</v>
      </c>
      <c r="Q223" s="228"/>
      <c r="R223" s="229">
        <f>SUM(R224:R259)</f>
        <v>0</v>
      </c>
      <c r="S223" s="228"/>
      <c r="T223" s="230">
        <f>SUM(T224:T259)</f>
        <v>0</v>
      </c>
      <c r="AR223" s="231" t="s">
        <v>82</v>
      </c>
      <c r="AT223" s="232" t="s">
        <v>74</v>
      </c>
      <c r="AU223" s="232" t="s">
        <v>82</v>
      </c>
      <c r="AY223" s="231" t="s">
        <v>141</v>
      </c>
      <c r="BK223" s="233">
        <f>SUM(BK224:BK259)</f>
        <v>0</v>
      </c>
    </row>
    <row r="224" spans="2:65" s="1" customFormat="1" ht="25.5" customHeight="1">
      <c r="B224" s="47"/>
      <c r="C224" s="236" t="s">
        <v>9</v>
      </c>
      <c r="D224" s="236" t="s">
        <v>143</v>
      </c>
      <c r="E224" s="237" t="s">
        <v>309</v>
      </c>
      <c r="F224" s="238" t="s">
        <v>310</v>
      </c>
      <c r="G224" s="239" t="s">
        <v>167</v>
      </c>
      <c r="H224" s="240">
        <v>4</v>
      </c>
      <c r="I224" s="241"/>
      <c r="J224" s="242">
        <f>ROUND(I224*H224,2)</f>
        <v>0</v>
      </c>
      <c r="K224" s="238" t="s">
        <v>147</v>
      </c>
      <c r="L224" s="73"/>
      <c r="M224" s="243" t="s">
        <v>21</v>
      </c>
      <c r="N224" s="244" t="s">
        <v>46</v>
      </c>
      <c r="O224" s="48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AR224" s="25" t="s">
        <v>148</v>
      </c>
      <c r="AT224" s="25" t="s">
        <v>143</v>
      </c>
      <c r="AU224" s="25" t="s">
        <v>84</v>
      </c>
      <c r="AY224" s="25" t="s">
        <v>141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25" t="s">
        <v>82</v>
      </c>
      <c r="BK224" s="247">
        <f>ROUND(I224*H224,2)</f>
        <v>0</v>
      </c>
      <c r="BL224" s="25" t="s">
        <v>148</v>
      </c>
      <c r="BM224" s="25" t="s">
        <v>311</v>
      </c>
    </row>
    <row r="225" spans="2:51" s="12" customFormat="1" ht="13.5">
      <c r="B225" s="248"/>
      <c r="C225" s="249"/>
      <c r="D225" s="250" t="s">
        <v>150</v>
      </c>
      <c r="E225" s="251" t="s">
        <v>21</v>
      </c>
      <c r="F225" s="252" t="s">
        <v>312</v>
      </c>
      <c r="G225" s="249"/>
      <c r="H225" s="251" t="s">
        <v>21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150</v>
      </c>
      <c r="AU225" s="258" t="s">
        <v>84</v>
      </c>
      <c r="AV225" s="12" t="s">
        <v>82</v>
      </c>
      <c r="AW225" s="12" t="s">
        <v>38</v>
      </c>
      <c r="AX225" s="12" t="s">
        <v>75</v>
      </c>
      <c r="AY225" s="258" t="s">
        <v>141</v>
      </c>
    </row>
    <row r="226" spans="2:51" s="12" customFormat="1" ht="13.5">
      <c r="B226" s="248"/>
      <c r="C226" s="249"/>
      <c r="D226" s="250" t="s">
        <v>150</v>
      </c>
      <c r="E226" s="251" t="s">
        <v>21</v>
      </c>
      <c r="F226" s="252" t="s">
        <v>313</v>
      </c>
      <c r="G226" s="249"/>
      <c r="H226" s="251" t="s">
        <v>21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150</v>
      </c>
      <c r="AU226" s="258" t="s">
        <v>84</v>
      </c>
      <c r="AV226" s="12" t="s">
        <v>82</v>
      </c>
      <c r="AW226" s="12" t="s">
        <v>38</v>
      </c>
      <c r="AX226" s="12" t="s">
        <v>75</v>
      </c>
      <c r="AY226" s="258" t="s">
        <v>141</v>
      </c>
    </row>
    <row r="227" spans="2:51" s="13" customFormat="1" ht="13.5">
      <c r="B227" s="259"/>
      <c r="C227" s="260"/>
      <c r="D227" s="250" t="s">
        <v>150</v>
      </c>
      <c r="E227" s="261" t="s">
        <v>21</v>
      </c>
      <c r="F227" s="262" t="s">
        <v>314</v>
      </c>
      <c r="G227" s="260"/>
      <c r="H227" s="263">
        <v>4</v>
      </c>
      <c r="I227" s="264"/>
      <c r="J227" s="260"/>
      <c r="K227" s="260"/>
      <c r="L227" s="265"/>
      <c r="M227" s="266"/>
      <c r="N227" s="267"/>
      <c r="O227" s="267"/>
      <c r="P227" s="267"/>
      <c r="Q227" s="267"/>
      <c r="R227" s="267"/>
      <c r="S227" s="267"/>
      <c r="T227" s="268"/>
      <c r="AT227" s="269" t="s">
        <v>150</v>
      </c>
      <c r="AU227" s="269" t="s">
        <v>84</v>
      </c>
      <c r="AV227" s="13" t="s">
        <v>84</v>
      </c>
      <c r="AW227" s="13" t="s">
        <v>38</v>
      </c>
      <c r="AX227" s="13" t="s">
        <v>75</v>
      </c>
      <c r="AY227" s="269" t="s">
        <v>141</v>
      </c>
    </row>
    <row r="228" spans="2:51" s="14" customFormat="1" ht="13.5">
      <c r="B228" s="270"/>
      <c r="C228" s="271"/>
      <c r="D228" s="250" t="s">
        <v>150</v>
      </c>
      <c r="E228" s="272" t="s">
        <v>21</v>
      </c>
      <c r="F228" s="273" t="s">
        <v>157</v>
      </c>
      <c r="G228" s="271"/>
      <c r="H228" s="274">
        <v>4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AT228" s="280" t="s">
        <v>150</v>
      </c>
      <c r="AU228" s="280" t="s">
        <v>84</v>
      </c>
      <c r="AV228" s="14" t="s">
        <v>148</v>
      </c>
      <c r="AW228" s="14" t="s">
        <v>38</v>
      </c>
      <c r="AX228" s="14" t="s">
        <v>82</v>
      </c>
      <c r="AY228" s="280" t="s">
        <v>141</v>
      </c>
    </row>
    <row r="229" spans="2:65" s="1" customFormat="1" ht="25.5" customHeight="1">
      <c r="B229" s="47"/>
      <c r="C229" s="236" t="s">
        <v>315</v>
      </c>
      <c r="D229" s="236" t="s">
        <v>143</v>
      </c>
      <c r="E229" s="237" t="s">
        <v>316</v>
      </c>
      <c r="F229" s="238" t="s">
        <v>317</v>
      </c>
      <c r="G229" s="239" t="s">
        <v>167</v>
      </c>
      <c r="H229" s="240">
        <v>6</v>
      </c>
      <c r="I229" s="241"/>
      <c r="J229" s="242">
        <f>ROUND(I229*H229,2)</f>
        <v>0</v>
      </c>
      <c r="K229" s="238" t="s">
        <v>147</v>
      </c>
      <c r="L229" s="73"/>
      <c r="M229" s="243" t="s">
        <v>21</v>
      </c>
      <c r="N229" s="244" t="s">
        <v>46</v>
      </c>
      <c r="O229" s="48"/>
      <c r="P229" s="245">
        <f>O229*H229</f>
        <v>0</v>
      </c>
      <c r="Q229" s="245">
        <v>0</v>
      </c>
      <c r="R229" s="245">
        <f>Q229*H229</f>
        <v>0</v>
      </c>
      <c r="S229" s="245">
        <v>0</v>
      </c>
      <c r="T229" s="246">
        <f>S229*H229</f>
        <v>0</v>
      </c>
      <c r="AR229" s="25" t="s">
        <v>148</v>
      </c>
      <c r="AT229" s="25" t="s">
        <v>143</v>
      </c>
      <c r="AU229" s="25" t="s">
        <v>84</v>
      </c>
      <c r="AY229" s="25" t="s">
        <v>141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25" t="s">
        <v>82</v>
      </c>
      <c r="BK229" s="247">
        <f>ROUND(I229*H229,2)</f>
        <v>0</v>
      </c>
      <c r="BL229" s="25" t="s">
        <v>148</v>
      </c>
      <c r="BM229" s="25" t="s">
        <v>318</v>
      </c>
    </row>
    <row r="230" spans="2:51" s="12" customFormat="1" ht="13.5">
      <c r="B230" s="248"/>
      <c r="C230" s="249"/>
      <c r="D230" s="250" t="s">
        <v>150</v>
      </c>
      <c r="E230" s="251" t="s">
        <v>21</v>
      </c>
      <c r="F230" s="252" t="s">
        <v>319</v>
      </c>
      <c r="G230" s="249"/>
      <c r="H230" s="251" t="s">
        <v>21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150</v>
      </c>
      <c r="AU230" s="258" t="s">
        <v>84</v>
      </c>
      <c r="AV230" s="12" t="s">
        <v>82</v>
      </c>
      <c r="AW230" s="12" t="s">
        <v>38</v>
      </c>
      <c r="AX230" s="12" t="s">
        <v>75</v>
      </c>
      <c r="AY230" s="258" t="s">
        <v>141</v>
      </c>
    </row>
    <row r="231" spans="2:51" s="13" customFormat="1" ht="13.5">
      <c r="B231" s="259"/>
      <c r="C231" s="260"/>
      <c r="D231" s="250" t="s">
        <v>150</v>
      </c>
      <c r="E231" s="261" t="s">
        <v>21</v>
      </c>
      <c r="F231" s="262" t="s">
        <v>84</v>
      </c>
      <c r="G231" s="260"/>
      <c r="H231" s="263">
        <v>2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AT231" s="269" t="s">
        <v>150</v>
      </c>
      <c r="AU231" s="269" t="s">
        <v>84</v>
      </c>
      <c r="AV231" s="13" t="s">
        <v>84</v>
      </c>
      <c r="AW231" s="13" t="s">
        <v>38</v>
      </c>
      <c r="AX231" s="13" t="s">
        <v>75</v>
      </c>
      <c r="AY231" s="269" t="s">
        <v>141</v>
      </c>
    </row>
    <row r="232" spans="2:51" s="12" customFormat="1" ht="13.5">
      <c r="B232" s="248"/>
      <c r="C232" s="249"/>
      <c r="D232" s="250" t="s">
        <v>150</v>
      </c>
      <c r="E232" s="251" t="s">
        <v>21</v>
      </c>
      <c r="F232" s="252" t="s">
        <v>320</v>
      </c>
      <c r="G232" s="249"/>
      <c r="H232" s="251" t="s">
        <v>21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150</v>
      </c>
      <c r="AU232" s="258" t="s">
        <v>84</v>
      </c>
      <c r="AV232" s="12" t="s">
        <v>82</v>
      </c>
      <c r="AW232" s="12" t="s">
        <v>38</v>
      </c>
      <c r="AX232" s="12" t="s">
        <v>75</v>
      </c>
      <c r="AY232" s="258" t="s">
        <v>141</v>
      </c>
    </row>
    <row r="233" spans="2:51" s="12" customFormat="1" ht="13.5">
      <c r="B233" s="248"/>
      <c r="C233" s="249"/>
      <c r="D233" s="250" t="s">
        <v>150</v>
      </c>
      <c r="E233" s="251" t="s">
        <v>21</v>
      </c>
      <c r="F233" s="252" t="s">
        <v>321</v>
      </c>
      <c r="G233" s="249"/>
      <c r="H233" s="251" t="s">
        <v>21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150</v>
      </c>
      <c r="AU233" s="258" t="s">
        <v>84</v>
      </c>
      <c r="AV233" s="12" t="s">
        <v>82</v>
      </c>
      <c r="AW233" s="12" t="s">
        <v>38</v>
      </c>
      <c r="AX233" s="12" t="s">
        <v>75</v>
      </c>
      <c r="AY233" s="258" t="s">
        <v>141</v>
      </c>
    </row>
    <row r="234" spans="2:51" s="13" customFormat="1" ht="13.5">
      <c r="B234" s="259"/>
      <c r="C234" s="260"/>
      <c r="D234" s="250" t="s">
        <v>150</v>
      </c>
      <c r="E234" s="261" t="s">
        <v>21</v>
      </c>
      <c r="F234" s="262" t="s">
        <v>148</v>
      </c>
      <c r="G234" s="260"/>
      <c r="H234" s="263">
        <v>4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AT234" s="269" t="s">
        <v>150</v>
      </c>
      <c r="AU234" s="269" t="s">
        <v>84</v>
      </c>
      <c r="AV234" s="13" t="s">
        <v>84</v>
      </c>
      <c r="AW234" s="13" t="s">
        <v>38</v>
      </c>
      <c r="AX234" s="13" t="s">
        <v>75</v>
      </c>
      <c r="AY234" s="269" t="s">
        <v>141</v>
      </c>
    </row>
    <row r="235" spans="2:51" s="14" customFormat="1" ht="13.5">
      <c r="B235" s="270"/>
      <c r="C235" s="271"/>
      <c r="D235" s="250" t="s">
        <v>150</v>
      </c>
      <c r="E235" s="272" t="s">
        <v>21</v>
      </c>
      <c r="F235" s="273" t="s">
        <v>157</v>
      </c>
      <c r="G235" s="271"/>
      <c r="H235" s="274">
        <v>6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AT235" s="280" t="s">
        <v>150</v>
      </c>
      <c r="AU235" s="280" t="s">
        <v>84</v>
      </c>
      <c r="AV235" s="14" t="s">
        <v>148</v>
      </c>
      <c r="AW235" s="14" t="s">
        <v>38</v>
      </c>
      <c r="AX235" s="14" t="s">
        <v>82</v>
      </c>
      <c r="AY235" s="280" t="s">
        <v>141</v>
      </c>
    </row>
    <row r="236" spans="2:65" s="1" customFormat="1" ht="25.5" customHeight="1">
      <c r="B236" s="47"/>
      <c r="C236" s="236" t="s">
        <v>322</v>
      </c>
      <c r="D236" s="236" t="s">
        <v>143</v>
      </c>
      <c r="E236" s="237" t="s">
        <v>323</v>
      </c>
      <c r="F236" s="238" t="s">
        <v>324</v>
      </c>
      <c r="G236" s="239" t="s">
        <v>167</v>
      </c>
      <c r="H236" s="240">
        <v>80</v>
      </c>
      <c r="I236" s="241"/>
      <c r="J236" s="242">
        <f>ROUND(I236*H236,2)</f>
        <v>0</v>
      </c>
      <c r="K236" s="238" t="s">
        <v>147</v>
      </c>
      <c r="L236" s="73"/>
      <c r="M236" s="243" t="s">
        <v>21</v>
      </c>
      <c r="N236" s="244" t="s">
        <v>46</v>
      </c>
      <c r="O236" s="48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AR236" s="25" t="s">
        <v>148</v>
      </c>
      <c r="AT236" s="25" t="s">
        <v>143</v>
      </c>
      <c r="AU236" s="25" t="s">
        <v>84</v>
      </c>
      <c r="AY236" s="25" t="s">
        <v>141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25" t="s">
        <v>82</v>
      </c>
      <c r="BK236" s="247">
        <f>ROUND(I236*H236,2)</f>
        <v>0</v>
      </c>
      <c r="BL236" s="25" t="s">
        <v>148</v>
      </c>
      <c r="BM236" s="25" t="s">
        <v>325</v>
      </c>
    </row>
    <row r="237" spans="2:51" s="12" customFormat="1" ht="13.5">
      <c r="B237" s="248"/>
      <c r="C237" s="249"/>
      <c r="D237" s="250" t="s">
        <v>150</v>
      </c>
      <c r="E237" s="251" t="s">
        <v>21</v>
      </c>
      <c r="F237" s="252" t="s">
        <v>326</v>
      </c>
      <c r="G237" s="249"/>
      <c r="H237" s="251" t="s">
        <v>21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150</v>
      </c>
      <c r="AU237" s="258" t="s">
        <v>84</v>
      </c>
      <c r="AV237" s="12" t="s">
        <v>82</v>
      </c>
      <c r="AW237" s="12" t="s">
        <v>38</v>
      </c>
      <c r="AX237" s="12" t="s">
        <v>75</v>
      </c>
      <c r="AY237" s="258" t="s">
        <v>141</v>
      </c>
    </row>
    <row r="238" spans="2:51" s="13" customFormat="1" ht="13.5">
      <c r="B238" s="259"/>
      <c r="C238" s="260"/>
      <c r="D238" s="250" t="s">
        <v>150</v>
      </c>
      <c r="E238" s="261" t="s">
        <v>21</v>
      </c>
      <c r="F238" s="262" t="s">
        <v>327</v>
      </c>
      <c r="G238" s="260"/>
      <c r="H238" s="263">
        <v>80</v>
      </c>
      <c r="I238" s="264"/>
      <c r="J238" s="260"/>
      <c r="K238" s="260"/>
      <c r="L238" s="265"/>
      <c r="M238" s="266"/>
      <c r="N238" s="267"/>
      <c r="O238" s="267"/>
      <c r="P238" s="267"/>
      <c r="Q238" s="267"/>
      <c r="R238" s="267"/>
      <c r="S238" s="267"/>
      <c r="T238" s="268"/>
      <c r="AT238" s="269" t="s">
        <v>150</v>
      </c>
      <c r="AU238" s="269" t="s">
        <v>84</v>
      </c>
      <c r="AV238" s="13" t="s">
        <v>84</v>
      </c>
      <c r="AW238" s="13" t="s">
        <v>38</v>
      </c>
      <c r="AX238" s="13" t="s">
        <v>75</v>
      </c>
      <c r="AY238" s="269" t="s">
        <v>141</v>
      </c>
    </row>
    <row r="239" spans="2:51" s="14" customFormat="1" ht="13.5">
      <c r="B239" s="270"/>
      <c r="C239" s="271"/>
      <c r="D239" s="250" t="s">
        <v>150</v>
      </c>
      <c r="E239" s="272" t="s">
        <v>21</v>
      </c>
      <c r="F239" s="273" t="s">
        <v>157</v>
      </c>
      <c r="G239" s="271"/>
      <c r="H239" s="274">
        <v>80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150</v>
      </c>
      <c r="AU239" s="280" t="s">
        <v>84</v>
      </c>
      <c r="AV239" s="14" t="s">
        <v>148</v>
      </c>
      <c r="AW239" s="14" t="s">
        <v>38</v>
      </c>
      <c r="AX239" s="14" t="s">
        <v>82</v>
      </c>
      <c r="AY239" s="280" t="s">
        <v>141</v>
      </c>
    </row>
    <row r="240" spans="2:65" s="1" customFormat="1" ht="25.5" customHeight="1">
      <c r="B240" s="47"/>
      <c r="C240" s="236" t="s">
        <v>328</v>
      </c>
      <c r="D240" s="236" t="s">
        <v>143</v>
      </c>
      <c r="E240" s="237" t="s">
        <v>329</v>
      </c>
      <c r="F240" s="238" t="s">
        <v>330</v>
      </c>
      <c r="G240" s="239" t="s">
        <v>167</v>
      </c>
      <c r="H240" s="240">
        <v>120</v>
      </c>
      <c r="I240" s="241"/>
      <c r="J240" s="242">
        <f>ROUND(I240*H240,2)</f>
        <v>0</v>
      </c>
      <c r="K240" s="238" t="s">
        <v>147</v>
      </c>
      <c r="L240" s="73"/>
      <c r="M240" s="243" t="s">
        <v>21</v>
      </c>
      <c r="N240" s="244" t="s">
        <v>46</v>
      </c>
      <c r="O240" s="48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AR240" s="25" t="s">
        <v>148</v>
      </c>
      <c r="AT240" s="25" t="s">
        <v>143</v>
      </c>
      <c r="AU240" s="25" t="s">
        <v>84</v>
      </c>
      <c r="AY240" s="25" t="s">
        <v>141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25" t="s">
        <v>82</v>
      </c>
      <c r="BK240" s="247">
        <f>ROUND(I240*H240,2)</f>
        <v>0</v>
      </c>
      <c r="BL240" s="25" t="s">
        <v>148</v>
      </c>
      <c r="BM240" s="25" t="s">
        <v>331</v>
      </c>
    </row>
    <row r="241" spans="2:51" s="12" customFormat="1" ht="13.5">
      <c r="B241" s="248"/>
      <c r="C241" s="249"/>
      <c r="D241" s="250" t="s">
        <v>150</v>
      </c>
      <c r="E241" s="251" t="s">
        <v>21</v>
      </c>
      <c r="F241" s="252" t="s">
        <v>332</v>
      </c>
      <c r="G241" s="249"/>
      <c r="H241" s="251" t="s">
        <v>21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150</v>
      </c>
      <c r="AU241" s="258" t="s">
        <v>84</v>
      </c>
      <c r="AV241" s="12" t="s">
        <v>82</v>
      </c>
      <c r="AW241" s="12" t="s">
        <v>38</v>
      </c>
      <c r="AX241" s="12" t="s">
        <v>75</v>
      </c>
      <c r="AY241" s="258" t="s">
        <v>141</v>
      </c>
    </row>
    <row r="242" spans="2:51" s="13" customFormat="1" ht="13.5">
      <c r="B242" s="259"/>
      <c r="C242" s="260"/>
      <c r="D242" s="250" t="s">
        <v>150</v>
      </c>
      <c r="E242" s="261" t="s">
        <v>21</v>
      </c>
      <c r="F242" s="262" t="s">
        <v>333</v>
      </c>
      <c r="G242" s="260"/>
      <c r="H242" s="263">
        <v>120</v>
      </c>
      <c r="I242" s="264"/>
      <c r="J242" s="260"/>
      <c r="K242" s="260"/>
      <c r="L242" s="265"/>
      <c r="M242" s="266"/>
      <c r="N242" s="267"/>
      <c r="O242" s="267"/>
      <c r="P242" s="267"/>
      <c r="Q242" s="267"/>
      <c r="R242" s="267"/>
      <c r="S242" s="267"/>
      <c r="T242" s="268"/>
      <c r="AT242" s="269" t="s">
        <v>150</v>
      </c>
      <c r="AU242" s="269" t="s">
        <v>84</v>
      </c>
      <c r="AV242" s="13" t="s">
        <v>84</v>
      </c>
      <c r="AW242" s="13" t="s">
        <v>38</v>
      </c>
      <c r="AX242" s="13" t="s">
        <v>75</v>
      </c>
      <c r="AY242" s="269" t="s">
        <v>141</v>
      </c>
    </row>
    <row r="243" spans="2:51" s="14" customFormat="1" ht="13.5">
      <c r="B243" s="270"/>
      <c r="C243" s="271"/>
      <c r="D243" s="250" t="s">
        <v>150</v>
      </c>
      <c r="E243" s="272" t="s">
        <v>21</v>
      </c>
      <c r="F243" s="273" t="s">
        <v>157</v>
      </c>
      <c r="G243" s="271"/>
      <c r="H243" s="274">
        <v>120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AT243" s="280" t="s">
        <v>150</v>
      </c>
      <c r="AU243" s="280" t="s">
        <v>84</v>
      </c>
      <c r="AV243" s="14" t="s">
        <v>148</v>
      </c>
      <c r="AW243" s="14" t="s">
        <v>38</v>
      </c>
      <c r="AX243" s="14" t="s">
        <v>82</v>
      </c>
      <c r="AY243" s="280" t="s">
        <v>141</v>
      </c>
    </row>
    <row r="244" spans="2:65" s="1" customFormat="1" ht="25.5" customHeight="1">
      <c r="B244" s="47"/>
      <c r="C244" s="236" t="s">
        <v>334</v>
      </c>
      <c r="D244" s="236" t="s">
        <v>143</v>
      </c>
      <c r="E244" s="237" t="s">
        <v>335</v>
      </c>
      <c r="F244" s="238" t="s">
        <v>336</v>
      </c>
      <c r="G244" s="239" t="s">
        <v>167</v>
      </c>
      <c r="H244" s="240">
        <v>1</v>
      </c>
      <c r="I244" s="241"/>
      <c r="J244" s="242">
        <f>ROUND(I244*H244,2)</f>
        <v>0</v>
      </c>
      <c r="K244" s="238" t="s">
        <v>147</v>
      </c>
      <c r="L244" s="73"/>
      <c r="M244" s="243" t="s">
        <v>21</v>
      </c>
      <c r="N244" s="244" t="s">
        <v>46</v>
      </c>
      <c r="O244" s="48"/>
      <c r="P244" s="245">
        <f>O244*H244</f>
        <v>0</v>
      </c>
      <c r="Q244" s="245">
        <v>0</v>
      </c>
      <c r="R244" s="245">
        <f>Q244*H244</f>
        <v>0</v>
      </c>
      <c r="S244" s="245">
        <v>0</v>
      </c>
      <c r="T244" s="246">
        <f>S244*H244</f>
        <v>0</v>
      </c>
      <c r="AR244" s="25" t="s">
        <v>148</v>
      </c>
      <c r="AT244" s="25" t="s">
        <v>143</v>
      </c>
      <c r="AU244" s="25" t="s">
        <v>84</v>
      </c>
      <c r="AY244" s="25" t="s">
        <v>141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25" t="s">
        <v>82</v>
      </c>
      <c r="BK244" s="247">
        <f>ROUND(I244*H244,2)</f>
        <v>0</v>
      </c>
      <c r="BL244" s="25" t="s">
        <v>148</v>
      </c>
      <c r="BM244" s="25" t="s">
        <v>337</v>
      </c>
    </row>
    <row r="245" spans="2:51" s="12" customFormat="1" ht="13.5">
      <c r="B245" s="248"/>
      <c r="C245" s="249"/>
      <c r="D245" s="250" t="s">
        <v>150</v>
      </c>
      <c r="E245" s="251" t="s">
        <v>21</v>
      </c>
      <c r="F245" s="252" t="s">
        <v>338</v>
      </c>
      <c r="G245" s="249"/>
      <c r="H245" s="251" t="s">
        <v>21</v>
      </c>
      <c r="I245" s="253"/>
      <c r="J245" s="249"/>
      <c r="K245" s="249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150</v>
      </c>
      <c r="AU245" s="258" t="s">
        <v>84</v>
      </c>
      <c r="AV245" s="12" t="s">
        <v>82</v>
      </c>
      <c r="AW245" s="12" t="s">
        <v>38</v>
      </c>
      <c r="AX245" s="12" t="s">
        <v>75</v>
      </c>
      <c r="AY245" s="258" t="s">
        <v>141</v>
      </c>
    </row>
    <row r="246" spans="2:51" s="13" customFormat="1" ht="13.5">
      <c r="B246" s="259"/>
      <c r="C246" s="260"/>
      <c r="D246" s="250" t="s">
        <v>150</v>
      </c>
      <c r="E246" s="261" t="s">
        <v>21</v>
      </c>
      <c r="F246" s="262" t="s">
        <v>82</v>
      </c>
      <c r="G246" s="260"/>
      <c r="H246" s="263">
        <v>1</v>
      </c>
      <c r="I246" s="264"/>
      <c r="J246" s="260"/>
      <c r="K246" s="260"/>
      <c r="L246" s="265"/>
      <c r="M246" s="266"/>
      <c r="N246" s="267"/>
      <c r="O246" s="267"/>
      <c r="P246" s="267"/>
      <c r="Q246" s="267"/>
      <c r="R246" s="267"/>
      <c r="S246" s="267"/>
      <c r="T246" s="268"/>
      <c r="AT246" s="269" t="s">
        <v>150</v>
      </c>
      <c r="AU246" s="269" t="s">
        <v>84</v>
      </c>
      <c r="AV246" s="13" t="s">
        <v>84</v>
      </c>
      <c r="AW246" s="13" t="s">
        <v>38</v>
      </c>
      <c r="AX246" s="13" t="s">
        <v>75</v>
      </c>
      <c r="AY246" s="269" t="s">
        <v>141</v>
      </c>
    </row>
    <row r="247" spans="2:51" s="14" customFormat="1" ht="13.5">
      <c r="B247" s="270"/>
      <c r="C247" s="271"/>
      <c r="D247" s="250" t="s">
        <v>150</v>
      </c>
      <c r="E247" s="272" t="s">
        <v>21</v>
      </c>
      <c r="F247" s="273" t="s">
        <v>157</v>
      </c>
      <c r="G247" s="271"/>
      <c r="H247" s="274">
        <v>1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AT247" s="280" t="s">
        <v>150</v>
      </c>
      <c r="AU247" s="280" t="s">
        <v>84</v>
      </c>
      <c r="AV247" s="14" t="s">
        <v>148</v>
      </c>
      <c r="AW247" s="14" t="s">
        <v>38</v>
      </c>
      <c r="AX247" s="14" t="s">
        <v>82</v>
      </c>
      <c r="AY247" s="280" t="s">
        <v>141</v>
      </c>
    </row>
    <row r="248" spans="2:65" s="1" customFormat="1" ht="25.5" customHeight="1">
      <c r="B248" s="47"/>
      <c r="C248" s="236" t="s">
        <v>339</v>
      </c>
      <c r="D248" s="236" t="s">
        <v>143</v>
      </c>
      <c r="E248" s="237" t="s">
        <v>340</v>
      </c>
      <c r="F248" s="238" t="s">
        <v>341</v>
      </c>
      <c r="G248" s="239" t="s">
        <v>167</v>
      </c>
      <c r="H248" s="240">
        <v>20</v>
      </c>
      <c r="I248" s="241"/>
      <c r="J248" s="242">
        <f>ROUND(I248*H248,2)</f>
        <v>0</v>
      </c>
      <c r="K248" s="238" t="s">
        <v>147</v>
      </c>
      <c r="L248" s="73"/>
      <c r="M248" s="243" t="s">
        <v>21</v>
      </c>
      <c r="N248" s="244" t="s">
        <v>46</v>
      </c>
      <c r="O248" s="48"/>
      <c r="P248" s="245">
        <f>O248*H248</f>
        <v>0</v>
      </c>
      <c r="Q248" s="245">
        <v>0</v>
      </c>
      <c r="R248" s="245">
        <f>Q248*H248</f>
        <v>0</v>
      </c>
      <c r="S248" s="245">
        <v>0</v>
      </c>
      <c r="T248" s="246">
        <f>S248*H248</f>
        <v>0</v>
      </c>
      <c r="AR248" s="25" t="s">
        <v>148</v>
      </c>
      <c r="AT248" s="25" t="s">
        <v>143</v>
      </c>
      <c r="AU248" s="25" t="s">
        <v>84</v>
      </c>
      <c r="AY248" s="25" t="s">
        <v>141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25" t="s">
        <v>82</v>
      </c>
      <c r="BK248" s="247">
        <f>ROUND(I248*H248,2)</f>
        <v>0</v>
      </c>
      <c r="BL248" s="25" t="s">
        <v>148</v>
      </c>
      <c r="BM248" s="25" t="s">
        <v>342</v>
      </c>
    </row>
    <row r="249" spans="2:51" s="12" customFormat="1" ht="13.5">
      <c r="B249" s="248"/>
      <c r="C249" s="249"/>
      <c r="D249" s="250" t="s">
        <v>150</v>
      </c>
      <c r="E249" s="251" t="s">
        <v>21</v>
      </c>
      <c r="F249" s="252" t="s">
        <v>343</v>
      </c>
      <c r="G249" s="249"/>
      <c r="H249" s="251" t="s">
        <v>21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150</v>
      </c>
      <c r="AU249" s="258" t="s">
        <v>84</v>
      </c>
      <c r="AV249" s="12" t="s">
        <v>82</v>
      </c>
      <c r="AW249" s="12" t="s">
        <v>38</v>
      </c>
      <c r="AX249" s="12" t="s">
        <v>75</v>
      </c>
      <c r="AY249" s="258" t="s">
        <v>141</v>
      </c>
    </row>
    <row r="250" spans="2:51" s="13" customFormat="1" ht="13.5">
      <c r="B250" s="259"/>
      <c r="C250" s="260"/>
      <c r="D250" s="250" t="s">
        <v>150</v>
      </c>
      <c r="E250" s="261" t="s">
        <v>21</v>
      </c>
      <c r="F250" s="262" t="s">
        <v>301</v>
      </c>
      <c r="G250" s="260"/>
      <c r="H250" s="263">
        <v>20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AT250" s="269" t="s">
        <v>150</v>
      </c>
      <c r="AU250" s="269" t="s">
        <v>84</v>
      </c>
      <c r="AV250" s="13" t="s">
        <v>84</v>
      </c>
      <c r="AW250" s="13" t="s">
        <v>38</v>
      </c>
      <c r="AX250" s="13" t="s">
        <v>75</v>
      </c>
      <c r="AY250" s="269" t="s">
        <v>141</v>
      </c>
    </row>
    <row r="251" spans="2:51" s="14" customFormat="1" ht="13.5">
      <c r="B251" s="270"/>
      <c r="C251" s="271"/>
      <c r="D251" s="250" t="s">
        <v>150</v>
      </c>
      <c r="E251" s="272" t="s">
        <v>21</v>
      </c>
      <c r="F251" s="273" t="s">
        <v>157</v>
      </c>
      <c r="G251" s="271"/>
      <c r="H251" s="274">
        <v>20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AT251" s="280" t="s">
        <v>150</v>
      </c>
      <c r="AU251" s="280" t="s">
        <v>84</v>
      </c>
      <c r="AV251" s="14" t="s">
        <v>148</v>
      </c>
      <c r="AW251" s="14" t="s">
        <v>38</v>
      </c>
      <c r="AX251" s="14" t="s">
        <v>82</v>
      </c>
      <c r="AY251" s="280" t="s">
        <v>141</v>
      </c>
    </row>
    <row r="252" spans="2:65" s="1" customFormat="1" ht="25.5" customHeight="1">
      <c r="B252" s="47"/>
      <c r="C252" s="236" t="s">
        <v>344</v>
      </c>
      <c r="D252" s="236" t="s">
        <v>143</v>
      </c>
      <c r="E252" s="237" t="s">
        <v>345</v>
      </c>
      <c r="F252" s="238" t="s">
        <v>346</v>
      </c>
      <c r="G252" s="239" t="s">
        <v>167</v>
      </c>
      <c r="H252" s="240">
        <v>1</v>
      </c>
      <c r="I252" s="241"/>
      <c r="J252" s="242">
        <f>ROUND(I252*H252,2)</f>
        <v>0</v>
      </c>
      <c r="K252" s="238" t="s">
        <v>147</v>
      </c>
      <c r="L252" s="73"/>
      <c r="M252" s="243" t="s">
        <v>21</v>
      </c>
      <c r="N252" s="244" t="s">
        <v>46</v>
      </c>
      <c r="O252" s="48"/>
      <c r="P252" s="245">
        <f>O252*H252</f>
        <v>0</v>
      </c>
      <c r="Q252" s="245">
        <v>0</v>
      </c>
      <c r="R252" s="245">
        <f>Q252*H252</f>
        <v>0</v>
      </c>
      <c r="S252" s="245">
        <v>0</v>
      </c>
      <c r="T252" s="246">
        <f>S252*H252</f>
        <v>0</v>
      </c>
      <c r="AR252" s="25" t="s">
        <v>148</v>
      </c>
      <c r="AT252" s="25" t="s">
        <v>143</v>
      </c>
      <c r="AU252" s="25" t="s">
        <v>84</v>
      </c>
      <c r="AY252" s="25" t="s">
        <v>141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25" t="s">
        <v>82</v>
      </c>
      <c r="BK252" s="247">
        <f>ROUND(I252*H252,2)</f>
        <v>0</v>
      </c>
      <c r="BL252" s="25" t="s">
        <v>148</v>
      </c>
      <c r="BM252" s="25" t="s">
        <v>347</v>
      </c>
    </row>
    <row r="253" spans="2:51" s="12" customFormat="1" ht="13.5">
      <c r="B253" s="248"/>
      <c r="C253" s="249"/>
      <c r="D253" s="250" t="s">
        <v>150</v>
      </c>
      <c r="E253" s="251" t="s">
        <v>21</v>
      </c>
      <c r="F253" s="252" t="s">
        <v>348</v>
      </c>
      <c r="G253" s="249"/>
      <c r="H253" s="251" t="s">
        <v>21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150</v>
      </c>
      <c r="AU253" s="258" t="s">
        <v>84</v>
      </c>
      <c r="AV253" s="12" t="s">
        <v>82</v>
      </c>
      <c r="AW253" s="12" t="s">
        <v>38</v>
      </c>
      <c r="AX253" s="12" t="s">
        <v>75</v>
      </c>
      <c r="AY253" s="258" t="s">
        <v>141</v>
      </c>
    </row>
    <row r="254" spans="2:51" s="13" customFormat="1" ht="13.5">
      <c r="B254" s="259"/>
      <c r="C254" s="260"/>
      <c r="D254" s="250" t="s">
        <v>150</v>
      </c>
      <c r="E254" s="261" t="s">
        <v>21</v>
      </c>
      <c r="F254" s="262" t="s">
        <v>82</v>
      </c>
      <c r="G254" s="260"/>
      <c r="H254" s="263">
        <v>1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AT254" s="269" t="s">
        <v>150</v>
      </c>
      <c r="AU254" s="269" t="s">
        <v>84</v>
      </c>
      <c r="AV254" s="13" t="s">
        <v>84</v>
      </c>
      <c r="AW254" s="13" t="s">
        <v>38</v>
      </c>
      <c r="AX254" s="13" t="s">
        <v>75</v>
      </c>
      <c r="AY254" s="269" t="s">
        <v>141</v>
      </c>
    </row>
    <row r="255" spans="2:51" s="14" customFormat="1" ht="13.5">
      <c r="B255" s="270"/>
      <c r="C255" s="271"/>
      <c r="D255" s="250" t="s">
        <v>150</v>
      </c>
      <c r="E255" s="272" t="s">
        <v>21</v>
      </c>
      <c r="F255" s="273" t="s">
        <v>157</v>
      </c>
      <c r="G255" s="271"/>
      <c r="H255" s="274">
        <v>1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AT255" s="280" t="s">
        <v>150</v>
      </c>
      <c r="AU255" s="280" t="s">
        <v>84</v>
      </c>
      <c r="AV255" s="14" t="s">
        <v>148</v>
      </c>
      <c r="AW255" s="14" t="s">
        <v>38</v>
      </c>
      <c r="AX255" s="14" t="s">
        <v>82</v>
      </c>
      <c r="AY255" s="280" t="s">
        <v>141</v>
      </c>
    </row>
    <row r="256" spans="2:65" s="1" customFormat="1" ht="38.25" customHeight="1">
      <c r="B256" s="47"/>
      <c r="C256" s="236" t="s">
        <v>349</v>
      </c>
      <c r="D256" s="236" t="s">
        <v>143</v>
      </c>
      <c r="E256" s="237" t="s">
        <v>350</v>
      </c>
      <c r="F256" s="238" t="s">
        <v>351</v>
      </c>
      <c r="G256" s="239" t="s">
        <v>167</v>
      </c>
      <c r="H256" s="240">
        <v>20</v>
      </c>
      <c r="I256" s="241"/>
      <c r="J256" s="242">
        <f>ROUND(I256*H256,2)</f>
        <v>0</v>
      </c>
      <c r="K256" s="238" t="s">
        <v>147</v>
      </c>
      <c r="L256" s="73"/>
      <c r="M256" s="243" t="s">
        <v>21</v>
      </c>
      <c r="N256" s="244" t="s">
        <v>46</v>
      </c>
      <c r="O256" s="48"/>
      <c r="P256" s="245">
        <f>O256*H256</f>
        <v>0</v>
      </c>
      <c r="Q256" s="245">
        <v>0</v>
      </c>
      <c r="R256" s="245">
        <f>Q256*H256</f>
        <v>0</v>
      </c>
      <c r="S256" s="245">
        <v>0</v>
      </c>
      <c r="T256" s="246">
        <f>S256*H256</f>
        <v>0</v>
      </c>
      <c r="AR256" s="25" t="s">
        <v>148</v>
      </c>
      <c r="AT256" s="25" t="s">
        <v>143</v>
      </c>
      <c r="AU256" s="25" t="s">
        <v>84</v>
      </c>
      <c r="AY256" s="25" t="s">
        <v>141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25" t="s">
        <v>82</v>
      </c>
      <c r="BK256" s="247">
        <f>ROUND(I256*H256,2)</f>
        <v>0</v>
      </c>
      <c r="BL256" s="25" t="s">
        <v>148</v>
      </c>
      <c r="BM256" s="25" t="s">
        <v>352</v>
      </c>
    </row>
    <row r="257" spans="2:51" s="12" customFormat="1" ht="13.5">
      <c r="B257" s="248"/>
      <c r="C257" s="249"/>
      <c r="D257" s="250" t="s">
        <v>150</v>
      </c>
      <c r="E257" s="251" t="s">
        <v>21</v>
      </c>
      <c r="F257" s="252" t="s">
        <v>353</v>
      </c>
      <c r="G257" s="249"/>
      <c r="H257" s="251" t="s">
        <v>21</v>
      </c>
      <c r="I257" s="253"/>
      <c r="J257" s="249"/>
      <c r="K257" s="249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150</v>
      </c>
      <c r="AU257" s="258" t="s">
        <v>84</v>
      </c>
      <c r="AV257" s="12" t="s">
        <v>82</v>
      </c>
      <c r="AW257" s="12" t="s">
        <v>38</v>
      </c>
      <c r="AX257" s="12" t="s">
        <v>75</v>
      </c>
      <c r="AY257" s="258" t="s">
        <v>141</v>
      </c>
    </row>
    <row r="258" spans="2:51" s="13" customFormat="1" ht="13.5">
      <c r="B258" s="259"/>
      <c r="C258" s="260"/>
      <c r="D258" s="250" t="s">
        <v>150</v>
      </c>
      <c r="E258" s="261" t="s">
        <v>21</v>
      </c>
      <c r="F258" s="262" t="s">
        <v>301</v>
      </c>
      <c r="G258" s="260"/>
      <c r="H258" s="263">
        <v>20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AT258" s="269" t="s">
        <v>150</v>
      </c>
      <c r="AU258" s="269" t="s">
        <v>84</v>
      </c>
      <c r="AV258" s="13" t="s">
        <v>84</v>
      </c>
      <c r="AW258" s="13" t="s">
        <v>38</v>
      </c>
      <c r="AX258" s="13" t="s">
        <v>75</v>
      </c>
      <c r="AY258" s="269" t="s">
        <v>141</v>
      </c>
    </row>
    <row r="259" spans="2:51" s="14" customFormat="1" ht="13.5">
      <c r="B259" s="270"/>
      <c r="C259" s="271"/>
      <c r="D259" s="250" t="s">
        <v>150</v>
      </c>
      <c r="E259" s="272" t="s">
        <v>21</v>
      </c>
      <c r="F259" s="273" t="s">
        <v>157</v>
      </c>
      <c r="G259" s="271"/>
      <c r="H259" s="274">
        <v>20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AT259" s="280" t="s">
        <v>150</v>
      </c>
      <c r="AU259" s="280" t="s">
        <v>84</v>
      </c>
      <c r="AV259" s="14" t="s">
        <v>148</v>
      </c>
      <c r="AW259" s="14" t="s">
        <v>38</v>
      </c>
      <c r="AX259" s="14" t="s">
        <v>82</v>
      </c>
      <c r="AY259" s="280" t="s">
        <v>141</v>
      </c>
    </row>
    <row r="260" spans="2:63" s="11" customFormat="1" ht="29.85" customHeight="1">
      <c r="B260" s="220"/>
      <c r="C260" s="221"/>
      <c r="D260" s="222" t="s">
        <v>74</v>
      </c>
      <c r="E260" s="234" t="s">
        <v>354</v>
      </c>
      <c r="F260" s="234" t="s">
        <v>355</v>
      </c>
      <c r="G260" s="221"/>
      <c r="H260" s="221"/>
      <c r="I260" s="224"/>
      <c r="J260" s="235">
        <f>BK260</f>
        <v>0</v>
      </c>
      <c r="K260" s="221"/>
      <c r="L260" s="226"/>
      <c r="M260" s="227"/>
      <c r="N260" s="228"/>
      <c r="O260" s="228"/>
      <c r="P260" s="229">
        <f>SUM(P261:P263)</f>
        <v>0</v>
      </c>
      <c r="Q260" s="228"/>
      <c r="R260" s="229">
        <f>SUM(R261:R263)</f>
        <v>0</v>
      </c>
      <c r="S260" s="228"/>
      <c r="T260" s="230">
        <f>SUM(T261:T263)</f>
        <v>0</v>
      </c>
      <c r="AR260" s="231" t="s">
        <v>82</v>
      </c>
      <c r="AT260" s="232" t="s">
        <v>74</v>
      </c>
      <c r="AU260" s="232" t="s">
        <v>82</v>
      </c>
      <c r="AY260" s="231" t="s">
        <v>141</v>
      </c>
      <c r="BK260" s="233">
        <f>SUM(BK261:BK263)</f>
        <v>0</v>
      </c>
    </row>
    <row r="261" spans="2:65" s="1" customFormat="1" ht="38.25" customHeight="1">
      <c r="B261" s="47"/>
      <c r="C261" s="236" t="s">
        <v>356</v>
      </c>
      <c r="D261" s="236" t="s">
        <v>143</v>
      </c>
      <c r="E261" s="237" t="s">
        <v>357</v>
      </c>
      <c r="F261" s="238" t="s">
        <v>358</v>
      </c>
      <c r="G261" s="239" t="s">
        <v>359</v>
      </c>
      <c r="H261" s="240">
        <v>295.923</v>
      </c>
      <c r="I261" s="241"/>
      <c r="J261" s="242">
        <f>ROUND(I261*H261,2)</f>
        <v>0</v>
      </c>
      <c r="K261" s="238" t="s">
        <v>147</v>
      </c>
      <c r="L261" s="73"/>
      <c r="M261" s="243" t="s">
        <v>21</v>
      </c>
      <c r="N261" s="244" t="s">
        <v>46</v>
      </c>
      <c r="O261" s="48"/>
      <c r="P261" s="245">
        <f>O261*H261</f>
        <v>0</v>
      </c>
      <c r="Q261" s="245">
        <v>0</v>
      </c>
      <c r="R261" s="245">
        <f>Q261*H261</f>
        <v>0</v>
      </c>
      <c r="S261" s="245">
        <v>0</v>
      </c>
      <c r="T261" s="246">
        <f>S261*H261</f>
        <v>0</v>
      </c>
      <c r="AR261" s="25" t="s">
        <v>148</v>
      </c>
      <c r="AT261" s="25" t="s">
        <v>143</v>
      </c>
      <c r="AU261" s="25" t="s">
        <v>84</v>
      </c>
      <c r="AY261" s="25" t="s">
        <v>141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25" t="s">
        <v>82</v>
      </c>
      <c r="BK261" s="247">
        <f>ROUND(I261*H261,2)</f>
        <v>0</v>
      </c>
      <c r="BL261" s="25" t="s">
        <v>148</v>
      </c>
      <c r="BM261" s="25" t="s">
        <v>360</v>
      </c>
    </row>
    <row r="262" spans="2:65" s="1" customFormat="1" ht="38.25" customHeight="1">
      <c r="B262" s="47"/>
      <c r="C262" s="236" t="s">
        <v>361</v>
      </c>
      <c r="D262" s="236" t="s">
        <v>143</v>
      </c>
      <c r="E262" s="237" t="s">
        <v>362</v>
      </c>
      <c r="F262" s="238" t="s">
        <v>363</v>
      </c>
      <c r="G262" s="239" t="s">
        <v>359</v>
      </c>
      <c r="H262" s="240">
        <v>887.769</v>
      </c>
      <c r="I262" s="241"/>
      <c r="J262" s="242">
        <f>ROUND(I262*H262,2)</f>
        <v>0</v>
      </c>
      <c r="K262" s="238" t="s">
        <v>147</v>
      </c>
      <c r="L262" s="73"/>
      <c r="M262" s="243" t="s">
        <v>21</v>
      </c>
      <c r="N262" s="244" t="s">
        <v>46</v>
      </c>
      <c r="O262" s="48"/>
      <c r="P262" s="245">
        <f>O262*H262</f>
        <v>0</v>
      </c>
      <c r="Q262" s="245">
        <v>0</v>
      </c>
      <c r="R262" s="245">
        <f>Q262*H262</f>
        <v>0</v>
      </c>
      <c r="S262" s="245">
        <v>0</v>
      </c>
      <c r="T262" s="246">
        <f>S262*H262</f>
        <v>0</v>
      </c>
      <c r="AR262" s="25" t="s">
        <v>148</v>
      </c>
      <c r="AT262" s="25" t="s">
        <v>143</v>
      </c>
      <c r="AU262" s="25" t="s">
        <v>84</v>
      </c>
      <c r="AY262" s="25" t="s">
        <v>141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25" t="s">
        <v>82</v>
      </c>
      <c r="BK262" s="247">
        <f>ROUND(I262*H262,2)</f>
        <v>0</v>
      </c>
      <c r="BL262" s="25" t="s">
        <v>148</v>
      </c>
      <c r="BM262" s="25" t="s">
        <v>364</v>
      </c>
    </row>
    <row r="263" spans="2:51" s="13" customFormat="1" ht="13.5">
      <c r="B263" s="259"/>
      <c r="C263" s="260"/>
      <c r="D263" s="250" t="s">
        <v>150</v>
      </c>
      <c r="E263" s="260"/>
      <c r="F263" s="262" t="s">
        <v>365</v>
      </c>
      <c r="G263" s="260"/>
      <c r="H263" s="263">
        <v>887.769</v>
      </c>
      <c r="I263" s="264"/>
      <c r="J263" s="260"/>
      <c r="K263" s="260"/>
      <c r="L263" s="265"/>
      <c r="M263" s="294"/>
      <c r="N263" s="295"/>
      <c r="O263" s="295"/>
      <c r="P263" s="295"/>
      <c r="Q263" s="295"/>
      <c r="R263" s="295"/>
      <c r="S263" s="295"/>
      <c r="T263" s="296"/>
      <c r="AT263" s="269" t="s">
        <v>150</v>
      </c>
      <c r="AU263" s="269" t="s">
        <v>84</v>
      </c>
      <c r="AV263" s="13" t="s">
        <v>84</v>
      </c>
      <c r="AW263" s="13" t="s">
        <v>6</v>
      </c>
      <c r="AX263" s="13" t="s">
        <v>82</v>
      </c>
      <c r="AY263" s="269" t="s">
        <v>141</v>
      </c>
    </row>
    <row r="264" spans="2:12" s="1" customFormat="1" ht="6.95" customHeight="1">
      <c r="B264" s="68"/>
      <c r="C264" s="69"/>
      <c r="D264" s="69"/>
      <c r="E264" s="69"/>
      <c r="F264" s="69"/>
      <c r="G264" s="69"/>
      <c r="H264" s="69"/>
      <c r="I264" s="179"/>
      <c r="J264" s="69"/>
      <c r="K264" s="69"/>
      <c r="L264" s="73"/>
    </row>
  </sheetData>
  <sheetProtection password="CC35" sheet="1" objects="1" scenarios="1" formatColumns="0" formatRows="0" autoFilter="0"/>
  <autoFilter ref="C88:K26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103</v>
      </c>
      <c r="G1" s="152" t="s">
        <v>104</v>
      </c>
      <c r="H1" s="152"/>
      <c r="I1" s="153"/>
      <c r="J1" s="152" t="s">
        <v>105</v>
      </c>
      <c r="K1" s="151" t="s">
        <v>106</v>
      </c>
      <c r="L1" s="152" t="s">
        <v>107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93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spans="2:46" ht="36.95" customHeight="1">
      <c r="B4" s="29"/>
      <c r="C4" s="30"/>
      <c r="D4" s="31" t="s">
        <v>108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Stezky pro terénní cyklistiku v lokalitě Čížkovy kameny</v>
      </c>
      <c r="F7" s="41"/>
      <c r="G7" s="41"/>
      <c r="H7" s="41"/>
      <c r="I7" s="155"/>
      <c r="J7" s="30"/>
      <c r="K7" s="32"/>
    </row>
    <row r="8" spans="2:11" ht="13.5">
      <c r="B8" s="29"/>
      <c r="C8" s="30"/>
      <c r="D8" s="41" t="s">
        <v>109</v>
      </c>
      <c r="E8" s="30"/>
      <c r="F8" s="30"/>
      <c r="G8" s="30"/>
      <c r="H8" s="30"/>
      <c r="I8" s="155"/>
      <c r="J8" s="30"/>
      <c r="K8" s="32"/>
    </row>
    <row r="9" spans="2:11" s="1" customFormat="1" ht="16.5" customHeight="1">
      <c r="B9" s="47"/>
      <c r="C9" s="48"/>
      <c r="D9" s="48"/>
      <c r="E9" s="156" t="s">
        <v>366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1" t="s">
        <v>111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367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11. 7. 2018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pans="2:11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37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1" t="s">
        <v>39</v>
      </c>
      <c r="E25" s="48"/>
      <c r="F25" s="48"/>
      <c r="G25" s="48"/>
      <c r="H25" s="48"/>
      <c r="I25" s="157"/>
      <c r="J25" s="48"/>
      <c r="K25" s="52"/>
    </row>
    <row r="26" spans="2:11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41</v>
      </c>
      <c r="E29" s="48"/>
      <c r="F29" s="48"/>
      <c r="G29" s="48"/>
      <c r="H29" s="48"/>
      <c r="I29" s="157"/>
      <c r="J29" s="168">
        <f>ROUND(J84,2)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43</v>
      </c>
      <c r="G31" s="48"/>
      <c r="H31" s="48"/>
      <c r="I31" s="169" t="s">
        <v>42</v>
      </c>
      <c r="J31" s="53" t="s">
        <v>44</v>
      </c>
      <c r="K31" s="52"/>
    </row>
    <row r="32" spans="2:11" s="1" customFormat="1" ht="14.4" customHeight="1">
      <c r="B32" s="47"/>
      <c r="C32" s="48"/>
      <c r="D32" s="56" t="s">
        <v>45</v>
      </c>
      <c r="E32" s="56" t="s">
        <v>46</v>
      </c>
      <c r="F32" s="170">
        <f>ROUND(SUM(BE84:BE96),2)</f>
        <v>0</v>
      </c>
      <c r="G32" s="48"/>
      <c r="H32" s="48"/>
      <c r="I32" s="171">
        <v>0.21</v>
      </c>
      <c r="J32" s="170">
        <f>ROUND(ROUND((SUM(BE84:BE96)),2)*I32,2)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47</v>
      </c>
      <c r="F33" s="170">
        <f>ROUND(SUM(BF84:BF96),2)</f>
        <v>0</v>
      </c>
      <c r="G33" s="48"/>
      <c r="H33" s="48"/>
      <c r="I33" s="171">
        <v>0.15</v>
      </c>
      <c r="J33" s="170">
        <f>ROUND(ROUND((SUM(BF84:BF96)),2)*I33,2)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48</v>
      </c>
      <c r="F34" s="170">
        <f>ROUND(SUM(BG84:BG96),2)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49</v>
      </c>
      <c r="F35" s="170">
        <f>ROUND(SUM(BH84:BH96),2)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50</v>
      </c>
      <c r="F36" s="170">
        <f>ROUND(SUM(BI84:BI96),2)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51</v>
      </c>
      <c r="E38" s="99"/>
      <c r="F38" s="99"/>
      <c r="G38" s="174" t="s">
        <v>52</v>
      </c>
      <c r="H38" s="175" t="s">
        <v>53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1" t="s">
        <v>113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Stezky pro terénní cyklistiku v lokalitě Čížkovy kameny</v>
      </c>
      <c r="F47" s="41"/>
      <c r="G47" s="41"/>
      <c r="H47" s="41"/>
      <c r="I47" s="157"/>
      <c r="J47" s="48"/>
      <c r="K47" s="52"/>
    </row>
    <row r="48" spans="2:11" ht="13.5">
      <c r="B48" s="29"/>
      <c r="C48" s="41" t="s">
        <v>109</v>
      </c>
      <c r="D48" s="30"/>
      <c r="E48" s="30"/>
      <c r="F48" s="30"/>
      <c r="G48" s="30"/>
      <c r="H48" s="30"/>
      <c r="I48" s="155"/>
      <c r="J48" s="30"/>
      <c r="K48" s="32"/>
    </row>
    <row r="49" spans="2:11" s="1" customFormat="1" ht="16.5" customHeight="1">
      <c r="B49" s="47"/>
      <c r="C49" s="48"/>
      <c r="D49" s="48"/>
      <c r="E49" s="156" t="s">
        <v>366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1" t="s">
        <v>111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02 - Značení tratí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11. 7. 2018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Město Trutnov</v>
      </c>
      <c r="G55" s="48"/>
      <c r="H55" s="48"/>
      <c r="I55" s="159" t="s">
        <v>34</v>
      </c>
      <c r="J55" s="45" t="str">
        <f>E23</f>
        <v>PROJEKCE s.r.o.</v>
      </c>
      <c r="K55" s="52"/>
    </row>
    <row r="56" spans="2:11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114</v>
      </c>
      <c r="D58" s="172"/>
      <c r="E58" s="172"/>
      <c r="F58" s="172"/>
      <c r="G58" s="172"/>
      <c r="H58" s="172"/>
      <c r="I58" s="186"/>
      <c r="J58" s="187" t="s">
        <v>115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116</v>
      </c>
      <c r="D60" s="48"/>
      <c r="E60" s="48"/>
      <c r="F60" s="48"/>
      <c r="G60" s="48"/>
      <c r="H60" s="48"/>
      <c r="I60" s="157"/>
      <c r="J60" s="168">
        <f>J84</f>
        <v>0</v>
      </c>
      <c r="K60" s="52"/>
      <c r="AU60" s="25" t="s">
        <v>117</v>
      </c>
    </row>
    <row r="61" spans="2:11" s="8" customFormat="1" ht="24.95" customHeight="1">
      <c r="B61" s="190"/>
      <c r="C61" s="191"/>
      <c r="D61" s="192" t="s">
        <v>118</v>
      </c>
      <c r="E61" s="193"/>
      <c r="F61" s="193"/>
      <c r="G61" s="193"/>
      <c r="H61" s="193"/>
      <c r="I61" s="194"/>
      <c r="J61" s="195">
        <f>J85</f>
        <v>0</v>
      </c>
      <c r="K61" s="196"/>
    </row>
    <row r="62" spans="2:11" s="9" customFormat="1" ht="19.9" customHeight="1">
      <c r="B62" s="197"/>
      <c r="C62" s="198"/>
      <c r="D62" s="199" t="s">
        <v>122</v>
      </c>
      <c r="E62" s="200"/>
      <c r="F62" s="200"/>
      <c r="G62" s="200"/>
      <c r="H62" s="200"/>
      <c r="I62" s="201"/>
      <c r="J62" s="202">
        <f>J86</f>
        <v>0</v>
      </c>
      <c r="K62" s="203"/>
    </row>
    <row r="63" spans="2:11" s="1" customFormat="1" ht="21.8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pans="2:11" s="1" customFormat="1" ht="6.95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pans="2:12" s="1" customFormat="1" ht="6.95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pans="2:12" s="1" customFormat="1" ht="36.95" customHeight="1">
      <c r="B69" s="47"/>
      <c r="C69" s="74" t="s">
        <v>125</v>
      </c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6.95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16.5" customHeight="1">
      <c r="B72" s="47"/>
      <c r="C72" s="75"/>
      <c r="D72" s="75"/>
      <c r="E72" s="205" t="str">
        <f>E7</f>
        <v>Stezky pro terénní cyklistiku v lokalitě Čížkovy kameny</v>
      </c>
      <c r="F72" s="77"/>
      <c r="G72" s="77"/>
      <c r="H72" s="77"/>
      <c r="I72" s="204"/>
      <c r="J72" s="75"/>
      <c r="K72" s="75"/>
      <c r="L72" s="73"/>
    </row>
    <row r="73" spans="2:12" ht="13.5">
      <c r="B73" s="29"/>
      <c r="C73" s="77" t="s">
        <v>109</v>
      </c>
      <c r="D73" s="206"/>
      <c r="E73" s="206"/>
      <c r="F73" s="206"/>
      <c r="G73" s="206"/>
      <c r="H73" s="206"/>
      <c r="I73" s="149"/>
      <c r="J73" s="206"/>
      <c r="K73" s="206"/>
      <c r="L73" s="207"/>
    </row>
    <row r="74" spans="2:12" s="1" customFormat="1" ht="16.5" customHeight="1">
      <c r="B74" s="47"/>
      <c r="C74" s="75"/>
      <c r="D74" s="75"/>
      <c r="E74" s="205" t="s">
        <v>366</v>
      </c>
      <c r="F74" s="75"/>
      <c r="G74" s="75"/>
      <c r="H74" s="75"/>
      <c r="I74" s="204"/>
      <c r="J74" s="75"/>
      <c r="K74" s="75"/>
      <c r="L74" s="73"/>
    </row>
    <row r="75" spans="2:12" s="1" customFormat="1" ht="14.4" customHeight="1">
      <c r="B75" s="47"/>
      <c r="C75" s="77" t="s">
        <v>111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E11</f>
        <v>02 - Značení tratí</v>
      </c>
      <c r="F76" s="75"/>
      <c r="G76" s="75"/>
      <c r="H76" s="75"/>
      <c r="I76" s="204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8" customHeight="1">
      <c r="B78" s="47"/>
      <c r="C78" s="77" t="s">
        <v>23</v>
      </c>
      <c r="D78" s="75"/>
      <c r="E78" s="75"/>
      <c r="F78" s="208" t="str">
        <f>F14</f>
        <v xml:space="preserve"> </v>
      </c>
      <c r="G78" s="75"/>
      <c r="H78" s="75"/>
      <c r="I78" s="209" t="s">
        <v>25</v>
      </c>
      <c r="J78" s="86" t="str">
        <f>IF(J14="","",J14)</f>
        <v>11. 7. 2018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3.5">
      <c r="B80" s="47"/>
      <c r="C80" s="77" t="s">
        <v>27</v>
      </c>
      <c r="D80" s="75"/>
      <c r="E80" s="75"/>
      <c r="F80" s="208" t="str">
        <f>E17</f>
        <v>Město Trutnov</v>
      </c>
      <c r="G80" s="75"/>
      <c r="H80" s="75"/>
      <c r="I80" s="209" t="s">
        <v>34</v>
      </c>
      <c r="J80" s="208" t="str">
        <f>E23</f>
        <v>PROJEKCE s.r.o.</v>
      </c>
      <c r="K80" s="75"/>
      <c r="L80" s="73"/>
    </row>
    <row r="81" spans="2:12" s="1" customFormat="1" ht="14.4" customHeight="1">
      <c r="B81" s="47"/>
      <c r="C81" s="77" t="s">
        <v>32</v>
      </c>
      <c r="D81" s="75"/>
      <c r="E81" s="75"/>
      <c r="F81" s="208" t="str">
        <f>IF(E20="","",E20)</f>
        <v/>
      </c>
      <c r="G81" s="75"/>
      <c r="H81" s="75"/>
      <c r="I81" s="204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20" s="10" customFormat="1" ht="29.25" customHeight="1">
      <c r="B83" s="210"/>
      <c r="C83" s="211" t="s">
        <v>126</v>
      </c>
      <c r="D83" s="212" t="s">
        <v>60</v>
      </c>
      <c r="E83" s="212" t="s">
        <v>56</v>
      </c>
      <c r="F83" s="212" t="s">
        <v>127</v>
      </c>
      <c r="G83" s="212" t="s">
        <v>128</v>
      </c>
      <c r="H83" s="212" t="s">
        <v>129</v>
      </c>
      <c r="I83" s="213" t="s">
        <v>130</v>
      </c>
      <c r="J83" s="212" t="s">
        <v>115</v>
      </c>
      <c r="K83" s="214" t="s">
        <v>131</v>
      </c>
      <c r="L83" s="215"/>
      <c r="M83" s="103" t="s">
        <v>132</v>
      </c>
      <c r="N83" s="104" t="s">
        <v>45</v>
      </c>
      <c r="O83" s="104" t="s">
        <v>133</v>
      </c>
      <c r="P83" s="104" t="s">
        <v>134</v>
      </c>
      <c r="Q83" s="104" t="s">
        <v>135</v>
      </c>
      <c r="R83" s="104" t="s">
        <v>136</v>
      </c>
      <c r="S83" s="104" t="s">
        <v>137</v>
      </c>
      <c r="T83" s="105" t="s">
        <v>138</v>
      </c>
    </row>
    <row r="84" spans="2:63" s="1" customFormat="1" ht="29.25" customHeight="1">
      <c r="B84" s="47"/>
      <c r="C84" s="109" t="s">
        <v>116</v>
      </c>
      <c r="D84" s="75"/>
      <c r="E84" s="75"/>
      <c r="F84" s="75"/>
      <c r="G84" s="75"/>
      <c r="H84" s="75"/>
      <c r="I84" s="204"/>
      <c r="J84" s="216">
        <f>BK84</f>
        <v>0</v>
      </c>
      <c r="K84" s="75"/>
      <c r="L84" s="73"/>
      <c r="M84" s="106"/>
      <c r="N84" s="107"/>
      <c r="O84" s="107"/>
      <c r="P84" s="217">
        <f>P85</f>
        <v>0</v>
      </c>
      <c r="Q84" s="107"/>
      <c r="R84" s="217">
        <f>R85</f>
        <v>0</v>
      </c>
      <c r="S84" s="107"/>
      <c r="T84" s="218">
        <f>T85</f>
        <v>0</v>
      </c>
      <c r="AT84" s="25" t="s">
        <v>74</v>
      </c>
      <c r="AU84" s="25" t="s">
        <v>117</v>
      </c>
      <c r="BK84" s="219">
        <f>BK85</f>
        <v>0</v>
      </c>
    </row>
    <row r="85" spans="2:63" s="11" customFormat="1" ht="37.4" customHeight="1">
      <c r="B85" s="220"/>
      <c r="C85" s="221"/>
      <c r="D85" s="222" t="s">
        <v>74</v>
      </c>
      <c r="E85" s="223" t="s">
        <v>139</v>
      </c>
      <c r="F85" s="223" t="s">
        <v>140</v>
      </c>
      <c r="G85" s="221"/>
      <c r="H85" s="221"/>
      <c r="I85" s="224"/>
      <c r="J85" s="225">
        <f>BK85</f>
        <v>0</v>
      </c>
      <c r="K85" s="221"/>
      <c r="L85" s="226"/>
      <c r="M85" s="227"/>
      <c r="N85" s="228"/>
      <c r="O85" s="228"/>
      <c r="P85" s="229">
        <f>P86</f>
        <v>0</v>
      </c>
      <c r="Q85" s="228"/>
      <c r="R85" s="229">
        <f>R86</f>
        <v>0</v>
      </c>
      <c r="S85" s="228"/>
      <c r="T85" s="230">
        <f>T86</f>
        <v>0</v>
      </c>
      <c r="AR85" s="231" t="s">
        <v>82</v>
      </c>
      <c r="AT85" s="232" t="s">
        <v>74</v>
      </c>
      <c r="AU85" s="232" t="s">
        <v>75</v>
      </c>
      <c r="AY85" s="231" t="s">
        <v>141</v>
      </c>
      <c r="BK85" s="233">
        <f>BK86</f>
        <v>0</v>
      </c>
    </row>
    <row r="86" spans="2:63" s="11" customFormat="1" ht="19.9" customHeight="1">
      <c r="B86" s="220"/>
      <c r="C86" s="221"/>
      <c r="D86" s="222" t="s">
        <v>74</v>
      </c>
      <c r="E86" s="234" t="s">
        <v>211</v>
      </c>
      <c r="F86" s="234" t="s">
        <v>300</v>
      </c>
      <c r="G86" s="221"/>
      <c r="H86" s="221"/>
      <c r="I86" s="224"/>
      <c r="J86" s="235">
        <f>BK86</f>
        <v>0</v>
      </c>
      <c r="K86" s="221"/>
      <c r="L86" s="226"/>
      <c r="M86" s="227"/>
      <c r="N86" s="228"/>
      <c r="O86" s="228"/>
      <c r="P86" s="229">
        <f>SUM(P87:P96)</f>
        <v>0</v>
      </c>
      <c r="Q86" s="228"/>
      <c r="R86" s="229">
        <f>SUM(R87:R96)</f>
        <v>0</v>
      </c>
      <c r="S86" s="228"/>
      <c r="T86" s="230">
        <f>SUM(T87:T96)</f>
        <v>0</v>
      </c>
      <c r="AR86" s="231" t="s">
        <v>82</v>
      </c>
      <c r="AT86" s="232" t="s">
        <v>74</v>
      </c>
      <c r="AU86" s="232" t="s">
        <v>82</v>
      </c>
      <c r="AY86" s="231" t="s">
        <v>141</v>
      </c>
      <c r="BK86" s="233">
        <f>SUM(BK87:BK96)</f>
        <v>0</v>
      </c>
    </row>
    <row r="87" spans="2:65" s="1" customFormat="1" ht="16.5" customHeight="1">
      <c r="B87" s="47"/>
      <c r="C87" s="236" t="s">
        <v>82</v>
      </c>
      <c r="D87" s="236" t="s">
        <v>143</v>
      </c>
      <c r="E87" s="237" t="s">
        <v>368</v>
      </c>
      <c r="F87" s="238" t="s">
        <v>369</v>
      </c>
      <c r="G87" s="239" t="s">
        <v>167</v>
      </c>
      <c r="H87" s="240">
        <v>8</v>
      </c>
      <c r="I87" s="241"/>
      <c r="J87" s="242">
        <f>ROUND(I87*H87,2)</f>
        <v>0</v>
      </c>
      <c r="K87" s="238" t="s">
        <v>270</v>
      </c>
      <c r="L87" s="73"/>
      <c r="M87" s="243" t="s">
        <v>21</v>
      </c>
      <c r="N87" s="244" t="s">
        <v>46</v>
      </c>
      <c r="O87" s="48"/>
      <c r="P87" s="245">
        <f>O87*H87</f>
        <v>0</v>
      </c>
      <c r="Q87" s="245">
        <v>0</v>
      </c>
      <c r="R87" s="245">
        <f>Q87*H87</f>
        <v>0</v>
      </c>
      <c r="S87" s="245">
        <v>0</v>
      </c>
      <c r="T87" s="246">
        <f>S87*H87</f>
        <v>0</v>
      </c>
      <c r="AR87" s="25" t="s">
        <v>148</v>
      </c>
      <c r="AT87" s="25" t="s">
        <v>143</v>
      </c>
      <c r="AU87" s="25" t="s">
        <v>84</v>
      </c>
      <c r="AY87" s="25" t="s">
        <v>141</v>
      </c>
      <c r="BE87" s="247">
        <f>IF(N87="základní",J87,0)</f>
        <v>0</v>
      </c>
      <c r="BF87" s="247">
        <f>IF(N87="snížená",J87,0)</f>
        <v>0</v>
      </c>
      <c r="BG87" s="247">
        <f>IF(N87="zákl. přenesená",J87,0)</f>
        <v>0</v>
      </c>
      <c r="BH87" s="247">
        <f>IF(N87="sníž. přenesená",J87,0)</f>
        <v>0</v>
      </c>
      <c r="BI87" s="247">
        <f>IF(N87="nulová",J87,0)</f>
        <v>0</v>
      </c>
      <c r="BJ87" s="25" t="s">
        <v>82</v>
      </c>
      <c r="BK87" s="247">
        <f>ROUND(I87*H87,2)</f>
        <v>0</v>
      </c>
      <c r="BL87" s="25" t="s">
        <v>148</v>
      </c>
      <c r="BM87" s="25" t="s">
        <v>370</v>
      </c>
    </row>
    <row r="88" spans="2:47" s="1" customFormat="1" ht="13.5">
      <c r="B88" s="47"/>
      <c r="C88" s="75"/>
      <c r="D88" s="250" t="s">
        <v>272</v>
      </c>
      <c r="E88" s="75"/>
      <c r="F88" s="292" t="s">
        <v>291</v>
      </c>
      <c r="G88" s="75"/>
      <c r="H88" s="75"/>
      <c r="I88" s="204"/>
      <c r="J88" s="75"/>
      <c r="K88" s="75"/>
      <c r="L88" s="73"/>
      <c r="M88" s="293"/>
      <c r="N88" s="48"/>
      <c r="O88" s="48"/>
      <c r="P88" s="48"/>
      <c r="Q88" s="48"/>
      <c r="R88" s="48"/>
      <c r="S88" s="48"/>
      <c r="T88" s="96"/>
      <c r="AT88" s="25" t="s">
        <v>272</v>
      </c>
      <c r="AU88" s="25" t="s">
        <v>84</v>
      </c>
    </row>
    <row r="89" spans="2:51" s="12" customFormat="1" ht="13.5">
      <c r="B89" s="248"/>
      <c r="C89" s="249"/>
      <c r="D89" s="250" t="s">
        <v>150</v>
      </c>
      <c r="E89" s="251" t="s">
        <v>21</v>
      </c>
      <c r="F89" s="252" t="s">
        <v>371</v>
      </c>
      <c r="G89" s="249"/>
      <c r="H89" s="251" t="s">
        <v>21</v>
      </c>
      <c r="I89" s="253"/>
      <c r="J89" s="249"/>
      <c r="K89" s="249"/>
      <c r="L89" s="254"/>
      <c r="M89" s="255"/>
      <c r="N89" s="256"/>
      <c r="O89" s="256"/>
      <c r="P89" s="256"/>
      <c r="Q89" s="256"/>
      <c r="R89" s="256"/>
      <c r="S89" s="256"/>
      <c r="T89" s="257"/>
      <c r="AT89" s="258" t="s">
        <v>150</v>
      </c>
      <c r="AU89" s="258" t="s">
        <v>84</v>
      </c>
      <c r="AV89" s="12" t="s">
        <v>82</v>
      </c>
      <c r="AW89" s="12" t="s">
        <v>38</v>
      </c>
      <c r="AX89" s="12" t="s">
        <v>75</v>
      </c>
      <c r="AY89" s="258" t="s">
        <v>141</v>
      </c>
    </row>
    <row r="90" spans="2:51" s="13" customFormat="1" ht="13.5">
      <c r="B90" s="259"/>
      <c r="C90" s="260"/>
      <c r="D90" s="250" t="s">
        <v>150</v>
      </c>
      <c r="E90" s="261" t="s">
        <v>21</v>
      </c>
      <c r="F90" s="262" t="s">
        <v>372</v>
      </c>
      <c r="G90" s="260"/>
      <c r="H90" s="263">
        <v>8</v>
      </c>
      <c r="I90" s="264"/>
      <c r="J90" s="260"/>
      <c r="K90" s="260"/>
      <c r="L90" s="265"/>
      <c r="M90" s="266"/>
      <c r="N90" s="267"/>
      <c r="O90" s="267"/>
      <c r="P90" s="267"/>
      <c r="Q90" s="267"/>
      <c r="R90" s="267"/>
      <c r="S90" s="267"/>
      <c r="T90" s="268"/>
      <c r="AT90" s="269" t="s">
        <v>150</v>
      </c>
      <c r="AU90" s="269" t="s">
        <v>84</v>
      </c>
      <c r="AV90" s="13" t="s">
        <v>84</v>
      </c>
      <c r="AW90" s="13" t="s">
        <v>38</v>
      </c>
      <c r="AX90" s="13" t="s">
        <v>75</v>
      </c>
      <c r="AY90" s="269" t="s">
        <v>141</v>
      </c>
    </row>
    <row r="91" spans="2:51" s="14" customFormat="1" ht="13.5">
      <c r="B91" s="270"/>
      <c r="C91" s="271"/>
      <c r="D91" s="250" t="s">
        <v>150</v>
      </c>
      <c r="E91" s="272" t="s">
        <v>21</v>
      </c>
      <c r="F91" s="273" t="s">
        <v>157</v>
      </c>
      <c r="G91" s="271"/>
      <c r="H91" s="274">
        <v>8</v>
      </c>
      <c r="I91" s="275"/>
      <c r="J91" s="271"/>
      <c r="K91" s="271"/>
      <c r="L91" s="276"/>
      <c r="M91" s="277"/>
      <c r="N91" s="278"/>
      <c r="O91" s="278"/>
      <c r="P91" s="278"/>
      <c r="Q91" s="278"/>
      <c r="R91" s="278"/>
      <c r="S91" s="278"/>
      <c r="T91" s="279"/>
      <c r="AT91" s="280" t="s">
        <v>150</v>
      </c>
      <c r="AU91" s="280" t="s">
        <v>84</v>
      </c>
      <c r="AV91" s="14" t="s">
        <v>148</v>
      </c>
      <c r="AW91" s="14" t="s">
        <v>38</v>
      </c>
      <c r="AX91" s="14" t="s">
        <v>82</v>
      </c>
      <c r="AY91" s="280" t="s">
        <v>141</v>
      </c>
    </row>
    <row r="92" spans="2:65" s="1" customFormat="1" ht="16.5" customHeight="1">
      <c r="B92" s="47"/>
      <c r="C92" s="297" t="s">
        <v>84</v>
      </c>
      <c r="D92" s="297" t="s">
        <v>373</v>
      </c>
      <c r="E92" s="298" t="s">
        <v>374</v>
      </c>
      <c r="F92" s="299" t="s">
        <v>375</v>
      </c>
      <c r="G92" s="300" t="s">
        <v>167</v>
      </c>
      <c r="H92" s="301">
        <v>8</v>
      </c>
      <c r="I92" s="302"/>
      <c r="J92" s="303">
        <f>ROUND(I92*H92,2)</f>
        <v>0</v>
      </c>
      <c r="K92" s="299" t="s">
        <v>270</v>
      </c>
      <c r="L92" s="304"/>
      <c r="M92" s="305" t="s">
        <v>21</v>
      </c>
      <c r="N92" s="306" t="s">
        <v>46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205</v>
      </c>
      <c r="AT92" s="25" t="s">
        <v>373</v>
      </c>
      <c r="AU92" s="25" t="s">
        <v>84</v>
      </c>
      <c r="AY92" s="25" t="s">
        <v>141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82</v>
      </c>
      <c r="BK92" s="247">
        <f>ROUND(I92*H92,2)</f>
        <v>0</v>
      </c>
      <c r="BL92" s="25" t="s">
        <v>148</v>
      </c>
      <c r="BM92" s="25" t="s">
        <v>376</v>
      </c>
    </row>
    <row r="93" spans="2:47" s="1" customFormat="1" ht="13.5">
      <c r="B93" s="47"/>
      <c r="C93" s="75"/>
      <c r="D93" s="250" t="s">
        <v>272</v>
      </c>
      <c r="E93" s="75"/>
      <c r="F93" s="292" t="s">
        <v>377</v>
      </c>
      <c r="G93" s="75"/>
      <c r="H93" s="75"/>
      <c r="I93" s="204"/>
      <c r="J93" s="75"/>
      <c r="K93" s="75"/>
      <c r="L93" s="73"/>
      <c r="M93" s="293"/>
      <c r="N93" s="48"/>
      <c r="O93" s="48"/>
      <c r="P93" s="48"/>
      <c r="Q93" s="48"/>
      <c r="R93" s="48"/>
      <c r="S93" s="48"/>
      <c r="T93" s="96"/>
      <c r="AT93" s="25" t="s">
        <v>272</v>
      </c>
      <c r="AU93" s="25" t="s">
        <v>84</v>
      </c>
    </row>
    <row r="94" spans="2:51" s="12" customFormat="1" ht="13.5">
      <c r="B94" s="248"/>
      <c r="C94" s="249"/>
      <c r="D94" s="250" t="s">
        <v>150</v>
      </c>
      <c r="E94" s="251" t="s">
        <v>21</v>
      </c>
      <c r="F94" s="252" t="s">
        <v>378</v>
      </c>
      <c r="G94" s="249"/>
      <c r="H94" s="251" t="s">
        <v>21</v>
      </c>
      <c r="I94" s="253"/>
      <c r="J94" s="249"/>
      <c r="K94" s="249"/>
      <c r="L94" s="254"/>
      <c r="M94" s="255"/>
      <c r="N94" s="256"/>
      <c r="O94" s="256"/>
      <c r="P94" s="256"/>
      <c r="Q94" s="256"/>
      <c r="R94" s="256"/>
      <c r="S94" s="256"/>
      <c r="T94" s="257"/>
      <c r="AT94" s="258" t="s">
        <v>150</v>
      </c>
      <c r="AU94" s="258" t="s">
        <v>84</v>
      </c>
      <c r="AV94" s="12" t="s">
        <v>82</v>
      </c>
      <c r="AW94" s="12" t="s">
        <v>38</v>
      </c>
      <c r="AX94" s="12" t="s">
        <v>75</v>
      </c>
      <c r="AY94" s="258" t="s">
        <v>141</v>
      </c>
    </row>
    <row r="95" spans="2:51" s="13" customFormat="1" ht="13.5">
      <c r="B95" s="259"/>
      <c r="C95" s="260"/>
      <c r="D95" s="250" t="s">
        <v>150</v>
      </c>
      <c r="E95" s="261" t="s">
        <v>21</v>
      </c>
      <c r="F95" s="262" t="s">
        <v>372</v>
      </c>
      <c r="G95" s="260"/>
      <c r="H95" s="263">
        <v>8</v>
      </c>
      <c r="I95" s="264"/>
      <c r="J95" s="260"/>
      <c r="K95" s="260"/>
      <c r="L95" s="265"/>
      <c r="M95" s="266"/>
      <c r="N95" s="267"/>
      <c r="O95" s="267"/>
      <c r="P95" s="267"/>
      <c r="Q95" s="267"/>
      <c r="R95" s="267"/>
      <c r="S95" s="267"/>
      <c r="T95" s="268"/>
      <c r="AT95" s="269" t="s">
        <v>150</v>
      </c>
      <c r="AU95" s="269" t="s">
        <v>84</v>
      </c>
      <c r="AV95" s="13" t="s">
        <v>84</v>
      </c>
      <c r="AW95" s="13" t="s">
        <v>38</v>
      </c>
      <c r="AX95" s="13" t="s">
        <v>75</v>
      </c>
      <c r="AY95" s="269" t="s">
        <v>141</v>
      </c>
    </row>
    <row r="96" spans="2:51" s="14" customFormat="1" ht="13.5">
      <c r="B96" s="270"/>
      <c r="C96" s="271"/>
      <c r="D96" s="250" t="s">
        <v>150</v>
      </c>
      <c r="E96" s="272" t="s">
        <v>21</v>
      </c>
      <c r="F96" s="273" t="s">
        <v>157</v>
      </c>
      <c r="G96" s="271"/>
      <c r="H96" s="274">
        <v>8</v>
      </c>
      <c r="I96" s="275"/>
      <c r="J96" s="271"/>
      <c r="K96" s="271"/>
      <c r="L96" s="276"/>
      <c r="M96" s="307"/>
      <c r="N96" s="308"/>
      <c r="O96" s="308"/>
      <c r="P96" s="308"/>
      <c r="Q96" s="308"/>
      <c r="R96" s="308"/>
      <c r="S96" s="308"/>
      <c r="T96" s="309"/>
      <c r="AT96" s="280" t="s">
        <v>150</v>
      </c>
      <c r="AU96" s="280" t="s">
        <v>84</v>
      </c>
      <c r="AV96" s="14" t="s">
        <v>148</v>
      </c>
      <c r="AW96" s="14" t="s">
        <v>38</v>
      </c>
      <c r="AX96" s="14" t="s">
        <v>82</v>
      </c>
      <c r="AY96" s="280" t="s">
        <v>141</v>
      </c>
    </row>
    <row r="97" spans="2:12" s="1" customFormat="1" ht="6.95" customHeight="1">
      <c r="B97" s="68"/>
      <c r="C97" s="69"/>
      <c r="D97" s="69"/>
      <c r="E97" s="69"/>
      <c r="F97" s="69"/>
      <c r="G97" s="69"/>
      <c r="H97" s="69"/>
      <c r="I97" s="179"/>
      <c r="J97" s="69"/>
      <c r="K97" s="69"/>
      <c r="L97" s="73"/>
    </row>
  </sheetData>
  <sheetProtection password="CC35" sheet="1" objects="1" scenarios="1" formatColumns="0" formatRows="0" autoFilter="0"/>
  <autoFilter ref="C83:K9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103</v>
      </c>
      <c r="G1" s="152" t="s">
        <v>104</v>
      </c>
      <c r="H1" s="152"/>
      <c r="I1" s="153"/>
      <c r="J1" s="152" t="s">
        <v>105</v>
      </c>
      <c r="K1" s="151" t="s">
        <v>106</v>
      </c>
      <c r="L1" s="152" t="s">
        <v>107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spans="2:46" ht="36.95" customHeight="1">
      <c r="B4" s="29"/>
      <c r="C4" s="30"/>
      <c r="D4" s="31" t="s">
        <v>108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Stezky pro terénní cyklistiku v lokalitě Čížkovy kameny</v>
      </c>
      <c r="F7" s="41"/>
      <c r="G7" s="41"/>
      <c r="H7" s="41"/>
      <c r="I7" s="155"/>
      <c r="J7" s="30"/>
      <c r="K7" s="32"/>
    </row>
    <row r="8" spans="2:11" ht="13.5">
      <c r="B8" s="29"/>
      <c r="C8" s="30"/>
      <c r="D8" s="41" t="s">
        <v>109</v>
      </c>
      <c r="E8" s="30"/>
      <c r="F8" s="30"/>
      <c r="G8" s="30"/>
      <c r="H8" s="30"/>
      <c r="I8" s="155"/>
      <c r="J8" s="30"/>
      <c r="K8" s="32"/>
    </row>
    <row r="9" spans="2:11" s="1" customFormat="1" ht="16.5" customHeight="1">
      <c r="B9" s="47"/>
      <c r="C9" s="48"/>
      <c r="D9" s="48"/>
      <c r="E9" s="156" t="s">
        <v>379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1" t="s">
        <v>111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380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11. 7. 2018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pans="2:11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37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1" t="s">
        <v>39</v>
      </c>
      <c r="E25" s="48"/>
      <c r="F25" s="48"/>
      <c r="G25" s="48"/>
      <c r="H25" s="48"/>
      <c r="I25" s="157"/>
      <c r="J25" s="48"/>
      <c r="K25" s="52"/>
    </row>
    <row r="26" spans="2:11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41</v>
      </c>
      <c r="E29" s="48"/>
      <c r="F29" s="48"/>
      <c r="G29" s="48"/>
      <c r="H29" s="48"/>
      <c r="I29" s="157"/>
      <c r="J29" s="168">
        <f>ROUND(J84,2)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43</v>
      </c>
      <c r="G31" s="48"/>
      <c r="H31" s="48"/>
      <c r="I31" s="169" t="s">
        <v>42</v>
      </c>
      <c r="J31" s="53" t="s">
        <v>44</v>
      </c>
      <c r="K31" s="52"/>
    </row>
    <row r="32" spans="2:11" s="1" customFormat="1" ht="14.4" customHeight="1">
      <c r="B32" s="47"/>
      <c r="C32" s="48"/>
      <c r="D32" s="56" t="s">
        <v>45</v>
      </c>
      <c r="E32" s="56" t="s">
        <v>46</v>
      </c>
      <c r="F32" s="170">
        <f>ROUND(SUM(BE84:BE95),2)</f>
        <v>0</v>
      </c>
      <c r="G32" s="48"/>
      <c r="H32" s="48"/>
      <c r="I32" s="171">
        <v>0.21</v>
      </c>
      <c r="J32" s="170">
        <f>ROUND(ROUND((SUM(BE84:BE95)),2)*I32,2)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47</v>
      </c>
      <c r="F33" s="170">
        <f>ROUND(SUM(BF84:BF95),2)</f>
        <v>0</v>
      </c>
      <c r="G33" s="48"/>
      <c r="H33" s="48"/>
      <c r="I33" s="171">
        <v>0.15</v>
      </c>
      <c r="J33" s="170">
        <f>ROUND(ROUND((SUM(BF84:BF95)),2)*I33,2)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48</v>
      </c>
      <c r="F34" s="170">
        <f>ROUND(SUM(BG84:BG95),2)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49</v>
      </c>
      <c r="F35" s="170">
        <f>ROUND(SUM(BH84:BH95),2)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50</v>
      </c>
      <c r="F36" s="170">
        <f>ROUND(SUM(BI84:BI95),2)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51</v>
      </c>
      <c r="E38" s="99"/>
      <c r="F38" s="99"/>
      <c r="G38" s="174" t="s">
        <v>52</v>
      </c>
      <c r="H38" s="175" t="s">
        <v>53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1" t="s">
        <v>113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Stezky pro terénní cyklistiku v lokalitě Čížkovy kameny</v>
      </c>
      <c r="F47" s="41"/>
      <c r="G47" s="41"/>
      <c r="H47" s="41"/>
      <c r="I47" s="157"/>
      <c r="J47" s="48"/>
      <c r="K47" s="52"/>
    </row>
    <row r="48" spans="2:11" ht="13.5">
      <c r="B48" s="29"/>
      <c r="C48" s="41" t="s">
        <v>109</v>
      </c>
      <c r="D48" s="30"/>
      <c r="E48" s="30"/>
      <c r="F48" s="30"/>
      <c r="G48" s="30"/>
      <c r="H48" s="30"/>
      <c r="I48" s="155"/>
      <c r="J48" s="30"/>
      <c r="K48" s="32"/>
    </row>
    <row r="49" spans="2:11" s="1" customFormat="1" ht="16.5" customHeight="1">
      <c r="B49" s="47"/>
      <c r="C49" s="48"/>
      <c r="D49" s="48"/>
      <c r="E49" s="156" t="s">
        <v>379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1" t="s">
        <v>111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03 - Dřevěná lávka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11. 7. 2018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Město Trutnov</v>
      </c>
      <c r="G55" s="48"/>
      <c r="H55" s="48"/>
      <c r="I55" s="159" t="s">
        <v>34</v>
      </c>
      <c r="J55" s="45" t="str">
        <f>E23</f>
        <v>PROJEKCE s.r.o.</v>
      </c>
      <c r="K55" s="52"/>
    </row>
    <row r="56" spans="2:11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114</v>
      </c>
      <c r="D58" s="172"/>
      <c r="E58" s="172"/>
      <c r="F58" s="172"/>
      <c r="G58" s="172"/>
      <c r="H58" s="172"/>
      <c r="I58" s="186"/>
      <c r="J58" s="187" t="s">
        <v>115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116</v>
      </c>
      <c r="D60" s="48"/>
      <c r="E60" s="48"/>
      <c r="F60" s="48"/>
      <c r="G60" s="48"/>
      <c r="H60" s="48"/>
      <c r="I60" s="157"/>
      <c r="J60" s="168">
        <f>J84</f>
        <v>0</v>
      </c>
      <c r="K60" s="52"/>
      <c r="AU60" s="25" t="s">
        <v>117</v>
      </c>
    </row>
    <row r="61" spans="2:11" s="8" customFormat="1" ht="24.95" customHeight="1">
      <c r="B61" s="190"/>
      <c r="C61" s="191"/>
      <c r="D61" s="192" t="s">
        <v>118</v>
      </c>
      <c r="E61" s="193"/>
      <c r="F61" s="193"/>
      <c r="G61" s="193"/>
      <c r="H61" s="193"/>
      <c r="I61" s="194"/>
      <c r="J61" s="195">
        <f>J85</f>
        <v>0</v>
      </c>
      <c r="K61" s="196"/>
    </row>
    <row r="62" spans="2:11" s="9" customFormat="1" ht="19.9" customHeight="1">
      <c r="B62" s="197"/>
      <c r="C62" s="198"/>
      <c r="D62" s="199" t="s">
        <v>122</v>
      </c>
      <c r="E62" s="200"/>
      <c r="F62" s="200"/>
      <c r="G62" s="200"/>
      <c r="H62" s="200"/>
      <c r="I62" s="201"/>
      <c r="J62" s="202">
        <f>J86</f>
        <v>0</v>
      </c>
      <c r="K62" s="203"/>
    </row>
    <row r="63" spans="2:11" s="1" customFormat="1" ht="21.8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pans="2:11" s="1" customFormat="1" ht="6.95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pans="2:12" s="1" customFormat="1" ht="6.95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pans="2:12" s="1" customFormat="1" ht="36.95" customHeight="1">
      <c r="B69" s="47"/>
      <c r="C69" s="74" t="s">
        <v>125</v>
      </c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6.95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16.5" customHeight="1">
      <c r="B72" s="47"/>
      <c r="C72" s="75"/>
      <c r="D72" s="75"/>
      <c r="E72" s="205" t="str">
        <f>E7</f>
        <v>Stezky pro terénní cyklistiku v lokalitě Čížkovy kameny</v>
      </c>
      <c r="F72" s="77"/>
      <c r="G72" s="77"/>
      <c r="H72" s="77"/>
      <c r="I72" s="204"/>
      <c r="J72" s="75"/>
      <c r="K72" s="75"/>
      <c r="L72" s="73"/>
    </row>
    <row r="73" spans="2:12" ht="13.5">
      <c r="B73" s="29"/>
      <c r="C73" s="77" t="s">
        <v>109</v>
      </c>
      <c r="D73" s="206"/>
      <c r="E73" s="206"/>
      <c r="F73" s="206"/>
      <c r="G73" s="206"/>
      <c r="H73" s="206"/>
      <c r="I73" s="149"/>
      <c r="J73" s="206"/>
      <c r="K73" s="206"/>
      <c r="L73" s="207"/>
    </row>
    <row r="74" spans="2:12" s="1" customFormat="1" ht="16.5" customHeight="1">
      <c r="B74" s="47"/>
      <c r="C74" s="75"/>
      <c r="D74" s="75"/>
      <c r="E74" s="205" t="s">
        <v>379</v>
      </c>
      <c r="F74" s="75"/>
      <c r="G74" s="75"/>
      <c r="H74" s="75"/>
      <c r="I74" s="204"/>
      <c r="J74" s="75"/>
      <c r="K74" s="75"/>
      <c r="L74" s="73"/>
    </row>
    <row r="75" spans="2:12" s="1" customFormat="1" ht="14.4" customHeight="1">
      <c r="B75" s="47"/>
      <c r="C75" s="77" t="s">
        <v>111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E11</f>
        <v>03 - Dřevěná lávka</v>
      </c>
      <c r="F76" s="75"/>
      <c r="G76" s="75"/>
      <c r="H76" s="75"/>
      <c r="I76" s="204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8" customHeight="1">
      <c r="B78" s="47"/>
      <c r="C78" s="77" t="s">
        <v>23</v>
      </c>
      <c r="D78" s="75"/>
      <c r="E78" s="75"/>
      <c r="F78" s="208" t="str">
        <f>F14</f>
        <v xml:space="preserve"> </v>
      </c>
      <c r="G78" s="75"/>
      <c r="H78" s="75"/>
      <c r="I78" s="209" t="s">
        <v>25</v>
      </c>
      <c r="J78" s="86" t="str">
        <f>IF(J14="","",J14)</f>
        <v>11. 7. 2018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3.5">
      <c r="B80" s="47"/>
      <c r="C80" s="77" t="s">
        <v>27</v>
      </c>
      <c r="D80" s="75"/>
      <c r="E80" s="75"/>
      <c r="F80" s="208" t="str">
        <f>E17</f>
        <v>Město Trutnov</v>
      </c>
      <c r="G80" s="75"/>
      <c r="H80" s="75"/>
      <c r="I80" s="209" t="s">
        <v>34</v>
      </c>
      <c r="J80" s="208" t="str">
        <f>E23</f>
        <v>PROJEKCE s.r.o.</v>
      </c>
      <c r="K80" s="75"/>
      <c r="L80" s="73"/>
    </row>
    <row r="81" spans="2:12" s="1" customFormat="1" ht="14.4" customHeight="1">
      <c r="B81" s="47"/>
      <c r="C81" s="77" t="s">
        <v>32</v>
      </c>
      <c r="D81" s="75"/>
      <c r="E81" s="75"/>
      <c r="F81" s="208" t="str">
        <f>IF(E20="","",E20)</f>
        <v/>
      </c>
      <c r="G81" s="75"/>
      <c r="H81" s="75"/>
      <c r="I81" s="204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20" s="10" customFormat="1" ht="29.25" customHeight="1">
      <c r="B83" s="210"/>
      <c r="C83" s="211" t="s">
        <v>126</v>
      </c>
      <c r="D83" s="212" t="s">
        <v>60</v>
      </c>
      <c r="E83" s="212" t="s">
        <v>56</v>
      </c>
      <c r="F83" s="212" t="s">
        <v>127</v>
      </c>
      <c r="G83" s="212" t="s">
        <v>128</v>
      </c>
      <c r="H83" s="212" t="s">
        <v>129</v>
      </c>
      <c r="I83" s="213" t="s">
        <v>130</v>
      </c>
      <c r="J83" s="212" t="s">
        <v>115</v>
      </c>
      <c r="K83" s="214" t="s">
        <v>131</v>
      </c>
      <c r="L83" s="215"/>
      <c r="M83" s="103" t="s">
        <v>132</v>
      </c>
      <c r="N83" s="104" t="s">
        <v>45</v>
      </c>
      <c r="O83" s="104" t="s">
        <v>133</v>
      </c>
      <c r="P83" s="104" t="s">
        <v>134</v>
      </c>
      <c r="Q83" s="104" t="s">
        <v>135</v>
      </c>
      <c r="R83" s="104" t="s">
        <v>136</v>
      </c>
      <c r="S83" s="104" t="s">
        <v>137</v>
      </c>
      <c r="T83" s="105" t="s">
        <v>138</v>
      </c>
    </row>
    <row r="84" spans="2:63" s="1" customFormat="1" ht="29.25" customHeight="1">
      <c r="B84" s="47"/>
      <c r="C84" s="109" t="s">
        <v>116</v>
      </c>
      <c r="D84" s="75"/>
      <c r="E84" s="75"/>
      <c r="F84" s="75"/>
      <c r="G84" s="75"/>
      <c r="H84" s="75"/>
      <c r="I84" s="204"/>
      <c r="J84" s="216">
        <f>BK84</f>
        <v>0</v>
      </c>
      <c r="K84" s="75"/>
      <c r="L84" s="73"/>
      <c r="M84" s="106"/>
      <c r="N84" s="107"/>
      <c r="O84" s="107"/>
      <c r="P84" s="217">
        <f>P85</f>
        <v>0</v>
      </c>
      <c r="Q84" s="107"/>
      <c r="R84" s="217">
        <f>R85</f>
        <v>0</v>
      </c>
      <c r="S84" s="107"/>
      <c r="T84" s="218">
        <f>T85</f>
        <v>0</v>
      </c>
      <c r="AT84" s="25" t="s">
        <v>74</v>
      </c>
      <c r="AU84" s="25" t="s">
        <v>117</v>
      </c>
      <c r="BK84" s="219">
        <f>BK85</f>
        <v>0</v>
      </c>
    </row>
    <row r="85" spans="2:63" s="11" customFormat="1" ht="37.4" customHeight="1">
      <c r="B85" s="220"/>
      <c r="C85" s="221"/>
      <c r="D85" s="222" t="s">
        <v>74</v>
      </c>
      <c r="E85" s="223" t="s">
        <v>139</v>
      </c>
      <c r="F85" s="223" t="s">
        <v>140</v>
      </c>
      <c r="G85" s="221"/>
      <c r="H85" s="221"/>
      <c r="I85" s="224"/>
      <c r="J85" s="225">
        <f>BK85</f>
        <v>0</v>
      </c>
      <c r="K85" s="221"/>
      <c r="L85" s="226"/>
      <c r="M85" s="227"/>
      <c r="N85" s="228"/>
      <c r="O85" s="228"/>
      <c r="P85" s="229">
        <f>P86</f>
        <v>0</v>
      </c>
      <c r="Q85" s="228"/>
      <c r="R85" s="229">
        <f>R86</f>
        <v>0</v>
      </c>
      <c r="S85" s="228"/>
      <c r="T85" s="230">
        <f>T86</f>
        <v>0</v>
      </c>
      <c r="AR85" s="231" t="s">
        <v>82</v>
      </c>
      <c r="AT85" s="232" t="s">
        <v>74</v>
      </c>
      <c r="AU85" s="232" t="s">
        <v>75</v>
      </c>
      <c r="AY85" s="231" t="s">
        <v>141</v>
      </c>
      <c r="BK85" s="233">
        <f>BK86</f>
        <v>0</v>
      </c>
    </row>
    <row r="86" spans="2:63" s="11" customFormat="1" ht="19.9" customHeight="1">
      <c r="B86" s="220"/>
      <c r="C86" s="221"/>
      <c r="D86" s="222" t="s">
        <v>74</v>
      </c>
      <c r="E86" s="234" t="s">
        <v>211</v>
      </c>
      <c r="F86" s="234" t="s">
        <v>300</v>
      </c>
      <c r="G86" s="221"/>
      <c r="H86" s="221"/>
      <c r="I86" s="224"/>
      <c r="J86" s="235">
        <f>BK86</f>
        <v>0</v>
      </c>
      <c r="K86" s="221"/>
      <c r="L86" s="226"/>
      <c r="M86" s="227"/>
      <c r="N86" s="228"/>
      <c r="O86" s="228"/>
      <c r="P86" s="229">
        <f>SUM(P87:P95)</f>
        <v>0</v>
      </c>
      <c r="Q86" s="228"/>
      <c r="R86" s="229">
        <f>SUM(R87:R95)</f>
        <v>0</v>
      </c>
      <c r="S86" s="228"/>
      <c r="T86" s="230">
        <f>SUM(T87:T95)</f>
        <v>0</v>
      </c>
      <c r="AR86" s="231" t="s">
        <v>82</v>
      </c>
      <c r="AT86" s="232" t="s">
        <v>74</v>
      </c>
      <c r="AU86" s="232" t="s">
        <v>82</v>
      </c>
      <c r="AY86" s="231" t="s">
        <v>141</v>
      </c>
      <c r="BK86" s="233">
        <f>SUM(BK87:BK95)</f>
        <v>0</v>
      </c>
    </row>
    <row r="87" spans="2:65" s="1" customFormat="1" ht="16.5" customHeight="1">
      <c r="B87" s="47"/>
      <c r="C87" s="236" t="s">
        <v>82</v>
      </c>
      <c r="D87" s="236" t="s">
        <v>143</v>
      </c>
      <c r="E87" s="237" t="s">
        <v>381</v>
      </c>
      <c r="F87" s="238" t="s">
        <v>382</v>
      </c>
      <c r="G87" s="239" t="s">
        <v>167</v>
      </c>
      <c r="H87" s="240">
        <v>1</v>
      </c>
      <c r="I87" s="241"/>
      <c r="J87" s="242">
        <f>ROUND(I87*H87,2)</f>
        <v>0</v>
      </c>
      <c r="K87" s="238" t="s">
        <v>147</v>
      </c>
      <c r="L87" s="73"/>
      <c r="M87" s="243" t="s">
        <v>21</v>
      </c>
      <c r="N87" s="244" t="s">
        <v>46</v>
      </c>
      <c r="O87" s="48"/>
      <c r="P87" s="245">
        <f>O87*H87</f>
        <v>0</v>
      </c>
      <c r="Q87" s="245">
        <v>0</v>
      </c>
      <c r="R87" s="245">
        <f>Q87*H87</f>
        <v>0</v>
      </c>
      <c r="S87" s="245">
        <v>0</v>
      </c>
      <c r="T87" s="246">
        <f>S87*H87</f>
        <v>0</v>
      </c>
      <c r="AR87" s="25" t="s">
        <v>148</v>
      </c>
      <c r="AT87" s="25" t="s">
        <v>143</v>
      </c>
      <c r="AU87" s="25" t="s">
        <v>84</v>
      </c>
      <c r="AY87" s="25" t="s">
        <v>141</v>
      </c>
      <c r="BE87" s="247">
        <f>IF(N87="základní",J87,0)</f>
        <v>0</v>
      </c>
      <c r="BF87" s="247">
        <f>IF(N87="snížená",J87,0)</f>
        <v>0</v>
      </c>
      <c r="BG87" s="247">
        <f>IF(N87="zákl. přenesená",J87,0)</f>
        <v>0</v>
      </c>
      <c r="BH87" s="247">
        <f>IF(N87="sníž. přenesená",J87,0)</f>
        <v>0</v>
      </c>
      <c r="BI87" s="247">
        <f>IF(N87="nulová",J87,0)</f>
        <v>0</v>
      </c>
      <c r="BJ87" s="25" t="s">
        <v>82</v>
      </c>
      <c r="BK87" s="247">
        <f>ROUND(I87*H87,2)</f>
        <v>0</v>
      </c>
      <c r="BL87" s="25" t="s">
        <v>148</v>
      </c>
      <c r="BM87" s="25" t="s">
        <v>383</v>
      </c>
    </row>
    <row r="88" spans="2:51" s="12" customFormat="1" ht="13.5">
      <c r="B88" s="248"/>
      <c r="C88" s="249"/>
      <c r="D88" s="250" t="s">
        <v>150</v>
      </c>
      <c r="E88" s="251" t="s">
        <v>21</v>
      </c>
      <c r="F88" s="252" t="s">
        <v>384</v>
      </c>
      <c r="G88" s="249"/>
      <c r="H88" s="251" t="s">
        <v>21</v>
      </c>
      <c r="I88" s="253"/>
      <c r="J88" s="249"/>
      <c r="K88" s="249"/>
      <c r="L88" s="254"/>
      <c r="M88" s="255"/>
      <c r="N88" s="256"/>
      <c r="O88" s="256"/>
      <c r="P88" s="256"/>
      <c r="Q88" s="256"/>
      <c r="R88" s="256"/>
      <c r="S88" s="256"/>
      <c r="T88" s="257"/>
      <c r="AT88" s="258" t="s">
        <v>150</v>
      </c>
      <c r="AU88" s="258" t="s">
        <v>84</v>
      </c>
      <c r="AV88" s="12" t="s">
        <v>82</v>
      </c>
      <c r="AW88" s="12" t="s">
        <v>38</v>
      </c>
      <c r="AX88" s="12" t="s">
        <v>75</v>
      </c>
      <c r="AY88" s="258" t="s">
        <v>141</v>
      </c>
    </row>
    <row r="89" spans="2:51" s="13" customFormat="1" ht="13.5">
      <c r="B89" s="259"/>
      <c r="C89" s="260"/>
      <c r="D89" s="250" t="s">
        <v>150</v>
      </c>
      <c r="E89" s="261" t="s">
        <v>21</v>
      </c>
      <c r="F89" s="262" t="s">
        <v>385</v>
      </c>
      <c r="G89" s="260"/>
      <c r="H89" s="263">
        <v>1</v>
      </c>
      <c r="I89" s="264"/>
      <c r="J89" s="260"/>
      <c r="K89" s="260"/>
      <c r="L89" s="265"/>
      <c r="M89" s="266"/>
      <c r="N89" s="267"/>
      <c r="O89" s="267"/>
      <c r="P89" s="267"/>
      <c r="Q89" s="267"/>
      <c r="R89" s="267"/>
      <c r="S89" s="267"/>
      <c r="T89" s="268"/>
      <c r="AT89" s="269" t="s">
        <v>150</v>
      </c>
      <c r="AU89" s="269" t="s">
        <v>84</v>
      </c>
      <c r="AV89" s="13" t="s">
        <v>84</v>
      </c>
      <c r="AW89" s="13" t="s">
        <v>38</v>
      </c>
      <c r="AX89" s="13" t="s">
        <v>75</v>
      </c>
      <c r="AY89" s="269" t="s">
        <v>141</v>
      </c>
    </row>
    <row r="90" spans="2:51" s="14" customFormat="1" ht="13.5">
      <c r="B90" s="270"/>
      <c r="C90" s="271"/>
      <c r="D90" s="250" t="s">
        <v>150</v>
      </c>
      <c r="E90" s="272" t="s">
        <v>21</v>
      </c>
      <c r="F90" s="273" t="s">
        <v>157</v>
      </c>
      <c r="G90" s="271"/>
      <c r="H90" s="274">
        <v>1</v>
      </c>
      <c r="I90" s="275"/>
      <c r="J90" s="271"/>
      <c r="K90" s="271"/>
      <c r="L90" s="276"/>
      <c r="M90" s="277"/>
      <c r="N90" s="278"/>
      <c r="O90" s="278"/>
      <c r="P90" s="278"/>
      <c r="Q90" s="278"/>
      <c r="R90" s="278"/>
      <c r="S90" s="278"/>
      <c r="T90" s="279"/>
      <c r="AT90" s="280" t="s">
        <v>150</v>
      </c>
      <c r="AU90" s="280" t="s">
        <v>84</v>
      </c>
      <c r="AV90" s="14" t="s">
        <v>148</v>
      </c>
      <c r="AW90" s="14" t="s">
        <v>38</v>
      </c>
      <c r="AX90" s="14" t="s">
        <v>82</v>
      </c>
      <c r="AY90" s="280" t="s">
        <v>141</v>
      </c>
    </row>
    <row r="91" spans="2:65" s="1" customFormat="1" ht="16.5" customHeight="1">
      <c r="B91" s="47"/>
      <c r="C91" s="297" t="s">
        <v>84</v>
      </c>
      <c r="D91" s="297" t="s">
        <v>373</v>
      </c>
      <c r="E91" s="298" t="s">
        <v>386</v>
      </c>
      <c r="F91" s="299" t="s">
        <v>95</v>
      </c>
      <c r="G91" s="300" t="s">
        <v>167</v>
      </c>
      <c r="H91" s="301">
        <v>1</v>
      </c>
      <c r="I91" s="302"/>
      <c r="J91" s="303">
        <f>ROUND(I91*H91,2)</f>
        <v>0</v>
      </c>
      <c r="K91" s="299" t="s">
        <v>270</v>
      </c>
      <c r="L91" s="304"/>
      <c r="M91" s="305" t="s">
        <v>21</v>
      </c>
      <c r="N91" s="306" t="s">
        <v>46</v>
      </c>
      <c r="O91" s="48"/>
      <c r="P91" s="245">
        <f>O91*H91</f>
        <v>0</v>
      </c>
      <c r="Q91" s="245">
        <v>0</v>
      </c>
      <c r="R91" s="245">
        <f>Q91*H91</f>
        <v>0</v>
      </c>
      <c r="S91" s="245">
        <v>0</v>
      </c>
      <c r="T91" s="246">
        <f>S91*H91</f>
        <v>0</v>
      </c>
      <c r="AR91" s="25" t="s">
        <v>205</v>
      </c>
      <c r="AT91" s="25" t="s">
        <v>373</v>
      </c>
      <c r="AU91" s="25" t="s">
        <v>84</v>
      </c>
      <c r="AY91" s="25" t="s">
        <v>141</v>
      </c>
      <c r="BE91" s="247">
        <f>IF(N91="základní",J91,0)</f>
        <v>0</v>
      </c>
      <c r="BF91" s="247">
        <f>IF(N91="snížená",J91,0)</f>
        <v>0</v>
      </c>
      <c r="BG91" s="247">
        <f>IF(N91="zákl. přenesená",J91,0)</f>
        <v>0</v>
      </c>
      <c r="BH91" s="247">
        <f>IF(N91="sníž. přenesená",J91,0)</f>
        <v>0</v>
      </c>
      <c r="BI91" s="247">
        <f>IF(N91="nulová",J91,0)</f>
        <v>0</v>
      </c>
      <c r="BJ91" s="25" t="s">
        <v>82</v>
      </c>
      <c r="BK91" s="247">
        <f>ROUND(I91*H91,2)</f>
        <v>0</v>
      </c>
      <c r="BL91" s="25" t="s">
        <v>148</v>
      </c>
      <c r="BM91" s="25" t="s">
        <v>387</v>
      </c>
    </row>
    <row r="92" spans="2:47" s="1" customFormat="1" ht="13.5">
      <c r="B92" s="47"/>
      <c r="C92" s="75"/>
      <c r="D92" s="250" t="s">
        <v>272</v>
      </c>
      <c r="E92" s="75"/>
      <c r="F92" s="292" t="s">
        <v>388</v>
      </c>
      <c r="G92" s="75"/>
      <c r="H92" s="75"/>
      <c r="I92" s="204"/>
      <c r="J92" s="75"/>
      <c r="K92" s="75"/>
      <c r="L92" s="73"/>
      <c r="M92" s="293"/>
      <c r="N92" s="48"/>
      <c r="O92" s="48"/>
      <c r="P92" s="48"/>
      <c r="Q92" s="48"/>
      <c r="R92" s="48"/>
      <c r="S92" s="48"/>
      <c r="T92" s="96"/>
      <c r="AT92" s="25" t="s">
        <v>272</v>
      </c>
      <c r="AU92" s="25" t="s">
        <v>84</v>
      </c>
    </row>
    <row r="93" spans="2:51" s="12" customFormat="1" ht="13.5">
      <c r="B93" s="248"/>
      <c r="C93" s="249"/>
      <c r="D93" s="250" t="s">
        <v>150</v>
      </c>
      <c r="E93" s="251" t="s">
        <v>21</v>
      </c>
      <c r="F93" s="252" t="s">
        <v>389</v>
      </c>
      <c r="G93" s="249"/>
      <c r="H93" s="251" t="s">
        <v>21</v>
      </c>
      <c r="I93" s="253"/>
      <c r="J93" s="249"/>
      <c r="K93" s="249"/>
      <c r="L93" s="254"/>
      <c r="M93" s="255"/>
      <c r="N93" s="256"/>
      <c r="O93" s="256"/>
      <c r="P93" s="256"/>
      <c r="Q93" s="256"/>
      <c r="R93" s="256"/>
      <c r="S93" s="256"/>
      <c r="T93" s="257"/>
      <c r="AT93" s="258" t="s">
        <v>150</v>
      </c>
      <c r="AU93" s="258" t="s">
        <v>84</v>
      </c>
      <c r="AV93" s="12" t="s">
        <v>82</v>
      </c>
      <c r="AW93" s="12" t="s">
        <v>38</v>
      </c>
      <c r="AX93" s="12" t="s">
        <v>75</v>
      </c>
      <c r="AY93" s="258" t="s">
        <v>141</v>
      </c>
    </row>
    <row r="94" spans="2:51" s="13" customFormat="1" ht="13.5">
      <c r="B94" s="259"/>
      <c r="C94" s="260"/>
      <c r="D94" s="250" t="s">
        <v>150</v>
      </c>
      <c r="E94" s="261" t="s">
        <v>21</v>
      </c>
      <c r="F94" s="262" t="s">
        <v>385</v>
      </c>
      <c r="G94" s="260"/>
      <c r="H94" s="263">
        <v>1</v>
      </c>
      <c r="I94" s="264"/>
      <c r="J94" s="260"/>
      <c r="K94" s="260"/>
      <c r="L94" s="265"/>
      <c r="M94" s="266"/>
      <c r="N94" s="267"/>
      <c r="O94" s="267"/>
      <c r="P94" s="267"/>
      <c r="Q94" s="267"/>
      <c r="R94" s="267"/>
      <c r="S94" s="267"/>
      <c r="T94" s="268"/>
      <c r="AT94" s="269" t="s">
        <v>150</v>
      </c>
      <c r="AU94" s="269" t="s">
        <v>84</v>
      </c>
      <c r="AV94" s="13" t="s">
        <v>84</v>
      </c>
      <c r="AW94" s="13" t="s">
        <v>38</v>
      </c>
      <c r="AX94" s="13" t="s">
        <v>75</v>
      </c>
      <c r="AY94" s="269" t="s">
        <v>141</v>
      </c>
    </row>
    <row r="95" spans="2:51" s="14" customFormat="1" ht="13.5">
      <c r="B95" s="270"/>
      <c r="C95" s="271"/>
      <c r="D95" s="250" t="s">
        <v>150</v>
      </c>
      <c r="E95" s="272" t="s">
        <v>21</v>
      </c>
      <c r="F95" s="273" t="s">
        <v>157</v>
      </c>
      <c r="G95" s="271"/>
      <c r="H95" s="274">
        <v>1</v>
      </c>
      <c r="I95" s="275"/>
      <c r="J95" s="271"/>
      <c r="K95" s="271"/>
      <c r="L95" s="276"/>
      <c r="M95" s="307"/>
      <c r="N95" s="308"/>
      <c r="O95" s="308"/>
      <c r="P95" s="308"/>
      <c r="Q95" s="308"/>
      <c r="R95" s="308"/>
      <c r="S95" s="308"/>
      <c r="T95" s="309"/>
      <c r="AT95" s="280" t="s">
        <v>150</v>
      </c>
      <c r="AU95" s="280" t="s">
        <v>84</v>
      </c>
      <c r="AV95" s="14" t="s">
        <v>148</v>
      </c>
      <c r="AW95" s="14" t="s">
        <v>38</v>
      </c>
      <c r="AX95" s="14" t="s">
        <v>82</v>
      </c>
      <c r="AY95" s="280" t="s">
        <v>141</v>
      </c>
    </row>
    <row r="96" spans="2:12" s="1" customFormat="1" ht="6.95" customHeight="1">
      <c r="B96" s="68"/>
      <c r="C96" s="69"/>
      <c r="D96" s="69"/>
      <c r="E96" s="69"/>
      <c r="F96" s="69"/>
      <c r="G96" s="69"/>
      <c r="H96" s="69"/>
      <c r="I96" s="179"/>
      <c r="J96" s="69"/>
      <c r="K96" s="69"/>
      <c r="L96" s="73"/>
    </row>
  </sheetData>
  <sheetProtection password="CC35" sheet="1" objects="1" scenarios="1" formatColumns="0" formatRows="0" autoFilter="0"/>
  <autoFilter ref="C83:K9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103</v>
      </c>
      <c r="G1" s="152" t="s">
        <v>104</v>
      </c>
      <c r="H1" s="152"/>
      <c r="I1" s="153"/>
      <c r="J1" s="152" t="s">
        <v>105</v>
      </c>
      <c r="K1" s="151" t="s">
        <v>106</v>
      </c>
      <c r="L1" s="152" t="s">
        <v>107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102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84</v>
      </c>
    </row>
    <row r="4" spans="2:46" ht="36.95" customHeight="1">
      <c r="B4" s="29"/>
      <c r="C4" s="30"/>
      <c r="D4" s="31" t="s">
        <v>108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Stezky pro terénní cyklistiku v lokalitě Čížkovy kameny</v>
      </c>
      <c r="F7" s="41"/>
      <c r="G7" s="41"/>
      <c r="H7" s="41"/>
      <c r="I7" s="155"/>
      <c r="J7" s="30"/>
      <c r="K7" s="32"/>
    </row>
    <row r="8" spans="2:11" ht="13.5">
      <c r="B8" s="29"/>
      <c r="C8" s="30"/>
      <c r="D8" s="41" t="s">
        <v>109</v>
      </c>
      <c r="E8" s="30"/>
      <c r="F8" s="30"/>
      <c r="G8" s="30"/>
      <c r="H8" s="30"/>
      <c r="I8" s="155"/>
      <c r="J8" s="30"/>
      <c r="K8" s="32"/>
    </row>
    <row r="9" spans="2:11" s="1" customFormat="1" ht="16.5" customHeight="1">
      <c r="B9" s="47"/>
      <c r="C9" s="48"/>
      <c r="D9" s="48"/>
      <c r="E9" s="156" t="s">
        <v>390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1" t="s">
        <v>111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390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11. 7. 2018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pans="2:11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37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1" t="s">
        <v>39</v>
      </c>
      <c r="E25" s="48"/>
      <c r="F25" s="48"/>
      <c r="G25" s="48"/>
      <c r="H25" s="48"/>
      <c r="I25" s="157"/>
      <c r="J25" s="48"/>
      <c r="K25" s="52"/>
    </row>
    <row r="26" spans="2:11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41</v>
      </c>
      <c r="E29" s="48"/>
      <c r="F29" s="48"/>
      <c r="G29" s="48"/>
      <c r="H29" s="48"/>
      <c r="I29" s="157"/>
      <c r="J29" s="168">
        <f>ROUND(J85,2)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43</v>
      </c>
      <c r="G31" s="48"/>
      <c r="H31" s="48"/>
      <c r="I31" s="169" t="s">
        <v>42</v>
      </c>
      <c r="J31" s="53" t="s">
        <v>44</v>
      </c>
      <c r="K31" s="52"/>
    </row>
    <row r="32" spans="2:11" s="1" customFormat="1" ht="14.4" customHeight="1">
      <c r="B32" s="47"/>
      <c r="C32" s="48"/>
      <c r="D32" s="56" t="s">
        <v>45</v>
      </c>
      <c r="E32" s="56" t="s">
        <v>46</v>
      </c>
      <c r="F32" s="170">
        <f>ROUND(SUM(BE85:BE96),2)</f>
        <v>0</v>
      </c>
      <c r="G32" s="48"/>
      <c r="H32" s="48"/>
      <c r="I32" s="171">
        <v>0.21</v>
      </c>
      <c r="J32" s="170">
        <f>ROUND(ROUND((SUM(BE85:BE96)),2)*I32,2)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47</v>
      </c>
      <c r="F33" s="170">
        <f>ROUND(SUM(BF85:BF96),2)</f>
        <v>0</v>
      </c>
      <c r="G33" s="48"/>
      <c r="H33" s="48"/>
      <c r="I33" s="171">
        <v>0.15</v>
      </c>
      <c r="J33" s="170">
        <f>ROUND(ROUND((SUM(BF85:BF96)),2)*I33,2)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48</v>
      </c>
      <c r="F34" s="170">
        <f>ROUND(SUM(BG85:BG96),2)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49</v>
      </c>
      <c r="F35" s="170">
        <f>ROUND(SUM(BH85:BH96),2)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50</v>
      </c>
      <c r="F36" s="170">
        <f>ROUND(SUM(BI85:BI96),2)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51</v>
      </c>
      <c r="E38" s="99"/>
      <c r="F38" s="99"/>
      <c r="G38" s="174" t="s">
        <v>52</v>
      </c>
      <c r="H38" s="175" t="s">
        <v>53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1" t="s">
        <v>113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Stezky pro terénní cyklistiku v lokalitě Čížkovy kameny</v>
      </c>
      <c r="F47" s="41"/>
      <c r="G47" s="41"/>
      <c r="H47" s="41"/>
      <c r="I47" s="157"/>
      <c r="J47" s="48"/>
      <c r="K47" s="52"/>
    </row>
    <row r="48" spans="2:11" ht="13.5">
      <c r="B48" s="29"/>
      <c r="C48" s="41" t="s">
        <v>109</v>
      </c>
      <c r="D48" s="30"/>
      <c r="E48" s="30"/>
      <c r="F48" s="30"/>
      <c r="G48" s="30"/>
      <c r="H48" s="30"/>
      <c r="I48" s="155"/>
      <c r="J48" s="30"/>
      <c r="K48" s="32"/>
    </row>
    <row r="49" spans="2:11" s="1" customFormat="1" ht="16.5" customHeight="1">
      <c r="B49" s="47"/>
      <c r="C49" s="48"/>
      <c r="D49" s="48"/>
      <c r="E49" s="156" t="s">
        <v>390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1" t="s">
        <v>111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VRN - Vedlejší rozpočtové náklady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11. 7. 2018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Město Trutnov</v>
      </c>
      <c r="G55" s="48"/>
      <c r="H55" s="48"/>
      <c r="I55" s="159" t="s">
        <v>34</v>
      </c>
      <c r="J55" s="45" t="str">
        <f>E23</f>
        <v>PROJEKCE s.r.o.</v>
      </c>
      <c r="K55" s="52"/>
    </row>
    <row r="56" spans="2:11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114</v>
      </c>
      <c r="D58" s="172"/>
      <c r="E58" s="172"/>
      <c r="F58" s="172"/>
      <c r="G58" s="172"/>
      <c r="H58" s="172"/>
      <c r="I58" s="186"/>
      <c r="J58" s="187" t="s">
        <v>115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116</v>
      </c>
      <c r="D60" s="48"/>
      <c r="E60" s="48"/>
      <c r="F60" s="48"/>
      <c r="G60" s="48"/>
      <c r="H60" s="48"/>
      <c r="I60" s="157"/>
      <c r="J60" s="168">
        <f>J85</f>
        <v>0</v>
      </c>
      <c r="K60" s="52"/>
      <c r="AU60" s="25" t="s">
        <v>117</v>
      </c>
    </row>
    <row r="61" spans="2:11" s="8" customFormat="1" ht="24.95" customHeight="1">
      <c r="B61" s="190"/>
      <c r="C61" s="191"/>
      <c r="D61" s="192" t="s">
        <v>390</v>
      </c>
      <c r="E61" s="193"/>
      <c r="F61" s="193"/>
      <c r="G61" s="193"/>
      <c r="H61" s="193"/>
      <c r="I61" s="194"/>
      <c r="J61" s="195">
        <f>J86</f>
        <v>0</v>
      </c>
      <c r="K61" s="196"/>
    </row>
    <row r="62" spans="2:11" s="9" customFormat="1" ht="19.9" customHeight="1">
      <c r="B62" s="197"/>
      <c r="C62" s="198"/>
      <c r="D62" s="199" t="s">
        <v>391</v>
      </c>
      <c r="E62" s="200"/>
      <c r="F62" s="200"/>
      <c r="G62" s="200"/>
      <c r="H62" s="200"/>
      <c r="I62" s="201"/>
      <c r="J62" s="202">
        <f>J87</f>
        <v>0</v>
      </c>
      <c r="K62" s="203"/>
    </row>
    <row r="63" spans="2:11" s="9" customFormat="1" ht="19.9" customHeight="1">
      <c r="B63" s="197"/>
      <c r="C63" s="198"/>
      <c r="D63" s="199" t="s">
        <v>392</v>
      </c>
      <c r="E63" s="200"/>
      <c r="F63" s="200"/>
      <c r="G63" s="200"/>
      <c r="H63" s="200"/>
      <c r="I63" s="201"/>
      <c r="J63" s="202">
        <f>J92</f>
        <v>0</v>
      </c>
      <c r="K63" s="203"/>
    </row>
    <row r="64" spans="2:11" s="1" customFormat="1" ht="21.8" customHeight="1">
      <c r="B64" s="47"/>
      <c r="C64" s="48"/>
      <c r="D64" s="48"/>
      <c r="E64" s="48"/>
      <c r="F64" s="48"/>
      <c r="G64" s="48"/>
      <c r="H64" s="48"/>
      <c r="I64" s="157"/>
      <c r="J64" s="48"/>
      <c r="K64" s="52"/>
    </row>
    <row r="65" spans="2:11" s="1" customFormat="1" ht="6.95" customHeight="1">
      <c r="B65" s="68"/>
      <c r="C65" s="69"/>
      <c r="D65" s="69"/>
      <c r="E65" s="69"/>
      <c r="F65" s="69"/>
      <c r="G65" s="69"/>
      <c r="H65" s="69"/>
      <c r="I65" s="179"/>
      <c r="J65" s="69"/>
      <c r="K65" s="70"/>
    </row>
    <row r="69" spans="2:12" s="1" customFormat="1" ht="6.95" customHeight="1">
      <c r="B69" s="71"/>
      <c r="C69" s="72"/>
      <c r="D69" s="72"/>
      <c r="E69" s="72"/>
      <c r="F69" s="72"/>
      <c r="G69" s="72"/>
      <c r="H69" s="72"/>
      <c r="I69" s="182"/>
      <c r="J69" s="72"/>
      <c r="K69" s="72"/>
      <c r="L69" s="73"/>
    </row>
    <row r="70" spans="2:12" s="1" customFormat="1" ht="36.95" customHeight="1">
      <c r="B70" s="47"/>
      <c r="C70" s="74" t="s">
        <v>125</v>
      </c>
      <c r="D70" s="75"/>
      <c r="E70" s="75"/>
      <c r="F70" s="75"/>
      <c r="G70" s="75"/>
      <c r="H70" s="75"/>
      <c r="I70" s="204"/>
      <c r="J70" s="75"/>
      <c r="K70" s="75"/>
      <c r="L70" s="73"/>
    </row>
    <row r="71" spans="2:12" s="1" customFormat="1" ht="6.95" customHeight="1">
      <c r="B71" s="47"/>
      <c r="C71" s="75"/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6.5" customHeight="1">
      <c r="B73" s="47"/>
      <c r="C73" s="75"/>
      <c r="D73" s="75"/>
      <c r="E73" s="205" t="str">
        <f>E7</f>
        <v>Stezky pro terénní cyklistiku v lokalitě Čížkovy kameny</v>
      </c>
      <c r="F73" s="77"/>
      <c r="G73" s="77"/>
      <c r="H73" s="77"/>
      <c r="I73" s="204"/>
      <c r="J73" s="75"/>
      <c r="K73" s="75"/>
      <c r="L73" s="73"/>
    </row>
    <row r="74" spans="2:12" ht="13.5">
      <c r="B74" s="29"/>
      <c r="C74" s="77" t="s">
        <v>109</v>
      </c>
      <c r="D74" s="206"/>
      <c r="E74" s="206"/>
      <c r="F74" s="206"/>
      <c r="G74" s="206"/>
      <c r="H74" s="206"/>
      <c r="I74" s="149"/>
      <c r="J74" s="206"/>
      <c r="K74" s="206"/>
      <c r="L74" s="207"/>
    </row>
    <row r="75" spans="2:12" s="1" customFormat="1" ht="16.5" customHeight="1">
      <c r="B75" s="47"/>
      <c r="C75" s="75"/>
      <c r="D75" s="75"/>
      <c r="E75" s="205" t="s">
        <v>390</v>
      </c>
      <c r="F75" s="75"/>
      <c r="G75" s="75"/>
      <c r="H75" s="75"/>
      <c r="I75" s="204"/>
      <c r="J75" s="75"/>
      <c r="K75" s="75"/>
      <c r="L75" s="73"/>
    </row>
    <row r="76" spans="2:12" s="1" customFormat="1" ht="14.4" customHeight="1">
      <c r="B76" s="47"/>
      <c r="C76" s="77" t="s">
        <v>111</v>
      </c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7.25" customHeight="1">
      <c r="B77" s="47"/>
      <c r="C77" s="75"/>
      <c r="D77" s="75"/>
      <c r="E77" s="83" t="str">
        <f>E11</f>
        <v>VRN - Vedlejší rozpočtové náklady</v>
      </c>
      <c r="F77" s="75"/>
      <c r="G77" s="75"/>
      <c r="H77" s="75"/>
      <c r="I77" s="204"/>
      <c r="J77" s="75"/>
      <c r="K77" s="75"/>
      <c r="L77" s="73"/>
    </row>
    <row r="78" spans="2:12" s="1" customFormat="1" ht="6.95" customHeight="1">
      <c r="B78" s="47"/>
      <c r="C78" s="75"/>
      <c r="D78" s="75"/>
      <c r="E78" s="75"/>
      <c r="F78" s="75"/>
      <c r="G78" s="75"/>
      <c r="H78" s="75"/>
      <c r="I78" s="204"/>
      <c r="J78" s="75"/>
      <c r="K78" s="75"/>
      <c r="L78" s="73"/>
    </row>
    <row r="79" spans="2:12" s="1" customFormat="1" ht="18" customHeight="1">
      <c r="B79" s="47"/>
      <c r="C79" s="77" t="s">
        <v>23</v>
      </c>
      <c r="D79" s="75"/>
      <c r="E79" s="75"/>
      <c r="F79" s="208" t="str">
        <f>F14</f>
        <v xml:space="preserve"> </v>
      </c>
      <c r="G79" s="75"/>
      <c r="H79" s="75"/>
      <c r="I79" s="209" t="s">
        <v>25</v>
      </c>
      <c r="J79" s="86" t="str">
        <f>IF(J14="","",J14)</f>
        <v>11. 7. 2018</v>
      </c>
      <c r="K79" s="75"/>
      <c r="L79" s="73"/>
    </row>
    <row r="80" spans="2:12" s="1" customFormat="1" ht="6.95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pans="2:12" s="1" customFormat="1" ht="13.5">
      <c r="B81" s="47"/>
      <c r="C81" s="77" t="s">
        <v>27</v>
      </c>
      <c r="D81" s="75"/>
      <c r="E81" s="75"/>
      <c r="F81" s="208" t="str">
        <f>E17</f>
        <v>Město Trutnov</v>
      </c>
      <c r="G81" s="75"/>
      <c r="H81" s="75"/>
      <c r="I81" s="209" t="s">
        <v>34</v>
      </c>
      <c r="J81" s="208" t="str">
        <f>E23</f>
        <v>PROJEKCE s.r.o.</v>
      </c>
      <c r="K81" s="75"/>
      <c r="L81" s="73"/>
    </row>
    <row r="82" spans="2:12" s="1" customFormat="1" ht="14.4" customHeight="1">
      <c r="B82" s="47"/>
      <c r="C82" s="77" t="s">
        <v>32</v>
      </c>
      <c r="D82" s="75"/>
      <c r="E82" s="75"/>
      <c r="F82" s="208" t="str">
        <f>IF(E20="","",E20)</f>
        <v/>
      </c>
      <c r="G82" s="75"/>
      <c r="H82" s="75"/>
      <c r="I82" s="204"/>
      <c r="J82" s="75"/>
      <c r="K82" s="75"/>
      <c r="L82" s="73"/>
    </row>
    <row r="83" spans="2:12" s="1" customFormat="1" ht="10.3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pans="2:20" s="10" customFormat="1" ht="29.25" customHeight="1">
      <c r="B84" s="210"/>
      <c r="C84" s="211" t="s">
        <v>126</v>
      </c>
      <c r="D84" s="212" t="s">
        <v>60</v>
      </c>
      <c r="E84" s="212" t="s">
        <v>56</v>
      </c>
      <c r="F84" s="212" t="s">
        <v>127</v>
      </c>
      <c r="G84" s="212" t="s">
        <v>128</v>
      </c>
      <c r="H84" s="212" t="s">
        <v>129</v>
      </c>
      <c r="I84" s="213" t="s">
        <v>130</v>
      </c>
      <c r="J84" s="212" t="s">
        <v>115</v>
      </c>
      <c r="K84" s="214" t="s">
        <v>131</v>
      </c>
      <c r="L84" s="215"/>
      <c r="M84" s="103" t="s">
        <v>132</v>
      </c>
      <c r="N84" s="104" t="s">
        <v>45</v>
      </c>
      <c r="O84" s="104" t="s">
        <v>133</v>
      </c>
      <c r="P84" s="104" t="s">
        <v>134</v>
      </c>
      <c r="Q84" s="104" t="s">
        <v>135</v>
      </c>
      <c r="R84" s="104" t="s">
        <v>136</v>
      </c>
      <c r="S84" s="104" t="s">
        <v>137</v>
      </c>
      <c r="T84" s="105" t="s">
        <v>138</v>
      </c>
    </row>
    <row r="85" spans="2:63" s="1" customFormat="1" ht="29.25" customHeight="1">
      <c r="B85" s="47"/>
      <c r="C85" s="109" t="s">
        <v>116</v>
      </c>
      <c r="D85" s="75"/>
      <c r="E85" s="75"/>
      <c r="F85" s="75"/>
      <c r="G85" s="75"/>
      <c r="H85" s="75"/>
      <c r="I85" s="204"/>
      <c r="J85" s="216">
        <f>BK85</f>
        <v>0</v>
      </c>
      <c r="K85" s="75"/>
      <c r="L85" s="73"/>
      <c r="M85" s="106"/>
      <c r="N85" s="107"/>
      <c r="O85" s="107"/>
      <c r="P85" s="217">
        <f>P86</f>
        <v>0</v>
      </c>
      <c r="Q85" s="107"/>
      <c r="R85" s="217">
        <f>R86</f>
        <v>0</v>
      </c>
      <c r="S85" s="107"/>
      <c r="T85" s="218">
        <f>T86</f>
        <v>0</v>
      </c>
      <c r="AT85" s="25" t="s">
        <v>74</v>
      </c>
      <c r="AU85" s="25" t="s">
        <v>117</v>
      </c>
      <c r="BK85" s="219">
        <f>BK86</f>
        <v>0</v>
      </c>
    </row>
    <row r="86" spans="2:63" s="11" customFormat="1" ht="37.4" customHeight="1">
      <c r="B86" s="220"/>
      <c r="C86" s="221"/>
      <c r="D86" s="222" t="s">
        <v>74</v>
      </c>
      <c r="E86" s="223" t="s">
        <v>99</v>
      </c>
      <c r="F86" s="223" t="s">
        <v>100</v>
      </c>
      <c r="G86" s="221"/>
      <c r="H86" s="221"/>
      <c r="I86" s="224"/>
      <c r="J86" s="225">
        <f>BK86</f>
        <v>0</v>
      </c>
      <c r="K86" s="221"/>
      <c r="L86" s="226"/>
      <c r="M86" s="227"/>
      <c r="N86" s="228"/>
      <c r="O86" s="228"/>
      <c r="P86" s="229">
        <f>P87+P92</f>
        <v>0</v>
      </c>
      <c r="Q86" s="228"/>
      <c r="R86" s="229">
        <f>R87+R92</f>
        <v>0</v>
      </c>
      <c r="S86" s="228"/>
      <c r="T86" s="230">
        <f>T87+T92</f>
        <v>0</v>
      </c>
      <c r="AR86" s="231" t="s">
        <v>180</v>
      </c>
      <c r="AT86" s="232" t="s">
        <v>74</v>
      </c>
      <c r="AU86" s="232" t="s">
        <v>75</v>
      </c>
      <c r="AY86" s="231" t="s">
        <v>141</v>
      </c>
      <c r="BK86" s="233">
        <f>BK87+BK92</f>
        <v>0</v>
      </c>
    </row>
    <row r="87" spans="2:63" s="11" customFormat="1" ht="19.9" customHeight="1">
      <c r="B87" s="220"/>
      <c r="C87" s="221"/>
      <c r="D87" s="222" t="s">
        <v>74</v>
      </c>
      <c r="E87" s="234" t="s">
        <v>393</v>
      </c>
      <c r="F87" s="234" t="s">
        <v>394</v>
      </c>
      <c r="G87" s="221"/>
      <c r="H87" s="221"/>
      <c r="I87" s="224"/>
      <c r="J87" s="235">
        <f>BK87</f>
        <v>0</v>
      </c>
      <c r="K87" s="221"/>
      <c r="L87" s="226"/>
      <c r="M87" s="227"/>
      <c r="N87" s="228"/>
      <c r="O87" s="228"/>
      <c r="P87" s="229">
        <f>SUM(P88:P91)</f>
        <v>0</v>
      </c>
      <c r="Q87" s="228"/>
      <c r="R87" s="229">
        <f>SUM(R88:R91)</f>
        <v>0</v>
      </c>
      <c r="S87" s="228"/>
      <c r="T87" s="230">
        <f>SUM(T88:T91)</f>
        <v>0</v>
      </c>
      <c r="AR87" s="231" t="s">
        <v>180</v>
      </c>
      <c r="AT87" s="232" t="s">
        <v>74</v>
      </c>
      <c r="AU87" s="232" t="s">
        <v>82</v>
      </c>
      <c r="AY87" s="231" t="s">
        <v>141</v>
      </c>
      <c r="BK87" s="233">
        <f>SUM(BK88:BK91)</f>
        <v>0</v>
      </c>
    </row>
    <row r="88" spans="2:65" s="1" customFormat="1" ht="16.5" customHeight="1">
      <c r="B88" s="47"/>
      <c r="C88" s="236" t="s">
        <v>82</v>
      </c>
      <c r="D88" s="236" t="s">
        <v>143</v>
      </c>
      <c r="E88" s="237" t="s">
        <v>395</v>
      </c>
      <c r="F88" s="238" t="s">
        <v>394</v>
      </c>
      <c r="G88" s="239" t="s">
        <v>396</v>
      </c>
      <c r="H88" s="240">
        <v>1</v>
      </c>
      <c r="I88" s="241"/>
      <c r="J88" s="242">
        <f>ROUND(I88*H88,2)</f>
        <v>0</v>
      </c>
      <c r="K88" s="238" t="s">
        <v>147</v>
      </c>
      <c r="L88" s="73"/>
      <c r="M88" s="243" t="s">
        <v>21</v>
      </c>
      <c r="N88" s="244" t="s">
        <v>46</v>
      </c>
      <c r="O88" s="48"/>
      <c r="P88" s="245">
        <f>O88*H88</f>
        <v>0</v>
      </c>
      <c r="Q88" s="245">
        <v>0</v>
      </c>
      <c r="R88" s="245">
        <f>Q88*H88</f>
        <v>0</v>
      </c>
      <c r="S88" s="245">
        <v>0</v>
      </c>
      <c r="T88" s="246">
        <f>S88*H88</f>
        <v>0</v>
      </c>
      <c r="AR88" s="25" t="s">
        <v>397</v>
      </c>
      <c r="AT88" s="25" t="s">
        <v>143</v>
      </c>
      <c r="AU88" s="25" t="s">
        <v>84</v>
      </c>
      <c r="AY88" s="25" t="s">
        <v>141</v>
      </c>
      <c r="BE88" s="247">
        <f>IF(N88="základní",J88,0)</f>
        <v>0</v>
      </c>
      <c r="BF88" s="247">
        <f>IF(N88="snížená",J88,0)</f>
        <v>0</v>
      </c>
      <c r="BG88" s="247">
        <f>IF(N88="zákl. přenesená",J88,0)</f>
        <v>0</v>
      </c>
      <c r="BH88" s="247">
        <f>IF(N88="sníž. přenesená",J88,0)</f>
        <v>0</v>
      </c>
      <c r="BI88" s="247">
        <f>IF(N88="nulová",J88,0)</f>
        <v>0</v>
      </c>
      <c r="BJ88" s="25" t="s">
        <v>82</v>
      </c>
      <c r="BK88" s="247">
        <f>ROUND(I88*H88,2)</f>
        <v>0</v>
      </c>
      <c r="BL88" s="25" t="s">
        <v>397</v>
      </c>
      <c r="BM88" s="25" t="s">
        <v>398</v>
      </c>
    </row>
    <row r="89" spans="2:51" s="12" customFormat="1" ht="13.5">
      <c r="B89" s="248"/>
      <c r="C89" s="249"/>
      <c r="D89" s="250" t="s">
        <v>150</v>
      </c>
      <c r="E89" s="251" t="s">
        <v>21</v>
      </c>
      <c r="F89" s="252" t="s">
        <v>399</v>
      </c>
      <c r="G89" s="249"/>
      <c r="H89" s="251" t="s">
        <v>21</v>
      </c>
      <c r="I89" s="253"/>
      <c r="J89" s="249"/>
      <c r="K89" s="249"/>
      <c r="L89" s="254"/>
      <c r="M89" s="255"/>
      <c r="N89" s="256"/>
      <c r="O89" s="256"/>
      <c r="P89" s="256"/>
      <c r="Q89" s="256"/>
      <c r="R89" s="256"/>
      <c r="S89" s="256"/>
      <c r="T89" s="257"/>
      <c r="AT89" s="258" t="s">
        <v>150</v>
      </c>
      <c r="AU89" s="258" t="s">
        <v>84</v>
      </c>
      <c r="AV89" s="12" t="s">
        <v>82</v>
      </c>
      <c r="AW89" s="12" t="s">
        <v>38</v>
      </c>
      <c r="AX89" s="12" t="s">
        <v>75</v>
      </c>
      <c r="AY89" s="258" t="s">
        <v>141</v>
      </c>
    </row>
    <row r="90" spans="2:51" s="13" customFormat="1" ht="13.5">
      <c r="B90" s="259"/>
      <c r="C90" s="260"/>
      <c r="D90" s="250" t="s">
        <v>150</v>
      </c>
      <c r="E90" s="261" t="s">
        <v>21</v>
      </c>
      <c r="F90" s="262" t="s">
        <v>82</v>
      </c>
      <c r="G90" s="260"/>
      <c r="H90" s="263">
        <v>1</v>
      </c>
      <c r="I90" s="264"/>
      <c r="J90" s="260"/>
      <c r="K90" s="260"/>
      <c r="L90" s="265"/>
      <c r="M90" s="266"/>
      <c r="N90" s="267"/>
      <c r="O90" s="267"/>
      <c r="P90" s="267"/>
      <c r="Q90" s="267"/>
      <c r="R90" s="267"/>
      <c r="S90" s="267"/>
      <c r="T90" s="268"/>
      <c r="AT90" s="269" t="s">
        <v>150</v>
      </c>
      <c r="AU90" s="269" t="s">
        <v>84</v>
      </c>
      <c r="AV90" s="13" t="s">
        <v>84</v>
      </c>
      <c r="AW90" s="13" t="s">
        <v>38</v>
      </c>
      <c r="AX90" s="13" t="s">
        <v>75</v>
      </c>
      <c r="AY90" s="269" t="s">
        <v>141</v>
      </c>
    </row>
    <row r="91" spans="2:51" s="14" customFormat="1" ht="13.5">
      <c r="B91" s="270"/>
      <c r="C91" s="271"/>
      <c r="D91" s="250" t="s">
        <v>150</v>
      </c>
      <c r="E91" s="272" t="s">
        <v>21</v>
      </c>
      <c r="F91" s="273" t="s">
        <v>157</v>
      </c>
      <c r="G91" s="271"/>
      <c r="H91" s="274">
        <v>1</v>
      </c>
      <c r="I91" s="275"/>
      <c r="J91" s="271"/>
      <c r="K91" s="271"/>
      <c r="L91" s="276"/>
      <c r="M91" s="277"/>
      <c r="N91" s="278"/>
      <c r="O91" s="278"/>
      <c r="P91" s="278"/>
      <c r="Q91" s="278"/>
      <c r="R91" s="278"/>
      <c r="S91" s="278"/>
      <c r="T91" s="279"/>
      <c r="AT91" s="280" t="s">
        <v>150</v>
      </c>
      <c r="AU91" s="280" t="s">
        <v>84</v>
      </c>
      <c r="AV91" s="14" t="s">
        <v>148</v>
      </c>
      <c r="AW91" s="14" t="s">
        <v>38</v>
      </c>
      <c r="AX91" s="14" t="s">
        <v>82</v>
      </c>
      <c r="AY91" s="280" t="s">
        <v>141</v>
      </c>
    </row>
    <row r="92" spans="2:63" s="11" customFormat="1" ht="29.85" customHeight="1">
      <c r="B92" s="220"/>
      <c r="C92" s="221"/>
      <c r="D92" s="222" t="s">
        <v>74</v>
      </c>
      <c r="E92" s="234" t="s">
        <v>400</v>
      </c>
      <c r="F92" s="234" t="s">
        <v>401</v>
      </c>
      <c r="G92" s="221"/>
      <c r="H92" s="221"/>
      <c r="I92" s="224"/>
      <c r="J92" s="235">
        <f>BK92</f>
        <v>0</v>
      </c>
      <c r="K92" s="221"/>
      <c r="L92" s="226"/>
      <c r="M92" s="227"/>
      <c r="N92" s="228"/>
      <c r="O92" s="228"/>
      <c r="P92" s="229">
        <f>SUM(P93:P96)</f>
        <v>0</v>
      </c>
      <c r="Q92" s="228"/>
      <c r="R92" s="229">
        <f>SUM(R93:R96)</f>
        <v>0</v>
      </c>
      <c r="S92" s="228"/>
      <c r="T92" s="230">
        <f>SUM(T93:T96)</f>
        <v>0</v>
      </c>
      <c r="AR92" s="231" t="s">
        <v>180</v>
      </c>
      <c r="AT92" s="232" t="s">
        <v>74</v>
      </c>
      <c r="AU92" s="232" t="s">
        <v>82</v>
      </c>
      <c r="AY92" s="231" t="s">
        <v>141</v>
      </c>
      <c r="BK92" s="233">
        <f>SUM(BK93:BK96)</f>
        <v>0</v>
      </c>
    </row>
    <row r="93" spans="2:65" s="1" customFormat="1" ht="16.5" customHeight="1">
      <c r="B93" s="47"/>
      <c r="C93" s="236" t="s">
        <v>84</v>
      </c>
      <c r="D93" s="236" t="s">
        <v>143</v>
      </c>
      <c r="E93" s="237" t="s">
        <v>402</v>
      </c>
      <c r="F93" s="238" t="s">
        <v>403</v>
      </c>
      <c r="G93" s="239" t="s">
        <v>396</v>
      </c>
      <c r="H93" s="240">
        <v>1</v>
      </c>
      <c r="I93" s="241"/>
      <c r="J93" s="242">
        <f>ROUND(I93*H93,2)</f>
        <v>0</v>
      </c>
      <c r="K93" s="238" t="s">
        <v>147</v>
      </c>
      <c r="L93" s="73"/>
      <c r="M93" s="243" t="s">
        <v>21</v>
      </c>
      <c r="N93" s="244" t="s">
        <v>46</v>
      </c>
      <c r="O93" s="48"/>
      <c r="P93" s="245">
        <f>O93*H93</f>
        <v>0</v>
      </c>
      <c r="Q93" s="245">
        <v>0</v>
      </c>
      <c r="R93" s="245">
        <f>Q93*H93</f>
        <v>0</v>
      </c>
      <c r="S93" s="245">
        <v>0</v>
      </c>
      <c r="T93" s="246">
        <f>S93*H93</f>
        <v>0</v>
      </c>
      <c r="AR93" s="25" t="s">
        <v>397</v>
      </c>
      <c r="AT93" s="25" t="s">
        <v>143</v>
      </c>
      <c r="AU93" s="25" t="s">
        <v>84</v>
      </c>
      <c r="AY93" s="25" t="s">
        <v>141</v>
      </c>
      <c r="BE93" s="247">
        <f>IF(N93="základní",J93,0)</f>
        <v>0</v>
      </c>
      <c r="BF93" s="247">
        <f>IF(N93="snížená",J93,0)</f>
        <v>0</v>
      </c>
      <c r="BG93" s="247">
        <f>IF(N93="zákl. přenesená",J93,0)</f>
        <v>0</v>
      </c>
      <c r="BH93" s="247">
        <f>IF(N93="sníž. přenesená",J93,0)</f>
        <v>0</v>
      </c>
      <c r="BI93" s="247">
        <f>IF(N93="nulová",J93,0)</f>
        <v>0</v>
      </c>
      <c r="BJ93" s="25" t="s">
        <v>82</v>
      </c>
      <c r="BK93" s="247">
        <f>ROUND(I93*H93,2)</f>
        <v>0</v>
      </c>
      <c r="BL93" s="25" t="s">
        <v>397</v>
      </c>
      <c r="BM93" s="25" t="s">
        <v>404</v>
      </c>
    </row>
    <row r="94" spans="2:51" s="12" customFormat="1" ht="13.5">
      <c r="B94" s="248"/>
      <c r="C94" s="249"/>
      <c r="D94" s="250" t="s">
        <v>150</v>
      </c>
      <c r="E94" s="251" t="s">
        <v>21</v>
      </c>
      <c r="F94" s="252" t="s">
        <v>405</v>
      </c>
      <c r="G94" s="249"/>
      <c r="H94" s="251" t="s">
        <v>21</v>
      </c>
      <c r="I94" s="253"/>
      <c r="J94" s="249"/>
      <c r="K94" s="249"/>
      <c r="L94" s="254"/>
      <c r="M94" s="255"/>
      <c r="N94" s="256"/>
      <c r="O94" s="256"/>
      <c r="P94" s="256"/>
      <c r="Q94" s="256"/>
      <c r="R94" s="256"/>
      <c r="S94" s="256"/>
      <c r="T94" s="257"/>
      <c r="AT94" s="258" t="s">
        <v>150</v>
      </c>
      <c r="AU94" s="258" t="s">
        <v>84</v>
      </c>
      <c r="AV94" s="12" t="s">
        <v>82</v>
      </c>
      <c r="AW94" s="12" t="s">
        <v>38</v>
      </c>
      <c r="AX94" s="12" t="s">
        <v>75</v>
      </c>
      <c r="AY94" s="258" t="s">
        <v>141</v>
      </c>
    </row>
    <row r="95" spans="2:51" s="13" customFormat="1" ht="13.5">
      <c r="B95" s="259"/>
      <c r="C95" s="260"/>
      <c r="D95" s="250" t="s">
        <v>150</v>
      </c>
      <c r="E95" s="261" t="s">
        <v>21</v>
      </c>
      <c r="F95" s="262" t="s">
        <v>82</v>
      </c>
      <c r="G95" s="260"/>
      <c r="H95" s="263">
        <v>1</v>
      </c>
      <c r="I95" s="264"/>
      <c r="J95" s="260"/>
      <c r="K95" s="260"/>
      <c r="L95" s="265"/>
      <c r="M95" s="266"/>
      <c r="N95" s="267"/>
      <c r="O95" s="267"/>
      <c r="P95" s="267"/>
      <c r="Q95" s="267"/>
      <c r="R95" s="267"/>
      <c r="S95" s="267"/>
      <c r="T95" s="268"/>
      <c r="AT95" s="269" t="s">
        <v>150</v>
      </c>
      <c r="AU95" s="269" t="s">
        <v>84</v>
      </c>
      <c r="AV95" s="13" t="s">
        <v>84</v>
      </c>
      <c r="AW95" s="13" t="s">
        <v>38</v>
      </c>
      <c r="AX95" s="13" t="s">
        <v>75</v>
      </c>
      <c r="AY95" s="269" t="s">
        <v>141</v>
      </c>
    </row>
    <row r="96" spans="2:51" s="14" customFormat="1" ht="13.5">
      <c r="B96" s="270"/>
      <c r="C96" s="271"/>
      <c r="D96" s="250" t="s">
        <v>150</v>
      </c>
      <c r="E96" s="272" t="s">
        <v>21</v>
      </c>
      <c r="F96" s="273" t="s">
        <v>157</v>
      </c>
      <c r="G96" s="271"/>
      <c r="H96" s="274">
        <v>1</v>
      </c>
      <c r="I96" s="275"/>
      <c r="J96" s="271"/>
      <c r="K96" s="271"/>
      <c r="L96" s="276"/>
      <c r="M96" s="307"/>
      <c r="N96" s="308"/>
      <c r="O96" s="308"/>
      <c r="P96" s="308"/>
      <c r="Q96" s="308"/>
      <c r="R96" s="308"/>
      <c r="S96" s="308"/>
      <c r="T96" s="309"/>
      <c r="AT96" s="280" t="s">
        <v>150</v>
      </c>
      <c r="AU96" s="280" t="s">
        <v>84</v>
      </c>
      <c r="AV96" s="14" t="s">
        <v>148</v>
      </c>
      <c r="AW96" s="14" t="s">
        <v>38</v>
      </c>
      <c r="AX96" s="14" t="s">
        <v>82</v>
      </c>
      <c r="AY96" s="280" t="s">
        <v>141</v>
      </c>
    </row>
    <row r="97" spans="2:12" s="1" customFormat="1" ht="6.95" customHeight="1">
      <c r="B97" s="68"/>
      <c r="C97" s="69"/>
      <c r="D97" s="69"/>
      <c r="E97" s="69"/>
      <c r="F97" s="69"/>
      <c r="G97" s="69"/>
      <c r="H97" s="69"/>
      <c r="I97" s="179"/>
      <c r="J97" s="69"/>
      <c r="K97" s="69"/>
      <c r="L97" s="73"/>
    </row>
  </sheetData>
  <sheetProtection password="CC35" sheet="1" objects="1" scenarios="1" formatColumns="0" formatRows="0" autoFilter="0"/>
  <autoFilter ref="C84:K9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3:H73"/>
    <mergeCell ref="E75:H75"/>
    <mergeCell ref="E77:H77"/>
    <mergeCell ref="G1:H1"/>
    <mergeCell ref="L2:V2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10" customWidth="1"/>
    <col min="2" max="2" width="1.66796875" style="310" customWidth="1"/>
    <col min="3" max="4" width="5" style="310" customWidth="1"/>
    <col min="5" max="5" width="11.66015625" style="310" customWidth="1"/>
    <col min="6" max="6" width="9.16015625" style="310" customWidth="1"/>
    <col min="7" max="7" width="5" style="310" customWidth="1"/>
    <col min="8" max="8" width="77.83203125" style="310" customWidth="1"/>
    <col min="9" max="10" width="20" style="310" customWidth="1"/>
    <col min="11" max="11" width="1.66796875" style="310" customWidth="1"/>
  </cols>
  <sheetData>
    <row r="1" ht="37.5" customHeight="1"/>
    <row r="2" spans="2:11" ht="7.5" customHeight="1">
      <c r="B2" s="311"/>
      <c r="C2" s="312"/>
      <c r="D2" s="312"/>
      <c r="E2" s="312"/>
      <c r="F2" s="312"/>
      <c r="G2" s="312"/>
      <c r="H2" s="312"/>
      <c r="I2" s="312"/>
      <c r="J2" s="312"/>
      <c r="K2" s="313"/>
    </row>
    <row r="3" spans="2:11" s="16" customFormat="1" ht="45" customHeight="1">
      <c r="B3" s="314"/>
      <c r="C3" s="315" t="s">
        <v>406</v>
      </c>
      <c r="D3" s="315"/>
      <c r="E3" s="315"/>
      <c r="F3" s="315"/>
      <c r="G3" s="315"/>
      <c r="H3" s="315"/>
      <c r="I3" s="315"/>
      <c r="J3" s="315"/>
      <c r="K3" s="316"/>
    </row>
    <row r="4" spans="2:11" ht="25.5" customHeight="1">
      <c r="B4" s="317"/>
      <c r="C4" s="318" t="s">
        <v>407</v>
      </c>
      <c r="D4" s="318"/>
      <c r="E4" s="318"/>
      <c r="F4" s="318"/>
      <c r="G4" s="318"/>
      <c r="H4" s="318"/>
      <c r="I4" s="318"/>
      <c r="J4" s="318"/>
      <c r="K4" s="319"/>
    </row>
    <row r="5" spans="2:11" ht="5.25" customHeight="1">
      <c r="B5" s="317"/>
      <c r="C5" s="320"/>
      <c r="D5" s="320"/>
      <c r="E5" s="320"/>
      <c r="F5" s="320"/>
      <c r="G5" s="320"/>
      <c r="H5" s="320"/>
      <c r="I5" s="320"/>
      <c r="J5" s="320"/>
      <c r="K5" s="319"/>
    </row>
    <row r="6" spans="2:11" ht="15" customHeight="1">
      <c r="B6" s="317"/>
      <c r="C6" s="321" t="s">
        <v>408</v>
      </c>
      <c r="D6" s="321"/>
      <c r="E6" s="321"/>
      <c r="F6" s="321"/>
      <c r="G6" s="321"/>
      <c r="H6" s="321"/>
      <c r="I6" s="321"/>
      <c r="J6" s="321"/>
      <c r="K6" s="319"/>
    </row>
    <row r="7" spans="2:11" ht="15" customHeight="1">
      <c r="B7" s="322"/>
      <c r="C7" s="321" t="s">
        <v>409</v>
      </c>
      <c r="D7" s="321"/>
      <c r="E7" s="321"/>
      <c r="F7" s="321"/>
      <c r="G7" s="321"/>
      <c r="H7" s="321"/>
      <c r="I7" s="321"/>
      <c r="J7" s="321"/>
      <c r="K7" s="319"/>
    </row>
    <row r="8" spans="2:11" ht="12.75" customHeight="1">
      <c r="B8" s="322"/>
      <c r="C8" s="321"/>
      <c r="D8" s="321"/>
      <c r="E8" s="321"/>
      <c r="F8" s="321"/>
      <c r="G8" s="321"/>
      <c r="H8" s="321"/>
      <c r="I8" s="321"/>
      <c r="J8" s="321"/>
      <c r="K8" s="319"/>
    </row>
    <row r="9" spans="2:11" ht="15" customHeight="1">
      <c r="B9" s="322"/>
      <c r="C9" s="321" t="s">
        <v>410</v>
      </c>
      <c r="D9" s="321"/>
      <c r="E9" s="321"/>
      <c r="F9" s="321"/>
      <c r="G9" s="321"/>
      <c r="H9" s="321"/>
      <c r="I9" s="321"/>
      <c r="J9" s="321"/>
      <c r="K9" s="319"/>
    </row>
    <row r="10" spans="2:11" ht="15" customHeight="1">
      <c r="B10" s="322"/>
      <c r="C10" s="321"/>
      <c r="D10" s="321" t="s">
        <v>411</v>
      </c>
      <c r="E10" s="321"/>
      <c r="F10" s="321"/>
      <c r="G10" s="321"/>
      <c r="H10" s="321"/>
      <c r="I10" s="321"/>
      <c r="J10" s="321"/>
      <c r="K10" s="319"/>
    </row>
    <row r="11" spans="2:11" ht="15" customHeight="1">
      <c r="B11" s="322"/>
      <c r="C11" s="323"/>
      <c r="D11" s="321" t="s">
        <v>412</v>
      </c>
      <c r="E11" s="321"/>
      <c r="F11" s="321"/>
      <c r="G11" s="321"/>
      <c r="H11" s="321"/>
      <c r="I11" s="321"/>
      <c r="J11" s="321"/>
      <c r="K11" s="319"/>
    </row>
    <row r="12" spans="2:11" ht="12.75" customHeight="1">
      <c r="B12" s="322"/>
      <c r="C12" s="323"/>
      <c r="D12" s="323"/>
      <c r="E12" s="323"/>
      <c r="F12" s="323"/>
      <c r="G12" s="323"/>
      <c r="H12" s="323"/>
      <c r="I12" s="323"/>
      <c r="J12" s="323"/>
      <c r="K12" s="319"/>
    </row>
    <row r="13" spans="2:11" ht="15" customHeight="1">
      <c r="B13" s="322"/>
      <c r="C13" s="323"/>
      <c r="D13" s="321" t="s">
        <v>413</v>
      </c>
      <c r="E13" s="321"/>
      <c r="F13" s="321"/>
      <c r="G13" s="321"/>
      <c r="H13" s="321"/>
      <c r="I13" s="321"/>
      <c r="J13" s="321"/>
      <c r="K13" s="319"/>
    </row>
    <row r="14" spans="2:11" ht="15" customHeight="1">
      <c r="B14" s="322"/>
      <c r="C14" s="323"/>
      <c r="D14" s="321" t="s">
        <v>414</v>
      </c>
      <c r="E14" s="321"/>
      <c r="F14" s="321"/>
      <c r="G14" s="321"/>
      <c r="H14" s="321"/>
      <c r="I14" s="321"/>
      <c r="J14" s="321"/>
      <c r="K14" s="319"/>
    </row>
    <row r="15" spans="2:11" ht="15" customHeight="1">
      <c r="B15" s="322"/>
      <c r="C15" s="323"/>
      <c r="D15" s="321" t="s">
        <v>415</v>
      </c>
      <c r="E15" s="321"/>
      <c r="F15" s="321"/>
      <c r="G15" s="321"/>
      <c r="H15" s="321"/>
      <c r="I15" s="321"/>
      <c r="J15" s="321"/>
      <c r="K15" s="319"/>
    </row>
    <row r="16" spans="2:11" ht="15" customHeight="1">
      <c r="B16" s="322"/>
      <c r="C16" s="323"/>
      <c r="D16" s="323"/>
      <c r="E16" s="324" t="s">
        <v>81</v>
      </c>
      <c r="F16" s="321" t="s">
        <v>416</v>
      </c>
      <c r="G16" s="321"/>
      <c r="H16" s="321"/>
      <c r="I16" s="321"/>
      <c r="J16" s="321"/>
      <c r="K16" s="319"/>
    </row>
    <row r="17" spans="2:11" ht="15" customHeight="1">
      <c r="B17" s="322"/>
      <c r="C17" s="323"/>
      <c r="D17" s="323"/>
      <c r="E17" s="324" t="s">
        <v>417</v>
      </c>
      <c r="F17" s="321" t="s">
        <v>418</v>
      </c>
      <c r="G17" s="321"/>
      <c r="H17" s="321"/>
      <c r="I17" s="321"/>
      <c r="J17" s="321"/>
      <c r="K17" s="319"/>
    </row>
    <row r="18" spans="2:11" ht="15" customHeight="1">
      <c r="B18" s="322"/>
      <c r="C18" s="323"/>
      <c r="D18" s="323"/>
      <c r="E18" s="324" t="s">
        <v>419</v>
      </c>
      <c r="F18" s="321" t="s">
        <v>420</v>
      </c>
      <c r="G18" s="321"/>
      <c r="H18" s="321"/>
      <c r="I18" s="321"/>
      <c r="J18" s="321"/>
      <c r="K18" s="319"/>
    </row>
    <row r="19" spans="2:11" ht="15" customHeight="1">
      <c r="B19" s="322"/>
      <c r="C19" s="323"/>
      <c r="D19" s="323"/>
      <c r="E19" s="324" t="s">
        <v>421</v>
      </c>
      <c r="F19" s="321" t="s">
        <v>422</v>
      </c>
      <c r="G19" s="321"/>
      <c r="H19" s="321"/>
      <c r="I19" s="321"/>
      <c r="J19" s="321"/>
      <c r="K19" s="319"/>
    </row>
    <row r="20" spans="2:11" ht="15" customHeight="1">
      <c r="B20" s="322"/>
      <c r="C20" s="323"/>
      <c r="D20" s="323"/>
      <c r="E20" s="324" t="s">
        <v>423</v>
      </c>
      <c r="F20" s="321" t="s">
        <v>424</v>
      </c>
      <c r="G20" s="321"/>
      <c r="H20" s="321"/>
      <c r="I20" s="321"/>
      <c r="J20" s="321"/>
      <c r="K20" s="319"/>
    </row>
    <row r="21" spans="2:11" ht="15" customHeight="1">
      <c r="B21" s="322"/>
      <c r="C21" s="323"/>
      <c r="D21" s="323"/>
      <c r="E21" s="324" t="s">
        <v>87</v>
      </c>
      <c r="F21" s="321" t="s">
        <v>425</v>
      </c>
      <c r="G21" s="321"/>
      <c r="H21" s="321"/>
      <c r="I21" s="321"/>
      <c r="J21" s="321"/>
      <c r="K21" s="319"/>
    </row>
    <row r="22" spans="2:11" ht="12.75" customHeight="1">
      <c r="B22" s="322"/>
      <c r="C22" s="323"/>
      <c r="D22" s="323"/>
      <c r="E22" s="323"/>
      <c r="F22" s="323"/>
      <c r="G22" s="323"/>
      <c r="H22" s="323"/>
      <c r="I22" s="323"/>
      <c r="J22" s="323"/>
      <c r="K22" s="319"/>
    </row>
    <row r="23" spans="2:11" ht="15" customHeight="1">
      <c r="B23" s="322"/>
      <c r="C23" s="321" t="s">
        <v>426</v>
      </c>
      <c r="D23" s="321"/>
      <c r="E23" s="321"/>
      <c r="F23" s="321"/>
      <c r="G23" s="321"/>
      <c r="H23" s="321"/>
      <c r="I23" s="321"/>
      <c r="J23" s="321"/>
      <c r="K23" s="319"/>
    </row>
    <row r="24" spans="2:11" ht="15" customHeight="1">
      <c r="B24" s="322"/>
      <c r="C24" s="321" t="s">
        <v>427</v>
      </c>
      <c r="D24" s="321"/>
      <c r="E24" s="321"/>
      <c r="F24" s="321"/>
      <c r="G24" s="321"/>
      <c r="H24" s="321"/>
      <c r="I24" s="321"/>
      <c r="J24" s="321"/>
      <c r="K24" s="319"/>
    </row>
    <row r="25" spans="2:11" ht="15" customHeight="1">
      <c r="B25" s="322"/>
      <c r="C25" s="321"/>
      <c r="D25" s="321" t="s">
        <v>428</v>
      </c>
      <c r="E25" s="321"/>
      <c r="F25" s="321"/>
      <c r="G25" s="321"/>
      <c r="H25" s="321"/>
      <c r="I25" s="321"/>
      <c r="J25" s="321"/>
      <c r="K25" s="319"/>
    </row>
    <row r="26" spans="2:11" ht="15" customHeight="1">
      <c r="B26" s="322"/>
      <c r="C26" s="323"/>
      <c r="D26" s="321" t="s">
        <v>429</v>
      </c>
      <c r="E26" s="321"/>
      <c r="F26" s="321"/>
      <c r="G26" s="321"/>
      <c r="H26" s="321"/>
      <c r="I26" s="321"/>
      <c r="J26" s="321"/>
      <c r="K26" s="319"/>
    </row>
    <row r="27" spans="2:11" ht="12.75" customHeight="1">
      <c r="B27" s="322"/>
      <c r="C27" s="323"/>
      <c r="D27" s="323"/>
      <c r="E27" s="323"/>
      <c r="F27" s="323"/>
      <c r="G27" s="323"/>
      <c r="H27" s="323"/>
      <c r="I27" s="323"/>
      <c r="J27" s="323"/>
      <c r="K27" s="319"/>
    </row>
    <row r="28" spans="2:11" ht="15" customHeight="1">
      <c r="B28" s="322"/>
      <c r="C28" s="323"/>
      <c r="D28" s="321" t="s">
        <v>430</v>
      </c>
      <c r="E28" s="321"/>
      <c r="F28" s="321"/>
      <c r="G28" s="321"/>
      <c r="H28" s="321"/>
      <c r="I28" s="321"/>
      <c r="J28" s="321"/>
      <c r="K28" s="319"/>
    </row>
    <row r="29" spans="2:11" ht="15" customHeight="1">
      <c r="B29" s="322"/>
      <c r="C29" s="323"/>
      <c r="D29" s="321" t="s">
        <v>431</v>
      </c>
      <c r="E29" s="321"/>
      <c r="F29" s="321"/>
      <c r="G29" s="321"/>
      <c r="H29" s="321"/>
      <c r="I29" s="321"/>
      <c r="J29" s="321"/>
      <c r="K29" s="319"/>
    </row>
    <row r="30" spans="2:11" ht="12.75" customHeight="1">
      <c r="B30" s="322"/>
      <c r="C30" s="323"/>
      <c r="D30" s="323"/>
      <c r="E30" s="323"/>
      <c r="F30" s="323"/>
      <c r="G30" s="323"/>
      <c r="H30" s="323"/>
      <c r="I30" s="323"/>
      <c r="J30" s="323"/>
      <c r="K30" s="319"/>
    </row>
    <row r="31" spans="2:11" ht="15" customHeight="1">
      <c r="B31" s="322"/>
      <c r="C31" s="323"/>
      <c r="D31" s="321" t="s">
        <v>432</v>
      </c>
      <c r="E31" s="321"/>
      <c r="F31" s="321"/>
      <c r="G31" s="321"/>
      <c r="H31" s="321"/>
      <c r="I31" s="321"/>
      <c r="J31" s="321"/>
      <c r="K31" s="319"/>
    </row>
    <row r="32" spans="2:11" ht="15" customHeight="1">
      <c r="B32" s="322"/>
      <c r="C32" s="323"/>
      <c r="D32" s="321" t="s">
        <v>433</v>
      </c>
      <c r="E32" s="321"/>
      <c r="F32" s="321"/>
      <c r="G32" s="321"/>
      <c r="H32" s="321"/>
      <c r="I32" s="321"/>
      <c r="J32" s="321"/>
      <c r="K32" s="319"/>
    </row>
    <row r="33" spans="2:11" ht="15" customHeight="1">
      <c r="B33" s="322"/>
      <c r="C33" s="323"/>
      <c r="D33" s="321" t="s">
        <v>434</v>
      </c>
      <c r="E33" s="321"/>
      <c r="F33" s="321"/>
      <c r="G33" s="321"/>
      <c r="H33" s="321"/>
      <c r="I33" s="321"/>
      <c r="J33" s="321"/>
      <c r="K33" s="319"/>
    </row>
    <row r="34" spans="2:11" ht="15" customHeight="1">
      <c r="B34" s="322"/>
      <c r="C34" s="323"/>
      <c r="D34" s="321"/>
      <c r="E34" s="325" t="s">
        <v>126</v>
      </c>
      <c r="F34" s="321"/>
      <c r="G34" s="321" t="s">
        <v>435</v>
      </c>
      <c r="H34" s="321"/>
      <c r="I34" s="321"/>
      <c r="J34" s="321"/>
      <c r="K34" s="319"/>
    </row>
    <row r="35" spans="2:11" ht="30.75" customHeight="1">
      <c r="B35" s="322"/>
      <c r="C35" s="323"/>
      <c r="D35" s="321"/>
      <c r="E35" s="325" t="s">
        <v>436</v>
      </c>
      <c r="F35" s="321"/>
      <c r="G35" s="321" t="s">
        <v>437</v>
      </c>
      <c r="H35" s="321"/>
      <c r="I35" s="321"/>
      <c r="J35" s="321"/>
      <c r="K35" s="319"/>
    </row>
    <row r="36" spans="2:11" ht="15" customHeight="1">
      <c r="B36" s="322"/>
      <c r="C36" s="323"/>
      <c r="D36" s="321"/>
      <c r="E36" s="325" t="s">
        <v>56</v>
      </c>
      <c r="F36" s="321"/>
      <c r="G36" s="321" t="s">
        <v>438</v>
      </c>
      <c r="H36" s="321"/>
      <c r="I36" s="321"/>
      <c r="J36" s="321"/>
      <c r="K36" s="319"/>
    </row>
    <row r="37" spans="2:11" ht="15" customHeight="1">
      <c r="B37" s="322"/>
      <c r="C37" s="323"/>
      <c r="D37" s="321"/>
      <c r="E37" s="325" t="s">
        <v>127</v>
      </c>
      <c r="F37" s="321"/>
      <c r="G37" s="321" t="s">
        <v>439</v>
      </c>
      <c r="H37" s="321"/>
      <c r="I37" s="321"/>
      <c r="J37" s="321"/>
      <c r="K37" s="319"/>
    </row>
    <row r="38" spans="2:11" ht="15" customHeight="1">
      <c r="B38" s="322"/>
      <c r="C38" s="323"/>
      <c r="D38" s="321"/>
      <c r="E38" s="325" t="s">
        <v>128</v>
      </c>
      <c r="F38" s="321"/>
      <c r="G38" s="321" t="s">
        <v>440</v>
      </c>
      <c r="H38" s="321"/>
      <c r="I38" s="321"/>
      <c r="J38" s="321"/>
      <c r="K38" s="319"/>
    </row>
    <row r="39" spans="2:11" ht="15" customHeight="1">
      <c r="B39" s="322"/>
      <c r="C39" s="323"/>
      <c r="D39" s="321"/>
      <c r="E39" s="325" t="s">
        <v>129</v>
      </c>
      <c r="F39" s="321"/>
      <c r="G39" s="321" t="s">
        <v>441</v>
      </c>
      <c r="H39" s="321"/>
      <c r="I39" s="321"/>
      <c r="J39" s="321"/>
      <c r="K39" s="319"/>
    </row>
    <row r="40" spans="2:11" ht="15" customHeight="1">
      <c r="B40" s="322"/>
      <c r="C40" s="323"/>
      <c r="D40" s="321"/>
      <c r="E40" s="325" t="s">
        <v>442</v>
      </c>
      <c r="F40" s="321"/>
      <c r="G40" s="321" t="s">
        <v>443</v>
      </c>
      <c r="H40" s="321"/>
      <c r="I40" s="321"/>
      <c r="J40" s="321"/>
      <c r="K40" s="319"/>
    </row>
    <row r="41" spans="2:11" ht="15" customHeight="1">
      <c r="B41" s="322"/>
      <c r="C41" s="323"/>
      <c r="D41" s="321"/>
      <c r="E41" s="325"/>
      <c r="F41" s="321"/>
      <c r="G41" s="321" t="s">
        <v>444</v>
      </c>
      <c r="H41" s="321"/>
      <c r="I41" s="321"/>
      <c r="J41" s="321"/>
      <c r="K41" s="319"/>
    </row>
    <row r="42" spans="2:11" ht="15" customHeight="1">
      <c r="B42" s="322"/>
      <c r="C42" s="323"/>
      <c r="D42" s="321"/>
      <c r="E42" s="325" t="s">
        <v>445</v>
      </c>
      <c r="F42" s="321"/>
      <c r="G42" s="321" t="s">
        <v>446</v>
      </c>
      <c r="H42" s="321"/>
      <c r="I42" s="321"/>
      <c r="J42" s="321"/>
      <c r="K42" s="319"/>
    </row>
    <row r="43" spans="2:11" ht="15" customHeight="1">
      <c r="B43" s="322"/>
      <c r="C43" s="323"/>
      <c r="D43" s="321"/>
      <c r="E43" s="325" t="s">
        <v>131</v>
      </c>
      <c r="F43" s="321"/>
      <c r="G43" s="321" t="s">
        <v>447</v>
      </c>
      <c r="H43" s="321"/>
      <c r="I43" s="321"/>
      <c r="J43" s="321"/>
      <c r="K43" s="319"/>
    </row>
    <row r="44" spans="2:11" ht="12.75" customHeight="1">
      <c r="B44" s="322"/>
      <c r="C44" s="323"/>
      <c r="D44" s="321"/>
      <c r="E44" s="321"/>
      <c r="F44" s="321"/>
      <c r="G44" s="321"/>
      <c r="H44" s="321"/>
      <c r="I44" s="321"/>
      <c r="J44" s="321"/>
      <c r="K44" s="319"/>
    </row>
    <row r="45" spans="2:11" ht="15" customHeight="1">
      <c r="B45" s="322"/>
      <c r="C45" s="323"/>
      <c r="D45" s="321" t="s">
        <v>448</v>
      </c>
      <c r="E45" s="321"/>
      <c r="F45" s="321"/>
      <c r="G45" s="321"/>
      <c r="H45" s="321"/>
      <c r="I45" s="321"/>
      <c r="J45" s="321"/>
      <c r="K45" s="319"/>
    </row>
    <row r="46" spans="2:11" ht="15" customHeight="1">
      <c r="B46" s="322"/>
      <c r="C46" s="323"/>
      <c r="D46" s="323"/>
      <c r="E46" s="321" t="s">
        <v>449</v>
      </c>
      <c r="F46" s="321"/>
      <c r="G46" s="321"/>
      <c r="H46" s="321"/>
      <c r="I46" s="321"/>
      <c r="J46" s="321"/>
      <c r="K46" s="319"/>
    </row>
    <row r="47" spans="2:11" ht="15" customHeight="1">
      <c r="B47" s="322"/>
      <c r="C47" s="323"/>
      <c r="D47" s="323"/>
      <c r="E47" s="321" t="s">
        <v>450</v>
      </c>
      <c r="F47" s="321"/>
      <c r="G47" s="321"/>
      <c r="H47" s="321"/>
      <c r="I47" s="321"/>
      <c r="J47" s="321"/>
      <c r="K47" s="319"/>
    </row>
    <row r="48" spans="2:11" ht="15" customHeight="1">
      <c r="B48" s="322"/>
      <c r="C48" s="323"/>
      <c r="D48" s="323"/>
      <c r="E48" s="321" t="s">
        <v>451</v>
      </c>
      <c r="F48" s="321"/>
      <c r="G48" s="321"/>
      <c r="H48" s="321"/>
      <c r="I48" s="321"/>
      <c r="J48" s="321"/>
      <c r="K48" s="319"/>
    </row>
    <row r="49" spans="2:11" ht="15" customHeight="1">
      <c r="B49" s="322"/>
      <c r="C49" s="323"/>
      <c r="D49" s="321" t="s">
        <v>452</v>
      </c>
      <c r="E49" s="321"/>
      <c r="F49" s="321"/>
      <c r="G49" s="321"/>
      <c r="H49" s="321"/>
      <c r="I49" s="321"/>
      <c r="J49" s="321"/>
      <c r="K49" s="319"/>
    </row>
    <row r="50" spans="2:11" ht="25.5" customHeight="1">
      <c r="B50" s="317"/>
      <c r="C50" s="318" t="s">
        <v>453</v>
      </c>
      <c r="D50" s="318"/>
      <c r="E50" s="318"/>
      <c r="F50" s="318"/>
      <c r="G50" s="318"/>
      <c r="H50" s="318"/>
      <c r="I50" s="318"/>
      <c r="J50" s="318"/>
      <c r="K50" s="319"/>
    </row>
    <row r="51" spans="2:11" ht="5.25" customHeight="1">
      <c r="B51" s="317"/>
      <c r="C51" s="320"/>
      <c r="D51" s="320"/>
      <c r="E51" s="320"/>
      <c r="F51" s="320"/>
      <c r="G51" s="320"/>
      <c r="H51" s="320"/>
      <c r="I51" s="320"/>
      <c r="J51" s="320"/>
      <c r="K51" s="319"/>
    </row>
    <row r="52" spans="2:11" ht="15" customHeight="1">
      <c r="B52" s="317"/>
      <c r="C52" s="321" t="s">
        <v>454</v>
      </c>
      <c r="D52" s="321"/>
      <c r="E52" s="321"/>
      <c r="F52" s="321"/>
      <c r="G52" s="321"/>
      <c r="H52" s="321"/>
      <c r="I52" s="321"/>
      <c r="J52" s="321"/>
      <c r="K52" s="319"/>
    </row>
    <row r="53" spans="2:11" ht="15" customHeight="1">
      <c r="B53" s="317"/>
      <c r="C53" s="321" t="s">
        <v>455</v>
      </c>
      <c r="D53" s="321"/>
      <c r="E53" s="321"/>
      <c r="F53" s="321"/>
      <c r="G53" s="321"/>
      <c r="H53" s="321"/>
      <c r="I53" s="321"/>
      <c r="J53" s="321"/>
      <c r="K53" s="319"/>
    </row>
    <row r="54" spans="2:11" ht="12.75" customHeight="1">
      <c r="B54" s="317"/>
      <c r="C54" s="321"/>
      <c r="D54" s="321"/>
      <c r="E54" s="321"/>
      <c r="F54" s="321"/>
      <c r="G54" s="321"/>
      <c r="H54" s="321"/>
      <c r="I54" s="321"/>
      <c r="J54" s="321"/>
      <c r="K54" s="319"/>
    </row>
    <row r="55" spans="2:11" ht="15" customHeight="1">
      <c r="B55" s="317"/>
      <c r="C55" s="321" t="s">
        <v>456</v>
      </c>
      <c r="D55" s="321"/>
      <c r="E55" s="321"/>
      <c r="F55" s="321"/>
      <c r="G55" s="321"/>
      <c r="H55" s="321"/>
      <c r="I55" s="321"/>
      <c r="J55" s="321"/>
      <c r="K55" s="319"/>
    </row>
    <row r="56" spans="2:11" ht="15" customHeight="1">
      <c r="B56" s="317"/>
      <c r="C56" s="323"/>
      <c r="D56" s="321" t="s">
        <v>457</v>
      </c>
      <c r="E56" s="321"/>
      <c r="F56" s="321"/>
      <c r="G56" s="321"/>
      <c r="H56" s="321"/>
      <c r="I56" s="321"/>
      <c r="J56" s="321"/>
      <c r="K56" s="319"/>
    </row>
    <row r="57" spans="2:11" ht="15" customHeight="1">
      <c r="B57" s="317"/>
      <c r="C57" s="323"/>
      <c r="D57" s="321" t="s">
        <v>458</v>
      </c>
      <c r="E57" s="321"/>
      <c r="F57" s="321"/>
      <c r="G57" s="321"/>
      <c r="H57" s="321"/>
      <c r="I57" s="321"/>
      <c r="J57" s="321"/>
      <c r="K57" s="319"/>
    </row>
    <row r="58" spans="2:11" ht="15" customHeight="1">
      <c r="B58" s="317"/>
      <c r="C58" s="323"/>
      <c r="D58" s="321" t="s">
        <v>459</v>
      </c>
      <c r="E58" s="321"/>
      <c r="F58" s="321"/>
      <c r="G58" s="321"/>
      <c r="H58" s="321"/>
      <c r="I58" s="321"/>
      <c r="J58" s="321"/>
      <c r="K58" s="319"/>
    </row>
    <row r="59" spans="2:11" ht="15" customHeight="1">
      <c r="B59" s="317"/>
      <c r="C59" s="323"/>
      <c r="D59" s="321" t="s">
        <v>460</v>
      </c>
      <c r="E59" s="321"/>
      <c r="F59" s="321"/>
      <c r="G59" s="321"/>
      <c r="H59" s="321"/>
      <c r="I59" s="321"/>
      <c r="J59" s="321"/>
      <c r="K59" s="319"/>
    </row>
    <row r="60" spans="2:11" ht="15" customHeight="1">
      <c r="B60" s="317"/>
      <c r="C60" s="323"/>
      <c r="D60" s="326" t="s">
        <v>461</v>
      </c>
      <c r="E60" s="326"/>
      <c r="F60" s="326"/>
      <c r="G60" s="326"/>
      <c r="H60" s="326"/>
      <c r="I60" s="326"/>
      <c r="J60" s="326"/>
      <c r="K60" s="319"/>
    </row>
    <row r="61" spans="2:11" ht="15" customHeight="1">
      <c r="B61" s="317"/>
      <c r="C61" s="323"/>
      <c r="D61" s="321" t="s">
        <v>462</v>
      </c>
      <c r="E61" s="321"/>
      <c r="F61" s="321"/>
      <c r="G61" s="321"/>
      <c r="H61" s="321"/>
      <c r="I61" s="321"/>
      <c r="J61" s="321"/>
      <c r="K61" s="319"/>
    </row>
    <row r="62" spans="2:11" ht="12.75" customHeight="1">
      <c r="B62" s="317"/>
      <c r="C62" s="323"/>
      <c r="D62" s="323"/>
      <c r="E62" s="327"/>
      <c r="F62" s="323"/>
      <c r="G62" s="323"/>
      <c r="H62" s="323"/>
      <c r="I62" s="323"/>
      <c r="J62" s="323"/>
      <c r="K62" s="319"/>
    </row>
    <row r="63" spans="2:11" ht="15" customHeight="1">
      <c r="B63" s="317"/>
      <c r="C63" s="323"/>
      <c r="D63" s="321" t="s">
        <v>463</v>
      </c>
      <c r="E63" s="321"/>
      <c r="F63" s="321"/>
      <c r="G63" s="321"/>
      <c r="H63" s="321"/>
      <c r="I63" s="321"/>
      <c r="J63" s="321"/>
      <c r="K63" s="319"/>
    </row>
    <row r="64" spans="2:11" ht="15" customHeight="1">
      <c r="B64" s="317"/>
      <c r="C64" s="323"/>
      <c r="D64" s="326" t="s">
        <v>464</v>
      </c>
      <c r="E64" s="326"/>
      <c r="F64" s="326"/>
      <c r="G64" s="326"/>
      <c r="H64" s="326"/>
      <c r="I64" s="326"/>
      <c r="J64" s="326"/>
      <c r="K64" s="319"/>
    </row>
    <row r="65" spans="2:11" ht="15" customHeight="1">
      <c r="B65" s="317"/>
      <c r="C65" s="323"/>
      <c r="D65" s="321" t="s">
        <v>465</v>
      </c>
      <c r="E65" s="321"/>
      <c r="F65" s="321"/>
      <c r="G65" s="321"/>
      <c r="H65" s="321"/>
      <c r="I65" s="321"/>
      <c r="J65" s="321"/>
      <c r="K65" s="319"/>
    </row>
    <row r="66" spans="2:11" ht="15" customHeight="1">
      <c r="B66" s="317"/>
      <c r="C66" s="323"/>
      <c r="D66" s="321" t="s">
        <v>466</v>
      </c>
      <c r="E66" s="321"/>
      <c r="F66" s="321"/>
      <c r="G66" s="321"/>
      <c r="H66" s="321"/>
      <c r="I66" s="321"/>
      <c r="J66" s="321"/>
      <c r="K66" s="319"/>
    </row>
    <row r="67" spans="2:11" ht="15" customHeight="1">
      <c r="B67" s="317"/>
      <c r="C67" s="323"/>
      <c r="D67" s="321" t="s">
        <v>467</v>
      </c>
      <c r="E67" s="321"/>
      <c r="F67" s="321"/>
      <c r="G67" s="321"/>
      <c r="H67" s="321"/>
      <c r="I67" s="321"/>
      <c r="J67" s="321"/>
      <c r="K67" s="319"/>
    </row>
    <row r="68" spans="2:11" ht="15" customHeight="1">
      <c r="B68" s="317"/>
      <c r="C68" s="323"/>
      <c r="D68" s="321" t="s">
        <v>468</v>
      </c>
      <c r="E68" s="321"/>
      <c r="F68" s="321"/>
      <c r="G68" s="321"/>
      <c r="H68" s="321"/>
      <c r="I68" s="321"/>
      <c r="J68" s="321"/>
      <c r="K68" s="319"/>
    </row>
    <row r="69" spans="2:11" ht="12.75" customHeight="1">
      <c r="B69" s="328"/>
      <c r="C69" s="329"/>
      <c r="D69" s="329"/>
      <c r="E69" s="329"/>
      <c r="F69" s="329"/>
      <c r="G69" s="329"/>
      <c r="H69" s="329"/>
      <c r="I69" s="329"/>
      <c r="J69" s="329"/>
      <c r="K69" s="330"/>
    </row>
    <row r="70" spans="2:11" ht="18.75" customHeight="1">
      <c r="B70" s="331"/>
      <c r="C70" s="331"/>
      <c r="D70" s="331"/>
      <c r="E70" s="331"/>
      <c r="F70" s="331"/>
      <c r="G70" s="331"/>
      <c r="H70" s="331"/>
      <c r="I70" s="331"/>
      <c r="J70" s="331"/>
      <c r="K70" s="332"/>
    </row>
    <row r="71" spans="2:11" ht="18.75" customHeight="1">
      <c r="B71" s="332"/>
      <c r="C71" s="332"/>
      <c r="D71" s="332"/>
      <c r="E71" s="332"/>
      <c r="F71" s="332"/>
      <c r="G71" s="332"/>
      <c r="H71" s="332"/>
      <c r="I71" s="332"/>
      <c r="J71" s="332"/>
      <c r="K71" s="332"/>
    </row>
    <row r="72" spans="2:11" ht="7.5" customHeight="1">
      <c r="B72" s="333"/>
      <c r="C72" s="334"/>
      <c r="D72" s="334"/>
      <c r="E72" s="334"/>
      <c r="F72" s="334"/>
      <c r="G72" s="334"/>
      <c r="H72" s="334"/>
      <c r="I72" s="334"/>
      <c r="J72" s="334"/>
      <c r="K72" s="335"/>
    </row>
    <row r="73" spans="2:11" ht="45" customHeight="1">
      <c r="B73" s="336"/>
      <c r="C73" s="337" t="s">
        <v>107</v>
      </c>
      <c r="D73" s="337"/>
      <c r="E73" s="337"/>
      <c r="F73" s="337"/>
      <c r="G73" s="337"/>
      <c r="H73" s="337"/>
      <c r="I73" s="337"/>
      <c r="J73" s="337"/>
      <c r="K73" s="338"/>
    </row>
    <row r="74" spans="2:11" ht="17.25" customHeight="1">
      <c r="B74" s="336"/>
      <c r="C74" s="339" t="s">
        <v>469</v>
      </c>
      <c r="D74" s="339"/>
      <c r="E74" s="339"/>
      <c r="F74" s="339" t="s">
        <v>470</v>
      </c>
      <c r="G74" s="340"/>
      <c r="H74" s="339" t="s">
        <v>127</v>
      </c>
      <c r="I74" s="339" t="s">
        <v>60</v>
      </c>
      <c r="J74" s="339" t="s">
        <v>471</v>
      </c>
      <c r="K74" s="338"/>
    </row>
    <row r="75" spans="2:11" ht="17.25" customHeight="1">
      <c r="B75" s="336"/>
      <c r="C75" s="341" t="s">
        <v>472</v>
      </c>
      <c r="D75" s="341"/>
      <c r="E75" s="341"/>
      <c r="F75" s="342" t="s">
        <v>473</v>
      </c>
      <c r="G75" s="343"/>
      <c r="H75" s="341"/>
      <c r="I75" s="341"/>
      <c r="J75" s="341" t="s">
        <v>474</v>
      </c>
      <c r="K75" s="338"/>
    </row>
    <row r="76" spans="2:11" ht="5.25" customHeight="1">
      <c r="B76" s="336"/>
      <c r="C76" s="344"/>
      <c r="D76" s="344"/>
      <c r="E76" s="344"/>
      <c r="F76" s="344"/>
      <c r="G76" s="345"/>
      <c r="H76" s="344"/>
      <c r="I76" s="344"/>
      <c r="J76" s="344"/>
      <c r="K76" s="338"/>
    </row>
    <row r="77" spans="2:11" ht="15" customHeight="1">
      <c r="B77" s="336"/>
      <c r="C77" s="325" t="s">
        <v>56</v>
      </c>
      <c r="D77" s="344"/>
      <c r="E77" s="344"/>
      <c r="F77" s="346" t="s">
        <v>475</v>
      </c>
      <c r="G77" s="345"/>
      <c r="H77" s="325" t="s">
        <v>476</v>
      </c>
      <c r="I77" s="325" t="s">
        <v>477</v>
      </c>
      <c r="J77" s="325">
        <v>20</v>
      </c>
      <c r="K77" s="338"/>
    </row>
    <row r="78" spans="2:11" ht="15" customHeight="1">
      <c r="B78" s="336"/>
      <c r="C78" s="325" t="s">
        <v>478</v>
      </c>
      <c r="D78" s="325"/>
      <c r="E78" s="325"/>
      <c r="F78" s="346" t="s">
        <v>475</v>
      </c>
      <c r="G78" s="345"/>
      <c r="H78" s="325" t="s">
        <v>479</v>
      </c>
      <c r="I78" s="325" t="s">
        <v>477</v>
      </c>
      <c r="J78" s="325">
        <v>120</v>
      </c>
      <c r="K78" s="338"/>
    </row>
    <row r="79" spans="2:11" ht="15" customHeight="1">
      <c r="B79" s="347"/>
      <c r="C79" s="325" t="s">
        <v>480</v>
      </c>
      <c r="D79" s="325"/>
      <c r="E79" s="325"/>
      <c r="F79" s="346" t="s">
        <v>481</v>
      </c>
      <c r="G79" s="345"/>
      <c r="H79" s="325" t="s">
        <v>482</v>
      </c>
      <c r="I79" s="325" t="s">
        <v>477</v>
      </c>
      <c r="J79" s="325">
        <v>50</v>
      </c>
      <c r="K79" s="338"/>
    </row>
    <row r="80" spans="2:11" ht="15" customHeight="1">
      <c r="B80" s="347"/>
      <c r="C80" s="325" t="s">
        <v>483</v>
      </c>
      <c r="D80" s="325"/>
      <c r="E80" s="325"/>
      <c r="F80" s="346" t="s">
        <v>475</v>
      </c>
      <c r="G80" s="345"/>
      <c r="H80" s="325" t="s">
        <v>484</v>
      </c>
      <c r="I80" s="325" t="s">
        <v>485</v>
      </c>
      <c r="J80" s="325"/>
      <c r="K80" s="338"/>
    </row>
    <row r="81" spans="2:11" ht="15" customHeight="1">
      <c r="B81" s="347"/>
      <c r="C81" s="348" t="s">
        <v>486</v>
      </c>
      <c r="D81" s="348"/>
      <c r="E81" s="348"/>
      <c r="F81" s="349" t="s">
        <v>481</v>
      </c>
      <c r="G81" s="348"/>
      <c r="H81" s="348" t="s">
        <v>487</v>
      </c>
      <c r="I81" s="348" t="s">
        <v>477</v>
      </c>
      <c r="J81" s="348">
        <v>15</v>
      </c>
      <c r="K81" s="338"/>
    </row>
    <row r="82" spans="2:11" ht="15" customHeight="1">
      <c r="B82" s="347"/>
      <c r="C82" s="348" t="s">
        <v>488</v>
      </c>
      <c r="D82" s="348"/>
      <c r="E82" s="348"/>
      <c r="F82" s="349" t="s">
        <v>481</v>
      </c>
      <c r="G82" s="348"/>
      <c r="H82" s="348" t="s">
        <v>489</v>
      </c>
      <c r="I82" s="348" t="s">
        <v>477</v>
      </c>
      <c r="J82" s="348">
        <v>15</v>
      </c>
      <c r="K82" s="338"/>
    </row>
    <row r="83" spans="2:11" ht="15" customHeight="1">
      <c r="B83" s="347"/>
      <c r="C83" s="348" t="s">
        <v>490</v>
      </c>
      <c r="D83" s="348"/>
      <c r="E83" s="348"/>
      <c r="F83" s="349" t="s">
        <v>481</v>
      </c>
      <c r="G83" s="348"/>
      <c r="H83" s="348" t="s">
        <v>491</v>
      </c>
      <c r="I83" s="348" t="s">
        <v>477</v>
      </c>
      <c r="J83" s="348">
        <v>20</v>
      </c>
      <c r="K83" s="338"/>
    </row>
    <row r="84" spans="2:11" ht="15" customHeight="1">
      <c r="B84" s="347"/>
      <c r="C84" s="348" t="s">
        <v>492</v>
      </c>
      <c r="D84" s="348"/>
      <c r="E84" s="348"/>
      <c r="F84" s="349" t="s">
        <v>481</v>
      </c>
      <c r="G84" s="348"/>
      <c r="H84" s="348" t="s">
        <v>493</v>
      </c>
      <c r="I84" s="348" t="s">
        <v>477</v>
      </c>
      <c r="J84" s="348">
        <v>20</v>
      </c>
      <c r="K84" s="338"/>
    </row>
    <row r="85" spans="2:11" ht="15" customHeight="1">
      <c r="B85" s="347"/>
      <c r="C85" s="325" t="s">
        <v>494</v>
      </c>
      <c r="D85" s="325"/>
      <c r="E85" s="325"/>
      <c r="F85" s="346" t="s">
        <v>481</v>
      </c>
      <c r="G85" s="345"/>
      <c r="H85" s="325" t="s">
        <v>495</v>
      </c>
      <c r="I85" s="325" t="s">
        <v>477</v>
      </c>
      <c r="J85" s="325">
        <v>50</v>
      </c>
      <c r="K85" s="338"/>
    </row>
    <row r="86" spans="2:11" ht="15" customHeight="1">
      <c r="B86" s="347"/>
      <c r="C86" s="325" t="s">
        <v>496</v>
      </c>
      <c r="D86" s="325"/>
      <c r="E86" s="325"/>
      <c r="F86" s="346" t="s">
        <v>481</v>
      </c>
      <c r="G86" s="345"/>
      <c r="H86" s="325" t="s">
        <v>497</v>
      </c>
      <c r="I86" s="325" t="s">
        <v>477</v>
      </c>
      <c r="J86" s="325">
        <v>20</v>
      </c>
      <c r="K86" s="338"/>
    </row>
    <row r="87" spans="2:11" ht="15" customHeight="1">
      <c r="B87" s="347"/>
      <c r="C87" s="325" t="s">
        <v>498</v>
      </c>
      <c r="D87" s="325"/>
      <c r="E87" s="325"/>
      <c r="F87" s="346" t="s">
        <v>481</v>
      </c>
      <c r="G87" s="345"/>
      <c r="H87" s="325" t="s">
        <v>499</v>
      </c>
      <c r="I87" s="325" t="s">
        <v>477</v>
      </c>
      <c r="J87" s="325">
        <v>20</v>
      </c>
      <c r="K87" s="338"/>
    </row>
    <row r="88" spans="2:11" ht="15" customHeight="1">
      <c r="B88" s="347"/>
      <c r="C88" s="325" t="s">
        <v>500</v>
      </c>
      <c r="D88" s="325"/>
      <c r="E88" s="325"/>
      <c r="F88" s="346" t="s">
        <v>481</v>
      </c>
      <c r="G88" s="345"/>
      <c r="H88" s="325" t="s">
        <v>501</v>
      </c>
      <c r="I88" s="325" t="s">
        <v>477</v>
      </c>
      <c r="J88" s="325">
        <v>50</v>
      </c>
      <c r="K88" s="338"/>
    </row>
    <row r="89" spans="2:11" ht="15" customHeight="1">
      <c r="B89" s="347"/>
      <c r="C89" s="325" t="s">
        <v>502</v>
      </c>
      <c r="D89" s="325"/>
      <c r="E89" s="325"/>
      <c r="F89" s="346" t="s">
        <v>481</v>
      </c>
      <c r="G89" s="345"/>
      <c r="H89" s="325" t="s">
        <v>502</v>
      </c>
      <c r="I89" s="325" t="s">
        <v>477</v>
      </c>
      <c r="J89" s="325">
        <v>50</v>
      </c>
      <c r="K89" s="338"/>
    </row>
    <row r="90" spans="2:11" ht="15" customHeight="1">
      <c r="B90" s="347"/>
      <c r="C90" s="325" t="s">
        <v>132</v>
      </c>
      <c r="D90" s="325"/>
      <c r="E90" s="325"/>
      <c r="F90" s="346" t="s">
        <v>481</v>
      </c>
      <c r="G90" s="345"/>
      <c r="H90" s="325" t="s">
        <v>503</v>
      </c>
      <c r="I90" s="325" t="s">
        <v>477</v>
      </c>
      <c r="J90" s="325">
        <v>255</v>
      </c>
      <c r="K90" s="338"/>
    </row>
    <row r="91" spans="2:11" ht="15" customHeight="1">
      <c r="B91" s="347"/>
      <c r="C91" s="325" t="s">
        <v>504</v>
      </c>
      <c r="D91" s="325"/>
      <c r="E91" s="325"/>
      <c r="F91" s="346" t="s">
        <v>475</v>
      </c>
      <c r="G91" s="345"/>
      <c r="H91" s="325" t="s">
        <v>505</v>
      </c>
      <c r="I91" s="325" t="s">
        <v>506</v>
      </c>
      <c r="J91" s="325"/>
      <c r="K91" s="338"/>
    </row>
    <row r="92" spans="2:11" ht="15" customHeight="1">
      <c r="B92" s="347"/>
      <c r="C92" s="325" t="s">
        <v>507</v>
      </c>
      <c r="D92" s="325"/>
      <c r="E92" s="325"/>
      <c r="F92" s="346" t="s">
        <v>475</v>
      </c>
      <c r="G92" s="345"/>
      <c r="H92" s="325" t="s">
        <v>508</v>
      </c>
      <c r="I92" s="325" t="s">
        <v>509</v>
      </c>
      <c r="J92" s="325"/>
      <c r="K92" s="338"/>
    </row>
    <row r="93" spans="2:11" ht="15" customHeight="1">
      <c r="B93" s="347"/>
      <c r="C93" s="325" t="s">
        <v>510</v>
      </c>
      <c r="D93" s="325"/>
      <c r="E93" s="325"/>
      <c r="F93" s="346" t="s">
        <v>475</v>
      </c>
      <c r="G93" s="345"/>
      <c r="H93" s="325" t="s">
        <v>510</v>
      </c>
      <c r="I93" s="325" t="s">
        <v>509</v>
      </c>
      <c r="J93" s="325"/>
      <c r="K93" s="338"/>
    </row>
    <row r="94" spans="2:11" ht="15" customHeight="1">
      <c r="B94" s="347"/>
      <c r="C94" s="325" t="s">
        <v>41</v>
      </c>
      <c r="D94" s="325"/>
      <c r="E94" s="325"/>
      <c r="F94" s="346" t="s">
        <v>475</v>
      </c>
      <c r="G94" s="345"/>
      <c r="H94" s="325" t="s">
        <v>511</v>
      </c>
      <c r="I94" s="325" t="s">
        <v>509</v>
      </c>
      <c r="J94" s="325"/>
      <c r="K94" s="338"/>
    </row>
    <row r="95" spans="2:11" ht="15" customHeight="1">
      <c r="B95" s="347"/>
      <c r="C95" s="325" t="s">
        <v>51</v>
      </c>
      <c r="D95" s="325"/>
      <c r="E95" s="325"/>
      <c r="F95" s="346" t="s">
        <v>475</v>
      </c>
      <c r="G95" s="345"/>
      <c r="H95" s="325" t="s">
        <v>512</v>
      </c>
      <c r="I95" s="325" t="s">
        <v>509</v>
      </c>
      <c r="J95" s="325"/>
      <c r="K95" s="338"/>
    </row>
    <row r="96" spans="2:11" ht="15" customHeight="1">
      <c r="B96" s="350"/>
      <c r="C96" s="351"/>
      <c r="D96" s="351"/>
      <c r="E96" s="351"/>
      <c r="F96" s="351"/>
      <c r="G96" s="351"/>
      <c r="H96" s="351"/>
      <c r="I96" s="351"/>
      <c r="J96" s="351"/>
      <c r="K96" s="352"/>
    </row>
    <row r="97" spans="2:11" ht="18.75" customHeight="1">
      <c r="B97" s="353"/>
      <c r="C97" s="354"/>
      <c r="D97" s="354"/>
      <c r="E97" s="354"/>
      <c r="F97" s="354"/>
      <c r="G97" s="354"/>
      <c r="H97" s="354"/>
      <c r="I97" s="354"/>
      <c r="J97" s="354"/>
      <c r="K97" s="353"/>
    </row>
    <row r="98" spans="2:11" ht="18.75" customHeight="1">
      <c r="B98" s="332"/>
      <c r="C98" s="332"/>
      <c r="D98" s="332"/>
      <c r="E98" s="332"/>
      <c r="F98" s="332"/>
      <c r="G98" s="332"/>
      <c r="H98" s="332"/>
      <c r="I98" s="332"/>
      <c r="J98" s="332"/>
      <c r="K98" s="332"/>
    </row>
    <row r="99" spans="2:11" ht="7.5" customHeight="1">
      <c r="B99" s="333"/>
      <c r="C99" s="334"/>
      <c r="D99" s="334"/>
      <c r="E99" s="334"/>
      <c r="F99" s="334"/>
      <c r="G99" s="334"/>
      <c r="H99" s="334"/>
      <c r="I99" s="334"/>
      <c r="J99" s="334"/>
      <c r="K99" s="335"/>
    </row>
    <row r="100" spans="2:11" ht="45" customHeight="1">
      <c r="B100" s="336"/>
      <c r="C100" s="337" t="s">
        <v>513</v>
      </c>
      <c r="D100" s="337"/>
      <c r="E100" s="337"/>
      <c r="F100" s="337"/>
      <c r="G100" s="337"/>
      <c r="H100" s="337"/>
      <c r="I100" s="337"/>
      <c r="J100" s="337"/>
      <c r="K100" s="338"/>
    </row>
    <row r="101" spans="2:11" ht="17.25" customHeight="1">
      <c r="B101" s="336"/>
      <c r="C101" s="339" t="s">
        <v>469</v>
      </c>
      <c r="D101" s="339"/>
      <c r="E101" s="339"/>
      <c r="F101" s="339" t="s">
        <v>470</v>
      </c>
      <c r="G101" s="340"/>
      <c r="H101" s="339" t="s">
        <v>127</v>
      </c>
      <c r="I101" s="339" t="s">
        <v>60</v>
      </c>
      <c r="J101" s="339" t="s">
        <v>471</v>
      </c>
      <c r="K101" s="338"/>
    </row>
    <row r="102" spans="2:11" ht="17.25" customHeight="1">
      <c r="B102" s="336"/>
      <c r="C102" s="341" t="s">
        <v>472</v>
      </c>
      <c r="D102" s="341"/>
      <c r="E102" s="341"/>
      <c r="F102" s="342" t="s">
        <v>473</v>
      </c>
      <c r="G102" s="343"/>
      <c r="H102" s="341"/>
      <c r="I102" s="341"/>
      <c r="J102" s="341" t="s">
        <v>474</v>
      </c>
      <c r="K102" s="338"/>
    </row>
    <row r="103" spans="2:11" ht="5.25" customHeight="1">
      <c r="B103" s="336"/>
      <c r="C103" s="339"/>
      <c r="D103" s="339"/>
      <c r="E103" s="339"/>
      <c r="F103" s="339"/>
      <c r="G103" s="355"/>
      <c r="H103" s="339"/>
      <c r="I103" s="339"/>
      <c r="J103" s="339"/>
      <c r="K103" s="338"/>
    </row>
    <row r="104" spans="2:11" ht="15" customHeight="1">
      <c r="B104" s="336"/>
      <c r="C104" s="325" t="s">
        <v>56</v>
      </c>
      <c r="D104" s="344"/>
      <c r="E104" s="344"/>
      <c r="F104" s="346" t="s">
        <v>475</v>
      </c>
      <c r="G104" s="355"/>
      <c r="H104" s="325" t="s">
        <v>514</v>
      </c>
      <c r="I104" s="325" t="s">
        <v>477</v>
      </c>
      <c r="J104" s="325">
        <v>20</v>
      </c>
      <c r="K104" s="338"/>
    </row>
    <row r="105" spans="2:11" ht="15" customHeight="1">
      <c r="B105" s="336"/>
      <c r="C105" s="325" t="s">
        <v>478</v>
      </c>
      <c r="D105" s="325"/>
      <c r="E105" s="325"/>
      <c r="F105" s="346" t="s">
        <v>475</v>
      </c>
      <c r="G105" s="325"/>
      <c r="H105" s="325" t="s">
        <v>514</v>
      </c>
      <c r="I105" s="325" t="s">
        <v>477</v>
      </c>
      <c r="J105" s="325">
        <v>120</v>
      </c>
      <c r="K105" s="338"/>
    </row>
    <row r="106" spans="2:11" ht="15" customHeight="1">
      <c r="B106" s="347"/>
      <c r="C106" s="325" t="s">
        <v>480</v>
      </c>
      <c r="D106" s="325"/>
      <c r="E106" s="325"/>
      <c r="F106" s="346" t="s">
        <v>481</v>
      </c>
      <c r="G106" s="325"/>
      <c r="H106" s="325" t="s">
        <v>514</v>
      </c>
      <c r="I106" s="325" t="s">
        <v>477</v>
      </c>
      <c r="J106" s="325">
        <v>50</v>
      </c>
      <c r="K106" s="338"/>
    </row>
    <row r="107" spans="2:11" ht="15" customHeight="1">
      <c r="B107" s="347"/>
      <c r="C107" s="325" t="s">
        <v>483</v>
      </c>
      <c r="D107" s="325"/>
      <c r="E107" s="325"/>
      <c r="F107" s="346" t="s">
        <v>475</v>
      </c>
      <c r="G107" s="325"/>
      <c r="H107" s="325" t="s">
        <v>514</v>
      </c>
      <c r="I107" s="325" t="s">
        <v>485</v>
      </c>
      <c r="J107" s="325"/>
      <c r="K107" s="338"/>
    </row>
    <row r="108" spans="2:11" ht="15" customHeight="1">
      <c r="B108" s="347"/>
      <c r="C108" s="325" t="s">
        <v>494</v>
      </c>
      <c r="D108" s="325"/>
      <c r="E108" s="325"/>
      <c r="F108" s="346" t="s">
        <v>481</v>
      </c>
      <c r="G108" s="325"/>
      <c r="H108" s="325" t="s">
        <v>514</v>
      </c>
      <c r="I108" s="325" t="s">
        <v>477</v>
      </c>
      <c r="J108" s="325">
        <v>50</v>
      </c>
      <c r="K108" s="338"/>
    </row>
    <row r="109" spans="2:11" ht="15" customHeight="1">
      <c r="B109" s="347"/>
      <c r="C109" s="325" t="s">
        <v>502</v>
      </c>
      <c r="D109" s="325"/>
      <c r="E109" s="325"/>
      <c r="F109" s="346" t="s">
        <v>481</v>
      </c>
      <c r="G109" s="325"/>
      <c r="H109" s="325" t="s">
        <v>514</v>
      </c>
      <c r="I109" s="325" t="s">
        <v>477</v>
      </c>
      <c r="J109" s="325">
        <v>50</v>
      </c>
      <c r="K109" s="338"/>
    </row>
    <row r="110" spans="2:11" ht="15" customHeight="1">
      <c r="B110" s="347"/>
      <c r="C110" s="325" t="s">
        <v>500</v>
      </c>
      <c r="D110" s="325"/>
      <c r="E110" s="325"/>
      <c r="F110" s="346" t="s">
        <v>481</v>
      </c>
      <c r="G110" s="325"/>
      <c r="H110" s="325" t="s">
        <v>514</v>
      </c>
      <c r="I110" s="325" t="s">
        <v>477</v>
      </c>
      <c r="J110" s="325">
        <v>50</v>
      </c>
      <c r="K110" s="338"/>
    </row>
    <row r="111" spans="2:11" ht="15" customHeight="1">
      <c r="B111" s="347"/>
      <c r="C111" s="325" t="s">
        <v>56</v>
      </c>
      <c r="D111" s="325"/>
      <c r="E111" s="325"/>
      <c r="F111" s="346" t="s">
        <v>475</v>
      </c>
      <c r="G111" s="325"/>
      <c r="H111" s="325" t="s">
        <v>515</v>
      </c>
      <c r="I111" s="325" t="s">
        <v>477</v>
      </c>
      <c r="J111" s="325">
        <v>20</v>
      </c>
      <c r="K111" s="338"/>
    </row>
    <row r="112" spans="2:11" ht="15" customHeight="1">
      <c r="B112" s="347"/>
      <c r="C112" s="325" t="s">
        <v>516</v>
      </c>
      <c r="D112" s="325"/>
      <c r="E112" s="325"/>
      <c r="F112" s="346" t="s">
        <v>475</v>
      </c>
      <c r="G112" s="325"/>
      <c r="H112" s="325" t="s">
        <v>517</v>
      </c>
      <c r="I112" s="325" t="s">
        <v>477</v>
      </c>
      <c r="J112" s="325">
        <v>120</v>
      </c>
      <c r="K112" s="338"/>
    </row>
    <row r="113" spans="2:11" ht="15" customHeight="1">
      <c r="B113" s="347"/>
      <c r="C113" s="325" t="s">
        <v>41</v>
      </c>
      <c r="D113" s="325"/>
      <c r="E113" s="325"/>
      <c r="F113" s="346" t="s">
        <v>475</v>
      </c>
      <c r="G113" s="325"/>
      <c r="H113" s="325" t="s">
        <v>518</v>
      </c>
      <c r="I113" s="325" t="s">
        <v>509</v>
      </c>
      <c r="J113" s="325"/>
      <c r="K113" s="338"/>
    </row>
    <row r="114" spans="2:11" ht="15" customHeight="1">
      <c r="B114" s="347"/>
      <c r="C114" s="325" t="s">
        <v>51</v>
      </c>
      <c r="D114" s="325"/>
      <c r="E114" s="325"/>
      <c r="F114" s="346" t="s">
        <v>475</v>
      </c>
      <c r="G114" s="325"/>
      <c r="H114" s="325" t="s">
        <v>519</v>
      </c>
      <c r="I114" s="325" t="s">
        <v>509</v>
      </c>
      <c r="J114" s="325"/>
      <c r="K114" s="338"/>
    </row>
    <row r="115" spans="2:11" ht="15" customHeight="1">
      <c r="B115" s="347"/>
      <c r="C115" s="325" t="s">
        <v>60</v>
      </c>
      <c r="D115" s="325"/>
      <c r="E115" s="325"/>
      <c r="F115" s="346" t="s">
        <v>475</v>
      </c>
      <c r="G115" s="325"/>
      <c r="H115" s="325" t="s">
        <v>520</v>
      </c>
      <c r="I115" s="325" t="s">
        <v>521</v>
      </c>
      <c r="J115" s="325"/>
      <c r="K115" s="338"/>
    </row>
    <row r="116" spans="2:11" ht="15" customHeight="1">
      <c r="B116" s="350"/>
      <c r="C116" s="356"/>
      <c r="D116" s="356"/>
      <c r="E116" s="356"/>
      <c r="F116" s="356"/>
      <c r="G116" s="356"/>
      <c r="H116" s="356"/>
      <c r="I116" s="356"/>
      <c r="J116" s="356"/>
      <c r="K116" s="352"/>
    </row>
    <row r="117" spans="2:11" ht="18.75" customHeight="1">
      <c r="B117" s="357"/>
      <c r="C117" s="321"/>
      <c r="D117" s="321"/>
      <c r="E117" s="321"/>
      <c r="F117" s="358"/>
      <c r="G117" s="321"/>
      <c r="H117" s="321"/>
      <c r="I117" s="321"/>
      <c r="J117" s="321"/>
      <c r="K117" s="357"/>
    </row>
    <row r="118" spans="2:11" ht="18.75" customHeight="1"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</row>
    <row r="119" spans="2:11" ht="7.5" customHeight="1">
      <c r="B119" s="359"/>
      <c r="C119" s="360"/>
      <c r="D119" s="360"/>
      <c r="E119" s="360"/>
      <c r="F119" s="360"/>
      <c r="G119" s="360"/>
      <c r="H119" s="360"/>
      <c r="I119" s="360"/>
      <c r="J119" s="360"/>
      <c r="K119" s="361"/>
    </row>
    <row r="120" spans="2:11" ht="45" customHeight="1">
      <c r="B120" s="362"/>
      <c r="C120" s="315" t="s">
        <v>522</v>
      </c>
      <c r="D120" s="315"/>
      <c r="E120" s="315"/>
      <c r="F120" s="315"/>
      <c r="G120" s="315"/>
      <c r="H120" s="315"/>
      <c r="I120" s="315"/>
      <c r="J120" s="315"/>
      <c r="K120" s="363"/>
    </row>
    <row r="121" spans="2:11" ht="17.25" customHeight="1">
      <c r="B121" s="364"/>
      <c r="C121" s="339" t="s">
        <v>469</v>
      </c>
      <c r="D121" s="339"/>
      <c r="E121" s="339"/>
      <c r="F121" s="339" t="s">
        <v>470</v>
      </c>
      <c r="G121" s="340"/>
      <c r="H121" s="339" t="s">
        <v>127</v>
      </c>
      <c r="I121" s="339" t="s">
        <v>60</v>
      </c>
      <c r="J121" s="339" t="s">
        <v>471</v>
      </c>
      <c r="K121" s="365"/>
    </row>
    <row r="122" spans="2:11" ht="17.25" customHeight="1">
      <c r="B122" s="364"/>
      <c r="C122" s="341" t="s">
        <v>472</v>
      </c>
      <c r="D122" s="341"/>
      <c r="E122" s="341"/>
      <c r="F122" s="342" t="s">
        <v>473</v>
      </c>
      <c r="G122" s="343"/>
      <c r="H122" s="341"/>
      <c r="I122" s="341"/>
      <c r="J122" s="341" t="s">
        <v>474</v>
      </c>
      <c r="K122" s="365"/>
    </row>
    <row r="123" spans="2:11" ht="5.25" customHeight="1">
      <c r="B123" s="366"/>
      <c r="C123" s="344"/>
      <c r="D123" s="344"/>
      <c r="E123" s="344"/>
      <c r="F123" s="344"/>
      <c r="G123" s="325"/>
      <c r="H123" s="344"/>
      <c r="I123" s="344"/>
      <c r="J123" s="344"/>
      <c r="K123" s="367"/>
    </row>
    <row r="124" spans="2:11" ht="15" customHeight="1">
      <c r="B124" s="366"/>
      <c r="C124" s="325" t="s">
        <v>478</v>
      </c>
      <c r="D124" s="344"/>
      <c r="E124" s="344"/>
      <c r="F124" s="346" t="s">
        <v>475</v>
      </c>
      <c r="G124" s="325"/>
      <c r="H124" s="325" t="s">
        <v>514</v>
      </c>
      <c r="I124" s="325" t="s">
        <v>477</v>
      </c>
      <c r="J124" s="325">
        <v>120</v>
      </c>
      <c r="K124" s="368"/>
    </row>
    <row r="125" spans="2:11" ht="15" customHeight="1">
      <c r="B125" s="366"/>
      <c r="C125" s="325" t="s">
        <v>523</v>
      </c>
      <c r="D125" s="325"/>
      <c r="E125" s="325"/>
      <c r="F125" s="346" t="s">
        <v>475</v>
      </c>
      <c r="G125" s="325"/>
      <c r="H125" s="325" t="s">
        <v>524</v>
      </c>
      <c r="I125" s="325" t="s">
        <v>477</v>
      </c>
      <c r="J125" s="325" t="s">
        <v>525</v>
      </c>
      <c r="K125" s="368"/>
    </row>
    <row r="126" spans="2:11" ht="15" customHeight="1">
      <c r="B126" s="366"/>
      <c r="C126" s="325" t="s">
        <v>87</v>
      </c>
      <c r="D126" s="325"/>
      <c r="E126" s="325"/>
      <c r="F126" s="346" t="s">
        <v>475</v>
      </c>
      <c r="G126" s="325"/>
      <c r="H126" s="325" t="s">
        <v>526</v>
      </c>
      <c r="I126" s="325" t="s">
        <v>477</v>
      </c>
      <c r="J126" s="325" t="s">
        <v>525</v>
      </c>
      <c r="K126" s="368"/>
    </row>
    <row r="127" spans="2:11" ht="15" customHeight="1">
      <c r="B127" s="366"/>
      <c r="C127" s="325" t="s">
        <v>486</v>
      </c>
      <c r="D127" s="325"/>
      <c r="E127" s="325"/>
      <c r="F127" s="346" t="s">
        <v>481</v>
      </c>
      <c r="G127" s="325"/>
      <c r="H127" s="325" t="s">
        <v>487</v>
      </c>
      <c r="I127" s="325" t="s">
        <v>477</v>
      </c>
      <c r="J127" s="325">
        <v>15</v>
      </c>
      <c r="K127" s="368"/>
    </row>
    <row r="128" spans="2:11" ht="15" customHeight="1">
      <c r="B128" s="366"/>
      <c r="C128" s="348" t="s">
        <v>488</v>
      </c>
      <c r="D128" s="348"/>
      <c r="E128" s="348"/>
      <c r="F128" s="349" t="s">
        <v>481</v>
      </c>
      <c r="G128" s="348"/>
      <c r="H128" s="348" t="s">
        <v>489</v>
      </c>
      <c r="I128" s="348" t="s">
        <v>477</v>
      </c>
      <c r="J128" s="348">
        <v>15</v>
      </c>
      <c r="K128" s="368"/>
    </row>
    <row r="129" spans="2:11" ht="15" customHeight="1">
      <c r="B129" s="366"/>
      <c r="C129" s="348" t="s">
        <v>490</v>
      </c>
      <c r="D129" s="348"/>
      <c r="E129" s="348"/>
      <c r="F129" s="349" t="s">
        <v>481</v>
      </c>
      <c r="G129" s="348"/>
      <c r="H129" s="348" t="s">
        <v>491</v>
      </c>
      <c r="I129" s="348" t="s">
        <v>477</v>
      </c>
      <c r="J129" s="348">
        <v>20</v>
      </c>
      <c r="K129" s="368"/>
    </row>
    <row r="130" spans="2:11" ht="15" customHeight="1">
      <c r="B130" s="366"/>
      <c r="C130" s="348" t="s">
        <v>492</v>
      </c>
      <c r="D130" s="348"/>
      <c r="E130" s="348"/>
      <c r="F130" s="349" t="s">
        <v>481</v>
      </c>
      <c r="G130" s="348"/>
      <c r="H130" s="348" t="s">
        <v>493</v>
      </c>
      <c r="I130" s="348" t="s">
        <v>477</v>
      </c>
      <c r="J130" s="348">
        <v>20</v>
      </c>
      <c r="K130" s="368"/>
    </row>
    <row r="131" spans="2:11" ht="15" customHeight="1">
      <c r="B131" s="366"/>
      <c r="C131" s="325" t="s">
        <v>480</v>
      </c>
      <c r="D131" s="325"/>
      <c r="E131" s="325"/>
      <c r="F131" s="346" t="s">
        <v>481</v>
      </c>
      <c r="G131" s="325"/>
      <c r="H131" s="325" t="s">
        <v>514</v>
      </c>
      <c r="I131" s="325" t="s">
        <v>477</v>
      </c>
      <c r="J131" s="325">
        <v>50</v>
      </c>
      <c r="K131" s="368"/>
    </row>
    <row r="132" spans="2:11" ht="15" customHeight="1">
      <c r="B132" s="366"/>
      <c r="C132" s="325" t="s">
        <v>494</v>
      </c>
      <c r="D132" s="325"/>
      <c r="E132" s="325"/>
      <c r="F132" s="346" t="s">
        <v>481</v>
      </c>
      <c r="G132" s="325"/>
      <c r="H132" s="325" t="s">
        <v>514</v>
      </c>
      <c r="I132" s="325" t="s">
        <v>477</v>
      </c>
      <c r="J132" s="325">
        <v>50</v>
      </c>
      <c r="K132" s="368"/>
    </row>
    <row r="133" spans="2:11" ht="15" customHeight="1">
      <c r="B133" s="366"/>
      <c r="C133" s="325" t="s">
        <v>500</v>
      </c>
      <c r="D133" s="325"/>
      <c r="E133" s="325"/>
      <c r="F133" s="346" t="s">
        <v>481</v>
      </c>
      <c r="G133" s="325"/>
      <c r="H133" s="325" t="s">
        <v>514</v>
      </c>
      <c r="I133" s="325" t="s">
        <v>477</v>
      </c>
      <c r="J133" s="325">
        <v>50</v>
      </c>
      <c r="K133" s="368"/>
    </row>
    <row r="134" spans="2:11" ht="15" customHeight="1">
      <c r="B134" s="366"/>
      <c r="C134" s="325" t="s">
        <v>502</v>
      </c>
      <c r="D134" s="325"/>
      <c r="E134" s="325"/>
      <c r="F134" s="346" t="s">
        <v>481</v>
      </c>
      <c r="G134" s="325"/>
      <c r="H134" s="325" t="s">
        <v>514</v>
      </c>
      <c r="I134" s="325" t="s">
        <v>477</v>
      </c>
      <c r="J134" s="325">
        <v>50</v>
      </c>
      <c r="K134" s="368"/>
    </row>
    <row r="135" spans="2:11" ht="15" customHeight="1">
      <c r="B135" s="366"/>
      <c r="C135" s="325" t="s">
        <v>132</v>
      </c>
      <c r="D135" s="325"/>
      <c r="E135" s="325"/>
      <c r="F135" s="346" t="s">
        <v>481</v>
      </c>
      <c r="G135" s="325"/>
      <c r="H135" s="325" t="s">
        <v>527</v>
      </c>
      <c r="I135" s="325" t="s">
        <v>477</v>
      </c>
      <c r="J135" s="325">
        <v>255</v>
      </c>
      <c r="K135" s="368"/>
    </row>
    <row r="136" spans="2:11" ht="15" customHeight="1">
      <c r="B136" s="366"/>
      <c r="C136" s="325" t="s">
        <v>504</v>
      </c>
      <c r="D136" s="325"/>
      <c r="E136" s="325"/>
      <c r="F136" s="346" t="s">
        <v>475</v>
      </c>
      <c r="G136" s="325"/>
      <c r="H136" s="325" t="s">
        <v>528</v>
      </c>
      <c r="I136" s="325" t="s">
        <v>506</v>
      </c>
      <c r="J136" s="325"/>
      <c r="K136" s="368"/>
    </row>
    <row r="137" spans="2:11" ht="15" customHeight="1">
      <c r="B137" s="366"/>
      <c r="C137" s="325" t="s">
        <v>507</v>
      </c>
      <c r="D137" s="325"/>
      <c r="E137" s="325"/>
      <c r="F137" s="346" t="s">
        <v>475</v>
      </c>
      <c r="G137" s="325"/>
      <c r="H137" s="325" t="s">
        <v>529</v>
      </c>
      <c r="I137" s="325" t="s">
        <v>509</v>
      </c>
      <c r="J137" s="325"/>
      <c r="K137" s="368"/>
    </row>
    <row r="138" spans="2:11" ht="15" customHeight="1">
      <c r="B138" s="366"/>
      <c r="C138" s="325" t="s">
        <v>510</v>
      </c>
      <c r="D138" s="325"/>
      <c r="E138" s="325"/>
      <c r="F138" s="346" t="s">
        <v>475</v>
      </c>
      <c r="G138" s="325"/>
      <c r="H138" s="325" t="s">
        <v>510</v>
      </c>
      <c r="I138" s="325" t="s">
        <v>509</v>
      </c>
      <c r="J138" s="325"/>
      <c r="K138" s="368"/>
    </row>
    <row r="139" spans="2:11" ht="15" customHeight="1">
      <c r="B139" s="366"/>
      <c r="C139" s="325" t="s">
        <v>41</v>
      </c>
      <c r="D139" s="325"/>
      <c r="E139" s="325"/>
      <c r="F139" s="346" t="s">
        <v>475</v>
      </c>
      <c r="G139" s="325"/>
      <c r="H139" s="325" t="s">
        <v>530</v>
      </c>
      <c r="I139" s="325" t="s">
        <v>509</v>
      </c>
      <c r="J139" s="325"/>
      <c r="K139" s="368"/>
    </row>
    <row r="140" spans="2:11" ht="15" customHeight="1">
      <c r="B140" s="366"/>
      <c r="C140" s="325" t="s">
        <v>531</v>
      </c>
      <c r="D140" s="325"/>
      <c r="E140" s="325"/>
      <c r="F140" s="346" t="s">
        <v>475</v>
      </c>
      <c r="G140" s="325"/>
      <c r="H140" s="325" t="s">
        <v>532</v>
      </c>
      <c r="I140" s="325" t="s">
        <v>509</v>
      </c>
      <c r="J140" s="325"/>
      <c r="K140" s="368"/>
    </row>
    <row r="141" spans="2:11" ht="15" customHeight="1">
      <c r="B141" s="369"/>
      <c r="C141" s="370"/>
      <c r="D141" s="370"/>
      <c r="E141" s="370"/>
      <c r="F141" s="370"/>
      <c r="G141" s="370"/>
      <c r="H141" s="370"/>
      <c r="I141" s="370"/>
      <c r="J141" s="370"/>
      <c r="K141" s="371"/>
    </row>
    <row r="142" spans="2:11" ht="18.75" customHeight="1">
      <c r="B142" s="321"/>
      <c r="C142" s="321"/>
      <c r="D142" s="321"/>
      <c r="E142" s="321"/>
      <c r="F142" s="358"/>
      <c r="G142" s="321"/>
      <c r="H142" s="321"/>
      <c r="I142" s="321"/>
      <c r="J142" s="321"/>
      <c r="K142" s="321"/>
    </row>
    <row r="143" spans="2:11" ht="18.75" customHeight="1">
      <c r="B143" s="332"/>
      <c r="C143" s="332"/>
      <c r="D143" s="332"/>
      <c r="E143" s="332"/>
      <c r="F143" s="332"/>
      <c r="G143" s="332"/>
      <c r="H143" s="332"/>
      <c r="I143" s="332"/>
      <c r="J143" s="332"/>
      <c r="K143" s="332"/>
    </row>
    <row r="144" spans="2:11" ht="7.5" customHeight="1">
      <c r="B144" s="333"/>
      <c r="C144" s="334"/>
      <c r="D144" s="334"/>
      <c r="E144" s="334"/>
      <c r="F144" s="334"/>
      <c r="G144" s="334"/>
      <c r="H144" s="334"/>
      <c r="I144" s="334"/>
      <c r="J144" s="334"/>
      <c r="K144" s="335"/>
    </row>
    <row r="145" spans="2:11" ht="45" customHeight="1">
      <c r="B145" s="336"/>
      <c r="C145" s="337" t="s">
        <v>533</v>
      </c>
      <c r="D145" s="337"/>
      <c r="E145" s="337"/>
      <c r="F145" s="337"/>
      <c r="G145" s="337"/>
      <c r="H145" s="337"/>
      <c r="I145" s="337"/>
      <c r="J145" s="337"/>
      <c r="K145" s="338"/>
    </row>
    <row r="146" spans="2:11" ht="17.25" customHeight="1">
      <c r="B146" s="336"/>
      <c r="C146" s="339" t="s">
        <v>469</v>
      </c>
      <c r="D146" s="339"/>
      <c r="E146" s="339"/>
      <c r="F146" s="339" t="s">
        <v>470</v>
      </c>
      <c r="G146" s="340"/>
      <c r="H146" s="339" t="s">
        <v>127</v>
      </c>
      <c r="I146" s="339" t="s">
        <v>60</v>
      </c>
      <c r="J146" s="339" t="s">
        <v>471</v>
      </c>
      <c r="K146" s="338"/>
    </row>
    <row r="147" spans="2:11" ht="17.25" customHeight="1">
      <c r="B147" s="336"/>
      <c r="C147" s="341" t="s">
        <v>472</v>
      </c>
      <c r="D147" s="341"/>
      <c r="E147" s="341"/>
      <c r="F147" s="342" t="s">
        <v>473</v>
      </c>
      <c r="G147" s="343"/>
      <c r="H147" s="341"/>
      <c r="I147" s="341"/>
      <c r="J147" s="341" t="s">
        <v>474</v>
      </c>
      <c r="K147" s="338"/>
    </row>
    <row r="148" spans="2:11" ht="5.25" customHeight="1">
      <c r="B148" s="347"/>
      <c r="C148" s="344"/>
      <c r="D148" s="344"/>
      <c r="E148" s="344"/>
      <c r="F148" s="344"/>
      <c r="G148" s="345"/>
      <c r="H148" s="344"/>
      <c r="I148" s="344"/>
      <c r="J148" s="344"/>
      <c r="K148" s="368"/>
    </row>
    <row r="149" spans="2:11" ht="15" customHeight="1">
      <c r="B149" s="347"/>
      <c r="C149" s="372" t="s">
        <v>478</v>
      </c>
      <c r="D149" s="325"/>
      <c r="E149" s="325"/>
      <c r="F149" s="373" t="s">
        <v>475</v>
      </c>
      <c r="G149" s="325"/>
      <c r="H149" s="372" t="s">
        <v>514</v>
      </c>
      <c r="I149" s="372" t="s">
        <v>477</v>
      </c>
      <c r="J149" s="372">
        <v>120</v>
      </c>
      <c r="K149" s="368"/>
    </row>
    <row r="150" spans="2:11" ht="15" customHeight="1">
      <c r="B150" s="347"/>
      <c r="C150" s="372" t="s">
        <v>523</v>
      </c>
      <c r="D150" s="325"/>
      <c r="E150" s="325"/>
      <c r="F150" s="373" t="s">
        <v>475</v>
      </c>
      <c r="G150" s="325"/>
      <c r="H150" s="372" t="s">
        <v>534</v>
      </c>
      <c r="I150" s="372" t="s">
        <v>477</v>
      </c>
      <c r="J150" s="372" t="s">
        <v>525</v>
      </c>
      <c r="K150" s="368"/>
    </row>
    <row r="151" spans="2:11" ht="15" customHeight="1">
      <c r="B151" s="347"/>
      <c r="C151" s="372" t="s">
        <v>87</v>
      </c>
      <c r="D151" s="325"/>
      <c r="E151" s="325"/>
      <c r="F151" s="373" t="s">
        <v>475</v>
      </c>
      <c r="G151" s="325"/>
      <c r="H151" s="372" t="s">
        <v>535</v>
      </c>
      <c r="I151" s="372" t="s">
        <v>477</v>
      </c>
      <c r="J151" s="372" t="s">
        <v>525</v>
      </c>
      <c r="K151" s="368"/>
    </row>
    <row r="152" spans="2:11" ht="15" customHeight="1">
      <c r="B152" s="347"/>
      <c r="C152" s="372" t="s">
        <v>480</v>
      </c>
      <c r="D152" s="325"/>
      <c r="E152" s="325"/>
      <c r="F152" s="373" t="s">
        <v>481</v>
      </c>
      <c r="G152" s="325"/>
      <c r="H152" s="372" t="s">
        <v>514</v>
      </c>
      <c r="I152" s="372" t="s">
        <v>477</v>
      </c>
      <c r="J152" s="372">
        <v>50</v>
      </c>
      <c r="K152" s="368"/>
    </row>
    <row r="153" spans="2:11" ht="15" customHeight="1">
      <c r="B153" s="347"/>
      <c r="C153" s="372" t="s">
        <v>483</v>
      </c>
      <c r="D153" s="325"/>
      <c r="E153" s="325"/>
      <c r="F153" s="373" t="s">
        <v>475</v>
      </c>
      <c r="G153" s="325"/>
      <c r="H153" s="372" t="s">
        <v>514</v>
      </c>
      <c r="I153" s="372" t="s">
        <v>485</v>
      </c>
      <c r="J153" s="372"/>
      <c r="K153" s="368"/>
    </row>
    <row r="154" spans="2:11" ht="15" customHeight="1">
      <c r="B154" s="347"/>
      <c r="C154" s="372" t="s">
        <v>494</v>
      </c>
      <c r="D154" s="325"/>
      <c r="E154" s="325"/>
      <c r="F154" s="373" t="s">
        <v>481</v>
      </c>
      <c r="G154" s="325"/>
      <c r="H154" s="372" t="s">
        <v>514</v>
      </c>
      <c r="I154" s="372" t="s">
        <v>477</v>
      </c>
      <c r="J154" s="372">
        <v>50</v>
      </c>
      <c r="K154" s="368"/>
    </row>
    <row r="155" spans="2:11" ht="15" customHeight="1">
      <c r="B155" s="347"/>
      <c r="C155" s="372" t="s">
        <v>502</v>
      </c>
      <c r="D155" s="325"/>
      <c r="E155" s="325"/>
      <c r="F155" s="373" t="s">
        <v>481</v>
      </c>
      <c r="G155" s="325"/>
      <c r="H155" s="372" t="s">
        <v>514</v>
      </c>
      <c r="I155" s="372" t="s">
        <v>477</v>
      </c>
      <c r="J155" s="372">
        <v>50</v>
      </c>
      <c r="K155" s="368"/>
    </row>
    <row r="156" spans="2:11" ht="15" customHeight="1">
      <c r="B156" s="347"/>
      <c r="C156" s="372" t="s">
        <v>500</v>
      </c>
      <c r="D156" s="325"/>
      <c r="E156" s="325"/>
      <c r="F156" s="373" t="s">
        <v>481</v>
      </c>
      <c r="G156" s="325"/>
      <c r="H156" s="372" t="s">
        <v>514</v>
      </c>
      <c r="I156" s="372" t="s">
        <v>477</v>
      </c>
      <c r="J156" s="372">
        <v>50</v>
      </c>
      <c r="K156" s="368"/>
    </row>
    <row r="157" spans="2:11" ht="15" customHeight="1">
      <c r="B157" s="347"/>
      <c r="C157" s="372" t="s">
        <v>114</v>
      </c>
      <c r="D157" s="325"/>
      <c r="E157" s="325"/>
      <c r="F157" s="373" t="s">
        <v>475</v>
      </c>
      <c r="G157" s="325"/>
      <c r="H157" s="372" t="s">
        <v>536</v>
      </c>
      <c r="I157" s="372" t="s">
        <v>477</v>
      </c>
      <c r="J157" s="372" t="s">
        <v>537</v>
      </c>
      <c r="K157" s="368"/>
    </row>
    <row r="158" spans="2:11" ht="15" customHeight="1">
      <c r="B158" s="347"/>
      <c r="C158" s="372" t="s">
        <v>538</v>
      </c>
      <c r="D158" s="325"/>
      <c r="E158" s="325"/>
      <c r="F158" s="373" t="s">
        <v>475</v>
      </c>
      <c r="G158" s="325"/>
      <c r="H158" s="372" t="s">
        <v>539</v>
      </c>
      <c r="I158" s="372" t="s">
        <v>509</v>
      </c>
      <c r="J158" s="372"/>
      <c r="K158" s="368"/>
    </row>
    <row r="159" spans="2:11" ht="15" customHeight="1">
      <c r="B159" s="374"/>
      <c r="C159" s="356"/>
      <c r="D159" s="356"/>
      <c r="E159" s="356"/>
      <c r="F159" s="356"/>
      <c r="G159" s="356"/>
      <c r="H159" s="356"/>
      <c r="I159" s="356"/>
      <c r="J159" s="356"/>
      <c r="K159" s="375"/>
    </row>
    <row r="160" spans="2:11" ht="18.75" customHeight="1">
      <c r="B160" s="321"/>
      <c r="C160" s="325"/>
      <c r="D160" s="325"/>
      <c r="E160" s="325"/>
      <c r="F160" s="346"/>
      <c r="G160" s="325"/>
      <c r="H160" s="325"/>
      <c r="I160" s="325"/>
      <c r="J160" s="325"/>
      <c r="K160" s="321"/>
    </row>
    <row r="161" spans="2:11" ht="18.75" customHeight="1">
      <c r="B161" s="332"/>
      <c r="C161" s="332"/>
      <c r="D161" s="332"/>
      <c r="E161" s="332"/>
      <c r="F161" s="332"/>
      <c r="G161" s="332"/>
      <c r="H161" s="332"/>
      <c r="I161" s="332"/>
      <c r="J161" s="332"/>
      <c r="K161" s="332"/>
    </row>
    <row r="162" spans="2:11" ht="7.5" customHeight="1">
      <c r="B162" s="311"/>
      <c r="C162" s="312"/>
      <c r="D162" s="312"/>
      <c r="E162" s="312"/>
      <c r="F162" s="312"/>
      <c r="G162" s="312"/>
      <c r="H162" s="312"/>
      <c r="I162" s="312"/>
      <c r="J162" s="312"/>
      <c r="K162" s="313"/>
    </row>
    <row r="163" spans="2:11" ht="45" customHeight="1">
      <c r="B163" s="314"/>
      <c r="C163" s="315" t="s">
        <v>540</v>
      </c>
      <c r="D163" s="315"/>
      <c r="E163" s="315"/>
      <c r="F163" s="315"/>
      <c r="G163" s="315"/>
      <c r="H163" s="315"/>
      <c r="I163" s="315"/>
      <c r="J163" s="315"/>
      <c r="K163" s="316"/>
    </row>
    <row r="164" spans="2:11" ht="17.25" customHeight="1">
      <c r="B164" s="314"/>
      <c r="C164" s="339" t="s">
        <v>469</v>
      </c>
      <c r="D164" s="339"/>
      <c r="E164" s="339"/>
      <c r="F164" s="339" t="s">
        <v>470</v>
      </c>
      <c r="G164" s="376"/>
      <c r="H164" s="377" t="s">
        <v>127</v>
      </c>
      <c r="I164" s="377" t="s">
        <v>60</v>
      </c>
      <c r="J164" s="339" t="s">
        <v>471</v>
      </c>
      <c r="K164" s="316"/>
    </row>
    <row r="165" spans="2:11" ht="17.25" customHeight="1">
      <c r="B165" s="317"/>
      <c r="C165" s="341" t="s">
        <v>472</v>
      </c>
      <c r="D165" s="341"/>
      <c r="E165" s="341"/>
      <c r="F165" s="342" t="s">
        <v>473</v>
      </c>
      <c r="G165" s="378"/>
      <c r="H165" s="379"/>
      <c r="I165" s="379"/>
      <c r="J165" s="341" t="s">
        <v>474</v>
      </c>
      <c r="K165" s="319"/>
    </row>
    <row r="166" spans="2:11" ht="5.25" customHeight="1">
      <c r="B166" s="347"/>
      <c r="C166" s="344"/>
      <c r="D166" s="344"/>
      <c r="E166" s="344"/>
      <c r="F166" s="344"/>
      <c r="G166" s="345"/>
      <c r="H166" s="344"/>
      <c r="I166" s="344"/>
      <c r="J166" s="344"/>
      <c r="K166" s="368"/>
    </row>
    <row r="167" spans="2:11" ht="15" customHeight="1">
      <c r="B167" s="347"/>
      <c r="C167" s="325" t="s">
        <v>478</v>
      </c>
      <c r="D167" s="325"/>
      <c r="E167" s="325"/>
      <c r="F167" s="346" t="s">
        <v>475</v>
      </c>
      <c r="G167" s="325"/>
      <c r="H167" s="325" t="s">
        <v>514</v>
      </c>
      <c r="I167" s="325" t="s">
        <v>477</v>
      </c>
      <c r="J167" s="325">
        <v>120</v>
      </c>
      <c r="K167" s="368"/>
    </row>
    <row r="168" spans="2:11" ht="15" customHeight="1">
      <c r="B168" s="347"/>
      <c r="C168" s="325" t="s">
        <v>523</v>
      </c>
      <c r="D168" s="325"/>
      <c r="E168" s="325"/>
      <c r="F168" s="346" t="s">
        <v>475</v>
      </c>
      <c r="G168" s="325"/>
      <c r="H168" s="325" t="s">
        <v>524</v>
      </c>
      <c r="I168" s="325" t="s">
        <v>477</v>
      </c>
      <c r="J168" s="325" t="s">
        <v>525</v>
      </c>
      <c r="K168" s="368"/>
    </row>
    <row r="169" spans="2:11" ht="15" customHeight="1">
      <c r="B169" s="347"/>
      <c r="C169" s="325" t="s">
        <v>87</v>
      </c>
      <c r="D169" s="325"/>
      <c r="E169" s="325"/>
      <c r="F169" s="346" t="s">
        <v>475</v>
      </c>
      <c r="G169" s="325"/>
      <c r="H169" s="325" t="s">
        <v>541</v>
      </c>
      <c r="I169" s="325" t="s">
        <v>477</v>
      </c>
      <c r="J169" s="325" t="s">
        <v>525</v>
      </c>
      <c r="K169" s="368"/>
    </row>
    <row r="170" spans="2:11" ht="15" customHeight="1">
      <c r="B170" s="347"/>
      <c r="C170" s="325" t="s">
        <v>480</v>
      </c>
      <c r="D170" s="325"/>
      <c r="E170" s="325"/>
      <c r="F170" s="346" t="s">
        <v>481</v>
      </c>
      <c r="G170" s="325"/>
      <c r="H170" s="325" t="s">
        <v>541</v>
      </c>
      <c r="I170" s="325" t="s">
        <v>477</v>
      </c>
      <c r="J170" s="325">
        <v>50</v>
      </c>
      <c r="K170" s="368"/>
    </row>
    <row r="171" spans="2:11" ht="15" customHeight="1">
      <c r="B171" s="347"/>
      <c r="C171" s="325" t="s">
        <v>483</v>
      </c>
      <c r="D171" s="325"/>
      <c r="E171" s="325"/>
      <c r="F171" s="346" t="s">
        <v>475</v>
      </c>
      <c r="G171" s="325"/>
      <c r="H171" s="325" t="s">
        <v>541</v>
      </c>
      <c r="I171" s="325" t="s">
        <v>485</v>
      </c>
      <c r="J171" s="325"/>
      <c r="K171" s="368"/>
    </row>
    <row r="172" spans="2:11" ht="15" customHeight="1">
      <c r="B172" s="347"/>
      <c r="C172" s="325" t="s">
        <v>494</v>
      </c>
      <c r="D172" s="325"/>
      <c r="E172" s="325"/>
      <c r="F172" s="346" t="s">
        <v>481</v>
      </c>
      <c r="G172" s="325"/>
      <c r="H172" s="325" t="s">
        <v>541</v>
      </c>
      <c r="I172" s="325" t="s">
        <v>477</v>
      </c>
      <c r="J172" s="325">
        <v>50</v>
      </c>
      <c r="K172" s="368"/>
    </row>
    <row r="173" spans="2:11" ht="15" customHeight="1">
      <c r="B173" s="347"/>
      <c r="C173" s="325" t="s">
        <v>502</v>
      </c>
      <c r="D173" s="325"/>
      <c r="E173" s="325"/>
      <c r="F173" s="346" t="s">
        <v>481</v>
      </c>
      <c r="G173" s="325"/>
      <c r="H173" s="325" t="s">
        <v>541</v>
      </c>
      <c r="I173" s="325" t="s">
        <v>477</v>
      </c>
      <c r="J173" s="325">
        <v>50</v>
      </c>
      <c r="K173" s="368"/>
    </row>
    <row r="174" spans="2:11" ht="15" customHeight="1">
      <c r="B174" s="347"/>
      <c r="C174" s="325" t="s">
        <v>500</v>
      </c>
      <c r="D174" s="325"/>
      <c r="E174" s="325"/>
      <c r="F174" s="346" t="s">
        <v>481</v>
      </c>
      <c r="G174" s="325"/>
      <c r="H174" s="325" t="s">
        <v>541</v>
      </c>
      <c r="I174" s="325" t="s">
        <v>477</v>
      </c>
      <c r="J174" s="325">
        <v>50</v>
      </c>
      <c r="K174" s="368"/>
    </row>
    <row r="175" spans="2:11" ht="15" customHeight="1">
      <c r="B175" s="347"/>
      <c r="C175" s="325" t="s">
        <v>126</v>
      </c>
      <c r="D175" s="325"/>
      <c r="E175" s="325"/>
      <c r="F175" s="346" t="s">
        <v>475</v>
      </c>
      <c r="G175" s="325"/>
      <c r="H175" s="325" t="s">
        <v>542</v>
      </c>
      <c r="I175" s="325" t="s">
        <v>543</v>
      </c>
      <c r="J175" s="325"/>
      <c r="K175" s="368"/>
    </row>
    <row r="176" spans="2:11" ht="15" customHeight="1">
      <c r="B176" s="347"/>
      <c r="C176" s="325" t="s">
        <v>60</v>
      </c>
      <c r="D176" s="325"/>
      <c r="E176" s="325"/>
      <c r="F176" s="346" t="s">
        <v>475</v>
      </c>
      <c r="G176" s="325"/>
      <c r="H176" s="325" t="s">
        <v>544</v>
      </c>
      <c r="I176" s="325" t="s">
        <v>545</v>
      </c>
      <c r="J176" s="325">
        <v>1</v>
      </c>
      <c r="K176" s="368"/>
    </row>
    <row r="177" spans="2:11" ht="15" customHeight="1">
      <c r="B177" s="347"/>
      <c r="C177" s="325" t="s">
        <v>56</v>
      </c>
      <c r="D177" s="325"/>
      <c r="E177" s="325"/>
      <c r="F177" s="346" t="s">
        <v>475</v>
      </c>
      <c r="G177" s="325"/>
      <c r="H177" s="325" t="s">
        <v>546</v>
      </c>
      <c r="I177" s="325" t="s">
        <v>477</v>
      </c>
      <c r="J177" s="325">
        <v>20</v>
      </c>
      <c r="K177" s="368"/>
    </row>
    <row r="178" spans="2:11" ht="15" customHeight="1">
      <c r="B178" s="347"/>
      <c r="C178" s="325" t="s">
        <v>127</v>
      </c>
      <c r="D178" s="325"/>
      <c r="E178" s="325"/>
      <c r="F178" s="346" t="s">
        <v>475</v>
      </c>
      <c r="G178" s="325"/>
      <c r="H178" s="325" t="s">
        <v>547</v>
      </c>
      <c r="I178" s="325" t="s">
        <v>477</v>
      </c>
      <c r="J178" s="325">
        <v>255</v>
      </c>
      <c r="K178" s="368"/>
    </row>
    <row r="179" spans="2:11" ht="15" customHeight="1">
      <c r="B179" s="347"/>
      <c r="C179" s="325" t="s">
        <v>128</v>
      </c>
      <c r="D179" s="325"/>
      <c r="E179" s="325"/>
      <c r="F179" s="346" t="s">
        <v>475</v>
      </c>
      <c r="G179" s="325"/>
      <c r="H179" s="325" t="s">
        <v>440</v>
      </c>
      <c r="I179" s="325" t="s">
        <v>477</v>
      </c>
      <c r="J179" s="325">
        <v>10</v>
      </c>
      <c r="K179" s="368"/>
    </row>
    <row r="180" spans="2:11" ht="15" customHeight="1">
      <c r="B180" s="347"/>
      <c r="C180" s="325" t="s">
        <v>129</v>
      </c>
      <c r="D180" s="325"/>
      <c r="E180" s="325"/>
      <c r="F180" s="346" t="s">
        <v>475</v>
      </c>
      <c r="G180" s="325"/>
      <c r="H180" s="325" t="s">
        <v>548</v>
      </c>
      <c r="I180" s="325" t="s">
        <v>509</v>
      </c>
      <c r="J180" s="325"/>
      <c r="K180" s="368"/>
    </row>
    <row r="181" spans="2:11" ht="15" customHeight="1">
      <c r="B181" s="347"/>
      <c r="C181" s="325" t="s">
        <v>549</v>
      </c>
      <c r="D181" s="325"/>
      <c r="E181" s="325"/>
      <c r="F181" s="346" t="s">
        <v>475</v>
      </c>
      <c r="G181" s="325"/>
      <c r="H181" s="325" t="s">
        <v>550</v>
      </c>
      <c r="I181" s="325" t="s">
        <v>509</v>
      </c>
      <c r="J181" s="325"/>
      <c r="K181" s="368"/>
    </row>
    <row r="182" spans="2:11" ht="15" customHeight="1">
      <c r="B182" s="347"/>
      <c r="C182" s="325" t="s">
        <v>538</v>
      </c>
      <c r="D182" s="325"/>
      <c r="E182" s="325"/>
      <c r="F182" s="346" t="s">
        <v>475</v>
      </c>
      <c r="G182" s="325"/>
      <c r="H182" s="325" t="s">
        <v>551</v>
      </c>
      <c r="I182" s="325" t="s">
        <v>509</v>
      </c>
      <c r="J182" s="325"/>
      <c r="K182" s="368"/>
    </row>
    <row r="183" spans="2:11" ht="15" customHeight="1">
      <c r="B183" s="347"/>
      <c r="C183" s="325" t="s">
        <v>131</v>
      </c>
      <c r="D183" s="325"/>
      <c r="E183" s="325"/>
      <c r="F183" s="346" t="s">
        <v>481</v>
      </c>
      <c r="G183" s="325"/>
      <c r="H183" s="325" t="s">
        <v>552</v>
      </c>
      <c r="I183" s="325" t="s">
        <v>477</v>
      </c>
      <c r="J183" s="325">
        <v>50</v>
      </c>
      <c r="K183" s="368"/>
    </row>
    <row r="184" spans="2:11" ht="15" customHeight="1">
      <c r="B184" s="347"/>
      <c r="C184" s="325" t="s">
        <v>553</v>
      </c>
      <c r="D184" s="325"/>
      <c r="E184" s="325"/>
      <c r="F184" s="346" t="s">
        <v>481</v>
      </c>
      <c r="G184" s="325"/>
      <c r="H184" s="325" t="s">
        <v>554</v>
      </c>
      <c r="I184" s="325" t="s">
        <v>555</v>
      </c>
      <c r="J184" s="325"/>
      <c r="K184" s="368"/>
    </row>
    <row r="185" spans="2:11" ht="15" customHeight="1">
      <c r="B185" s="347"/>
      <c r="C185" s="325" t="s">
        <v>556</v>
      </c>
      <c r="D185" s="325"/>
      <c r="E185" s="325"/>
      <c r="F185" s="346" t="s">
        <v>481</v>
      </c>
      <c r="G185" s="325"/>
      <c r="H185" s="325" t="s">
        <v>557</v>
      </c>
      <c r="I185" s="325" t="s">
        <v>555</v>
      </c>
      <c r="J185" s="325"/>
      <c r="K185" s="368"/>
    </row>
    <row r="186" spans="2:11" ht="15" customHeight="1">
      <c r="B186" s="347"/>
      <c r="C186" s="325" t="s">
        <v>558</v>
      </c>
      <c r="D186" s="325"/>
      <c r="E186" s="325"/>
      <c r="F186" s="346" t="s">
        <v>481</v>
      </c>
      <c r="G186" s="325"/>
      <c r="H186" s="325" t="s">
        <v>559</v>
      </c>
      <c r="I186" s="325" t="s">
        <v>555</v>
      </c>
      <c r="J186" s="325"/>
      <c r="K186" s="368"/>
    </row>
    <row r="187" spans="2:11" ht="15" customHeight="1">
      <c r="B187" s="347"/>
      <c r="C187" s="380" t="s">
        <v>560</v>
      </c>
      <c r="D187" s="325"/>
      <c r="E187" s="325"/>
      <c r="F187" s="346" t="s">
        <v>481</v>
      </c>
      <c r="G187" s="325"/>
      <c r="H187" s="325" t="s">
        <v>561</v>
      </c>
      <c r="I187" s="325" t="s">
        <v>562</v>
      </c>
      <c r="J187" s="381" t="s">
        <v>563</v>
      </c>
      <c r="K187" s="368"/>
    </row>
    <row r="188" spans="2:11" ht="15" customHeight="1">
      <c r="B188" s="347"/>
      <c r="C188" s="331" t="s">
        <v>45</v>
      </c>
      <c r="D188" s="325"/>
      <c r="E188" s="325"/>
      <c r="F188" s="346" t="s">
        <v>475</v>
      </c>
      <c r="G188" s="325"/>
      <c r="H188" s="321" t="s">
        <v>564</v>
      </c>
      <c r="I188" s="325" t="s">
        <v>565</v>
      </c>
      <c r="J188" s="325"/>
      <c r="K188" s="368"/>
    </row>
    <row r="189" spans="2:11" ht="15" customHeight="1">
      <c r="B189" s="347"/>
      <c r="C189" s="331" t="s">
        <v>566</v>
      </c>
      <c r="D189" s="325"/>
      <c r="E189" s="325"/>
      <c r="F189" s="346" t="s">
        <v>475</v>
      </c>
      <c r="G189" s="325"/>
      <c r="H189" s="325" t="s">
        <v>567</v>
      </c>
      <c r="I189" s="325" t="s">
        <v>509</v>
      </c>
      <c r="J189" s="325"/>
      <c r="K189" s="368"/>
    </row>
    <row r="190" spans="2:11" ht="15" customHeight="1">
      <c r="B190" s="347"/>
      <c r="C190" s="331" t="s">
        <v>568</v>
      </c>
      <c r="D190" s="325"/>
      <c r="E190" s="325"/>
      <c r="F190" s="346" t="s">
        <v>475</v>
      </c>
      <c r="G190" s="325"/>
      <c r="H190" s="325" t="s">
        <v>569</v>
      </c>
      <c r="I190" s="325" t="s">
        <v>509</v>
      </c>
      <c r="J190" s="325"/>
      <c r="K190" s="368"/>
    </row>
    <row r="191" spans="2:11" ht="15" customHeight="1">
      <c r="B191" s="347"/>
      <c r="C191" s="331" t="s">
        <v>570</v>
      </c>
      <c r="D191" s="325"/>
      <c r="E191" s="325"/>
      <c r="F191" s="346" t="s">
        <v>481</v>
      </c>
      <c r="G191" s="325"/>
      <c r="H191" s="325" t="s">
        <v>571</v>
      </c>
      <c r="I191" s="325" t="s">
        <v>509</v>
      </c>
      <c r="J191" s="325"/>
      <c r="K191" s="368"/>
    </row>
    <row r="192" spans="2:11" ht="15" customHeight="1">
      <c r="B192" s="374"/>
      <c r="C192" s="382"/>
      <c r="D192" s="356"/>
      <c r="E192" s="356"/>
      <c r="F192" s="356"/>
      <c r="G192" s="356"/>
      <c r="H192" s="356"/>
      <c r="I192" s="356"/>
      <c r="J192" s="356"/>
      <c r="K192" s="375"/>
    </row>
    <row r="193" spans="2:11" ht="18.75" customHeight="1">
      <c r="B193" s="321"/>
      <c r="C193" s="325"/>
      <c r="D193" s="325"/>
      <c r="E193" s="325"/>
      <c r="F193" s="346"/>
      <c r="G193" s="325"/>
      <c r="H193" s="325"/>
      <c r="I193" s="325"/>
      <c r="J193" s="325"/>
      <c r="K193" s="321"/>
    </row>
    <row r="194" spans="2:11" ht="18.75" customHeight="1">
      <c r="B194" s="321"/>
      <c r="C194" s="325"/>
      <c r="D194" s="325"/>
      <c r="E194" s="325"/>
      <c r="F194" s="346"/>
      <c r="G194" s="325"/>
      <c r="H194" s="325"/>
      <c r="I194" s="325"/>
      <c r="J194" s="325"/>
      <c r="K194" s="321"/>
    </row>
    <row r="195" spans="2:11" ht="18.75" customHeight="1">
      <c r="B195" s="332"/>
      <c r="C195" s="332"/>
      <c r="D195" s="332"/>
      <c r="E195" s="332"/>
      <c r="F195" s="332"/>
      <c r="G195" s="332"/>
      <c r="H195" s="332"/>
      <c r="I195" s="332"/>
      <c r="J195" s="332"/>
      <c r="K195" s="332"/>
    </row>
    <row r="196" spans="2:11" ht="13.5">
      <c r="B196" s="311"/>
      <c r="C196" s="312"/>
      <c r="D196" s="312"/>
      <c r="E196" s="312"/>
      <c r="F196" s="312"/>
      <c r="G196" s="312"/>
      <c r="H196" s="312"/>
      <c r="I196" s="312"/>
      <c r="J196" s="312"/>
      <c r="K196" s="313"/>
    </row>
    <row r="197" spans="2:11" ht="21">
      <c r="B197" s="314"/>
      <c r="C197" s="315" t="s">
        <v>572</v>
      </c>
      <c r="D197" s="315"/>
      <c r="E197" s="315"/>
      <c r="F197" s="315"/>
      <c r="G197" s="315"/>
      <c r="H197" s="315"/>
      <c r="I197" s="315"/>
      <c r="J197" s="315"/>
      <c r="K197" s="316"/>
    </row>
    <row r="198" spans="2:11" ht="25.5" customHeight="1">
      <c r="B198" s="314"/>
      <c r="C198" s="383" t="s">
        <v>573</v>
      </c>
      <c r="D198" s="383"/>
      <c r="E198" s="383"/>
      <c r="F198" s="383" t="s">
        <v>574</v>
      </c>
      <c r="G198" s="384"/>
      <c r="H198" s="383" t="s">
        <v>575</v>
      </c>
      <c r="I198" s="383"/>
      <c r="J198" s="383"/>
      <c r="K198" s="316"/>
    </row>
    <row r="199" spans="2:11" ht="5.25" customHeight="1">
      <c r="B199" s="347"/>
      <c r="C199" s="344"/>
      <c r="D199" s="344"/>
      <c r="E199" s="344"/>
      <c r="F199" s="344"/>
      <c r="G199" s="325"/>
      <c r="H199" s="344"/>
      <c r="I199" s="344"/>
      <c r="J199" s="344"/>
      <c r="K199" s="368"/>
    </row>
    <row r="200" spans="2:11" ht="15" customHeight="1">
      <c r="B200" s="347"/>
      <c r="C200" s="325" t="s">
        <v>565</v>
      </c>
      <c r="D200" s="325"/>
      <c r="E200" s="325"/>
      <c r="F200" s="346" t="s">
        <v>46</v>
      </c>
      <c r="G200" s="325"/>
      <c r="H200" s="325" t="s">
        <v>576</v>
      </c>
      <c r="I200" s="325"/>
      <c r="J200" s="325"/>
      <c r="K200" s="368"/>
    </row>
    <row r="201" spans="2:11" ht="15" customHeight="1">
      <c r="B201" s="347"/>
      <c r="C201" s="353"/>
      <c r="D201" s="325"/>
      <c r="E201" s="325"/>
      <c r="F201" s="346" t="s">
        <v>47</v>
      </c>
      <c r="G201" s="325"/>
      <c r="H201" s="325" t="s">
        <v>577</v>
      </c>
      <c r="I201" s="325"/>
      <c r="J201" s="325"/>
      <c r="K201" s="368"/>
    </row>
    <row r="202" spans="2:11" ht="15" customHeight="1">
      <c r="B202" s="347"/>
      <c r="C202" s="353"/>
      <c r="D202" s="325"/>
      <c r="E202" s="325"/>
      <c r="F202" s="346" t="s">
        <v>50</v>
      </c>
      <c r="G202" s="325"/>
      <c r="H202" s="325" t="s">
        <v>578</v>
      </c>
      <c r="I202" s="325"/>
      <c r="J202" s="325"/>
      <c r="K202" s="368"/>
    </row>
    <row r="203" spans="2:11" ht="15" customHeight="1">
      <c r="B203" s="347"/>
      <c r="C203" s="325"/>
      <c r="D203" s="325"/>
      <c r="E203" s="325"/>
      <c r="F203" s="346" t="s">
        <v>48</v>
      </c>
      <c r="G203" s="325"/>
      <c r="H203" s="325" t="s">
        <v>579</v>
      </c>
      <c r="I203" s="325"/>
      <c r="J203" s="325"/>
      <c r="K203" s="368"/>
    </row>
    <row r="204" spans="2:11" ht="15" customHeight="1">
      <c r="B204" s="347"/>
      <c r="C204" s="325"/>
      <c r="D204" s="325"/>
      <c r="E204" s="325"/>
      <c r="F204" s="346" t="s">
        <v>49</v>
      </c>
      <c r="G204" s="325"/>
      <c r="H204" s="325" t="s">
        <v>580</v>
      </c>
      <c r="I204" s="325"/>
      <c r="J204" s="325"/>
      <c r="K204" s="368"/>
    </row>
    <row r="205" spans="2:11" ht="15" customHeight="1">
      <c r="B205" s="347"/>
      <c r="C205" s="325"/>
      <c r="D205" s="325"/>
      <c r="E205" s="325"/>
      <c r="F205" s="346"/>
      <c r="G205" s="325"/>
      <c r="H205" s="325"/>
      <c r="I205" s="325"/>
      <c r="J205" s="325"/>
      <c r="K205" s="368"/>
    </row>
    <row r="206" spans="2:11" ht="15" customHeight="1">
      <c r="B206" s="347"/>
      <c r="C206" s="325" t="s">
        <v>521</v>
      </c>
      <c r="D206" s="325"/>
      <c r="E206" s="325"/>
      <c r="F206" s="346" t="s">
        <v>81</v>
      </c>
      <c r="G206" s="325"/>
      <c r="H206" s="325" t="s">
        <v>581</v>
      </c>
      <c r="I206" s="325"/>
      <c r="J206" s="325"/>
      <c r="K206" s="368"/>
    </row>
    <row r="207" spans="2:11" ht="15" customHeight="1">
      <c r="B207" s="347"/>
      <c r="C207" s="353"/>
      <c r="D207" s="325"/>
      <c r="E207" s="325"/>
      <c r="F207" s="346" t="s">
        <v>419</v>
      </c>
      <c r="G207" s="325"/>
      <c r="H207" s="325" t="s">
        <v>420</v>
      </c>
      <c r="I207" s="325"/>
      <c r="J207" s="325"/>
      <c r="K207" s="368"/>
    </row>
    <row r="208" spans="2:11" ht="15" customHeight="1">
      <c r="B208" s="347"/>
      <c r="C208" s="325"/>
      <c r="D208" s="325"/>
      <c r="E208" s="325"/>
      <c r="F208" s="346" t="s">
        <v>417</v>
      </c>
      <c r="G208" s="325"/>
      <c r="H208" s="325" t="s">
        <v>582</v>
      </c>
      <c r="I208" s="325"/>
      <c r="J208" s="325"/>
      <c r="K208" s="368"/>
    </row>
    <row r="209" spans="2:11" ht="15" customHeight="1">
      <c r="B209" s="385"/>
      <c r="C209" s="353"/>
      <c r="D209" s="353"/>
      <c r="E209" s="353"/>
      <c r="F209" s="346" t="s">
        <v>421</v>
      </c>
      <c r="G209" s="331"/>
      <c r="H209" s="372" t="s">
        <v>422</v>
      </c>
      <c r="I209" s="372"/>
      <c r="J209" s="372"/>
      <c r="K209" s="386"/>
    </row>
    <row r="210" spans="2:11" ht="15" customHeight="1">
      <c r="B210" s="385"/>
      <c r="C210" s="353"/>
      <c r="D210" s="353"/>
      <c r="E210" s="353"/>
      <c r="F210" s="346" t="s">
        <v>423</v>
      </c>
      <c r="G210" s="331"/>
      <c r="H210" s="372" t="s">
        <v>583</v>
      </c>
      <c r="I210" s="372"/>
      <c r="J210" s="372"/>
      <c r="K210" s="386"/>
    </row>
    <row r="211" spans="2:11" ht="15" customHeight="1">
      <c r="B211" s="385"/>
      <c r="C211" s="353"/>
      <c r="D211" s="353"/>
      <c r="E211" s="353"/>
      <c r="F211" s="387"/>
      <c r="G211" s="331"/>
      <c r="H211" s="388"/>
      <c r="I211" s="388"/>
      <c r="J211" s="388"/>
      <c r="K211" s="386"/>
    </row>
    <row r="212" spans="2:11" ht="15" customHeight="1">
      <c r="B212" s="385"/>
      <c r="C212" s="325" t="s">
        <v>545</v>
      </c>
      <c r="D212" s="353"/>
      <c r="E212" s="353"/>
      <c r="F212" s="346">
        <v>1</v>
      </c>
      <c r="G212" s="331"/>
      <c r="H212" s="372" t="s">
        <v>584</v>
      </c>
      <c r="I212" s="372"/>
      <c r="J212" s="372"/>
      <c r="K212" s="386"/>
    </row>
    <row r="213" spans="2:11" ht="15" customHeight="1">
      <c r="B213" s="385"/>
      <c r="C213" s="353"/>
      <c r="D213" s="353"/>
      <c r="E213" s="353"/>
      <c r="F213" s="346">
        <v>2</v>
      </c>
      <c r="G213" s="331"/>
      <c r="H213" s="372" t="s">
        <v>585</v>
      </c>
      <c r="I213" s="372"/>
      <c r="J213" s="372"/>
      <c r="K213" s="386"/>
    </row>
    <row r="214" spans="2:11" ht="15" customHeight="1">
      <c r="B214" s="385"/>
      <c r="C214" s="353"/>
      <c r="D214" s="353"/>
      <c r="E214" s="353"/>
      <c r="F214" s="346">
        <v>3</v>
      </c>
      <c r="G214" s="331"/>
      <c r="H214" s="372" t="s">
        <v>586</v>
      </c>
      <c r="I214" s="372"/>
      <c r="J214" s="372"/>
      <c r="K214" s="386"/>
    </row>
    <row r="215" spans="2:11" ht="15" customHeight="1">
      <c r="B215" s="385"/>
      <c r="C215" s="353"/>
      <c r="D215" s="353"/>
      <c r="E215" s="353"/>
      <c r="F215" s="346">
        <v>4</v>
      </c>
      <c r="G215" s="331"/>
      <c r="H215" s="372" t="s">
        <v>587</v>
      </c>
      <c r="I215" s="372"/>
      <c r="J215" s="372"/>
      <c r="K215" s="386"/>
    </row>
    <row r="216" spans="2:11" ht="12.75" customHeight="1">
      <c r="B216" s="389"/>
      <c r="C216" s="390"/>
      <c r="D216" s="390"/>
      <c r="E216" s="390"/>
      <c r="F216" s="390"/>
      <c r="G216" s="390"/>
      <c r="H216" s="390"/>
      <c r="I216" s="390"/>
      <c r="J216" s="390"/>
      <c r="K216" s="391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ZAMYKAL-PC\zamykal</dc:creator>
  <cp:keywords/>
  <dc:description/>
  <cp:lastModifiedBy>ZAMYKAL-PC\zamykal</cp:lastModifiedBy>
  <dcterms:created xsi:type="dcterms:W3CDTF">2018-07-13T08:13:35Z</dcterms:created>
  <dcterms:modified xsi:type="dcterms:W3CDTF">2018-07-13T08:13:43Z</dcterms:modified>
  <cp:category/>
  <cp:version/>
  <cp:contentType/>
  <cp:contentStatus/>
</cp:coreProperties>
</file>