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80" windowHeight="12660" tabRatio="698" activeTab="0"/>
  </bookViews>
  <sheets>
    <sheet name="Stavba" sheetId="1" r:id="rId1"/>
    <sheet name="SO 01-02 rek" sheetId="2" r:id="rId2"/>
    <sheet name="SO 01-02 pol" sheetId="3" r:id="rId3"/>
    <sheet name="SO 03 rek" sheetId="4" r:id="rId4"/>
    <sheet name="SO 03 pol" sheetId="5" r:id="rId5"/>
    <sheet name="SO 04 rek" sheetId="6" r:id="rId6"/>
    <sheet name="SO 04 pol" sheetId="7" r:id="rId7"/>
    <sheet name="SO 05 rek" sheetId="8" r:id="rId8"/>
    <sheet name="SO 05 pol" sheetId="9" r:id="rId9"/>
    <sheet name="SO 06 rek" sheetId="10" r:id="rId10"/>
    <sheet name="SO 06 pol" sheetId="11" r:id="rId11"/>
    <sheet name="SO 07 rek" sheetId="12" r:id="rId12"/>
    <sheet name="SO 07 pol" sheetId="13" r:id="rId13"/>
    <sheet name="VRN" sheetId="14" r:id="rId14"/>
  </sheets>
  <externalReferences>
    <externalReference r:id="rId17"/>
    <externalReference r:id="rId18"/>
    <externalReference r:id="rId19"/>
  </externalReferences>
  <definedNames>
    <definedName name="a">'SO 03 rek'!#REF!</definedName>
    <definedName name="b">'SO 03 rek'!#REF!</definedName>
    <definedName name="CenaCelkemVypocet" localSheetId="1">'SO 01-02 rek'!#REF!</definedName>
    <definedName name="CenaCelkemVypocet" localSheetId="3">'SO 03 rek'!#REF!</definedName>
    <definedName name="CenaCelkemVypocet" localSheetId="5">'SO 04 rek'!#REF!</definedName>
    <definedName name="CenaCelkemVypocet" localSheetId="7">'SO 05 rek'!#REF!</definedName>
    <definedName name="CenaCelkemVypocet" localSheetId="9">'SO 06 rek'!#REF!</definedName>
    <definedName name="CenaCelkemVypocet" localSheetId="11">'SO 07 rek'!#REF!</definedName>
    <definedName name="cisloobjektu">'[1]Krycí list'!$A$4</definedName>
    <definedName name="cislostavby">'[1]Krycí list'!$A$6</definedName>
    <definedName name="d">'SO 03 rek'!#REF!</definedName>
    <definedName name="DPHSni">'SO 01-02 rek'!#REF!</definedName>
    <definedName name="DPHZakl">'SO 01-02 rek'!#REF!</definedName>
    <definedName name="f">'[2]Krycí list'!$A$6</definedName>
    <definedName name="g">'[2]Krycí list'!$C$6</definedName>
    <definedName name="h">'SO 03 rek'!#REF!</definedName>
    <definedName name="j">'SO 03 rek'!#REF!</definedName>
    <definedName name="kanalizace">'[3]Krycí list'!$C$4</definedName>
    <definedName name="Mena">'SO 01-02 rek'!#REF!</definedName>
    <definedName name="nazevobjektu">'[1]Krycí list'!$C$4</definedName>
    <definedName name="nazevstavby">'[1]Krycí list'!$C$6</definedName>
    <definedName name="SazbaDPH1" localSheetId="1">'SO 01-02 rek'!#REF!</definedName>
    <definedName name="SazbaDPH1" localSheetId="3">'SO 03 rek'!#REF!</definedName>
    <definedName name="SazbaDPH1" localSheetId="5">'SO 04 rek'!#REF!</definedName>
    <definedName name="SazbaDPH1" localSheetId="7">'SO 05 rek'!#REF!</definedName>
    <definedName name="SazbaDPH1" localSheetId="9">'SO 06 rek'!#REF!</definedName>
    <definedName name="SazbaDPH1" localSheetId="11">'SO 07 rek'!#REF!</definedName>
    <definedName name="SazbaDPH2" localSheetId="1">'SO 01-02 rek'!#REF!</definedName>
    <definedName name="SazbaDPH2" localSheetId="3">'SO 03 rek'!#REF!</definedName>
    <definedName name="SazbaDPH2" localSheetId="5">'SO 04 rek'!#REF!</definedName>
    <definedName name="SazbaDPH2" localSheetId="7">'SO 05 rek'!#REF!</definedName>
    <definedName name="SazbaDPH2" localSheetId="9">'SO 06 rek'!#REF!</definedName>
    <definedName name="SazbaDPH2" localSheetId="11">'SO 07 rek'!#REF!</definedName>
    <definedName name="voletiny">'[3]Krycí list'!$A$6</definedName>
    <definedName name="ZakladDPHSni">'SO 01-02 rek'!#REF!</definedName>
    <definedName name="ZakladDPHSniVypocet" localSheetId="1">'SO 01-02 rek'!#REF!</definedName>
    <definedName name="ZakladDPHSniVypocet" localSheetId="3">'SO 03 rek'!#REF!</definedName>
    <definedName name="ZakladDPHSniVypocet" localSheetId="5">'SO 04 rek'!#REF!</definedName>
    <definedName name="ZakladDPHSniVypocet" localSheetId="7">'SO 05 rek'!#REF!</definedName>
    <definedName name="ZakladDPHSniVypocet" localSheetId="9">'SO 06 rek'!#REF!</definedName>
    <definedName name="ZakladDPHSniVypocet" localSheetId="11">'SO 07 rek'!#REF!</definedName>
    <definedName name="ZakladDPHZakl">'SO 01-02 rek'!#REF!</definedName>
    <definedName name="ZakladDPHZaklVypocet" localSheetId="1">'SO 01-02 rek'!#REF!</definedName>
    <definedName name="ZakladDPHZaklVypocet" localSheetId="3">'SO 03 rek'!#REF!</definedName>
    <definedName name="ZakladDPHZaklVypocet" localSheetId="5">'SO 04 rek'!#REF!</definedName>
    <definedName name="ZakladDPHZaklVypocet" localSheetId="7">'SO 05 rek'!#REF!</definedName>
    <definedName name="ZakladDPHZaklVypocet" localSheetId="9">'SO 06 rek'!#REF!</definedName>
    <definedName name="ZakladDPHZaklVypocet" localSheetId="11">'SO 07 rek'!#REF!</definedName>
    <definedName name="Zaokrouhleni">'SO 01-02 rek'!#REF!</definedName>
  </definedNames>
  <calcPr fullCalcOnLoad="1"/>
</workbook>
</file>

<file path=xl/sharedStrings.xml><?xml version="1.0" encoding="utf-8"?>
<sst xmlns="http://schemas.openxmlformats.org/spreadsheetml/2006/main" count="1247" uniqueCount="537">
  <si>
    <t>Položkový rozpočet stavby</t>
  </si>
  <si>
    <t>Stavba :</t>
  </si>
  <si>
    <t>Rozpočtové náklady</t>
  </si>
  <si>
    <t>Základ pro DPH</t>
  </si>
  <si>
    <t>%</t>
  </si>
  <si>
    <t>Cena celkem za stavbu</t>
  </si>
  <si>
    <t>Cena celkem</t>
  </si>
  <si>
    <t>DPH celkem</t>
  </si>
  <si>
    <t>Celkem za stavbu</t>
  </si>
  <si>
    <t>Název položky</t>
  </si>
  <si>
    <t>MJ</t>
  </si>
  <si>
    <t>m2</t>
  </si>
  <si>
    <t>m</t>
  </si>
  <si>
    <t>m3</t>
  </si>
  <si>
    <t>2</t>
  </si>
  <si>
    <t>DPH</t>
  </si>
  <si>
    <t>Poř.</t>
  </si>
  <si>
    <t>Kód</t>
  </si>
  <si>
    <t>jednotka</t>
  </si>
  <si>
    <t>Počet</t>
  </si>
  <si>
    <t>CENA</t>
  </si>
  <si>
    <t>č.pol.</t>
  </si>
  <si>
    <t>položky</t>
  </si>
  <si>
    <t>jednotek</t>
  </si>
  <si>
    <t>jednotková</t>
  </si>
  <si>
    <t>celkem</t>
  </si>
  <si>
    <t>3</t>
  </si>
  <si>
    <t/>
  </si>
  <si>
    <t>01101</t>
  </si>
  <si>
    <t>GEOMETRICKÝ PLÁN</t>
  </si>
  <si>
    <t>01102</t>
  </si>
  <si>
    <t>OPRAVY STÁVAJÍCÍCH KOMUNIKACÍ</t>
  </si>
  <si>
    <t>02110</t>
  </si>
  <si>
    <t>02720</t>
  </si>
  <si>
    <t>PRÁCE PRO ZAJIŠTĚNÍ REGULACE DOPRAVY</t>
  </si>
  <si>
    <t>02902</t>
  </si>
  <si>
    <t>OSTATNÍ POŽADAVKY- INFORMAČNÍ TABULE STAVBY</t>
  </si>
  <si>
    <t>02910</t>
  </si>
  <si>
    <t>OSTATNÍ POŽADAVKY - ZEMĚMĚŘIČSKÁ MĚŘENÍ
vytýčení staveniště a stavby</t>
  </si>
  <si>
    <t>02910a</t>
  </si>
  <si>
    <t>OSTATNÍ POŽADAVKY - ZEMĚMĚŘIČSKÁ MĚŘENÍ
protokolární vytýčení sítí v prostoru staveniště</t>
  </si>
  <si>
    <t>02940</t>
  </si>
  <si>
    <t>02940a</t>
  </si>
  <si>
    <t>OSTATNÍ POŽADAVKY - VYPRACOVÁNÍ DOKUMENTACE
vypracování DSPS včetně geodetického zaměření</t>
  </si>
  <si>
    <t>02940b</t>
  </si>
  <si>
    <t>OSTATNÍ POŽADAVKY - VYPRACOVÁNÍ DOKUMENTACE
pasporitzace objektů před zahájením výstavby</t>
  </si>
  <si>
    <t>C e l k e m</t>
  </si>
  <si>
    <t>Ostatní ve výkazu nespecifikované práce</t>
  </si>
  <si>
    <t>Celkem</t>
  </si>
  <si>
    <t>Zhotovitel:</t>
  </si>
  <si>
    <t>Za zhotovitele:</t>
  </si>
  <si>
    <t>Za objednatele:</t>
  </si>
  <si>
    <t>Datum:</t>
  </si>
  <si>
    <t>IČ:</t>
  </si>
  <si>
    <t>DIČ:</t>
  </si>
  <si>
    <t>Rekapitulace stavebních objektů</t>
  </si>
  <si>
    <t>Číslo a název objektu</t>
  </si>
  <si>
    <t>JKSO:</t>
  </si>
  <si>
    <t>02911</t>
  </si>
  <si>
    <t>soubor</t>
  </si>
  <si>
    <t>Základ DPH 21%</t>
  </si>
  <si>
    <t>823 31 95</t>
  </si>
  <si>
    <r>
      <t xml:space="preserve">Stavba: </t>
    </r>
    <r>
      <rPr>
        <b/>
        <sz val="10"/>
        <rFont val="Arial CE"/>
        <family val="0"/>
      </rPr>
      <t>ZŠ V Domcích Trutnov - rekonstrukce stadionu</t>
    </r>
  </si>
  <si>
    <t>Atlet. dráha a fotbal. hřiště</t>
  </si>
  <si>
    <t>Víceúčelové hřiště</t>
  </si>
  <si>
    <t>03</t>
  </si>
  <si>
    <t>01-02</t>
  </si>
  <si>
    <t>04</t>
  </si>
  <si>
    <t>Sektor skoku do dálky</t>
  </si>
  <si>
    <t>05</t>
  </si>
  <si>
    <t>Sektor vrhu koulí</t>
  </si>
  <si>
    <t>06</t>
  </si>
  <si>
    <t>Střídačky a lavičky</t>
  </si>
  <si>
    <t>07</t>
  </si>
  <si>
    <t>Sociální zázemí se skladem</t>
  </si>
  <si>
    <t>ZŠ V Domcích Trutnov - rekonstrukce stadionu</t>
  </si>
  <si>
    <t>ZAŘÍZENÍ STAVENIŠTĚ VČ. OPLOCENÍ</t>
  </si>
  <si>
    <t>OSTATNÍ POŽADAVKY - GEOLOGICKÉ PRÁCE                                 statické zkoušky hutnění</t>
  </si>
  <si>
    <t>OSTATNÍ POŽADAVKY - VYPRACOVÁNÍ DOKUMENTACE
výrobní dokumentace</t>
  </si>
  <si>
    <t>Základ DPH 10%</t>
  </si>
  <si>
    <t>VRN  Vedlejší rozpočtové náklady</t>
  </si>
  <si>
    <t>VRN</t>
  </si>
  <si>
    <t>Vedlejší rozpočtové náklady</t>
  </si>
  <si>
    <t>Položkový rozpočet</t>
  </si>
  <si>
    <t>Zakázka:</t>
  </si>
  <si>
    <t xml:space="preserve">ZŠ V Domcích Trutnov - rekonstrukce stadionu - SO 01-02                         </t>
  </si>
  <si>
    <t>Objekt:</t>
  </si>
  <si>
    <t>Rozpočet:</t>
  </si>
  <si>
    <t>HSV</t>
  </si>
  <si>
    <t>PSV</t>
  </si>
  <si>
    <t>Číslo</t>
  </si>
  <si>
    <t>Název</t>
  </si>
  <si>
    <t>Rekapitulace dílů</t>
  </si>
  <si>
    <t>Typ dílu</t>
  </si>
  <si>
    <t>1</t>
  </si>
  <si>
    <t>Zemní práce</t>
  </si>
  <si>
    <t>Základy,zvláštní zakládání</t>
  </si>
  <si>
    <t>5</t>
  </si>
  <si>
    <t>Komunikace</t>
  </si>
  <si>
    <t>8</t>
  </si>
  <si>
    <t>Trubní vedení</t>
  </si>
  <si>
    <t>91</t>
  </si>
  <si>
    <t>Doplňující práce na komunikaci</t>
  </si>
  <si>
    <t>93</t>
  </si>
  <si>
    <t>Dokončovací práce inž.staveb</t>
  </si>
  <si>
    <t>95</t>
  </si>
  <si>
    <t>Dokončovací kce na pozem.stav.</t>
  </si>
  <si>
    <t>97</t>
  </si>
  <si>
    <t>Prorážení otvorů</t>
  </si>
  <si>
    <t>99</t>
  </si>
  <si>
    <t>Staveništní přesun hmot</t>
  </si>
  <si>
    <t>767</t>
  </si>
  <si>
    <t>Konstrukce zámečnické</t>
  </si>
  <si>
    <t xml:space="preserve">Položkový rozpočet </t>
  </si>
  <si>
    <t>S:</t>
  </si>
  <si>
    <t>O:</t>
  </si>
  <si>
    <t>R:</t>
  </si>
  <si>
    <t>C:</t>
  </si>
  <si>
    <t>P.č.</t>
  </si>
  <si>
    <t>Číslo položky</t>
  </si>
  <si>
    <t>množství</t>
  </si>
  <si>
    <t>cena / MJ</t>
  </si>
  <si>
    <t>Díl:</t>
  </si>
  <si>
    <t>113107645R00</t>
  </si>
  <si>
    <t>Odstranění podkladu nad 50 m2,kam.drcené tl.45 cm</t>
  </si>
  <si>
    <t>stáv. ovál - škvára a struska:250*7,9</t>
  </si>
  <si>
    <t>113201111R00</t>
  </si>
  <si>
    <t>Vytrhání obrubníků chodníkových a parkových</t>
  </si>
  <si>
    <t>113204111R00</t>
  </si>
  <si>
    <t>Vytrhání obrubníků zahradních</t>
  </si>
  <si>
    <t>112101103R00</t>
  </si>
  <si>
    <t>Kácení stromů listnatých o průměru kmene 50-70 cm</t>
  </si>
  <si>
    <t>kus</t>
  </si>
  <si>
    <t>112101121R00</t>
  </si>
  <si>
    <t>Kácení stromů jehličnatých o průměru kmene 10-30cm</t>
  </si>
  <si>
    <t>112101122R00</t>
  </si>
  <si>
    <t>Kácení stromů jehličnatých o průměru kmene 30-50cm</t>
  </si>
  <si>
    <t>112201101R00</t>
  </si>
  <si>
    <t>Odstranění pařezů pod úrovní, o průměru 10 - 30 cm</t>
  </si>
  <si>
    <t>112201102R00</t>
  </si>
  <si>
    <t>Odstranění pařezů pod úrovní, o průměru 30 - 50 cm</t>
  </si>
  <si>
    <t>112201103R00</t>
  </si>
  <si>
    <t>Odstranění pařezů pod úrovní, o průměru 50 - 70 cm</t>
  </si>
  <si>
    <t>120901121R00</t>
  </si>
  <si>
    <t>Bourání konstrukcí z prostého betonu v odkopávkách</t>
  </si>
  <si>
    <t>patky oplocení:15*0,3*0,3*0,8</t>
  </si>
  <si>
    <t>sektor koule:0,5</t>
  </si>
  <si>
    <t>121101101R00</t>
  </si>
  <si>
    <t>Sejmutí ornice s přemístěním do 50 m</t>
  </si>
  <si>
    <t>4115*0,15</t>
  </si>
  <si>
    <t>122202202R00</t>
  </si>
  <si>
    <t>Odkopávky pro silnice v hor. 3 do 1000 m3</t>
  </si>
  <si>
    <t>hřiště a rozcv. plocha:3480*0,2</t>
  </si>
  <si>
    <t>skok vysoký:635,5*0,3</t>
  </si>
  <si>
    <t>131201110R00</t>
  </si>
  <si>
    <t>Hloubení nezapaž. jam hor.3 do 50 m3, STROJNĚ</t>
  </si>
  <si>
    <t>patky oplocení:26*1*1*1,15</t>
  </si>
  <si>
    <t>vsak. jímka:2*6*2*2</t>
  </si>
  <si>
    <t>132201111R00</t>
  </si>
  <si>
    <t>Hloubení rýh š.do 60 cm v hor.3 do 100 m3, STROJNĚ</t>
  </si>
  <si>
    <t>drenáže:0,3*0,3*(1171+151)</t>
  </si>
  <si>
    <t>161101101R00</t>
  </si>
  <si>
    <t>Svislé přemístění výkopku z hor.1-4 do 2,5 m</t>
  </si>
  <si>
    <t>vsak jímky:2*2*6*1</t>
  </si>
  <si>
    <t>174101101R00</t>
  </si>
  <si>
    <t>Zásyp jam, rýh, šachet se zhutněním</t>
  </si>
  <si>
    <t>vsak. štěrkové jímky:2*6*2*2</t>
  </si>
  <si>
    <t>583419043R</t>
  </si>
  <si>
    <t xml:space="preserve">Kamenivo drcené frakce  32/63 B </t>
  </si>
  <si>
    <t>t</t>
  </si>
  <si>
    <t>48*1,8</t>
  </si>
  <si>
    <t>175101201R00</t>
  </si>
  <si>
    <t>Obsyp objektu bez prohození sypaniny</t>
  </si>
  <si>
    <t>nové patky:2*0,2*1*26</t>
  </si>
  <si>
    <t>175101101RT2</t>
  </si>
  <si>
    <t>Obsyp potrubí bez prohození sypaniny, s dodáním štěrkopísku frakce 0 - 22 mm</t>
  </si>
  <si>
    <t>svod. potrubí drenáže:151*0,06</t>
  </si>
  <si>
    <t>167101102R00</t>
  </si>
  <si>
    <t>Nakládání výkopku z hor.1-4 v množství nad 100 m3</t>
  </si>
  <si>
    <t>ornice a pískoviště:960*0,15+7,14</t>
  </si>
  <si>
    <t>162301101R00</t>
  </si>
  <si>
    <t>Vodorovné přemístění výkopku z hor.1-4 do 500 m</t>
  </si>
  <si>
    <t>ornice k rozprostření:960*0,15</t>
  </si>
  <si>
    <t>162701105R00</t>
  </si>
  <si>
    <t>Vodorovné přemístění výkopku z hor.1-4 do 10000 m</t>
  </si>
  <si>
    <t>617,25+886,65+77,9+118,98-10,4-960*0,15</t>
  </si>
  <si>
    <t>162301403R00</t>
  </si>
  <si>
    <t>Vod.přemístění větví listnatých, D 70cm  do 5000 m</t>
  </si>
  <si>
    <t>162301405R00</t>
  </si>
  <si>
    <t>Vod.přemístění větví jehlič., D 30cm  do 5000 m</t>
  </si>
  <si>
    <t>162301406R00</t>
  </si>
  <si>
    <t>Vod.přemístění větví jehlič., D 50cm  do 5000 m</t>
  </si>
  <si>
    <t>162301413R00</t>
  </si>
  <si>
    <t>Vod.přemístění kmenů listnatých, D 70cm  do 5000 m</t>
  </si>
  <si>
    <t>162301415R00</t>
  </si>
  <si>
    <t>Vod.přemístění kmenů jehlič., D 30cm  do 5000 m</t>
  </si>
  <si>
    <t>162301416R00</t>
  </si>
  <si>
    <t>Vod.přemístění kmenů jehlič., D 50cm  do 5000 m</t>
  </si>
  <si>
    <t>162301421R00</t>
  </si>
  <si>
    <t>Vodorovné přemístění pařezů  D 30 cm do 5000 m</t>
  </si>
  <si>
    <t>162301422R00</t>
  </si>
  <si>
    <t>Vodorovné přemístění pařezů  D 50 cm do 5000 m</t>
  </si>
  <si>
    <t>162301423R00</t>
  </si>
  <si>
    <t>Vodorovné přemístění pařezů  D 70 cm do 5000 m</t>
  </si>
  <si>
    <t>162301903R00</t>
  </si>
  <si>
    <t>Příplatek za dalších 5000m - větve listnaté D 70cm</t>
  </si>
  <si>
    <t>162301905R00</t>
  </si>
  <si>
    <t>Příplatek za dalších 5000m - větve jehlič. D 30cm</t>
  </si>
  <si>
    <t>162301906R00</t>
  </si>
  <si>
    <t>Příplatek za dalších 5000m - větve jehlič. D 50cm</t>
  </si>
  <si>
    <t>162301913R00</t>
  </si>
  <si>
    <t>Příplatek za dalších 5000m - kmeny listnaté D 70cm</t>
  </si>
  <si>
    <t>162301915R00</t>
  </si>
  <si>
    <t>Příplatek za dalších 5000m - kmeny jehlič. D 30cm</t>
  </si>
  <si>
    <t>162301916R00</t>
  </si>
  <si>
    <t>Příplatek za dalších 5000m - kmeny jehlič. D 50cm</t>
  </si>
  <si>
    <t>162301921R00</t>
  </si>
  <si>
    <t>Příplatek za dalších 5000m - pařezy D 30cm</t>
  </si>
  <si>
    <t>162301922R00</t>
  </si>
  <si>
    <t>Příplatek za dalších 5000m - pařezy D 50cm</t>
  </si>
  <si>
    <t>162301923R00</t>
  </si>
  <si>
    <t>Příplatek za dalších 5000m - pařezy D 70cm</t>
  </si>
  <si>
    <t>181101102R00</t>
  </si>
  <si>
    <t>Úprava pláně v zářezech v hor. 1-4, se zhutněním</t>
  </si>
  <si>
    <t>3479,5+2319,5</t>
  </si>
  <si>
    <t>181301103R00</t>
  </si>
  <si>
    <t>Rozprostření ornice, rovina, tl. 15-20 cm,do 500m2</t>
  </si>
  <si>
    <t>180400010RA0</t>
  </si>
  <si>
    <t>Založení trávníku lučního v rovině s dodáním osiva</t>
  </si>
  <si>
    <t>184102112R00</t>
  </si>
  <si>
    <t>Výsadba dřevin s balem D do 30 cm, v rovině</t>
  </si>
  <si>
    <t>02655008R</t>
  </si>
  <si>
    <t>Pámelník - Symphoricarpos albus  v. 30-40 cm</t>
  </si>
  <si>
    <t>02660279R</t>
  </si>
  <si>
    <t>Jedle bělokorá - Abies alba 81-120 cm, ko 3-5 l, krytokořenná sadba</t>
  </si>
  <si>
    <t>184102114R00</t>
  </si>
  <si>
    <t>Výsadba dřevin s balem D do 50 cm, v rovině</t>
  </si>
  <si>
    <t>184202111R00</t>
  </si>
  <si>
    <t>Ukotvení dřeviny kůly D do 10 cm, dl. do 2 m</t>
  </si>
  <si>
    <t>02656003R</t>
  </si>
  <si>
    <t>Javor klen - Acer pseudoplatanus Vk, ok 10-12, bal, obv. kmene min 12cm ve výšce 130cm, zapěst. koruna</t>
  </si>
  <si>
    <t>199000005R00</t>
  </si>
  <si>
    <t>Poplatek za skládku zeminy 1- 4</t>
  </si>
  <si>
    <t>1546,38*1,8</t>
  </si>
  <si>
    <t>212810010RAC</t>
  </si>
  <si>
    <t>Trativody z PVC drenážních flex. trubek, geotextil, lože štěrkopísek a obsyp kamenivo, trubky d 100 mm</t>
  </si>
  <si>
    <t>sběrná drenáž:1171</t>
  </si>
  <si>
    <t>271570010RAB</t>
  </si>
  <si>
    <t>Polštář hutněný pod základy, ze štěrkopísku tloušťky 15 cm</t>
  </si>
  <si>
    <t>sloupky oplocení:26*0,5*0,5</t>
  </si>
  <si>
    <t>275352111R00</t>
  </si>
  <si>
    <t>Bednění stěn základových patek zabudované</t>
  </si>
  <si>
    <t>26*2,0*1,0</t>
  </si>
  <si>
    <t>275313611R00</t>
  </si>
  <si>
    <t>Beton základových patek prostý C 16/20, vč. otvoru pro osaz. sloupku</t>
  </si>
  <si>
    <t>oplocení:26*0,5*0,5*1,0</t>
  </si>
  <si>
    <t>289970111R00</t>
  </si>
  <si>
    <t>Vrstva geotextilie 300g/m2</t>
  </si>
  <si>
    <t>vsak jímky:2*2*(2*2+2*6+2*6)</t>
  </si>
  <si>
    <t>564861111RT4</t>
  </si>
  <si>
    <t>Podklad ze štěrkodrti po zhutnění tloušťky 20 cm, štěrkodrť frakce 0-63 mm</t>
  </si>
  <si>
    <t>fotbal hřiště a rozcv. plocha:2844+635,5</t>
  </si>
  <si>
    <t>564811111RT2</t>
  </si>
  <si>
    <t>Podklad ze štěrkodrti po zhutnění tloušťky 5 cm, štěrkodrť frakce 8-16 mm</t>
  </si>
  <si>
    <t>564801111RT2</t>
  </si>
  <si>
    <t>Podklad ze štěrkodrti po zhutnění tloušťky 3 cm, štěrkodrť frakce 4-8 mm</t>
  </si>
  <si>
    <t>571907111R00</t>
  </si>
  <si>
    <t>Posyp krytu kamenivem drceným do 35 kg/m2, frakce 0-4 2cm</t>
  </si>
  <si>
    <t>564861113RT4</t>
  </si>
  <si>
    <t>Podklad ze štěrkodrti po zhutnění tloušťky 22 cm, štěrkodrť frakce 0-63 mm</t>
  </si>
  <si>
    <t>běž. ovál a skok vysoký:1684+635,5</t>
  </si>
  <si>
    <t>564831111RT2</t>
  </si>
  <si>
    <t>Podklad ze štěrkodrti po zhutnění tloušťky 10 cm, štěrkodrť frakce 8-16 mm</t>
  </si>
  <si>
    <t>běž. ovál a skok vysoký:2319,5</t>
  </si>
  <si>
    <t>564801112RT2</t>
  </si>
  <si>
    <t>Podklad ze štěrkodrti po zhutnění tloušťky 4 cm, štěrkodrť frakce 0-4 mm</t>
  </si>
  <si>
    <t>576132111R00</t>
  </si>
  <si>
    <t>Koberec otevřený z kam.drceného+asf.nad 3 m 4 cm, jemnozrnný</t>
  </si>
  <si>
    <t>576142111R00</t>
  </si>
  <si>
    <t>Koberec otevřený z kam.drceného+asf.nad 3 m 5 cm, hrubozrnný</t>
  </si>
  <si>
    <t>589181153R00</t>
  </si>
  <si>
    <t>Kryt sport.ploch,um.trávník,fotbal, vč. zásypu, ref. výrobek Jutagrass Winner 60/140</t>
  </si>
  <si>
    <t>dodávka + pokládka</t>
  </si>
  <si>
    <t>589181461R00</t>
  </si>
  <si>
    <t>Kryt sport.ploch,um.trávník,multifunk, vč. zásypu, ref. výrobek Jutagrass Play Comfort Sport</t>
  </si>
  <si>
    <t>589651111R00</t>
  </si>
  <si>
    <t>Kryt sportovních ploch polyuretanový tl. 13mm, ref. výrobek  CONIPUR SP</t>
  </si>
  <si>
    <t>Lajnování sportovních ploch PUR, do š.12 cm, s UV stabilizací</t>
  </si>
  <si>
    <t>Lajnování sport.ploch vlepením,uměl.trávník,š.10cm</t>
  </si>
  <si>
    <t>871353121RT2</t>
  </si>
  <si>
    <t>Montáž trub z plastu, gumový kroužek, DN 200, včetně dodávky trub PVC hrdlových 200x4,9x5000</t>
  </si>
  <si>
    <t>svodné potrubí drenáže:151</t>
  </si>
  <si>
    <t>877353121RT8</t>
  </si>
  <si>
    <t>Montáž tvarovek odboč. plast. gum. kroužek DN 200, včetně dodávky odbočky PVC 200/160 mm</t>
  </si>
  <si>
    <t>877393123R00</t>
  </si>
  <si>
    <t>Montáž tvarovek jednoos. plast. gum.kroužek DN 400</t>
  </si>
  <si>
    <t>revizní šachty:3</t>
  </si>
  <si>
    <t>286971678R</t>
  </si>
  <si>
    <t>Dno šachtové výkyvné 400/200 přímé pro KG</t>
  </si>
  <si>
    <t>2869714900R</t>
  </si>
  <si>
    <t>Roura šachtová korugovaná bez hrdla 400/1000 mm, RŠ DN400</t>
  </si>
  <si>
    <t>286971461R</t>
  </si>
  <si>
    <t>Poklop do šachtové roury 400 mm/1,5 T PP, RŠ DN400</t>
  </si>
  <si>
    <t>916561111RT7</t>
  </si>
  <si>
    <t>Osazení záhon.obrubníků do lože z C 12/15 s opěrou, včetně obrubníku   100/5/20 cm</t>
  </si>
  <si>
    <t>916231001R00</t>
  </si>
  <si>
    <t>Osazení obrub ploch pro tělovýchovu</t>
  </si>
  <si>
    <t>27253095R</t>
  </si>
  <si>
    <t>Obrubník zahradní pryžový zelený 1000x250x50 mm</t>
  </si>
  <si>
    <t>H09400</t>
  </si>
  <si>
    <t>Vybavení na skok vysoký komplet</t>
  </si>
  <si>
    <t>kpl</t>
  </si>
  <si>
    <t>žíněnka exteriér 200x170x40cm 2 ks, pojízdná Al konstrukce200x340 pod doskočiště + dřev. rošt, obal vcelku na 2 žíněnky 200x340x40 exteriér 1 ks, pojízdná krycí konstrukce 240x480 cm plechová nad odskočiště, stojany 2 ks souprava, laťka laminát. 4m 2 ks</t>
  </si>
  <si>
    <t>H09401</t>
  </si>
  <si>
    <t>Fotbal. branky malá kopaná 3x2m, vč. sítí a osazení</t>
  </si>
  <si>
    <t>936173111R00</t>
  </si>
  <si>
    <t>Osazení doplňkových ocel. konstrukcí do 20 kg</t>
  </si>
  <si>
    <t>příčníky oplocení:48</t>
  </si>
  <si>
    <t>553462015R</t>
  </si>
  <si>
    <t>Sloupek plotový d 32 mm, výška 280 cm, pozinkovaná ocel, vč. spoj. materiálu</t>
  </si>
  <si>
    <t>953943124R00</t>
  </si>
  <si>
    <t>Osazení kovových předmětů do betonu, 30 kg / kus</t>
  </si>
  <si>
    <t>sloupky 89/3 dl.4,5m:26</t>
  </si>
  <si>
    <t>553462137R</t>
  </si>
  <si>
    <t>Sloupek plotový d 89 mm, h 450 cm, povrch ZN</t>
  </si>
  <si>
    <t>979082213R00</t>
  </si>
  <si>
    <t>Vodorovná doprava suti po suchu do 1 km</t>
  </si>
  <si>
    <t>škvára:1975*0,45*1,0</t>
  </si>
  <si>
    <t>979082219R00</t>
  </si>
  <si>
    <t>Příplatek za dopravu suti po suchu za další 1 km</t>
  </si>
  <si>
    <t>9*888,75</t>
  </si>
  <si>
    <t>979084216R00</t>
  </si>
  <si>
    <t>Vodorovná doprava vybour. hmot po suchu do 5 km</t>
  </si>
  <si>
    <t>obrubníky a oploc - demont. hm.:33,22+71,125+0,438+1,58*2,2</t>
  </si>
  <si>
    <t>979084219R00</t>
  </si>
  <si>
    <t>Příplatek k dopravě vybour.hmot za dalších 5 km</t>
  </si>
  <si>
    <t>979990103R00</t>
  </si>
  <si>
    <t>Poplatek za skládku suti - beton do 30x30 cm</t>
  </si>
  <si>
    <t>33,22+71,125</t>
  </si>
  <si>
    <t>979990105R00</t>
  </si>
  <si>
    <t>Poplatek za skládku suti-škvára</t>
  </si>
  <si>
    <t>979990111R00</t>
  </si>
  <si>
    <t>Poplatek za skládku suti - kov</t>
  </si>
  <si>
    <t>998227121R00</t>
  </si>
  <si>
    <t>Přesun hmot,umělé sport.povrchy,kryt z granulátu</t>
  </si>
  <si>
    <t>767900040RA0</t>
  </si>
  <si>
    <t>Demontáž oplocení z pletiva</t>
  </si>
  <si>
    <t>stáv. oplocení vč. sloupků a patek:37</t>
  </si>
  <si>
    <t>767911140R00</t>
  </si>
  <si>
    <t>Montáž oplocení z pletiva v.do 4,0 m,napínací drát</t>
  </si>
  <si>
    <t>záchytná síť:68</t>
  </si>
  <si>
    <t>70921401R</t>
  </si>
  <si>
    <t>Síť záchytná PP š. 4 m oko 45x45 mm bezuzlová , zelená vč. vázací sňůry a vypín. ocel. lanka</t>
  </si>
  <si>
    <t>68*4</t>
  </si>
  <si>
    <t xml:space="preserve">ZŠ V Domcích Trutnov - rekonstrukce stadionu                         </t>
  </si>
  <si>
    <t>ZŠ V Domcích Trutnov - rekonstrukce stadionu - SO 03</t>
  </si>
  <si>
    <t>SO 03 Víceúčelové hřiště</t>
  </si>
  <si>
    <t>712*0,15</t>
  </si>
  <si>
    <t>122202201R00</t>
  </si>
  <si>
    <t>Odkopávky pro silnice v hor. 3 do 100 m3</t>
  </si>
  <si>
    <t>597*0,25+115*0,1</t>
  </si>
  <si>
    <t>drenáže:218*0,3*0,3</t>
  </si>
  <si>
    <t>patky:44*1*1*1,1</t>
  </si>
  <si>
    <t>vsak. jímky:2*2,0*2,0*2,0</t>
  </si>
  <si>
    <t>vsak štěrkové jímky:2*2*2*2</t>
  </si>
  <si>
    <t>583419044R</t>
  </si>
  <si>
    <t>Kamenivo drcené frakce  32/63 B</t>
  </si>
  <si>
    <t>16*1,8</t>
  </si>
  <si>
    <t>patky:(42*2,0+2*2,4)*0,2*1,0</t>
  </si>
  <si>
    <t>106,8+160,75+19,62+64,4-17,76</t>
  </si>
  <si>
    <t>562,5+115</t>
  </si>
  <si>
    <t>333,81*1,8</t>
  </si>
  <si>
    <t>271100010RA0</t>
  </si>
  <si>
    <t>Polštář pod základy ze štěrkopísku</t>
  </si>
  <si>
    <t>patky sloupků:(42*0,5*0,5+2*0,6*0,6)*0,15</t>
  </si>
  <si>
    <t>275351215R00</t>
  </si>
  <si>
    <t>Bednění stěn základových patek - zřízení</t>
  </si>
  <si>
    <t>patky vyndávacích sloulků:2*2,4*1,1</t>
  </si>
  <si>
    <t>275351216R00</t>
  </si>
  <si>
    <t>Bednění stěn základových patek - odstranění</t>
  </si>
  <si>
    <t>patky oplocení:42*2,0*0,95</t>
  </si>
  <si>
    <t>42*0,5*0,5*0,95+2*0,6*0,6*1,1</t>
  </si>
  <si>
    <t>564211111R00</t>
  </si>
  <si>
    <t>Podklad ze štěrkopísku po zhutnění tloušťky 5 cm</t>
  </si>
  <si>
    <t>564831111RT4</t>
  </si>
  <si>
    <t>Podklad ze štěrkodrti po zhutnění tloušťky 10 cm, štěrkodrť frakce 0-63 mm</t>
  </si>
  <si>
    <t>chodník:115</t>
  </si>
  <si>
    <t>564841112RT4</t>
  </si>
  <si>
    <t>Podklad ze štěrkodrti po zhutnění tloušťky 13 cm, štěrkodrť frakce 0-63 mm</t>
  </si>
  <si>
    <t>hřiště:562,5+127*0,2</t>
  </si>
  <si>
    <t>hřiště:562,5</t>
  </si>
  <si>
    <t>576141111R00</t>
  </si>
  <si>
    <t>Koberec otevřený z kam.drceného+asf.do 3 m 5 cm, hrubozrnný</t>
  </si>
  <si>
    <t>576131111R00</t>
  </si>
  <si>
    <t>Koberec otevřený z kam.drceného+asf.do 3 m 4 cm, jemnozrnný</t>
  </si>
  <si>
    <t>Kryt sportovních ploch polyuretanový tl.13 mm, ref. výrobek Conipur EPDM</t>
  </si>
  <si>
    <t>596215020R00</t>
  </si>
  <si>
    <t>Kladení zámkové dlažby tl. 6 cm do drtě tl. 3 cm</t>
  </si>
  <si>
    <t>H05002</t>
  </si>
  <si>
    <t>Betonová zámková dlažba 6cm parkety šedá</t>
  </si>
  <si>
    <t>115*1,01</t>
  </si>
  <si>
    <t>revizní šachty:2</t>
  </si>
  <si>
    <t>286971670R</t>
  </si>
  <si>
    <t>Dno šachtové výkyvné 425/110 přímé pro KG</t>
  </si>
  <si>
    <t>129,5*1,01</t>
  </si>
  <si>
    <t>příčníky oplocení:84</t>
  </si>
  <si>
    <t>Sloupek plotový d 32 mm, výška 250 cm, pozinkovaná ocel, vč. spoj. materiálu</t>
  </si>
  <si>
    <t>953943122R00</t>
  </si>
  <si>
    <t>Osazení kovových předmětů do betonu, 5 kg / kus</t>
  </si>
  <si>
    <t>pouzdra pro sl. sítě vč. dodávky:2</t>
  </si>
  <si>
    <t>sloupky 89/3 dl. 4,5m:42</t>
  </si>
  <si>
    <t xml:space="preserve">Sloupek plotový d 89 mm, h 450 cm, povrch ZN </t>
  </si>
  <si>
    <t>H09402</t>
  </si>
  <si>
    <t>Basketbalový koš s deskou, žár. Zn, vč. kce a upevnění na plot. systém</t>
  </si>
  <si>
    <t>H09403</t>
  </si>
  <si>
    <t>Sloupky na volejbal + síť, vč. příslušenství k napínání</t>
  </si>
  <si>
    <t>H09404</t>
  </si>
  <si>
    <t>Sloupky na tenis + síť, vč. příslušenství k napínání</t>
  </si>
  <si>
    <t>záchytná síť:105</t>
  </si>
  <si>
    <t>Síť záchytná PP š. 4 m oko 45x45 mm bezuzlová, zelená vč. vázací šňůry a vypín. ocel. lanka</t>
  </si>
  <si>
    <t>105*4</t>
  </si>
  <si>
    <t>553446402R</t>
  </si>
  <si>
    <t>Ocelová vrata 2500x2300, výplň PP sítí, vč. osazení</t>
  </si>
  <si>
    <t>SO 01-02 Fotbal. hřiště - Plocha pro rozcvičení - Atlet. ovál s běžeckou rovinkou - Sektor skoku do výšky</t>
  </si>
  <si>
    <t>ZŠ V Domcích Trutnov - rekonstrukce stadionu - SO 04</t>
  </si>
  <si>
    <t>SO 04 Sektor skoku do dálky</t>
  </si>
  <si>
    <t xml:space="preserve">ZŠ V Domcích Trutnov - rekonstrukce stadionu </t>
  </si>
  <si>
    <t>121101100R00</t>
  </si>
  <si>
    <t>Sejmutí ornice, pl. do 400 m2, přemístění do 50 m</t>
  </si>
  <si>
    <t>45*0,15</t>
  </si>
  <si>
    <t>45*0,4</t>
  </si>
  <si>
    <t>132201110R00</t>
  </si>
  <si>
    <t>Hloubení rýh š.do 60 cm v hor.3 do 50 m3, STROJNĚ</t>
  </si>
  <si>
    <t>drenáže:20*0,3*0,3</t>
  </si>
  <si>
    <t>18+1,8</t>
  </si>
  <si>
    <t>174201101R00</t>
  </si>
  <si>
    <t>Zásyp jam, rýh, šachet bez zhutnění</t>
  </si>
  <si>
    <t>výplň doskočiště:8*3*0,4</t>
  </si>
  <si>
    <t>58156110R</t>
  </si>
  <si>
    <t>Křemičitý písek, kulatozrnný, zrnitost do 2mm</t>
  </si>
  <si>
    <t>do doskočiště:9,6*1,8</t>
  </si>
  <si>
    <t>181301102R00</t>
  </si>
  <si>
    <t>Rozprostření ornice, rovina, tl. 10-15 cm,do 500m2</t>
  </si>
  <si>
    <t>180401211R00</t>
  </si>
  <si>
    <t>Založení trávníku lučního výsevem v rovině</t>
  </si>
  <si>
    <t>19,8*1,8</t>
  </si>
  <si>
    <t>lože pod obrubník a lapač písku:0,693+3,0</t>
  </si>
  <si>
    <t>Vrstva geotextilie filtr. 300g/m2</t>
  </si>
  <si>
    <t>doskočiště:3,6*8,0</t>
  </si>
  <si>
    <t>564251111R00</t>
  </si>
  <si>
    <t>Podklad ze štěrkopísku po zhutnění tloušťky 15 cm</t>
  </si>
  <si>
    <t>pod doskočiště:8*3</t>
  </si>
  <si>
    <t>916561111R00</t>
  </si>
  <si>
    <t>Osazení záhon.obrubníků do lože z C 12/15 s opěrou</t>
  </si>
  <si>
    <t>H09008</t>
  </si>
  <si>
    <t>Obrubník pryžový 1000/300/60, červený</t>
  </si>
  <si>
    <t>917762111R00</t>
  </si>
  <si>
    <t>Osazení ležat. obrub. bet. s opěrou,lože z C 12/15, vč. drenáže</t>
  </si>
  <si>
    <t>lapač písku:20</t>
  </si>
  <si>
    <t>918101111R00</t>
  </si>
  <si>
    <t>Lože pod obrubníky nebo obruby dlažeb z C 12/15</t>
  </si>
  <si>
    <t>zvětš šířka lože po lapače:20*0,25*0,1</t>
  </si>
  <si>
    <t>H09007</t>
  </si>
  <si>
    <t>Lapač písku pro doskočiště 1000/500/140, s roštem s gum. rohoží</t>
  </si>
  <si>
    <t>H09405</t>
  </si>
  <si>
    <t>Odraz. břevno pro skok daleký 120/30/6cm, vč. osazení</t>
  </si>
  <si>
    <t>H09406</t>
  </si>
  <si>
    <t>Krycí plachta doskočiště s háčky ukotvení</t>
  </si>
  <si>
    <t>998222012R00</t>
  </si>
  <si>
    <t>Přesun hmot, zpevněné plochy, kryt z kameniva</t>
  </si>
  <si>
    <t>ZŠ V Domcích Trutnov - rekonstrukce stadionu - SO 05</t>
  </si>
  <si>
    <t>783</t>
  </si>
  <si>
    <t>Nátěry</t>
  </si>
  <si>
    <t>SO 05 Sektor vrhu koulí</t>
  </si>
  <si>
    <t>72*0,15</t>
  </si>
  <si>
    <t>72*0,33</t>
  </si>
  <si>
    <t>23,76*1,8</t>
  </si>
  <si>
    <t>273313711R00</t>
  </si>
  <si>
    <t xml:space="preserve">Beton základových desek prostý C 25/30 </t>
  </si>
  <si>
    <t>ohraničení kruhu:3,6</t>
  </si>
  <si>
    <t>564211112R00</t>
  </si>
  <si>
    <t>Podklad ze štěrkopísku po zhutnění tloušťky 6 cm</t>
  </si>
  <si>
    <t>plocha výseče:58,4</t>
  </si>
  <si>
    <t>564851113RT2</t>
  </si>
  <si>
    <t>Podklad ze štěrkodrti po zhutnění tloušťky 17 cm, štěrkodrť frakce 8-32 mm</t>
  </si>
  <si>
    <t>kruh pro vrh:3,6</t>
  </si>
  <si>
    <t>564861111RT3</t>
  </si>
  <si>
    <t>Podklad ze štěrkodrti po zhutnění tloušťky 20 cm, štěrkodrť frakce 8-32 mm</t>
  </si>
  <si>
    <t>Posyp krytu kamenivem drceným do 35 kg/m2</t>
  </si>
  <si>
    <t>povrch výseče fr.4-8 tl.70:51,6*4</t>
  </si>
  <si>
    <t>577141212R00</t>
  </si>
  <si>
    <t>Beton asfalt. ACO 8,ACO 11,ACO 16, do 3 m, tl.5 cm</t>
  </si>
  <si>
    <t>povrch kruhu:3,6</t>
  </si>
  <si>
    <t>ohraničení výseče:38,7</t>
  </si>
  <si>
    <t>H09407</t>
  </si>
  <si>
    <t>Vybavení kruhu pro vrh koulí - zar. břevno, ocel. kruh, vč. ukotvení</t>
  </si>
  <si>
    <t>783893332R00</t>
  </si>
  <si>
    <t>Nátěr betonových podlah PUP dvojnásobný</t>
  </si>
  <si>
    <t>ochr nátěr ohraničení kruhu:3,6</t>
  </si>
  <si>
    <t>ZŠ V Domcích Trutnov - rekonstrukce stadionu - SO 06</t>
  </si>
  <si>
    <t>SO 06  Střídačky a lavičky</t>
  </si>
  <si>
    <t>H09500</t>
  </si>
  <si>
    <t>Betonový prefa blok C30/37 100/40/40cm, vč. osazení</t>
  </si>
  <si>
    <t>H09501</t>
  </si>
  <si>
    <t>Plast. prkno š.120mm tl. 50mm, vč. ukotvení</t>
  </si>
  <si>
    <t>sedák na bloky, 3ks na šířku bl.:18</t>
  </si>
  <si>
    <t>H09408</t>
  </si>
  <si>
    <t>Fotbal. střídačka š.3m, ocel. kce Zn s polykarbon., sedačky, vč. kotev. bloků, osazení a ukotvení</t>
  </si>
  <si>
    <t>998223011R00</t>
  </si>
  <si>
    <t>Přesun hmot, pozemní komunikace, kryt dlážděný</t>
  </si>
  <si>
    <t>ZŠ V Domcích Trutnov - rekonstrukce stadionu - SO 07</t>
  </si>
  <si>
    <t>SO 07  Sociální zázemí se skladem</t>
  </si>
  <si>
    <t>38*0,15</t>
  </si>
  <si>
    <t>38*0,1</t>
  </si>
  <si>
    <t>patky:6*0,5*0,5*1,1+3*0,6*0,5*1,1</t>
  </si>
  <si>
    <t>patky:(6*1,0*0,2+3*1,3*0,2)*0,95</t>
  </si>
  <si>
    <t>3,8+2,64-1,881</t>
  </si>
  <si>
    <t>4,559*1,8</t>
  </si>
  <si>
    <t>H09-601</t>
  </si>
  <si>
    <t>Přípojka el. CYKY 5x6 v chrán. kopoflex 40mm, vč. zem. prací dle PD, napojení, opravy komunikací</t>
  </si>
  <si>
    <t>rýha 43,5m hl. 0,7m, řezání a vybour. asf. a podkl. vrstev dl. 5m š. 0,35m, napojení do rozvaděče a kontejnerů vč. panc. trubky 2,6m, zpět. zásyp rýhy a podkladů, oprava asfalt. krytu</t>
  </si>
  <si>
    <t>H09-602</t>
  </si>
  <si>
    <t>Přípojka vody DN25, vč. napojení v šachtě s vypouštěním</t>
  </si>
  <si>
    <t>ve spol. rýze s elektropříp.:42</t>
  </si>
  <si>
    <t>H09-603</t>
  </si>
  <si>
    <t>Přípojka kanalizace KG DN 110 SN4, vč. zem. prací dle PD, napojení, opravy komunikací</t>
  </si>
  <si>
    <t>rýha 11m hl. 1m, napojení do šachty, řezání a vybour. asf. a podklad. vrstev 3,5m š. 0,5m, zpět. zásyp rýhy a podkladů, oprava asf. krytu</t>
  </si>
  <si>
    <t>(6*0,5*0,5+3*0,6*0,5)*0,15</t>
  </si>
  <si>
    <t>Beton základových patek prostý C 16/20</t>
  </si>
  <si>
    <t>6*0,25*0,25*0,95+3*0,4*0,25*0,95</t>
  </si>
  <si>
    <t>6*1,0*0,95+3*1,3*0,95</t>
  </si>
  <si>
    <t>H09600</t>
  </si>
  <si>
    <t>Sestava typových kontejnerů 2 kusy, zvýš. únosnost střechy 400 kg/m2, dod. + montáž</t>
  </si>
  <si>
    <t>technický popis v dokumentaci</t>
  </si>
  <si>
    <t>vč. osazení a montáže:1</t>
  </si>
  <si>
    <t>00278360</t>
  </si>
  <si>
    <r>
      <t xml:space="preserve">Objednatel: </t>
    </r>
    <r>
      <rPr>
        <b/>
        <sz val="10"/>
        <rFont val="Arial CE"/>
        <family val="0"/>
      </rPr>
      <t>Město Trutnov, Slovanské náměstí 165, 541 01 Trutnov</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</si>
</sst>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00000"/>
  </numFmts>
  <fonts count="29">
    <font>
      <sz val="10"/>
      <name val="Arial CE"/>
      <family val="0"/>
    </font>
    <font>
      <sz val="11"/>
      <color indexed="8"/>
      <name val="Calibri"/>
      <family val="2"/>
    </font>
    <font>
      <b/>
      <sz val="10"/>
      <name val="Arial CE"/>
      <family val="2"/>
    </font>
    <font>
      <b/>
      <sz val="14"/>
      <name val="Arial CE"/>
      <family val="2"/>
    </font>
    <font>
      <b/>
      <i/>
      <sz val="10"/>
      <name val="Arial CE"/>
      <family val="0"/>
    </font>
    <font>
      <b/>
      <sz val="12"/>
      <name val="Arial CE"/>
      <family val="0"/>
    </font>
    <font>
      <b/>
      <sz val="11"/>
      <name val="Arial CE"/>
      <family val="2"/>
    </font>
    <font>
      <sz val="12"/>
      <name val="Arial CE"/>
      <family val="0"/>
    </font>
    <font>
      <sz val="9"/>
      <name val="Arial CE"/>
      <family val="0"/>
    </font>
    <font>
      <b/>
      <sz val="9"/>
      <name val="Arial CE"/>
      <family val="0"/>
    </font>
    <font>
      <sz val="8"/>
      <name val="Arial CE"/>
      <family val="0"/>
    </font>
    <font>
      <sz val="8"/>
      <color indexed="12"/>
      <name val="Arial CE"/>
      <family val="0"/>
    </font>
    <font>
      <sz val="8"/>
      <color indexed="17"/>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thin"/>
    </border>
    <border>
      <left/>
      <right style="thin"/>
      <top style="medium"/>
      <bottom style="thin"/>
    </border>
    <border>
      <left style="medium"/>
      <right style="thin"/>
      <top/>
      <bottom/>
    </border>
    <border>
      <left/>
      <right style="thin"/>
      <top/>
      <bottom/>
    </border>
    <border>
      <left/>
      <right style="medium"/>
      <top/>
      <bottom/>
    </border>
    <border>
      <left/>
      <right style="medium"/>
      <top style="medium"/>
      <bottom style="thin"/>
    </border>
    <border>
      <left style="medium"/>
      <right style="thin"/>
      <top/>
      <bottom style="thin"/>
    </border>
    <border>
      <left/>
      <right style="thin"/>
      <top/>
      <bottom style="thin"/>
    </border>
    <border>
      <left/>
      <right style="medium"/>
      <top/>
      <bottom style="thin"/>
    </border>
    <border>
      <left style="medium"/>
      <right style="thin"/>
      <top/>
      <bottom style="medium"/>
    </border>
    <border>
      <left/>
      <right style="thin"/>
      <top/>
      <bottom style="medium"/>
    </border>
    <border>
      <left/>
      <right style="medium"/>
      <top/>
      <bottom style="medium"/>
    </border>
    <border>
      <left/>
      <right/>
      <top/>
      <bottom style="thin"/>
    </border>
    <border>
      <left/>
      <right/>
      <top style="thin"/>
      <bottom/>
    </border>
    <border>
      <left/>
      <right style="thin"/>
      <top style="thin"/>
      <bottom/>
    </border>
    <border>
      <left style="thin"/>
      <right/>
      <top/>
      <bottom/>
    </border>
    <border>
      <left/>
      <right/>
      <top style="thin"/>
      <bottom style="thin"/>
    </border>
    <border>
      <left/>
      <right style="thin"/>
      <top style="thin"/>
      <bottom style="thin"/>
    </border>
    <border>
      <left style="thin"/>
      <right/>
      <top style="thin"/>
      <bottom style="thin"/>
    </border>
    <border>
      <left style="thin"/>
      <right/>
      <top style="thin"/>
      <bottom/>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style="medium"/>
      <right/>
      <top/>
      <bottom/>
    </border>
    <border>
      <left style="medium"/>
      <right/>
      <top/>
      <bottom style="thin"/>
    </border>
    <border>
      <left style="thin"/>
      <right style="thin"/>
      <top/>
      <bottom/>
    </border>
    <border>
      <left style="thin"/>
      <right/>
      <top/>
      <bottom style="thin"/>
    </border>
    <border>
      <left style="thin"/>
      <right style="thin"/>
      <top/>
      <bottom style="thin"/>
    </border>
    <border>
      <left/>
      <right style="medium"/>
      <top style="medium"/>
      <bottom style="medium"/>
    </border>
    <border>
      <left/>
      <right/>
      <top/>
      <bottom style="medium"/>
    </border>
    <border>
      <left style="medium"/>
      <right/>
      <top style="medium"/>
      <bottom style="thin"/>
    </border>
    <border>
      <left/>
      <right/>
      <top style="medium"/>
      <bottom style="thin"/>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3" borderId="0" applyNumberFormat="0" applyBorder="0" applyAlignment="0" applyProtection="0"/>
    <xf numFmtId="0" fontId="24"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9" fillId="17" borderId="0" applyNumberFormat="0" applyBorder="0" applyAlignment="0" applyProtection="0"/>
    <xf numFmtId="0" fontId="0" fillId="0" borderId="0">
      <alignment/>
      <protection/>
    </xf>
    <xf numFmtId="0" fontId="0" fillId="0" borderId="0">
      <alignment/>
      <protection/>
    </xf>
    <xf numFmtId="0" fontId="0" fillId="18" borderId="6" applyNumberFormat="0" applyFont="0" applyAlignment="0" applyProtection="0"/>
    <xf numFmtId="9" fontId="0" fillId="0" borderId="0" applyFont="0" applyFill="0" applyBorder="0" applyAlignment="0" applyProtection="0"/>
    <xf numFmtId="0" fontId="23" fillId="0" borderId="7" applyNumberFormat="0" applyFill="0" applyAlignment="0" applyProtection="0"/>
    <xf numFmtId="0" fontId="17" fillId="4" borderId="0" applyNumberFormat="0" applyBorder="0" applyAlignment="0" applyProtection="0"/>
    <xf numFmtId="0" fontId="25" fillId="0" borderId="0" applyNumberFormat="0" applyFill="0" applyBorder="0" applyAlignment="0" applyProtection="0"/>
    <xf numFmtId="0" fontId="20" fillId="7" borderId="8" applyNumberFormat="0" applyAlignment="0" applyProtection="0"/>
    <xf numFmtId="0" fontId="22" fillId="19" borderId="8" applyNumberFormat="0" applyAlignment="0" applyProtection="0"/>
    <xf numFmtId="0" fontId="21" fillId="19" borderId="9" applyNumberFormat="0" applyAlignment="0" applyProtection="0"/>
    <xf numFmtId="0" fontId="26"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3" borderId="0" applyNumberFormat="0" applyBorder="0" applyAlignment="0" applyProtection="0"/>
  </cellStyleXfs>
  <cellXfs count="231">
    <xf numFmtId="0" fontId="0" fillId="0" borderId="0" xfId="0" applyAlignment="1">
      <alignment/>
    </xf>
    <xf numFmtId="0" fontId="0" fillId="0" borderId="0" xfId="46" applyAlignment="1">
      <alignment vertical="top"/>
      <protection/>
    </xf>
    <xf numFmtId="49" fontId="0" fillId="0" borderId="0" xfId="46" applyNumberFormat="1" applyAlignment="1">
      <alignment horizontal="right" vertical="top"/>
      <protection/>
    </xf>
    <xf numFmtId="49" fontId="0" fillId="0" borderId="0" xfId="46" applyNumberFormat="1" applyAlignment="1">
      <alignment vertical="top"/>
      <protection/>
    </xf>
    <xf numFmtId="49" fontId="3" fillId="0" borderId="0" xfId="46" applyNumberFormat="1" applyFont="1" applyAlignment="1">
      <alignment horizontal="left" vertical="top"/>
      <protection/>
    </xf>
    <xf numFmtId="0" fontId="0" fillId="0" borderId="0" xfId="46" applyFont="1" applyAlignment="1">
      <alignment vertical="top"/>
      <protection/>
    </xf>
    <xf numFmtId="49" fontId="4" fillId="0" borderId="0" xfId="46" applyNumberFormat="1" applyFont="1" applyAlignment="1">
      <alignment vertical="top"/>
      <protection/>
    </xf>
    <xf numFmtId="49" fontId="2" fillId="0" borderId="0" xfId="46" applyNumberFormat="1" applyFont="1" applyAlignment="1">
      <alignment vertical="top"/>
      <protection/>
    </xf>
    <xf numFmtId="0" fontId="0" fillId="0" borderId="10" xfId="46" applyFont="1" applyBorder="1" applyAlignment="1">
      <alignment horizontal="center" vertical="top"/>
      <protection/>
    </xf>
    <xf numFmtId="49" fontId="0" fillId="0" borderId="11" xfId="46" applyNumberFormat="1" applyFont="1" applyBorder="1" applyAlignment="1">
      <alignment horizontal="center" vertical="top"/>
      <protection/>
    </xf>
    <xf numFmtId="0" fontId="0" fillId="0" borderId="11" xfId="46" applyFont="1" applyBorder="1" applyAlignment="1">
      <alignment horizontal="center" vertical="top"/>
      <protection/>
    </xf>
    <xf numFmtId="0" fontId="0" fillId="0" borderId="12" xfId="46" applyFont="1" applyBorder="1" applyAlignment="1">
      <alignment horizontal="center" vertical="top"/>
      <protection/>
    </xf>
    <xf numFmtId="49" fontId="0" fillId="0" borderId="13" xfId="46" applyNumberFormat="1" applyFont="1" applyBorder="1" applyAlignment="1">
      <alignment horizontal="center" vertical="top"/>
      <protection/>
    </xf>
    <xf numFmtId="0" fontId="0" fillId="0" borderId="13" xfId="46" applyFont="1" applyBorder="1" applyAlignment="1">
      <alignment horizontal="center" vertical="top"/>
      <protection/>
    </xf>
    <xf numFmtId="0" fontId="0" fillId="0" borderId="14" xfId="46" applyFont="1" applyBorder="1" applyAlignment="1">
      <alignment horizontal="center" vertical="top"/>
      <protection/>
    </xf>
    <xf numFmtId="3" fontId="0" fillId="0" borderId="11" xfId="47" applyNumberFormat="1" applyFont="1" applyBorder="1" applyAlignment="1">
      <alignment horizontal="center" vertical="top"/>
      <protection/>
    </xf>
    <xf numFmtId="3" fontId="0" fillId="0" borderId="15" xfId="47" applyNumberFormat="1" applyFont="1" applyBorder="1" applyAlignment="1">
      <alignment horizontal="center" vertical="top"/>
      <protection/>
    </xf>
    <xf numFmtId="0" fontId="0" fillId="0" borderId="16" xfId="46" applyBorder="1" applyAlignment="1">
      <alignment vertical="top"/>
      <protection/>
    </xf>
    <xf numFmtId="49" fontId="0" fillId="0" borderId="17" xfId="46" applyNumberFormat="1" applyBorder="1" applyAlignment="1">
      <alignment horizontal="right" vertical="top"/>
      <protection/>
    </xf>
    <xf numFmtId="49" fontId="2" fillId="0" borderId="17" xfId="46" applyNumberFormat="1" applyFont="1" applyBorder="1" applyAlignment="1">
      <alignment vertical="top"/>
      <protection/>
    </xf>
    <xf numFmtId="0" fontId="0" fillId="0" borderId="17" xfId="46" applyBorder="1" applyAlignment="1">
      <alignment vertical="top"/>
      <protection/>
    </xf>
    <xf numFmtId="4" fontId="0" fillId="0" borderId="17" xfId="46" applyNumberFormat="1" applyBorder="1" applyAlignment="1">
      <alignment vertical="top"/>
      <protection/>
    </xf>
    <xf numFmtId="4" fontId="0" fillId="0" borderId="18" xfId="46" applyNumberFormat="1" applyBorder="1" applyAlignment="1">
      <alignment vertical="top"/>
      <protection/>
    </xf>
    <xf numFmtId="49" fontId="0" fillId="0" borderId="17" xfId="46" applyNumberFormat="1" applyBorder="1" applyAlignment="1">
      <alignment vertical="top"/>
      <protection/>
    </xf>
    <xf numFmtId="49" fontId="0" fillId="0" borderId="17" xfId="46" applyNumberFormat="1" applyFont="1" applyBorder="1" applyAlignment="1">
      <alignment vertical="top"/>
      <protection/>
    </xf>
    <xf numFmtId="49" fontId="0" fillId="0" borderId="17" xfId="46" applyNumberFormat="1" applyFont="1" applyBorder="1" applyAlignment="1">
      <alignment vertical="top" wrapText="1"/>
      <protection/>
    </xf>
    <xf numFmtId="49" fontId="0" fillId="0" borderId="17" xfId="46" applyNumberFormat="1" applyBorder="1" applyAlignment="1">
      <alignment vertical="top" wrapText="1"/>
      <protection/>
    </xf>
    <xf numFmtId="4" fontId="2" fillId="0" borderId="18" xfId="46" applyNumberFormat="1" applyFont="1" applyBorder="1" applyAlignment="1">
      <alignment vertical="top"/>
      <protection/>
    </xf>
    <xf numFmtId="0" fontId="2" fillId="0" borderId="16" xfId="46" applyFont="1" applyBorder="1" applyAlignment="1">
      <alignment vertical="top"/>
      <protection/>
    </xf>
    <xf numFmtId="0" fontId="2" fillId="0" borderId="12" xfId="46" applyFont="1" applyBorder="1" applyAlignment="1">
      <alignment vertical="top"/>
      <protection/>
    </xf>
    <xf numFmtId="49" fontId="0" fillId="0" borderId="13" xfId="46" applyNumberFormat="1" applyBorder="1" applyAlignment="1">
      <alignment horizontal="right" vertical="top"/>
      <protection/>
    </xf>
    <xf numFmtId="49" fontId="0" fillId="0" borderId="13" xfId="46" applyNumberFormat="1" applyBorder="1" applyAlignment="1">
      <alignment vertical="top"/>
      <protection/>
    </xf>
    <xf numFmtId="0" fontId="0" fillId="0" borderId="13" xfId="46" applyBorder="1" applyAlignment="1">
      <alignment vertical="top"/>
      <protection/>
    </xf>
    <xf numFmtId="4" fontId="0" fillId="0" borderId="13" xfId="46" applyNumberFormat="1" applyBorder="1" applyAlignment="1">
      <alignment vertical="top"/>
      <protection/>
    </xf>
    <xf numFmtId="4" fontId="2" fillId="0" borderId="14" xfId="46" applyNumberFormat="1" applyFont="1" applyBorder="1" applyAlignment="1">
      <alignment vertical="top"/>
      <protection/>
    </xf>
    <xf numFmtId="0" fontId="5" fillId="0" borderId="19" xfId="46" applyFont="1" applyBorder="1" applyAlignment="1">
      <alignment vertical="top"/>
      <protection/>
    </xf>
    <xf numFmtId="49" fontId="0" fillId="0" borderId="20" xfId="46" applyNumberFormat="1" applyBorder="1" applyAlignment="1">
      <alignment horizontal="right" vertical="top"/>
      <protection/>
    </xf>
    <xf numFmtId="49" fontId="0" fillId="0" borderId="20" xfId="46" applyNumberFormat="1" applyBorder="1" applyAlignment="1">
      <alignment vertical="top"/>
      <protection/>
    </xf>
    <xf numFmtId="0" fontId="0" fillId="0" borderId="20" xfId="46" applyBorder="1" applyAlignment="1">
      <alignment vertical="top"/>
      <protection/>
    </xf>
    <xf numFmtId="4" fontId="0" fillId="0" borderId="20" xfId="46" applyNumberFormat="1" applyBorder="1" applyAlignment="1">
      <alignment vertical="top"/>
      <protection/>
    </xf>
    <xf numFmtId="4" fontId="6" fillId="19" borderId="21" xfId="46" applyNumberFormat="1" applyFont="1" applyFill="1" applyBorder="1" applyAlignment="1">
      <alignment vertical="top"/>
      <protection/>
    </xf>
    <xf numFmtId="0" fontId="2"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2" fillId="0" borderId="28" xfId="0" applyFont="1" applyBorder="1" applyAlignment="1">
      <alignment/>
    </xf>
    <xf numFmtId="9" fontId="0" fillId="0" borderId="0" xfId="0" applyNumberFormat="1" applyBorder="1" applyAlignment="1">
      <alignment horizontal="left"/>
    </xf>
    <xf numFmtId="49" fontId="0" fillId="0" borderId="28" xfId="0" applyNumberFormat="1" applyBorder="1" applyAlignment="1">
      <alignment/>
    </xf>
    <xf numFmtId="49" fontId="0" fillId="0" borderId="29" xfId="0" applyNumberFormat="1" applyBorder="1" applyAlignment="1">
      <alignment/>
    </xf>
    <xf numFmtId="0" fontId="0" fillId="0" borderId="0" xfId="0" applyAlignment="1">
      <alignment horizontal="left"/>
    </xf>
    <xf numFmtId="0" fontId="0" fillId="16" borderId="28" xfId="0" applyFill="1" applyBorder="1" applyAlignment="1">
      <alignment/>
    </xf>
    <xf numFmtId="0" fontId="0" fillId="16" borderId="26" xfId="0" applyFill="1" applyBorder="1" applyAlignment="1">
      <alignment/>
    </xf>
    <xf numFmtId="0" fontId="0" fillId="16" borderId="27" xfId="0" applyFill="1" applyBorder="1" applyAlignment="1">
      <alignment/>
    </xf>
    <xf numFmtId="0" fontId="2" fillId="16" borderId="28" xfId="0" applyFont="1" applyFill="1" applyBorder="1" applyAlignment="1">
      <alignment vertical="center"/>
    </xf>
    <xf numFmtId="0" fontId="0" fillId="16" borderId="26" xfId="0" applyFill="1" applyBorder="1" applyAlignment="1">
      <alignment vertical="center"/>
    </xf>
    <xf numFmtId="0" fontId="0" fillId="16" borderId="27" xfId="0" applyFill="1" applyBorder="1" applyAlignment="1">
      <alignment vertical="center"/>
    </xf>
    <xf numFmtId="0" fontId="2" fillId="16" borderId="30" xfId="0" applyFont="1" applyFill="1" applyBorder="1" applyAlignment="1">
      <alignment vertical="center"/>
    </xf>
    <xf numFmtId="0" fontId="2" fillId="16" borderId="30" xfId="0" applyFont="1" applyFill="1" applyBorder="1" applyAlignment="1">
      <alignment horizontal="center" wrapText="1"/>
    </xf>
    <xf numFmtId="0" fontId="2" fillId="16" borderId="30" xfId="0" applyFont="1" applyFill="1" applyBorder="1" applyAlignment="1">
      <alignment horizontal="center" vertical="center"/>
    </xf>
    <xf numFmtId="0" fontId="2" fillId="16" borderId="26" xfId="0" applyFont="1" applyFill="1" applyBorder="1" applyAlignment="1">
      <alignment/>
    </xf>
    <xf numFmtId="14" fontId="0" fillId="0" borderId="0" xfId="0" applyNumberFormat="1" applyAlignment="1">
      <alignment horizontal="left"/>
    </xf>
    <xf numFmtId="3" fontId="0" fillId="0" borderId="30" xfId="0" applyNumberFormat="1" applyBorder="1" applyAlignment="1">
      <alignment/>
    </xf>
    <xf numFmtId="3" fontId="0" fillId="0" borderId="31" xfId="0" applyNumberFormat="1" applyBorder="1" applyAlignment="1">
      <alignment/>
    </xf>
    <xf numFmtId="3" fontId="2" fillId="0" borderId="30" xfId="0" applyNumberFormat="1" applyFont="1" applyBorder="1" applyAlignment="1">
      <alignment/>
    </xf>
    <xf numFmtId="164" fontId="0" fillId="0" borderId="31" xfId="0" applyNumberFormat="1" applyBorder="1" applyAlignment="1">
      <alignment/>
    </xf>
    <xf numFmtId="165" fontId="0" fillId="0" borderId="30" xfId="0" applyNumberFormat="1" applyFont="1" applyBorder="1" applyAlignment="1">
      <alignment/>
    </xf>
    <xf numFmtId="0" fontId="5" fillId="0" borderId="28" xfId="0" applyFont="1" applyBorder="1" applyAlignment="1">
      <alignment vertical="center"/>
    </xf>
    <xf numFmtId="0" fontId="7" fillId="0" borderId="26" xfId="0" applyFont="1" applyBorder="1" applyAlignment="1">
      <alignment vertical="center"/>
    </xf>
    <xf numFmtId="0" fontId="7" fillId="8" borderId="32" xfId="0" applyFont="1" applyFill="1" applyBorder="1" applyAlignment="1">
      <alignment vertical="center"/>
    </xf>
    <xf numFmtId="0" fontId="7" fillId="8" borderId="33" xfId="0" applyFont="1" applyFill="1" applyBorder="1" applyAlignment="1">
      <alignment vertical="center"/>
    </xf>
    <xf numFmtId="0" fontId="5" fillId="0" borderId="28" xfId="0" applyFont="1" applyBorder="1" applyAlignment="1">
      <alignment/>
    </xf>
    <xf numFmtId="49" fontId="0" fillId="0" borderId="17" xfId="46" applyNumberFormat="1" applyFont="1" applyBorder="1" applyAlignment="1">
      <alignment horizontal="right" vertical="top"/>
      <protection/>
    </xf>
    <xf numFmtId="49" fontId="0" fillId="0" borderId="17" xfId="46" applyNumberFormat="1" applyFont="1" applyBorder="1" applyAlignment="1">
      <alignment vertical="top" wrapText="1"/>
      <protection/>
    </xf>
    <xf numFmtId="0" fontId="0" fillId="0" borderId="17" xfId="46" applyFont="1" applyBorder="1" applyAlignment="1">
      <alignment vertical="top"/>
      <protection/>
    </xf>
    <xf numFmtId="49" fontId="0" fillId="0" borderId="17" xfId="46" applyNumberFormat="1" applyFont="1" applyBorder="1" applyAlignment="1">
      <alignment vertical="top"/>
      <protection/>
    </xf>
    <xf numFmtId="0" fontId="7" fillId="19" borderId="34" xfId="0" applyFont="1" applyFill="1" applyBorder="1" applyAlignment="1">
      <alignment horizontal="left" vertical="center" indent="1"/>
    </xf>
    <xf numFmtId="49" fontId="5" fillId="19" borderId="0" xfId="0" applyNumberFormat="1" applyFont="1" applyFill="1" applyBorder="1" applyAlignment="1">
      <alignment horizontal="left" vertical="center"/>
    </xf>
    <xf numFmtId="0" fontId="0" fillId="19" borderId="34" xfId="0" applyFont="1" applyFill="1" applyBorder="1" applyAlignment="1">
      <alignment horizontal="left" vertical="center" indent="1"/>
    </xf>
    <xf numFmtId="0" fontId="2" fillId="19" borderId="0" xfId="0" applyFont="1" applyFill="1" applyBorder="1" applyAlignment="1">
      <alignment horizontal="left" vertical="center"/>
    </xf>
    <xf numFmtId="0" fontId="0" fillId="19" borderId="35" xfId="0" applyFont="1" applyFill="1" applyBorder="1" applyAlignment="1">
      <alignment horizontal="left" vertical="center" indent="1"/>
    </xf>
    <xf numFmtId="0" fontId="0" fillId="19" borderId="22" xfId="0" applyFont="1" applyFill="1" applyBorder="1" applyAlignment="1">
      <alignment/>
    </xf>
    <xf numFmtId="49" fontId="2" fillId="19" borderId="22" xfId="0" applyNumberFormat="1" applyFont="1" applyFill="1" applyBorder="1" applyAlignment="1">
      <alignment horizontal="left" vertical="center"/>
    </xf>
    <xf numFmtId="0" fontId="2" fillId="19" borderId="22" xfId="0" applyFont="1" applyFill="1" applyBorder="1" applyAlignment="1">
      <alignment/>
    </xf>
    <xf numFmtId="0" fontId="2" fillId="19" borderId="22" xfId="0" applyFont="1" applyFill="1" applyBorder="1" applyAlignment="1">
      <alignment/>
    </xf>
    <xf numFmtId="0" fontId="2" fillId="19" borderId="18" xfId="0" applyFont="1" applyFill="1" applyBorder="1" applyAlignment="1">
      <alignment/>
    </xf>
    <xf numFmtId="0" fontId="0" fillId="0" borderId="0" xfId="0" applyAlignment="1">
      <alignment/>
    </xf>
    <xf numFmtId="0" fontId="5" fillId="0" borderId="0" xfId="0" applyFont="1" applyAlignment="1">
      <alignment/>
    </xf>
    <xf numFmtId="0" fontId="9" fillId="19" borderId="29" xfId="0" applyFont="1" applyFill="1" applyBorder="1" applyAlignment="1">
      <alignment horizontal="center" vertical="center" wrapText="1"/>
    </xf>
    <xf numFmtId="0" fontId="9" fillId="19" borderId="23" xfId="0" applyFont="1" applyFill="1" applyBorder="1" applyAlignment="1">
      <alignment horizontal="center" vertical="center" wrapText="1"/>
    </xf>
    <xf numFmtId="0" fontId="9" fillId="19" borderId="31" xfId="0" applyFont="1" applyFill="1" applyBorder="1" applyAlignment="1">
      <alignment horizontal="center" vertical="center" wrapText="1"/>
    </xf>
    <xf numFmtId="49" fontId="8" fillId="0" borderId="29" xfId="0" applyNumberFormat="1" applyFont="1" applyBorder="1" applyAlignment="1">
      <alignment vertical="center"/>
    </xf>
    <xf numFmtId="4" fontId="8" fillId="0" borderId="31" xfId="0" applyNumberFormat="1" applyFont="1" applyBorder="1" applyAlignment="1">
      <alignment horizontal="center" vertical="center"/>
    </xf>
    <xf numFmtId="4" fontId="8" fillId="0" borderId="31" xfId="0" applyNumberFormat="1" applyFont="1" applyBorder="1" applyAlignment="1">
      <alignment vertical="center"/>
    </xf>
    <xf numFmtId="49" fontId="8" fillId="0" borderId="25" xfId="0" applyNumberFormat="1" applyFont="1" applyBorder="1" applyAlignment="1">
      <alignment vertical="center"/>
    </xf>
    <xf numFmtId="4" fontId="8" fillId="0" borderId="36" xfId="0" applyNumberFormat="1" applyFont="1" applyBorder="1" applyAlignment="1">
      <alignment horizontal="center" vertical="center"/>
    </xf>
    <xf numFmtId="4" fontId="8" fillId="0" borderId="36" xfId="0" applyNumberFormat="1" applyFont="1" applyBorder="1" applyAlignment="1">
      <alignment vertical="center"/>
    </xf>
    <xf numFmtId="49" fontId="8" fillId="0" borderId="37" xfId="0" applyNumberFormat="1" applyFont="1" applyBorder="1" applyAlignment="1">
      <alignment vertical="center"/>
    </xf>
    <xf numFmtId="4" fontId="8" fillId="0" borderId="38" xfId="0" applyNumberFormat="1" applyFont="1" applyBorder="1" applyAlignment="1">
      <alignment horizontal="center" vertical="center"/>
    </xf>
    <xf numFmtId="4" fontId="8" fillId="0" borderId="38" xfId="0" applyNumberFormat="1" applyFont="1" applyBorder="1" applyAlignment="1">
      <alignment vertical="center"/>
    </xf>
    <xf numFmtId="0" fontId="8" fillId="18" borderId="37" xfId="0" applyFont="1" applyFill="1" applyBorder="1" applyAlignment="1">
      <alignment/>
    </xf>
    <xf numFmtId="0" fontId="8" fillId="18" borderId="22" xfId="0" applyFont="1" applyFill="1" applyBorder="1" applyAlignment="1">
      <alignment/>
    </xf>
    <xf numFmtId="4" fontId="8" fillId="18" borderId="38" xfId="0" applyNumberFormat="1" applyFont="1" applyFill="1" applyBorder="1" applyAlignment="1">
      <alignment horizontal="center"/>
    </xf>
    <xf numFmtId="4" fontId="8" fillId="18" borderId="38" xfId="0" applyNumberFormat="1" applyFont="1" applyFill="1" applyBorder="1" applyAlignment="1">
      <alignment/>
    </xf>
    <xf numFmtId="0" fontId="0" fillId="0" borderId="30" xfId="0" applyFont="1" applyBorder="1" applyAlignment="1">
      <alignment vertical="center"/>
    </xf>
    <xf numFmtId="49" fontId="0" fillId="0" borderId="26" xfId="0" applyNumberFormat="1" applyBorder="1" applyAlignment="1">
      <alignment vertical="center"/>
    </xf>
    <xf numFmtId="0" fontId="0" fillId="19" borderId="30" xfId="0" applyFill="1" applyBorder="1" applyAlignment="1">
      <alignment/>
    </xf>
    <xf numFmtId="49" fontId="0" fillId="19" borderId="26" xfId="0" applyNumberFormat="1" applyFill="1" applyBorder="1" applyAlignment="1">
      <alignment/>
    </xf>
    <xf numFmtId="49" fontId="0" fillId="19" borderId="26" xfId="0" applyNumberFormat="1" applyFill="1" applyBorder="1" applyAlignment="1">
      <alignment/>
    </xf>
    <xf numFmtId="0" fontId="0" fillId="19" borderId="26" xfId="0" applyFill="1" applyBorder="1" applyAlignment="1">
      <alignment/>
    </xf>
    <xf numFmtId="0" fontId="0" fillId="19" borderId="27" xfId="0" applyFill="1" applyBorder="1" applyAlignment="1">
      <alignment/>
    </xf>
    <xf numFmtId="49" fontId="0" fillId="0" borderId="0" xfId="0" applyNumberFormat="1" applyAlignment="1">
      <alignment/>
    </xf>
    <xf numFmtId="0" fontId="0" fillId="19" borderId="31" xfId="0" applyFill="1" applyBorder="1" applyAlignment="1">
      <alignment/>
    </xf>
    <xf numFmtId="49" fontId="0" fillId="19" borderId="31" xfId="0" applyNumberFormat="1" applyFill="1" applyBorder="1" applyAlignment="1">
      <alignment/>
    </xf>
    <xf numFmtId="0" fontId="0" fillId="19" borderId="29" xfId="0" applyFill="1" applyBorder="1" applyAlignment="1">
      <alignment/>
    </xf>
    <xf numFmtId="0" fontId="0" fillId="19" borderId="28" xfId="0" applyFill="1" applyBorder="1" applyAlignment="1">
      <alignment vertical="top"/>
    </xf>
    <xf numFmtId="49" fontId="0" fillId="19" borderId="28" xfId="0" applyNumberFormat="1" applyFill="1" applyBorder="1" applyAlignment="1">
      <alignment vertical="top"/>
    </xf>
    <xf numFmtId="49" fontId="0" fillId="19" borderId="30" xfId="0" applyNumberFormat="1" applyFill="1" applyBorder="1" applyAlignment="1">
      <alignment vertical="top"/>
    </xf>
    <xf numFmtId="0" fontId="0" fillId="19" borderId="30" xfId="0" applyFill="1" applyBorder="1" applyAlignment="1">
      <alignment vertical="top"/>
    </xf>
    <xf numFmtId="166" fontId="0" fillId="19" borderId="30" xfId="0" applyNumberFormat="1" applyFill="1" applyBorder="1" applyAlignment="1">
      <alignment vertical="top"/>
    </xf>
    <xf numFmtId="4" fontId="0" fillId="19" borderId="30" xfId="0" applyNumberFormat="1" applyFill="1" applyBorder="1" applyAlignment="1">
      <alignment vertical="top"/>
    </xf>
    <xf numFmtId="0" fontId="10" fillId="0" borderId="25" xfId="0" applyFont="1" applyBorder="1" applyAlignment="1">
      <alignment vertical="top"/>
    </xf>
    <xf numFmtId="0" fontId="10" fillId="0" borderId="25" xfId="0" applyNumberFormat="1" applyFont="1" applyBorder="1" applyAlignment="1">
      <alignment vertical="top"/>
    </xf>
    <xf numFmtId="0" fontId="10" fillId="0" borderId="36" xfId="0" applyNumberFormat="1" applyFont="1" applyBorder="1" applyAlignment="1">
      <alignment horizontal="left" vertical="top" wrapText="1"/>
    </xf>
    <xf numFmtId="0" fontId="10" fillId="0" borderId="36" xfId="0" applyFont="1" applyBorder="1" applyAlignment="1">
      <alignment vertical="top" shrinkToFit="1"/>
    </xf>
    <xf numFmtId="166" fontId="10" fillId="0" borderId="36" xfId="0" applyNumberFormat="1" applyFont="1" applyBorder="1" applyAlignment="1">
      <alignment vertical="top" shrinkToFit="1"/>
    </xf>
    <xf numFmtId="4" fontId="10" fillId="8" borderId="36" xfId="0" applyNumberFormat="1" applyFont="1" applyFill="1" applyBorder="1" applyAlignment="1" applyProtection="1">
      <alignment vertical="top" shrinkToFit="1"/>
      <protection locked="0"/>
    </xf>
    <xf numFmtId="4" fontId="10" fillId="0" borderId="36" xfId="0" applyNumberFormat="1" applyFont="1" applyBorder="1" applyAlignment="1">
      <alignment vertical="top" shrinkToFit="1"/>
    </xf>
    <xf numFmtId="0" fontId="11" fillId="0" borderId="36" xfId="0" applyNumberFormat="1" applyFont="1" applyBorder="1" applyAlignment="1" quotePrefix="1">
      <alignment horizontal="left" vertical="top" wrapText="1"/>
    </xf>
    <xf numFmtId="0" fontId="11" fillId="0" borderId="36" xfId="0" applyNumberFormat="1" applyFont="1" applyBorder="1" applyAlignment="1">
      <alignment vertical="top" wrapText="1" shrinkToFit="1"/>
    </xf>
    <xf numFmtId="166" fontId="11" fillId="0" borderId="36" xfId="0" applyNumberFormat="1" applyFont="1" applyBorder="1" applyAlignment="1">
      <alignment vertical="top" wrapText="1" shrinkToFit="1"/>
    </xf>
    <xf numFmtId="0" fontId="0" fillId="19" borderId="37" xfId="0" applyFill="1" applyBorder="1" applyAlignment="1">
      <alignment vertical="top"/>
    </xf>
    <xf numFmtId="0" fontId="0" fillId="19" borderId="37" xfId="0" applyNumberFormat="1" applyFill="1" applyBorder="1" applyAlignment="1">
      <alignment vertical="top"/>
    </xf>
    <xf numFmtId="0" fontId="0" fillId="19" borderId="38" xfId="0" applyNumberFormat="1" applyFill="1" applyBorder="1" applyAlignment="1">
      <alignment horizontal="left" vertical="top" wrapText="1"/>
    </xf>
    <xf numFmtId="0" fontId="0" fillId="19" borderId="38" xfId="0" applyFill="1" applyBorder="1" applyAlignment="1">
      <alignment vertical="top" shrinkToFit="1"/>
    </xf>
    <xf numFmtId="166" fontId="0" fillId="19" borderId="38" xfId="0" applyNumberFormat="1" applyFill="1" applyBorder="1" applyAlignment="1">
      <alignment vertical="top" shrinkToFit="1"/>
    </xf>
    <xf numFmtId="4" fontId="0" fillId="19" borderId="38" xfId="0" applyNumberFormat="1" applyFill="1" applyBorder="1" applyAlignment="1">
      <alignment vertical="top" shrinkToFit="1"/>
    </xf>
    <xf numFmtId="0" fontId="10" fillId="0" borderId="37" xfId="0" applyFont="1" applyBorder="1" applyAlignment="1">
      <alignment vertical="top"/>
    </xf>
    <xf numFmtId="0" fontId="10" fillId="0" borderId="37" xfId="0" applyNumberFormat="1" applyFont="1" applyBorder="1" applyAlignment="1">
      <alignment vertical="top"/>
    </xf>
    <xf numFmtId="0" fontId="11" fillId="0" borderId="38" xfId="0" applyNumberFormat="1" applyFont="1" applyBorder="1" applyAlignment="1" quotePrefix="1">
      <alignment horizontal="left" vertical="top" wrapText="1"/>
    </xf>
    <xf numFmtId="0" fontId="11" fillId="0" borderId="38" xfId="0" applyNumberFormat="1" applyFont="1" applyBorder="1" applyAlignment="1">
      <alignment vertical="top" wrapText="1" shrinkToFit="1"/>
    </xf>
    <xf numFmtId="166" fontId="11" fillId="0" borderId="38" xfId="0" applyNumberFormat="1" applyFont="1" applyBorder="1" applyAlignment="1">
      <alignment vertical="top" wrapText="1" shrinkToFit="1"/>
    </xf>
    <xf numFmtId="4" fontId="10" fillId="0" borderId="38" xfId="0" applyNumberFormat="1" applyFont="1" applyBorder="1" applyAlignment="1">
      <alignment vertical="top" shrinkToFit="1"/>
    </xf>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horizontal="left" vertical="top" wrapText="1"/>
    </xf>
    <xf numFmtId="0" fontId="2" fillId="19" borderId="28" xfId="0" applyFont="1" applyFill="1" applyBorder="1" applyAlignment="1">
      <alignment vertical="top"/>
    </xf>
    <xf numFmtId="49" fontId="2" fillId="19" borderId="26" xfId="0" applyNumberFormat="1" applyFont="1" applyFill="1" applyBorder="1" applyAlignment="1">
      <alignment vertical="top"/>
    </xf>
    <xf numFmtId="49" fontId="2" fillId="19" borderId="26" xfId="0" applyNumberFormat="1" applyFont="1" applyFill="1" applyBorder="1" applyAlignment="1">
      <alignment horizontal="left" vertical="top" wrapText="1"/>
    </xf>
    <xf numFmtId="0" fontId="2" fillId="19" borderId="26" xfId="0" applyFont="1" applyFill="1" applyBorder="1" applyAlignment="1">
      <alignment vertical="top"/>
    </xf>
    <xf numFmtId="4" fontId="2" fillId="19" borderId="27" xfId="0" applyNumberFormat="1" applyFont="1" applyFill="1" applyBorder="1" applyAlignment="1">
      <alignment vertical="top"/>
    </xf>
    <xf numFmtId="0" fontId="10" fillId="0" borderId="38" xfId="0" applyNumberFormat="1" applyFont="1" applyBorder="1" applyAlignment="1">
      <alignment horizontal="left" vertical="top" wrapText="1"/>
    </xf>
    <xf numFmtId="0" fontId="10" fillId="0" borderId="38" xfId="0" applyFont="1" applyBorder="1" applyAlignment="1">
      <alignment vertical="top" shrinkToFit="1"/>
    </xf>
    <xf numFmtId="166" fontId="10" fillId="0" borderId="38" xfId="0" applyNumberFormat="1" applyFont="1" applyBorder="1" applyAlignment="1">
      <alignment vertical="top" shrinkToFit="1"/>
    </xf>
    <xf numFmtId="4" fontId="10" fillId="8" borderId="38" xfId="0" applyNumberFormat="1" applyFont="1" applyFill="1" applyBorder="1" applyAlignment="1" applyProtection="1">
      <alignment vertical="top" shrinkToFit="1"/>
      <protection locked="0"/>
    </xf>
    <xf numFmtId="166" fontId="11" fillId="0" borderId="36" xfId="0" applyNumberFormat="1" applyFont="1" applyBorder="1" applyAlignment="1">
      <alignment horizontal="left" vertical="top" wrapText="1" shrinkToFit="1"/>
    </xf>
    <xf numFmtId="0" fontId="0" fillId="19" borderId="27" xfId="0" applyFill="1" applyBorder="1" applyAlignment="1">
      <alignment vertical="top"/>
    </xf>
    <xf numFmtId="0" fontId="10" fillId="0" borderId="13" xfId="0" applyFont="1" applyBorder="1" applyAlignment="1">
      <alignment vertical="top" shrinkToFit="1"/>
    </xf>
    <xf numFmtId="0" fontId="11" fillId="0" borderId="13" xfId="0" applyNumberFormat="1" applyFont="1" applyBorder="1" applyAlignment="1">
      <alignment vertical="top" wrapText="1" shrinkToFit="1"/>
    </xf>
    <xf numFmtId="0" fontId="0" fillId="19" borderId="17" xfId="0" applyFill="1" applyBorder="1" applyAlignment="1">
      <alignment vertical="top" shrinkToFit="1"/>
    </xf>
    <xf numFmtId="0" fontId="10" fillId="0" borderId="17" xfId="0" applyFont="1" applyBorder="1" applyAlignment="1">
      <alignment vertical="top" shrinkToFit="1"/>
    </xf>
    <xf numFmtId="0" fontId="11" fillId="0" borderId="17" xfId="0" applyNumberFormat="1" applyFont="1" applyBorder="1" applyAlignment="1">
      <alignment vertical="top" wrapText="1" shrinkToFit="1"/>
    </xf>
    <xf numFmtId="4" fontId="0" fillId="8" borderId="17" xfId="46" applyNumberFormat="1" applyFill="1" applyBorder="1" applyAlignment="1">
      <alignment vertical="top"/>
      <protection/>
    </xf>
    <xf numFmtId="4" fontId="0" fillId="8" borderId="17" xfId="46" applyNumberFormat="1" applyFont="1" applyFill="1" applyBorder="1" applyAlignment="1">
      <alignment horizontal="right" vertical="top"/>
      <protection/>
    </xf>
    <xf numFmtId="49" fontId="0" fillId="0" borderId="0" xfId="0" applyNumberFormat="1" applyAlignment="1">
      <alignment horizontal="left"/>
    </xf>
    <xf numFmtId="0" fontId="12" fillId="0" borderId="0" xfId="0" applyNumberFormat="1" applyFont="1" applyBorder="1" applyAlignment="1">
      <alignment vertical="top" wrapText="1" shrinkToFit="1"/>
    </xf>
    <xf numFmtId="166" fontId="12" fillId="0" borderId="0" xfId="0" applyNumberFormat="1" applyFont="1" applyBorder="1" applyAlignment="1">
      <alignment vertical="top" wrapText="1" shrinkToFit="1"/>
    </xf>
    <xf numFmtId="4" fontId="12" fillId="0" borderId="0" xfId="0" applyNumberFormat="1" applyFont="1" applyBorder="1" applyAlignment="1">
      <alignment vertical="top" wrapText="1" shrinkToFit="1"/>
    </xf>
    <xf numFmtId="4" fontId="12" fillId="0" borderId="13" xfId="0" applyNumberFormat="1" applyFont="1" applyBorder="1" applyAlignment="1">
      <alignment vertical="top" wrapText="1" shrinkToFit="1"/>
    </xf>
    <xf numFmtId="0" fontId="5" fillId="0" borderId="0" xfId="0" applyFont="1" applyAlignment="1">
      <alignment horizontal="center"/>
    </xf>
    <xf numFmtId="4" fontId="8" fillId="18" borderId="38" xfId="0" applyNumberFormat="1" applyFont="1" applyFill="1" applyBorder="1" applyAlignment="1">
      <alignment/>
    </xf>
    <xf numFmtId="0" fontId="12" fillId="0" borderId="25" xfId="0" applyNumberFormat="1" applyFont="1" applyBorder="1" applyAlignment="1">
      <alignment horizontal="left" vertical="top" wrapText="1"/>
    </xf>
    <xf numFmtId="3" fontId="0" fillId="0" borderId="23" xfId="0" applyNumberFormat="1" applyBorder="1" applyAlignment="1">
      <alignment/>
    </xf>
    <xf numFmtId="3" fontId="0" fillId="0" borderId="24" xfId="0" applyNumberFormat="1" applyBorder="1" applyAlignment="1">
      <alignment/>
    </xf>
    <xf numFmtId="3" fontId="5" fillId="8" borderId="33" xfId="0" applyNumberFormat="1" applyFont="1" applyFill="1" applyBorder="1" applyAlignment="1">
      <alignment vertical="center"/>
    </xf>
    <xf numFmtId="3" fontId="5" fillId="8" borderId="39" xfId="0" applyNumberFormat="1" applyFont="1" applyFill="1" applyBorder="1" applyAlignment="1">
      <alignment vertical="center"/>
    </xf>
    <xf numFmtId="3" fontId="0" fillId="0" borderId="40" xfId="0" applyNumberFormat="1" applyBorder="1" applyAlignment="1">
      <alignment/>
    </xf>
    <xf numFmtId="3" fontId="0" fillId="0" borderId="20"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49" fontId="8" fillId="0" borderId="29" xfId="0" applyNumberFormat="1" applyFont="1" applyBorder="1" applyAlignment="1">
      <alignment vertical="center" wrapText="1"/>
    </xf>
    <xf numFmtId="49" fontId="8" fillId="0" borderId="23" xfId="0" applyNumberFormat="1" applyFont="1" applyBorder="1" applyAlignment="1">
      <alignment vertical="center" wrapText="1"/>
    </xf>
    <xf numFmtId="4" fontId="8" fillId="0" borderId="31" xfId="0" applyNumberFormat="1" applyFont="1" applyBorder="1" applyAlignment="1">
      <alignment vertical="center"/>
    </xf>
    <xf numFmtId="49" fontId="8" fillId="0" borderId="25" xfId="0" applyNumberFormat="1" applyFont="1" applyBorder="1" applyAlignment="1">
      <alignment vertical="center" wrapText="1"/>
    </xf>
    <xf numFmtId="49" fontId="8" fillId="0" borderId="0" xfId="0" applyNumberFormat="1" applyFont="1" applyBorder="1" applyAlignment="1">
      <alignment vertical="center" wrapText="1"/>
    </xf>
    <xf numFmtId="4" fontId="8" fillId="0" borderId="36" xfId="0" applyNumberFormat="1" applyFont="1" applyBorder="1" applyAlignment="1">
      <alignment vertical="center"/>
    </xf>
    <xf numFmtId="0" fontId="9" fillId="19" borderId="31" xfId="0" applyFont="1" applyFill="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5" xfId="0" applyFont="1" applyBorder="1" applyAlignment="1">
      <alignment horizontal="center" vertical="center"/>
    </xf>
    <xf numFmtId="49" fontId="5" fillId="19" borderId="23" xfId="0" applyNumberFormat="1" applyFont="1" applyFill="1" applyBorder="1" applyAlignment="1">
      <alignment horizontal="left" vertical="center" shrinkToFit="1"/>
    </xf>
    <xf numFmtId="0" fontId="5" fillId="19" borderId="23" xfId="0" applyFont="1" applyFill="1" applyBorder="1" applyAlignment="1">
      <alignment horizontal="left" vertical="center" shrinkToFit="1"/>
    </xf>
    <xf numFmtId="0" fontId="5" fillId="19" borderId="43" xfId="0" applyFont="1" applyFill="1" applyBorder="1" applyAlignment="1">
      <alignment horizontal="left" vertical="center" shrinkToFit="1"/>
    </xf>
    <xf numFmtId="49" fontId="2" fillId="19" borderId="0" xfId="0" applyNumberFormat="1" applyFont="1" applyFill="1" applyBorder="1" applyAlignment="1">
      <alignment horizontal="left" vertical="center" shrinkToFit="1"/>
    </xf>
    <xf numFmtId="0" fontId="2" fillId="19" borderId="0" xfId="0" applyFont="1" applyFill="1" applyBorder="1" applyAlignment="1">
      <alignment horizontal="left" vertical="center" shrinkToFit="1"/>
    </xf>
    <xf numFmtId="0" fontId="2" fillId="19" borderId="14" xfId="0" applyFont="1" applyFill="1" applyBorder="1" applyAlignment="1">
      <alignment horizontal="left" vertical="center" shrinkToFit="1"/>
    </xf>
    <xf numFmtId="49" fontId="8" fillId="0" borderId="37" xfId="0" applyNumberFormat="1" applyFont="1" applyBorder="1" applyAlignment="1">
      <alignment vertical="center" wrapText="1"/>
    </xf>
    <xf numFmtId="49" fontId="8" fillId="0" borderId="22" xfId="0" applyNumberFormat="1" applyFont="1" applyBorder="1" applyAlignment="1">
      <alignment vertical="center" wrapText="1"/>
    </xf>
    <xf numFmtId="4" fontId="8" fillId="0" borderId="38" xfId="0" applyNumberFormat="1" applyFont="1" applyBorder="1" applyAlignment="1">
      <alignment vertical="center"/>
    </xf>
    <xf numFmtId="49" fontId="0" fillId="0" borderId="26" xfId="0" applyNumberForma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8" borderId="29" xfId="0" applyFill="1" applyBorder="1" applyAlignment="1" applyProtection="1">
      <alignment vertical="top" wrapText="1"/>
      <protection locked="0"/>
    </xf>
    <xf numFmtId="0" fontId="0" fillId="8" borderId="23" xfId="0" applyFill="1" applyBorder="1" applyAlignment="1" applyProtection="1">
      <alignment vertical="top" wrapText="1"/>
      <protection locked="0"/>
    </xf>
    <xf numFmtId="0" fontId="0" fillId="8" borderId="23" xfId="0" applyFill="1" applyBorder="1" applyAlignment="1" applyProtection="1">
      <alignment horizontal="left" vertical="top" wrapText="1"/>
      <protection locked="0"/>
    </xf>
    <xf numFmtId="0" fontId="0" fillId="8" borderId="24" xfId="0" applyFill="1" applyBorder="1" applyAlignment="1" applyProtection="1">
      <alignment vertical="top" wrapText="1"/>
      <protection locked="0"/>
    </xf>
    <xf numFmtId="0" fontId="0" fillId="8" borderId="25" xfId="0"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0" fillId="8" borderId="0" xfId="0" applyFill="1" applyBorder="1" applyAlignment="1" applyProtection="1">
      <alignment horizontal="left" vertical="top" wrapText="1"/>
      <protection locked="0"/>
    </xf>
    <xf numFmtId="0" fontId="0" fillId="8" borderId="13" xfId="0" applyFill="1" applyBorder="1" applyAlignment="1" applyProtection="1">
      <alignment vertical="top" wrapText="1"/>
      <protection locked="0"/>
    </xf>
    <xf numFmtId="0" fontId="0" fillId="8" borderId="37" xfId="0" applyFill="1" applyBorder="1" applyAlignment="1" applyProtection="1">
      <alignment vertical="top" wrapText="1"/>
      <protection locked="0"/>
    </xf>
    <xf numFmtId="0" fontId="0" fillId="8" borderId="22" xfId="0" applyFill="1" applyBorder="1" applyAlignment="1" applyProtection="1">
      <alignment vertical="top" wrapText="1"/>
      <protection locked="0"/>
    </xf>
    <xf numFmtId="0" fontId="0" fillId="8" borderId="22" xfId="0" applyFill="1" applyBorder="1" applyAlignment="1" applyProtection="1">
      <alignment horizontal="left" vertical="top" wrapText="1"/>
      <protection locked="0"/>
    </xf>
    <xf numFmtId="0" fontId="0" fillId="8" borderId="17" xfId="0" applyFill="1" applyBorder="1" applyAlignment="1" applyProtection="1">
      <alignment vertical="top" wrapText="1"/>
      <protection locked="0"/>
    </xf>
    <xf numFmtId="49" fontId="2" fillId="19" borderId="0" xfId="0" applyNumberFormat="1" applyFont="1" applyFill="1" applyBorder="1" applyAlignment="1">
      <alignment horizontal="left" vertical="center"/>
    </xf>
    <xf numFmtId="0" fontId="2" fillId="19" borderId="0" xfId="0" applyFont="1" applyFill="1" applyBorder="1" applyAlignment="1">
      <alignment horizontal="left" vertical="center"/>
    </xf>
    <xf numFmtId="0" fontId="2" fillId="19" borderId="14" xfId="0" applyFont="1" applyFill="1" applyBorder="1" applyAlignment="1">
      <alignment horizontal="left" vertical="center"/>
    </xf>
    <xf numFmtId="0" fontId="0" fillId="0" borderId="0" xfId="0" applyNumberFormat="1" applyAlignment="1">
      <alignment wrapText="1"/>
    </xf>
    <xf numFmtId="49" fontId="5" fillId="19" borderId="23" xfId="0" applyNumberFormat="1" applyFont="1" applyFill="1" applyBorder="1" applyAlignment="1">
      <alignment horizontal="left" vertical="center" wrapText="1" shrinkToFit="1"/>
    </xf>
    <xf numFmtId="0" fontId="5" fillId="19" borderId="23" xfId="0" applyFont="1" applyFill="1" applyBorder="1" applyAlignment="1">
      <alignment horizontal="left" vertical="center" wrapText="1" shrinkToFit="1"/>
    </xf>
    <xf numFmtId="0" fontId="5" fillId="19" borderId="43" xfId="0" applyFont="1" applyFill="1" applyBorder="1" applyAlignment="1">
      <alignment horizontal="left" vertical="center" wrapText="1" shrinkToFit="1"/>
    </xf>
    <xf numFmtId="49" fontId="5" fillId="19" borderId="23" xfId="0" applyNumberFormat="1" applyFont="1" applyFill="1" applyBorder="1" applyAlignment="1">
      <alignment horizontal="left" vertical="center" wrapText="1"/>
    </xf>
    <xf numFmtId="0" fontId="5" fillId="19" borderId="23" xfId="0" applyFont="1" applyFill="1" applyBorder="1" applyAlignment="1">
      <alignment horizontal="left" vertical="center" wrapText="1"/>
    </xf>
    <xf numFmtId="0" fontId="5" fillId="19" borderId="43" xfId="0" applyFont="1" applyFill="1" applyBorder="1" applyAlignment="1">
      <alignment horizontal="left" vertical="center" wrapText="1"/>
    </xf>
    <xf numFmtId="0" fontId="0" fillId="0" borderId="44" xfId="46" applyFont="1" applyBorder="1" applyAlignment="1">
      <alignment horizontal="center" vertical="top"/>
      <protection/>
    </xf>
    <xf numFmtId="0" fontId="0" fillId="0" borderId="15" xfId="46" applyFont="1" applyBorder="1" applyAlignment="1">
      <alignment horizontal="center" vertical="top"/>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O 000" xfId="46"/>
    <cellStyle name="normální_SO 101"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345;i&#353;t&#283;%20&#353;kola%20v%20Domc&#237;ch\Rozpo&#269;et\Users\Dave%20Pauzar\Documents\vzory\dokumentace\Rozpo&#269;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345;i&#353;t&#283;%20&#353;kola%20v%20Domc&#237;ch\Rozpo&#269;et\Users\David\Desktop\projekty\Voletiny\rozpo&#269;et%201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H&#345;i&#353;t&#283;%20&#353;kola%20v%20Domc&#237;ch\Rozpo&#269;et\Users\David\Desktop\projekty\Voletiny\rozpo&#269;et%203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O101"/>
      <sheetName val="Položky SO401"/>
      <sheetName val="Položky SO000"/>
    </sheetNames>
    <sheetDataSet>
      <sheetData sheetId="0">
        <row r="4">
          <cell r="C4" t="str">
            <v>SO 101 Pozemní komunikace</v>
          </cell>
        </row>
        <row r="6">
          <cell r="C6" t="str">
            <v>Rekonstrukce ul. Horská, Trutnov HSM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6">
          <cell r="C6" t="str">
            <v>Trutnov Voletiny - chodník u sil. I/16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SO 301 Dešťová kanalizace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J36"/>
  <sheetViews>
    <sheetView tabSelected="1" zoomScalePageLayoutView="0" workbookViewId="0" topLeftCell="A1">
      <selection activeCell="B7" sqref="B7"/>
    </sheetView>
  </sheetViews>
  <sheetFormatPr defaultColWidth="9.00390625" defaultRowHeight="12.75"/>
  <cols>
    <col min="1" max="1" width="3.125" style="0" customWidth="1"/>
    <col min="6" max="6" width="13.00390625" style="0" customWidth="1"/>
    <col min="7" max="7" width="11.625" style="0" customWidth="1"/>
    <col min="8" max="8" width="11.75390625" style="0" customWidth="1"/>
    <col min="9" max="9" width="13.75390625" style="0" customWidth="1"/>
    <col min="10" max="10" width="6.875" style="0" customWidth="1"/>
  </cols>
  <sheetData>
    <row r="2" spans="2:9" ht="15.75">
      <c r="B2" s="74" t="s">
        <v>0</v>
      </c>
      <c r="C2" s="47"/>
      <c r="D2" s="47"/>
      <c r="E2" s="47"/>
      <c r="F2" s="48"/>
      <c r="H2" s="53" t="s">
        <v>52</v>
      </c>
      <c r="I2" s="64">
        <f ca="1">TODAY()</f>
        <v>43616</v>
      </c>
    </row>
    <row r="3" spans="8:9" ht="12.75">
      <c r="H3" s="53"/>
      <c r="I3" s="53"/>
    </row>
    <row r="4" spans="2:9" ht="12.75">
      <c r="B4" t="s">
        <v>62</v>
      </c>
      <c r="H4" s="53" t="s">
        <v>57</v>
      </c>
      <c r="I4" s="53" t="s">
        <v>61</v>
      </c>
    </row>
    <row r="5" spans="8:9" ht="12.75">
      <c r="H5" s="53"/>
      <c r="I5" s="53"/>
    </row>
    <row r="6" spans="2:9" ht="12.75">
      <c r="B6" t="s">
        <v>536</v>
      </c>
      <c r="H6" s="53" t="s">
        <v>53</v>
      </c>
      <c r="I6" s="167" t="s">
        <v>535</v>
      </c>
    </row>
    <row r="7" spans="8:9" ht="12.75">
      <c r="H7" s="53" t="s">
        <v>54</v>
      </c>
      <c r="I7" s="53"/>
    </row>
    <row r="8" spans="8:9" ht="12.75">
      <c r="H8" s="53"/>
      <c r="I8" s="53"/>
    </row>
    <row r="9" spans="2:9" ht="12.75">
      <c r="B9" s="41" t="s">
        <v>49</v>
      </c>
      <c r="H9" s="53" t="s">
        <v>53</v>
      </c>
      <c r="I9" s="53"/>
    </row>
    <row r="10" spans="8:9" ht="12.75">
      <c r="H10" s="53" t="s">
        <v>54</v>
      </c>
      <c r="I10" s="53"/>
    </row>
    <row r="12" spans="2:7" ht="12.75">
      <c r="B12" t="s">
        <v>50</v>
      </c>
      <c r="G12" t="s">
        <v>51</v>
      </c>
    </row>
    <row r="15" spans="2:8" ht="12.75">
      <c r="B15" s="42"/>
      <c r="C15" s="42"/>
      <c r="G15" s="42"/>
      <c r="H15" s="42"/>
    </row>
    <row r="18" spans="2:10" ht="12.75">
      <c r="B18" s="54"/>
      <c r="C18" s="55"/>
      <c r="D18" s="55"/>
      <c r="E18" s="55"/>
      <c r="F18" s="54"/>
      <c r="G18" s="55"/>
      <c r="H18" s="55"/>
      <c r="I18" s="63" t="s">
        <v>2</v>
      </c>
      <c r="J18" s="56"/>
    </row>
    <row r="19" spans="2:10" ht="12.75">
      <c r="B19" s="45" t="s">
        <v>3</v>
      </c>
      <c r="C19" s="46"/>
      <c r="D19" s="46"/>
      <c r="E19" s="50">
        <v>0.1</v>
      </c>
      <c r="F19" s="45"/>
      <c r="G19" s="46"/>
      <c r="H19" s="46"/>
      <c r="I19" s="175">
        <f>G36</f>
        <v>0</v>
      </c>
      <c r="J19" s="176"/>
    </row>
    <row r="20" spans="2:10" ht="12.75">
      <c r="B20" s="45" t="s">
        <v>15</v>
      </c>
      <c r="C20" s="46"/>
      <c r="D20" s="46"/>
      <c r="E20" s="50">
        <v>0.1</v>
      </c>
      <c r="F20" s="45"/>
      <c r="G20" s="46"/>
      <c r="H20" s="46"/>
      <c r="I20" s="181">
        <f>I19*0.1</f>
        <v>0</v>
      </c>
      <c r="J20" s="182"/>
    </row>
    <row r="21" spans="2:10" ht="12.75">
      <c r="B21" s="45" t="s">
        <v>3</v>
      </c>
      <c r="C21" s="46"/>
      <c r="D21" s="46"/>
      <c r="E21" s="50">
        <v>0.21</v>
      </c>
      <c r="F21" s="45"/>
      <c r="G21" s="46"/>
      <c r="H21" s="46"/>
      <c r="I21" s="181">
        <f>H36</f>
        <v>0</v>
      </c>
      <c r="J21" s="182"/>
    </row>
    <row r="22" spans="2:10" ht="13.5" thickBot="1">
      <c r="B22" s="45" t="s">
        <v>15</v>
      </c>
      <c r="C22" s="46"/>
      <c r="D22" s="46"/>
      <c r="E22" s="50">
        <v>0.21</v>
      </c>
      <c r="F22" s="45"/>
      <c r="G22" s="46"/>
      <c r="H22" s="46"/>
      <c r="I22" s="179">
        <f>I21*0.21</f>
        <v>0</v>
      </c>
      <c r="J22" s="180"/>
    </row>
    <row r="23" spans="2:10" ht="18" customHeight="1" thickBot="1">
      <c r="B23" s="70" t="s">
        <v>5</v>
      </c>
      <c r="C23" s="71"/>
      <c r="D23" s="71"/>
      <c r="E23" s="71"/>
      <c r="F23" s="72"/>
      <c r="G23" s="73"/>
      <c r="H23" s="73"/>
      <c r="I23" s="177">
        <f>SUM(I19:J22)</f>
        <v>0</v>
      </c>
      <c r="J23" s="178"/>
    </row>
    <row r="26" ht="17.25" customHeight="1">
      <c r="B26" s="41" t="s">
        <v>55</v>
      </c>
    </row>
    <row r="27" ht="3.75" customHeight="1"/>
    <row r="28" spans="2:10" ht="25.5">
      <c r="B28" s="57" t="s">
        <v>56</v>
      </c>
      <c r="C28" s="58"/>
      <c r="D28" s="58"/>
      <c r="E28" s="59"/>
      <c r="F28" s="60" t="s">
        <v>6</v>
      </c>
      <c r="G28" s="61" t="s">
        <v>79</v>
      </c>
      <c r="H28" s="61" t="s">
        <v>60</v>
      </c>
      <c r="I28" s="62" t="s">
        <v>7</v>
      </c>
      <c r="J28" s="62" t="s">
        <v>4</v>
      </c>
    </row>
    <row r="29" spans="2:10" ht="12.75">
      <c r="B29" s="51" t="s">
        <v>66</v>
      </c>
      <c r="C29" s="47" t="s">
        <v>63</v>
      </c>
      <c r="D29" s="47"/>
      <c r="E29" s="48"/>
      <c r="F29" s="67">
        <f aca="true" t="shared" si="0" ref="F29:F35">G29+H29+I29</f>
        <v>0</v>
      </c>
      <c r="G29" s="65">
        <v>0</v>
      </c>
      <c r="H29" s="65">
        <f>'SO 01-02 rek'!H20:I20</f>
        <v>0</v>
      </c>
      <c r="I29" s="65">
        <f aca="true" t="shared" si="1" ref="I29:I35">G29*0.1+H29*0.21</f>
        <v>0</v>
      </c>
      <c r="J29" s="68"/>
    </row>
    <row r="30" spans="2:10" ht="12.75">
      <c r="B30" s="51" t="s">
        <v>65</v>
      </c>
      <c r="C30" s="47" t="s">
        <v>64</v>
      </c>
      <c r="D30" s="47"/>
      <c r="E30" s="48"/>
      <c r="F30" s="67">
        <f t="shared" si="0"/>
        <v>0</v>
      </c>
      <c r="G30" s="65">
        <v>0</v>
      </c>
      <c r="H30" s="65">
        <f>'SO 03 rek'!H20:I20</f>
        <v>0</v>
      </c>
      <c r="I30" s="65">
        <f t="shared" si="1"/>
        <v>0</v>
      </c>
      <c r="J30" s="68"/>
    </row>
    <row r="31" spans="2:10" ht="12.75">
      <c r="B31" s="51" t="s">
        <v>67</v>
      </c>
      <c r="C31" s="47" t="s">
        <v>68</v>
      </c>
      <c r="D31" s="47"/>
      <c r="E31" s="48"/>
      <c r="F31" s="67">
        <f t="shared" si="0"/>
        <v>0</v>
      </c>
      <c r="G31" s="65">
        <v>0</v>
      </c>
      <c r="H31" s="65">
        <f>'SO 04 rek'!H16:I16</f>
        <v>0</v>
      </c>
      <c r="I31" s="65">
        <f t="shared" si="1"/>
        <v>0</v>
      </c>
      <c r="J31" s="68"/>
    </row>
    <row r="32" spans="2:10" ht="12.75">
      <c r="B32" s="52" t="s">
        <v>69</v>
      </c>
      <c r="C32" s="43" t="s">
        <v>70</v>
      </c>
      <c r="D32" s="43"/>
      <c r="E32" s="44"/>
      <c r="F32" s="67">
        <f t="shared" si="0"/>
        <v>0</v>
      </c>
      <c r="G32" s="66">
        <v>0</v>
      </c>
      <c r="H32" s="66">
        <f>'SO 05 rek'!H17:I17</f>
        <v>0</v>
      </c>
      <c r="I32" s="65">
        <f t="shared" si="1"/>
        <v>0</v>
      </c>
      <c r="J32" s="68"/>
    </row>
    <row r="33" spans="2:10" ht="12.75">
      <c r="B33" s="52" t="s">
        <v>71</v>
      </c>
      <c r="C33" s="43" t="s">
        <v>72</v>
      </c>
      <c r="D33" s="43"/>
      <c r="E33" s="44"/>
      <c r="F33" s="67">
        <f t="shared" si="0"/>
        <v>0</v>
      </c>
      <c r="G33" s="66">
        <v>0</v>
      </c>
      <c r="H33" s="66">
        <f>'SO 06 rek'!H14:I14</f>
        <v>0</v>
      </c>
      <c r="I33" s="65">
        <f t="shared" si="1"/>
        <v>0</v>
      </c>
      <c r="J33" s="68"/>
    </row>
    <row r="34" spans="2:10" ht="12.75">
      <c r="B34" s="52" t="s">
        <v>73</v>
      </c>
      <c r="C34" s="43" t="s">
        <v>74</v>
      </c>
      <c r="D34" s="43"/>
      <c r="E34" s="44"/>
      <c r="F34" s="67">
        <f t="shared" si="0"/>
        <v>0</v>
      </c>
      <c r="G34" s="66">
        <v>0</v>
      </c>
      <c r="H34" s="66">
        <f>'SO 07 rek'!H16:I16</f>
        <v>0</v>
      </c>
      <c r="I34" s="65">
        <f t="shared" si="1"/>
        <v>0</v>
      </c>
      <c r="J34" s="68"/>
    </row>
    <row r="35" spans="2:10" ht="12.75">
      <c r="B35" s="52" t="s">
        <v>81</v>
      </c>
      <c r="C35" s="43" t="s">
        <v>82</v>
      </c>
      <c r="D35" s="43"/>
      <c r="E35" s="44"/>
      <c r="F35" s="67">
        <f t="shared" si="0"/>
        <v>0</v>
      </c>
      <c r="G35" s="66">
        <v>0</v>
      </c>
      <c r="H35" s="66">
        <f>VRN!G28</f>
        <v>0</v>
      </c>
      <c r="I35" s="65">
        <f t="shared" si="1"/>
        <v>0</v>
      </c>
      <c r="J35" s="68"/>
    </row>
    <row r="36" spans="2:10" ht="12.75">
      <c r="B36" s="49" t="s">
        <v>8</v>
      </c>
      <c r="C36" s="47"/>
      <c r="D36" s="47"/>
      <c r="E36" s="48"/>
      <c r="F36" s="67">
        <f>SUM(F29:F35)</f>
        <v>0</v>
      </c>
      <c r="G36" s="67">
        <f>SUM(G29:G35)</f>
        <v>0</v>
      </c>
      <c r="H36" s="67">
        <f>SUM(H29:H35)</f>
        <v>0</v>
      </c>
      <c r="I36" s="67">
        <f>SUM(I29:I35)</f>
        <v>0</v>
      </c>
      <c r="J36" s="69"/>
    </row>
  </sheetData>
  <sheetProtection password="E684" sheet="1"/>
  <protectedRanges>
    <protectedRange sqref="I9 I10 B9 B13 G13 B6" name="Oblast1"/>
  </protectedRanges>
  <mergeCells count="5">
    <mergeCell ref="I19:J19"/>
    <mergeCell ref="I23:J23"/>
    <mergeCell ref="I22:J22"/>
    <mergeCell ref="I21:J21"/>
    <mergeCell ref="I20:J20"/>
  </mergeCells>
  <printOptions/>
  <pageMargins left="0.25" right="0.25" top="0.75" bottom="0.75" header="0.3" footer="0.3"/>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I14"/>
    </sheetView>
  </sheetViews>
  <sheetFormatPr defaultColWidth="9.00390625" defaultRowHeight="12.75"/>
  <sheetData>
    <row r="1" spans="1:9" ht="18">
      <c r="A1" s="190" t="s">
        <v>83</v>
      </c>
      <c r="B1" s="191"/>
      <c r="C1" s="191"/>
      <c r="D1" s="191"/>
      <c r="E1" s="191"/>
      <c r="F1" s="191"/>
      <c r="G1" s="191"/>
      <c r="H1" s="191"/>
      <c r="I1" s="192"/>
    </row>
    <row r="2" spans="1:9" ht="15.75">
      <c r="A2" s="79" t="s">
        <v>84</v>
      </c>
      <c r="B2" s="80"/>
      <c r="C2" s="193" t="s">
        <v>75</v>
      </c>
      <c r="D2" s="194"/>
      <c r="E2" s="194"/>
      <c r="F2" s="194"/>
      <c r="G2" s="194"/>
      <c r="H2" s="194"/>
      <c r="I2" s="195"/>
    </row>
    <row r="3" spans="1:9" ht="12.75">
      <c r="A3" s="81" t="s">
        <v>86</v>
      </c>
      <c r="B3" s="82"/>
      <c r="C3" s="219" t="s">
        <v>500</v>
      </c>
      <c r="D3" s="220"/>
      <c r="E3" s="220"/>
      <c r="F3" s="220"/>
      <c r="G3" s="220"/>
      <c r="H3" s="220"/>
      <c r="I3" s="221"/>
    </row>
    <row r="4" spans="1:9" ht="12.75">
      <c r="A4" s="83" t="s">
        <v>87</v>
      </c>
      <c r="B4" s="84"/>
      <c r="C4" s="85"/>
      <c r="D4" s="85"/>
      <c r="E4" s="86"/>
      <c r="F4" s="87"/>
      <c r="G4" s="86"/>
      <c r="H4" s="87"/>
      <c r="I4" s="88"/>
    </row>
    <row r="5" spans="1:9" ht="12.75">
      <c r="A5" s="222"/>
      <c r="B5" s="222"/>
      <c r="C5" s="222"/>
      <c r="D5" s="222"/>
      <c r="E5" s="222"/>
      <c r="F5" s="222"/>
      <c r="G5" s="222"/>
      <c r="H5" s="222"/>
      <c r="I5" s="222"/>
    </row>
    <row r="6" spans="6:9" ht="12.75">
      <c r="F6" s="89"/>
      <c r="H6" s="89"/>
      <c r="I6" s="89"/>
    </row>
    <row r="7" spans="6:9" ht="12.75">
      <c r="F7" s="89"/>
      <c r="H7" s="89"/>
      <c r="I7" s="89"/>
    </row>
    <row r="8" spans="1:9" ht="15.75">
      <c r="A8" s="90" t="s">
        <v>92</v>
      </c>
      <c r="F8" s="89"/>
      <c r="H8" s="89"/>
      <c r="I8" s="89"/>
    </row>
    <row r="9" spans="6:9" ht="12.75">
      <c r="F9" s="89"/>
      <c r="H9" s="89"/>
      <c r="I9" s="89"/>
    </row>
    <row r="10" spans="1:9" ht="12.75">
      <c r="A10" s="91" t="s">
        <v>90</v>
      </c>
      <c r="B10" s="91" t="s">
        <v>91</v>
      </c>
      <c r="C10" s="92"/>
      <c r="D10" s="92"/>
      <c r="E10" s="93" t="s">
        <v>93</v>
      </c>
      <c r="F10" s="93"/>
      <c r="G10" s="93"/>
      <c r="H10" s="189" t="s">
        <v>48</v>
      </c>
      <c r="I10" s="189"/>
    </row>
    <row r="11" spans="1:9" ht="12.75">
      <c r="A11" s="94" t="s">
        <v>97</v>
      </c>
      <c r="B11" s="183" t="s">
        <v>98</v>
      </c>
      <c r="C11" s="184"/>
      <c r="D11" s="184"/>
      <c r="E11" s="95" t="s">
        <v>88</v>
      </c>
      <c r="F11" s="96"/>
      <c r="G11" s="96"/>
      <c r="H11" s="185">
        <f>'SO 06 pol'!G8</f>
        <v>0</v>
      </c>
      <c r="I11" s="185"/>
    </row>
    <row r="12" spans="1:9" ht="12.75">
      <c r="A12" s="97" t="s">
        <v>101</v>
      </c>
      <c r="B12" s="186" t="s">
        <v>102</v>
      </c>
      <c r="C12" s="187"/>
      <c r="D12" s="187"/>
      <c r="E12" s="98" t="s">
        <v>88</v>
      </c>
      <c r="F12" s="99"/>
      <c r="G12" s="99"/>
      <c r="H12" s="188">
        <f>'SO 06 pol'!G13</f>
        <v>0</v>
      </c>
      <c r="I12" s="188"/>
    </row>
    <row r="13" spans="1:9" ht="12.75">
      <c r="A13" s="100" t="s">
        <v>109</v>
      </c>
      <c r="B13" s="199" t="s">
        <v>110</v>
      </c>
      <c r="C13" s="200"/>
      <c r="D13" s="200"/>
      <c r="E13" s="101" t="s">
        <v>88</v>
      </c>
      <c r="F13" s="102"/>
      <c r="G13" s="102"/>
      <c r="H13" s="201">
        <f>'SO 06 pol'!G19</f>
        <v>0</v>
      </c>
      <c r="I13" s="201"/>
    </row>
    <row r="14" spans="1:9" ht="12.75">
      <c r="A14" s="103" t="s">
        <v>6</v>
      </c>
      <c r="B14" s="103"/>
      <c r="C14" s="104"/>
      <c r="D14" s="104"/>
      <c r="E14" s="105"/>
      <c r="F14" s="106"/>
      <c r="G14" s="106"/>
      <c r="H14" s="173">
        <f>SUM(H11:H13)</f>
        <v>0</v>
      </c>
      <c r="I14" s="173"/>
    </row>
  </sheetData>
  <sheetProtection password="E684" sheet="1" objects="1" scenarios="1"/>
  <mergeCells count="12">
    <mergeCell ref="H14:I14"/>
    <mergeCell ref="A5:I5"/>
    <mergeCell ref="H10:I10"/>
    <mergeCell ref="B11:D11"/>
    <mergeCell ref="H11:I11"/>
    <mergeCell ref="B12:D12"/>
    <mergeCell ref="H12:I12"/>
    <mergeCell ref="A1:I1"/>
    <mergeCell ref="C2:I2"/>
    <mergeCell ref="C3:I3"/>
    <mergeCell ref="B13:D13"/>
    <mergeCell ref="H13:I13"/>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30"/>
  <sheetViews>
    <sheetView zoomScalePageLayoutView="0" workbookViewId="0" topLeftCell="A1">
      <selection activeCell="F21" sqref="F21"/>
    </sheetView>
  </sheetViews>
  <sheetFormatPr defaultColWidth="9.00390625" defaultRowHeight="12.75"/>
  <cols>
    <col min="1" max="1" width="4.25390625" style="0" customWidth="1"/>
    <col min="2" max="2" width="14.375" style="0" customWidth="1"/>
    <col min="3" max="3" width="38.25390625" style="0" customWidth="1"/>
    <col min="4" max="4" width="4.625" style="0" customWidth="1"/>
    <col min="5" max="5" width="10.625" style="0" customWidth="1"/>
    <col min="6" max="6" width="9.875" style="0" customWidth="1"/>
    <col min="7" max="7" width="12.75390625" style="0" customWidth="1"/>
  </cols>
  <sheetData>
    <row r="1" spans="1:7" ht="15.75">
      <c r="A1" s="172" t="s">
        <v>113</v>
      </c>
      <c r="B1" s="172"/>
      <c r="C1" s="172"/>
      <c r="D1" s="172"/>
      <c r="E1" s="172"/>
      <c r="F1" s="172"/>
      <c r="G1" s="172"/>
    </row>
    <row r="2" spans="1:7" ht="12.75">
      <c r="A2" s="107" t="s">
        <v>114</v>
      </c>
      <c r="B2" s="108"/>
      <c r="C2" s="202" t="s">
        <v>499</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97</v>
      </c>
      <c r="C8" s="120" t="s">
        <v>98</v>
      </c>
      <c r="D8" s="159"/>
      <c r="E8" s="122"/>
      <c r="F8" s="123"/>
      <c r="G8" s="123">
        <f>SUM(G9:G12)</f>
        <v>0</v>
      </c>
    </row>
    <row r="9" spans="1:7" ht="22.5">
      <c r="A9" s="124">
        <v>1</v>
      </c>
      <c r="B9" s="125" t="s">
        <v>384</v>
      </c>
      <c r="C9" s="126" t="s">
        <v>385</v>
      </c>
      <c r="D9" s="160" t="s">
        <v>11</v>
      </c>
      <c r="E9" s="128">
        <v>30.5</v>
      </c>
      <c r="F9" s="129"/>
      <c r="G9" s="130">
        <f>ROUND(E9*F9,2)</f>
        <v>0</v>
      </c>
    </row>
    <row r="10" spans="1:7" ht="22.5">
      <c r="A10" s="124">
        <v>2</v>
      </c>
      <c r="B10" s="125" t="s">
        <v>262</v>
      </c>
      <c r="C10" s="126" t="s">
        <v>263</v>
      </c>
      <c r="D10" s="160" t="s">
        <v>11</v>
      </c>
      <c r="E10" s="128">
        <v>30.5</v>
      </c>
      <c r="F10" s="129"/>
      <c r="G10" s="130">
        <f>ROUND(E10*F10,2)</f>
        <v>0</v>
      </c>
    </row>
    <row r="11" spans="1:7" ht="12.75">
      <c r="A11" s="124">
        <v>3</v>
      </c>
      <c r="B11" s="125" t="s">
        <v>396</v>
      </c>
      <c r="C11" s="126" t="s">
        <v>397</v>
      </c>
      <c r="D11" s="160" t="s">
        <v>11</v>
      </c>
      <c r="E11" s="128">
        <v>30.5</v>
      </c>
      <c r="F11" s="129"/>
      <c r="G11" s="130">
        <f>ROUND(E11*F11,2)</f>
        <v>0</v>
      </c>
    </row>
    <row r="12" spans="1:7" ht="12.75">
      <c r="A12" s="124">
        <v>4</v>
      </c>
      <c r="B12" s="125" t="s">
        <v>398</v>
      </c>
      <c r="C12" s="126" t="s">
        <v>399</v>
      </c>
      <c r="D12" s="160" t="s">
        <v>11</v>
      </c>
      <c r="E12" s="128">
        <v>30.8</v>
      </c>
      <c r="F12" s="129"/>
      <c r="G12" s="130">
        <f>ROUND(E12*F12,2)</f>
        <v>0</v>
      </c>
    </row>
    <row r="13" spans="1:7" ht="12.75">
      <c r="A13" s="134" t="s">
        <v>122</v>
      </c>
      <c r="B13" s="135" t="s">
        <v>101</v>
      </c>
      <c r="C13" s="136" t="s">
        <v>102</v>
      </c>
      <c r="D13" s="162"/>
      <c r="E13" s="138"/>
      <c r="F13" s="139"/>
      <c r="G13" s="139">
        <f>SUM(G14:G18)</f>
        <v>0</v>
      </c>
    </row>
    <row r="14" spans="1:7" ht="22.5">
      <c r="A14" s="124">
        <v>5</v>
      </c>
      <c r="B14" s="125" t="s">
        <v>303</v>
      </c>
      <c r="C14" s="126" t="s">
        <v>304</v>
      </c>
      <c r="D14" s="160" t="s">
        <v>12</v>
      </c>
      <c r="E14" s="128">
        <v>31</v>
      </c>
      <c r="F14" s="129"/>
      <c r="G14" s="130">
        <f>ROUND(E14*F14,2)</f>
        <v>0</v>
      </c>
    </row>
    <row r="15" spans="1:7" ht="22.5">
      <c r="A15" s="124">
        <v>6</v>
      </c>
      <c r="B15" s="125" t="s">
        <v>501</v>
      </c>
      <c r="C15" s="126" t="s">
        <v>502</v>
      </c>
      <c r="D15" s="160" t="s">
        <v>132</v>
      </c>
      <c r="E15" s="128">
        <v>6</v>
      </c>
      <c r="F15" s="129"/>
      <c r="G15" s="130">
        <f>ROUND(E15*F15,2)</f>
        <v>0</v>
      </c>
    </row>
    <row r="16" spans="1:7" ht="12.75">
      <c r="A16" s="124">
        <v>7</v>
      </c>
      <c r="B16" s="125" t="s">
        <v>503</v>
      </c>
      <c r="C16" s="126" t="s">
        <v>504</v>
      </c>
      <c r="D16" s="160" t="s">
        <v>12</v>
      </c>
      <c r="E16" s="128">
        <v>18</v>
      </c>
      <c r="F16" s="129"/>
      <c r="G16" s="130">
        <f>ROUND(E16*F16,2)</f>
        <v>0</v>
      </c>
    </row>
    <row r="17" spans="1:7" ht="12.75">
      <c r="A17" s="124"/>
      <c r="B17" s="125"/>
      <c r="C17" s="131" t="s">
        <v>505</v>
      </c>
      <c r="D17" s="161"/>
      <c r="E17" s="133">
        <v>18</v>
      </c>
      <c r="F17" s="130"/>
      <c r="G17" s="130"/>
    </row>
    <row r="18" spans="1:7" ht="24" customHeight="1">
      <c r="A18" s="124">
        <v>8</v>
      </c>
      <c r="B18" s="125" t="s">
        <v>506</v>
      </c>
      <c r="C18" s="126" t="s">
        <v>507</v>
      </c>
      <c r="D18" s="160" t="s">
        <v>132</v>
      </c>
      <c r="E18" s="128">
        <v>2</v>
      </c>
      <c r="F18" s="129"/>
      <c r="G18" s="130">
        <f>ROUND(E18*F18,2)</f>
        <v>0</v>
      </c>
    </row>
    <row r="19" spans="1:7" ht="12.75">
      <c r="A19" s="134" t="s">
        <v>122</v>
      </c>
      <c r="B19" s="135" t="s">
        <v>109</v>
      </c>
      <c r="C19" s="136" t="s">
        <v>110</v>
      </c>
      <c r="D19" s="162"/>
      <c r="E19" s="138"/>
      <c r="F19" s="139"/>
      <c r="G19" s="139">
        <f>SUM(G20:G20)</f>
        <v>0</v>
      </c>
    </row>
    <row r="20" spans="1:7" ht="12.75">
      <c r="A20" s="140">
        <v>9</v>
      </c>
      <c r="B20" s="141" t="s">
        <v>508</v>
      </c>
      <c r="C20" s="154" t="s">
        <v>509</v>
      </c>
      <c r="D20" s="163" t="s">
        <v>169</v>
      </c>
      <c r="E20" s="156">
        <v>24.77335</v>
      </c>
      <c r="F20" s="157"/>
      <c r="G20" s="145">
        <f>ROUND(E20*F20,2)</f>
        <v>0</v>
      </c>
    </row>
    <row r="21" spans="1:7" ht="12.75">
      <c r="A21" s="146"/>
      <c r="B21" s="147" t="s">
        <v>27</v>
      </c>
      <c r="C21" s="148" t="s">
        <v>27</v>
      </c>
      <c r="D21" s="146"/>
      <c r="E21" s="146"/>
      <c r="F21" s="146"/>
      <c r="G21" s="146"/>
    </row>
    <row r="22" spans="1:7" ht="12.75">
      <c r="A22" s="149"/>
      <c r="B22" s="150">
        <v>26</v>
      </c>
      <c r="C22" s="151" t="s">
        <v>27</v>
      </c>
      <c r="D22" s="152"/>
      <c r="E22" s="152"/>
      <c r="F22" s="152"/>
      <c r="G22" s="153">
        <f>G8+G13+G19</f>
        <v>0</v>
      </c>
    </row>
    <row r="23" spans="1:7" ht="12.75">
      <c r="A23" s="146"/>
      <c r="B23" s="147" t="s">
        <v>27</v>
      </c>
      <c r="C23" s="148" t="s">
        <v>27</v>
      </c>
      <c r="D23" s="146"/>
      <c r="E23" s="146"/>
      <c r="F23" s="146"/>
      <c r="G23" s="146"/>
    </row>
    <row r="24" spans="1:7" ht="12.75">
      <c r="A24" s="146"/>
      <c r="B24" s="147" t="s">
        <v>27</v>
      </c>
      <c r="C24" s="148" t="s">
        <v>27</v>
      </c>
      <c r="D24" s="146"/>
      <c r="E24" s="146"/>
      <c r="F24" s="146"/>
      <c r="G24" s="146"/>
    </row>
    <row r="25" spans="1:7" ht="12.75">
      <c r="A25" s="205">
        <v>33</v>
      </c>
      <c r="B25" s="205"/>
      <c r="C25" s="206"/>
      <c r="D25" s="146"/>
      <c r="E25" s="146"/>
      <c r="F25" s="146"/>
      <c r="G25" s="146"/>
    </row>
    <row r="26" spans="1:7" ht="12.75">
      <c r="A26" s="207"/>
      <c r="B26" s="208"/>
      <c r="C26" s="209"/>
      <c r="D26" s="208"/>
      <c r="E26" s="208"/>
      <c r="F26" s="208"/>
      <c r="G26" s="210"/>
    </row>
    <row r="27" spans="1:7" ht="12.75">
      <c r="A27" s="211"/>
      <c r="B27" s="212"/>
      <c r="C27" s="213"/>
      <c r="D27" s="212"/>
      <c r="E27" s="212"/>
      <c r="F27" s="212"/>
      <c r="G27" s="214"/>
    </row>
    <row r="28" spans="1:7" ht="12.75">
      <c r="A28" s="211"/>
      <c r="B28" s="212"/>
      <c r="C28" s="213"/>
      <c r="D28" s="212"/>
      <c r="E28" s="212"/>
      <c r="F28" s="212"/>
      <c r="G28" s="214"/>
    </row>
    <row r="29" spans="1:7" ht="12.75">
      <c r="A29" s="211"/>
      <c r="B29" s="212"/>
      <c r="C29" s="213"/>
      <c r="D29" s="212"/>
      <c r="E29" s="212"/>
      <c r="F29" s="212"/>
      <c r="G29" s="214"/>
    </row>
    <row r="30" spans="1:7" ht="12.75">
      <c r="A30" s="215"/>
      <c r="B30" s="216"/>
      <c r="C30" s="217"/>
      <c r="D30" s="216"/>
      <c r="E30" s="216"/>
      <c r="F30" s="216"/>
      <c r="G30" s="218"/>
    </row>
  </sheetData>
  <sheetProtection password="E684" sheet="1" objects="1" scenarios="1"/>
  <protectedRanges>
    <protectedRange sqref="F9:F12 F14 F15 F16 F18 F20" name="Oblast1"/>
  </protectedRanges>
  <mergeCells count="6">
    <mergeCell ref="A26:G30"/>
    <mergeCell ref="A1:G1"/>
    <mergeCell ref="C2:G2"/>
    <mergeCell ref="C3:G3"/>
    <mergeCell ref="C4:G4"/>
    <mergeCell ref="A25:C25"/>
  </mergeCells>
  <printOptions/>
  <pageMargins left="0.31496062992125984" right="0.31496062992125984" top="0.5905511811023623" bottom="0.5905511811023623" header="0.31496062992125984" footer="0.31496062992125984"/>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H16" sqref="H16:I16"/>
    </sheetView>
  </sheetViews>
  <sheetFormatPr defaultColWidth="9.00390625" defaultRowHeight="12.75"/>
  <sheetData>
    <row r="1" spans="1:9" ht="18">
      <c r="A1" s="190" t="s">
        <v>83</v>
      </c>
      <c r="B1" s="191"/>
      <c r="C1" s="191"/>
      <c r="D1" s="191"/>
      <c r="E1" s="191"/>
      <c r="F1" s="191"/>
      <c r="G1" s="191"/>
      <c r="H1" s="191"/>
      <c r="I1" s="192"/>
    </row>
    <row r="2" spans="1:9" ht="15.75">
      <c r="A2" s="79" t="s">
        <v>84</v>
      </c>
      <c r="B2" s="80"/>
      <c r="C2" s="193" t="s">
        <v>75</v>
      </c>
      <c r="D2" s="194"/>
      <c r="E2" s="194"/>
      <c r="F2" s="194"/>
      <c r="G2" s="194"/>
      <c r="H2" s="194"/>
      <c r="I2" s="195"/>
    </row>
    <row r="3" spans="1:9" ht="12.75">
      <c r="A3" s="81" t="s">
        <v>86</v>
      </c>
      <c r="B3" s="82"/>
      <c r="C3" s="219" t="s">
        <v>511</v>
      </c>
      <c r="D3" s="220"/>
      <c r="E3" s="220"/>
      <c r="F3" s="220"/>
      <c r="G3" s="220"/>
      <c r="H3" s="220"/>
      <c r="I3" s="221"/>
    </row>
    <row r="4" spans="1:9" ht="12.75">
      <c r="A4" s="83" t="s">
        <v>87</v>
      </c>
      <c r="B4" s="84"/>
      <c r="C4" s="85"/>
      <c r="D4" s="85"/>
      <c r="E4" s="86"/>
      <c r="F4" s="87"/>
      <c r="G4" s="86"/>
      <c r="H4" s="87"/>
      <c r="I4" s="88"/>
    </row>
    <row r="5" spans="1:9" ht="12.75">
      <c r="A5" s="222"/>
      <c r="B5" s="222"/>
      <c r="C5" s="222"/>
      <c r="D5" s="222"/>
      <c r="E5" s="222"/>
      <c r="F5" s="222"/>
      <c r="G5" s="222"/>
      <c r="H5" s="222"/>
      <c r="I5" s="222"/>
    </row>
    <row r="6" spans="6:9" ht="12.75">
      <c r="F6" s="89"/>
      <c r="H6" s="89"/>
      <c r="I6" s="89"/>
    </row>
    <row r="7" spans="6:9" ht="12.75">
      <c r="F7" s="89"/>
      <c r="H7" s="89"/>
      <c r="I7" s="89"/>
    </row>
    <row r="8" spans="1:9" ht="15.75">
      <c r="A8" s="90" t="s">
        <v>92</v>
      </c>
      <c r="F8" s="89"/>
      <c r="H8" s="89"/>
      <c r="I8" s="89"/>
    </row>
    <row r="9" spans="6:9" ht="12.75">
      <c r="F9" s="89"/>
      <c r="H9" s="89"/>
      <c r="I9" s="89"/>
    </row>
    <row r="10" spans="1:9" ht="12.75">
      <c r="A10" s="91" t="s">
        <v>90</v>
      </c>
      <c r="B10" s="91" t="s">
        <v>91</v>
      </c>
      <c r="C10" s="92"/>
      <c r="D10" s="92"/>
      <c r="E10" s="93" t="s">
        <v>93</v>
      </c>
      <c r="F10" s="93"/>
      <c r="G10" s="93"/>
      <c r="H10" s="189" t="s">
        <v>48</v>
      </c>
      <c r="I10" s="189"/>
    </row>
    <row r="11" spans="1:9" ht="12.75">
      <c r="A11" s="94" t="s">
        <v>94</v>
      </c>
      <c r="B11" s="183" t="s">
        <v>95</v>
      </c>
      <c r="C11" s="184"/>
      <c r="D11" s="184"/>
      <c r="E11" s="95" t="s">
        <v>88</v>
      </c>
      <c r="F11" s="96"/>
      <c r="G11" s="96"/>
      <c r="H11" s="185">
        <f>'SO 07 pol'!G8</f>
        <v>0</v>
      </c>
      <c r="I11" s="185"/>
    </row>
    <row r="12" spans="1:9" ht="12.75">
      <c r="A12" s="97" t="s">
        <v>14</v>
      </c>
      <c r="B12" s="186" t="s">
        <v>96</v>
      </c>
      <c r="C12" s="187"/>
      <c r="D12" s="187"/>
      <c r="E12" s="98" t="s">
        <v>88</v>
      </c>
      <c r="F12" s="99"/>
      <c r="G12" s="99"/>
      <c r="H12" s="188">
        <f>'SO 07 pol'!G29</f>
        <v>0</v>
      </c>
      <c r="I12" s="188"/>
    </row>
    <row r="13" spans="1:9" ht="12.75">
      <c r="A13" s="97" t="s">
        <v>97</v>
      </c>
      <c r="B13" s="186" t="s">
        <v>98</v>
      </c>
      <c r="C13" s="187"/>
      <c r="D13" s="187"/>
      <c r="E13" s="98" t="s">
        <v>88</v>
      </c>
      <c r="F13" s="99"/>
      <c r="G13" s="99"/>
      <c r="H13" s="188">
        <f>'SO 07 pol'!G37</f>
        <v>0</v>
      </c>
      <c r="I13" s="188"/>
    </row>
    <row r="14" spans="1:9" ht="12.75">
      <c r="A14" s="97" t="s">
        <v>101</v>
      </c>
      <c r="B14" s="186" t="s">
        <v>102</v>
      </c>
      <c r="C14" s="187"/>
      <c r="D14" s="187"/>
      <c r="E14" s="98" t="s">
        <v>88</v>
      </c>
      <c r="F14" s="99"/>
      <c r="G14" s="99"/>
      <c r="H14" s="188">
        <f>'SO 07 pol'!G42</f>
        <v>0</v>
      </c>
      <c r="I14" s="188"/>
    </row>
    <row r="15" spans="1:9" ht="12.75">
      <c r="A15" s="100" t="s">
        <v>109</v>
      </c>
      <c r="B15" s="199" t="s">
        <v>110</v>
      </c>
      <c r="C15" s="200"/>
      <c r="D15" s="200"/>
      <c r="E15" s="101" t="s">
        <v>88</v>
      </c>
      <c r="F15" s="102"/>
      <c r="G15" s="102"/>
      <c r="H15" s="201">
        <f>'SO 07 pol'!G47</f>
        <v>0</v>
      </c>
      <c r="I15" s="201"/>
    </row>
    <row r="16" spans="1:9" ht="12.75">
      <c r="A16" s="103" t="s">
        <v>6</v>
      </c>
      <c r="B16" s="103"/>
      <c r="C16" s="104"/>
      <c r="D16" s="104"/>
      <c r="E16" s="105"/>
      <c r="F16" s="106"/>
      <c r="G16" s="106"/>
      <c r="H16" s="173">
        <f>SUM(H11:H15)</f>
        <v>0</v>
      </c>
      <c r="I16" s="173"/>
    </row>
  </sheetData>
  <sheetProtection password="E684" sheet="1"/>
  <mergeCells count="16">
    <mergeCell ref="B11:D11"/>
    <mergeCell ref="H11:I11"/>
    <mergeCell ref="B12:D12"/>
    <mergeCell ref="H12:I12"/>
    <mergeCell ref="H16:I16"/>
    <mergeCell ref="B13:D13"/>
    <mergeCell ref="H13:I13"/>
    <mergeCell ref="B14:D14"/>
    <mergeCell ref="H14:I14"/>
    <mergeCell ref="B15:D15"/>
    <mergeCell ref="H15:I15"/>
    <mergeCell ref="H10:I10"/>
    <mergeCell ref="A1:I1"/>
    <mergeCell ref="C2:I2"/>
    <mergeCell ref="C3:I3"/>
    <mergeCell ref="A5:I5"/>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8"/>
  <sheetViews>
    <sheetView zoomScalePageLayoutView="0" workbookViewId="0" topLeftCell="A14">
      <selection activeCell="F49" sqref="F49"/>
    </sheetView>
  </sheetViews>
  <sheetFormatPr defaultColWidth="9.00390625" defaultRowHeight="12.75"/>
  <cols>
    <col min="1" max="1" width="4.25390625" style="0" customWidth="1"/>
    <col min="2" max="2" width="14.375" style="0" customWidth="1"/>
    <col min="3" max="3" width="38.25390625" style="0" customWidth="1"/>
    <col min="4" max="4" width="4.625" style="0" customWidth="1"/>
    <col min="5" max="5" width="10.625" style="0" customWidth="1"/>
    <col min="6" max="6" width="9.875" style="0" customWidth="1"/>
    <col min="7" max="7" width="12.75390625" style="0" customWidth="1"/>
  </cols>
  <sheetData>
    <row r="1" spans="1:7" ht="15.75">
      <c r="A1" s="172" t="s">
        <v>113</v>
      </c>
      <c r="B1" s="172"/>
      <c r="C1" s="172"/>
      <c r="D1" s="172"/>
      <c r="E1" s="172"/>
      <c r="F1" s="172"/>
      <c r="G1" s="172"/>
    </row>
    <row r="2" spans="1:7" ht="12.75">
      <c r="A2" s="107" t="s">
        <v>114</v>
      </c>
      <c r="B2" s="108"/>
      <c r="C2" s="202" t="s">
        <v>510</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94</v>
      </c>
      <c r="C8" s="120" t="s">
        <v>95</v>
      </c>
      <c r="D8" s="121"/>
      <c r="E8" s="122"/>
      <c r="F8" s="123"/>
      <c r="G8" s="123">
        <f>SUM(G9:G28)</f>
        <v>0</v>
      </c>
    </row>
    <row r="9" spans="1:7" ht="12.75">
      <c r="A9" s="124">
        <v>1</v>
      </c>
      <c r="B9" s="125" t="s">
        <v>147</v>
      </c>
      <c r="C9" s="126" t="s">
        <v>148</v>
      </c>
      <c r="D9" s="127" t="s">
        <v>13</v>
      </c>
      <c r="E9" s="128">
        <v>5.7</v>
      </c>
      <c r="F9" s="129"/>
      <c r="G9" s="130">
        <f>ROUND(E9*F9,2)</f>
        <v>0</v>
      </c>
    </row>
    <row r="10" spans="1:7" ht="12.75">
      <c r="A10" s="124"/>
      <c r="B10" s="125"/>
      <c r="C10" s="131" t="s">
        <v>512</v>
      </c>
      <c r="D10" s="132"/>
      <c r="E10" s="133">
        <v>5.7</v>
      </c>
      <c r="F10" s="130"/>
      <c r="G10" s="130"/>
    </row>
    <row r="11" spans="1:7" ht="12.75">
      <c r="A11" s="124">
        <v>2</v>
      </c>
      <c r="B11" s="125" t="s">
        <v>358</v>
      </c>
      <c r="C11" s="126" t="s">
        <v>359</v>
      </c>
      <c r="D11" s="127" t="s">
        <v>13</v>
      </c>
      <c r="E11" s="128">
        <v>3.8</v>
      </c>
      <c r="F11" s="129"/>
      <c r="G11" s="130">
        <f>ROUND(E11*F11,2)</f>
        <v>0</v>
      </c>
    </row>
    <row r="12" spans="1:7" ht="12.75">
      <c r="A12" s="124"/>
      <c r="B12" s="125"/>
      <c r="C12" s="131" t="s">
        <v>513</v>
      </c>
      <c r="D12" s="132"/>
      <c r="E12" s="133">
        <v>3.8</v>
      </c>
      <c r="F12" s="130"/>
      <c r="G12" s="130"/>
    </row>
    <row r="13" spans="1:7" ht="12.75">
      <c r="A13" s="124">
        <v>3</v>
      </c>
      <c r="B13" s="125" t="s">
        <v>154</v>
      </c>
      <c r="C13" s="126" t="s">
        <v>155</v>
      </c>
      <c r="D13" s="127" t="s">
        <v>13</v>
      </c>
      <c r="E13" s="128">
        <v>2.64</v>
      </c>
      <c r="F13" s="129"/>
      <c r="G13" s="130">
        <f>ROUND(E13*F13,2)</f>
        <v>0</v>
      </c>
    </row>
    <row r="14" spans="1:7" ht="12.75">
      <c r="A14" s="124"/>
      <c r="B14" s="125"/>
      <c r="C14" s="131" t="s">
        <v>514</v>
      </c>
      <c r="D14" s="132"/>
      <c r="E14" s="133">
        <v>2.64</v>
      </c>
      <c r="F14" s="130"/>
      <c r="G14" s="130"/>
    </row>
    <row r="15" spans="1:7" ht="12.75">
      <c r="A15" s="124">
        <v>4</v>
      </c>
      <c r="B15" s="125" t="s">
        <v>171</v>
      </c>
      <c r="C15" s="126" t="s">
        <v>172</v>
      </c>
      <c r="D15" s="127" t="s">
        <v>13</v>
      </c>
      <c r="E15" s="128">
        <v>1.881</v>
      </c>
      <c r="F15" s="129"/>
      <c r="G15" s="130">
        <f>ROUND(E15*F15,2)</f>
        <v>0</v>
      </c>
    </row>
    <row r="16" spans="1:7" ht="12.75">
      <c r="A16" s="124"/>
      <c r="B16" s="125"/>
      <c r="C16" s="131" t="s">
        <v>515</v>
      </c>
      <c r="D16" s="132"/>
      <c r="E16" s="133">
        <v>1.881</v>
      </c>
      <c r="F16" s="130"/>
      <c r="G16" s="130"/>
    </row>
    <row r="17" spans="1:7" ht="15" customHeight="1">
      <c r="A17" s="124">
        <v>5</v>
      </c>
      <c r="B17" s="125" t="s">
        <v>183</v>
      </c>
      <c r="C17" s="126" t="s">
        <v>184</v>
      </c>
      <c r="D17" s="127" t="s">
        <v>13</v>
      </c>
      <c r="E17" s="128">
        <v>4.559</v>
      </c>
      <c r="F17" s="129"/>
      <c r="G17" s="130">
        <f>ROUND(E17*F17,2)</f>
        <v>0</v>
      </c>
    </row>
    <row r="18" spans="1:7" ht="12.75">
      <c r="A18" s="124"/>
      <c r="B18" s="125"/>
      <c r="C18" s="131" t="s">
        <v>516</v>
      </c>
      <c r="D18" s="132"/>
      <c r="E18" s="133">
        <v>4.559</v>
      </c>
      <c r="F18" s="130"/>
      <c r="G18" s="130"/>
    </row>
    <row r="19" spans="1:7" ht="12.75">
      <c r="A19" s="124">
        <v>6</v>
      </c>
      <c r="B19" s="125" t="s">
        <v>441</v>
      </c>
      <c r="C19" s="126" t="s">
        <v>442</v>
      </c>
      <c r="D19" s="127" t="s">
        <v>11</v>
      </c>
      <c r="E19" s="128">
        <v>38</v>
      </c>
      <c r="F19" s="129"/>
      <c r="G19" s="130">
        <f>ROUND(E19*F19,2)</f>
        <v>0</v>
      </c>
    </row>
    <row r="20" spans="1:7" ht="12.75">
      <c r="A20" s="124">
        <v>7</v>
      </c>
      <c r="B20" s="125" t="s">
        <v>443</v>
      </c>
      <c r="C20" s="126" t="s">
        <v>444</v>
      </c>
      <c r="D20" s="127" t="s">
        <v>11</v>
      </c>
      <c r="E20" s="128">
        <v>38</v>
      </c>
      <c r="F20" s="129"/>
      <c r="G20" s="130">
        <f>ROUND(E20*F20,2)</f>
        <v>0</v>
      </c>
    </row>
    <row r="21" spans="1:7" ht="12.75">
      <c r="A21" s="124">
        <v>8</v>
      </c>
      <c r="B21" s="125" t="s">
        <v>241</v>
      </c>
      <c r="C21" s="126" t="s">
        <v>242</v>
      </c>
      <c r="D21" s="127" t="s">
        <v>169</v>
      </c>
      <c r="E21" s="128">
        <v>8.2062</v>
      </c>
      <c r="F21" s="129"/>
      <c r="G21" s="130">
        <f>ROUND(E21*F21,2)</f>
        <v>0</v>
      </c>
    </row>
    <row r="22" spans="1:7" ht="12.75">
      <c r="A22" s="124"/>
      <c r="B22" s="125"/>
      <c r="C22" s="131" t="s">
        <v>517</v>
      </c>
      <c r="D22" s="132"/>
      <c r="E22" s="133">
        <v>8.2062</v>
      </c>
      <c r="F22" s="130"/>
      <c r="G22" s="130"/>
    </row>
    <row r="23" spans="1:7" ht="22.5">
      <c r="A23" s="124">
        <v>9</v>
      </c>
      <c r="B23" s="125" t="s">
        <v>518</v>
      </c>
      <c r="C23" s="126" t="s">
        <v>519</v>
      </c>
      <c r="D23" s="127" t="s">
        <v>12</v>
      </c>
      <c r="E23" s="128">
        <v>65</v>
      </c>
      <c r="F23" s="129"/>
      <c r="G23" s="130">
        <f>ROUND(E23*F23,2)</f>
        <v>0</v>
      </c>
    </row>
    <row r="24" spans="1:7" ht="24" customHeight="1">
      <c r="A24" s="124"/>
      <c r="B24" s="125"/>
      <c r="C24" s="174" t="s">
        <v>520</v>
      </c>
      <c r="D24" s="168"/>
      <c r="E24" s="169"/>
      <c r="F24" s="170"/>
      <c r="G24" s="171"/>
    </row>
    <row r="25" spans="1:7" ht="22.5">
      <c r="A25" s="124">
        <v>10</v>
      </c>
      <c r="B25" s="125" t="s">
        <v>521</v>
      </c>
      <c r="C25" s="126" t="s">
        <v>522</v>
      </c>
      <c r="D25" s="127" t="s">
        <v>12</v>
      </c>
      <c r="E25" s="128">
        <v>42</v>
      </c>
      <c r="F25" s="129"/>
      <c r="G25" s="130">
        <f>ROUND(E25*F25,2)</f>
        <v>0</v>
      </c>
    </row>
    <row r="26" spans="1:7" ht="12.75">
      <c r="A26" s="124"/>
      <c r="B26" s="125"/>
      <c r="C26" s="131" t="s">
        <v>523</v>
      </c>
      <c r="D26" s="132"/>
      <c r="E26" s="133">
        <v>42</v>
      </c>
      <c r="F26" s="130"/>
      <c r="G26" s="130"/>
    </row>
    <row r="27" spans="1:7" ht="22.5">
      <c r="A27" s="124">
        <v>11</v>
      </c>
      <c r="B27" s="125" t="s">
        <v>524</v>
      </c>
      <c r="C27" s="126" t="s">
        <v>525</v>
      </c>
      <c r="D27" s="127" t="s">
        <v>12</v>
      </c>
      <c r="E27" s="128">
        <v>11</v>
      </c>
      <c r="F27" s="129"/>
      <c r="G27" s="130">
        <f>ROUND(E27*F27,2)</f>
        <v>0</v>
      </c>
    </row>
    <row r="28" spans="1:7" ht="21.75" customHeight="1">
      <c r="A28" s="124"/>
      <c r="B28" s="125"/>
      <c r="C28" s="174" t="s">
        <v>526</v>
      </c>
      <c r="D28" s="168"/>
      <c r="E28" s="169"/>
      <c r="F28" s="170"/>
      <c r="G28" s="171"/>
    </row>
    <row r="29" spans="1:7" ht="12.75">
      <c r="A29" s="134" t="s">
        <v>122</v>
      </c>
      <c r="B29" s="135" t="s">
        <v>14</v>
      </c>
      <c r="C29" s="136" t="s">
        <v>96</v>
      </c>
      <c r="D29" s="137"/>
      <c r="E29" s="138"/>
      <c r="F29" s="139"/>
      <c r="G29" s="139">
        <f>SUM(G30:G36)</f>
        <v>0</v>
      </c>
    </row>
    <row r="30" spans="1:7" ht="12.75">
      <c r="A30" s="124">
        <v>12</v>
      </c>
      <c r="B30" s="125" t="s">
        <v>372</v>
      </c>
      <c r="C30" s="126" t="s">
        <v>373</v>
      </c>
      <c r="D30" s="127" t="s">
        <v>13</v>
      </c>
      <c r="E30" s="128">
        <v>0.36</v>
      </c>
      <c r="F30" s="129"/>
      <c r="G30" s="130">
        <f>ROUND(E30*F30,2)</f>
        <v>0</v>
      </c>
    </row>
    <row r="31" spans="1:7" ht="12.75">
      <c r="A31" s="124"/>
      <c r="B31" s="125"/>
      <c r="C31" s="131" t="s">
        <v>527</v>
      </c>
      <c r="D31" s="132"/>
      <c r="E31" s="133">
        <v>0.36</v>
      </c>
      <c r="F31" s="130"/>
      <c r="G31" s="130"/>
    </row>
    <row r="32" spans="1:7" ht="12.75">
      <c r="A32" s="124">
        <v>13</v>
      </c>
      <c r="B32" s="125" t="s">
        <v>253</v>
      </c>
      <c r="C32" s="126" t="s">
        <v>528</v>
      </c>
      <c r="D32" s="127" t="s">
        <v>13</v>
      </c>
      <c r="E32" s="128">
        <v>0.64125</v>
      </c>
      <c r="F32" s="129"/>
      <c r="G32" s="130">
        <f>ROUND(E32*F32,2)</f>
        <v>0</v>
      </c>
    </row>
    <row r="33" spans="1:7" ht="12.75">
      <c r="A33" s="124"/>
      <c r="B33" s="125"/>
      <c r="C33" s="131" t="s">
        <v>529</v>
      </c>
      <c r="D33" s="132"/>
      <c r="E33" s="133">
        <v>0.64125</v>
      </c>
      <c r="F33" s="130"/>
      <c r="G33" s="130"/>
    </row>
    <row r="34" spans="1:7" ht="12.75">
      <c r="A34" s="124">
        <v>14</v>
      </c>
      <c r="B34" s="125" t="s">
        <v>375</v>
      </c>
      <c r="C34" s="126" t="s">
        <v>376</v>
      </c>
      <c r="D34" s="127" t="s">
        <v>11</v>
      </c>
      <c r="E34" s="128">
        <v>9.405</v>
      </c>
      <c r="F34" s="129"/>
      <c r="G34" s="130">
        <f>ROUND(E34*F34,2)</f>
        <v>0</v>
      </c>
    </row>
    <row r="35" spans="1:7" ht="12.75">
      <c r="A35" s="124"/>
      <c r="B35" s="125"/>
      <c r="C35" s="131" t="s">
        <v>530</v>
      </c>
      <c r="D35" s="132"/>
      <c r="E35" s="133">
        <v>9.405</v>
      </c>
      <c r="F35" s="130"/>
      <c r="G35" s="130"/>
    </row>
    <row r="36" spans="1:7" ht="12.75">
      <c r="A36" s="124">
        <v>15</v>
      </c>
      <c r="B36" s="125" t="s">
        <v>378</v>
      </c>
      <c r="C36" s="126" t="s">
        <v>379</v>
      </c>
      <c r="D36" s="127" t="s">
        <v>11</v>
      </c>
      <c r="E36" s="128">
        <v>9.405</v>
      </c>
      <c r="F36" s="129"/>
      <c r="G36" s="130">
        <f>ROUND(E36*F36,2)</f>
        <v>0</v>
      </c>
    </row>
    <row r="37" spans="1:7" ht="12.75">
      <c r="A37" s="134" t="s">
        <v>122</v>
      </c>
      <c r="B37" s="135" t="s">
        <v>97</v>
      </c>
      <c r="C37" s="136" t="s">
        <v>98</v>
      </c>
      <c r="D37" s="137"/>
      <c r="E37" s="138"/>
      <c r="F37" s="139"/>
      <c r="G37" s="139">
        <f>SUM(G38:G41)</f>
        <v>0</v>
      </c>
    </row>
    <row r="38" spans="1:7" ht="22.5">
      <c r="A38" s="124">
        <v>16</v>
      </c>
      <c r="B38" s="125" t="s">
        <v>384</v>
      </c>
      <c r="C38" s="126" t="s">
        <v>385</v>
      </c>
      <c r="D38" s="127" t="s">
        <v>11</v>
      </c>
      <c r="E38" s="128">
        <v>38</v>
      </c>
      <c r="F38" s="129"/>
      <c r="G38" s="130">
        <f>ROUND(E38*F38,2)</f>
        <v>0</v>
      </c>
    </row>
    <row r="39" spans="1:7" ht="22.5">
      <c r="A39" s="124">
        <v>17</v>
      </c>
      <c r="B39" s="125" t="s">
        <v>262</v>
      </c>
      <c r="C39" s="126" t="s">
        <v>263</v>
      </c>
      <c r="D39" s="127" t="s">
        <v>11</v>
      </c>
      <c r="E39" s="128">
        <v>38</v>
      </c>
      <c r="F39" s="129"/>
      <c r="G39" s="130">
        <f>ROUND(E39*F39,2)</f>
        <v>0</v>
      </c>
    </row>
    <row r="40" spans="1:7" ht="12.75">
      <c r="A40" s="124">
        <v>18</v>
      </c>
      <c r="B40" s="125" t="s">
        <v>396</v>
      </c>
      <c r="C40" s="126" t="s">
        <v>397</v>
      </c>
      <c r="D40" s="127" t="s">
        <v>11</v>
      </c>
      <c r="E40" s="128">
        <v>38</v>
      </c>
      <c r="F40" s="129"/>
      <c r="G40" s="130">
        <f>ROUND(E40*F40,2)</f>
        <v>0</v>
      </c>
    </row>
    <row r="41" spans="1:7" ht="12.75">
      <c r="A41" s="124">
        <v>19</v>
      </c>
      <c r="B41" s="125" t="s">
        <v>398</v>
      </c>
      <c r="C41" s="126" t="s">
        <v>399</v>
      </c>
      <c r="D41" s="127" t="s">
        <v>11</v>
      </c>
      <c r="E41" s="128">
        <v>38.4</v>
      </c>
      <c r="F41" s="129"/>
      <c r="G41" s="130">
        <f>ROUND(E41*F41,2)</f>
        <v>0</v>
      </c>
    </row>
    <row r="42" spans="1:7" ht="12.75">
      <c r="A42" s="134" t="s">
        <v>122</v>
      </c>
      <c r="B42" s="135" t="s">
        <v>101</v>
      </c>
      <c r="C42" s="136" t="s">
        <v>102</v>
      </c>
      <c r="D42" s="137"/>
      <c r="E42" s="138"/>
      <c r="F42" s="139"/>
      <c r="G42" s="139">
        <f>SUM(G43:G46)</f>
        <v>0</v>
      </c>
    </row>
    <row r="43" spans="1:7" ht="22.5">
      <c r="A43" s="124">
        <v>20</v>
      </c>
      <c r="B43" s="125" t="s">
        <v>303</v>
      </c>
      <c r="C43" s="126" t="s">
        <v>304</v>
      </c>
      <c r="D43" s="127" t="s">
        <v>12</v>
      </c>
      <c r="E43" s="128">
        <v>26</v>
      </c>
      <c r="F43" s="129"/>
      <c r="G43" s="130">
        <f>ROUND(E43*F43,2)</f>
        <v>0</v>
      </c>
    </row>
    <row r="44" spans="1:7" ht="22.5">
      <c r="A44" s="124">
        <v>21</v>
      </c>
      <c r="B44" s="125" t="s">
        <v>531</v>
      </c>
      <c r="C44" s="126" t="s">
        <v>532</v>
      </c>
      <c r="D44" s="127" t="s">
        <v>311</v>
      </c>
      <c r="E44" s="128">
        <v>1</v>
      </c>
      <c r="F44" s="129"/>
      <c r="G44" s="130">
        <f>ROUND(E44*F44,2)</f>
        <v>0</v>
      </c>
    </row>
    <row r="45" spans="1:7" ht="12.75">
      <c r="A45" s="124"/>
      <c r="B45" s="125"/>
      <c r="C45" s="174" t="s">
        <v>533</v>
      </c>
      <c r="D45" s="168"/>
      <c r="E45" s="169"/>
      <c r="F45" s="170"/>
      <c r="G45" s="171"/>
    </row>
    <row r="46" spans="1:7" ht="12.75">
      <c r="A46" s="124"/>
      <c r="B46" s="125"/>
      <c r="C46" s="131" t="s">
        <v>534</v>
      </c>
      <c r="D46" s="132"/>
      <c r="E46" s="133">
        <v>1</v>
      </c>
      <c r="F46" s="130"/>
      <c r="G46" s="130"/>
    </row>
    <row r="47" spans="1:7" ht="12.75">
      <c r="A47" s="134" t="s">
        <v>122</v>
      </c>
      <c r="B47" s="135" t="s">
        <v>109</v>
      </c>
      <c r="C47" s="136" t="s">
        <v>110</v>
      </c>
      <c r="D47" s="137"/>
      <c r="E47" s="138"/>
      <c r="F47" s="139"/>
      <c r="G47" s="139">
        <f>SUM(G48:G48)</f>
        <v>0</v>
      </c>
    </row>
    <row r="48" spans="1:7" ht="12.75">
      <c r="A48" s="140">
        <v>22</v>
      </c>
      <c r="B48" s="141" t="s">
        <v>508</v>
      </c>
      <c r="C48" s="154" t="s">
        <v>509</v>
      </c>
      <c r="D48" s="155" t="s">
        <v>169</v>
      </c>
      <c r="E48" s="156">
        <v>28.99036</v>
      </c>
      <c r="F48" s="157"/>
      <c r="G48" s="145">
        <f>ROUND(E48*F48,2)</f>
        <v>0</v>
      </c>
    </row>
    <row r="49" spans="1:7" ht="12.75">
      <c r="A49" s="146"/>
      <c r="B49" s="147" t="s">
        <v>27</v>
      </c>
      <c r="C49" s="148" t="s">
        <v>27</v>
      </c>
      <c r="D49" s="146"/>
      <c r="E49" s="146"/>
      <c r="F49" s="146"/>
      <c r="G49" s="146"/>
    </row>
    <row r="50" spans="1:7" ht="12.75">
      <c r="A50" s="149"/>
      <c r="B50" s="150">
        <v>26</v>
      </c>
      <c r="C50" s="151" t="s">
        <v>27</v>
      </c>
      <c r="D50" s="152"/>
      <c r="E50" s="152"/>
      <c r="F50" s="152"/>
      <c r="G50" s="153">
        <f>G8+G29+G37+G42+G47</f>
        <v>0</v>
      </c>
    </row>
    <row r="51" spans="1:7" ht="12.75">
      <c r="A51" s="146"/>
      <c r="B51" s="147" t="s">
        <v>27</v>
      </c>
      <c r="C51" s="148" t="s">
        <v>27</v>
      </c>
      <c r="D51" s="146"/>
      <c r="E51" s="146"/>
      <c r="F51" s="146"/>
      <c r="G51" s="146"/>
    </row>
    <row r="52" spans="1:7" ht="12.75">
      <c r="A52" s="146"/>
      <c r="B52" s="147" t="s">
        <v>27</v>
      </c>
      <c r="C52" s="148" t="s">
        <v>27</v>
      </c>
      <c r="D52" s="146"/>
      <c r="E52" s="146"/>
      <c r="F52" s="146"/>
      <c r="G52" s="146"/>
    </row>
    <row r="53" spans="1:7" ht="12.75">
      <c r="A53" s="205">
        <v>33</v>
      </c>
      <c r="B53" s="205"/>
      <c r="C53" s="206"/>
      <c r="D53" s="146"/>
      <c r="E53" s="146"/>
      <c r="F53" s="146"/>
      <c r="G53" s="146"/>
    </row>
    <row r="54" spans="1:7" ht="12.75">
      <c r="A54" s="207"/>
      <c r="B54" s="208"/>
      <c r="C54" s="209"/>
      <c r="D54" s="208"/>
      <c r="E54" s="208"/>
      <c r="F54" s="208"/>
      <c r="G54" s="210"/>
    </row>
    <row r="55" spans="1:7" ht="12.75">
      <c r="A55" s="211"/>
      <c r="B55" s="212"/>
      <c r="C55" s="213"/>
      <c r="D55" s="212"/>
      <c r="E55" s="212"/>
      <c r="F55" s="212"/>
      <c r="G55" s="214"/>
    </row>
    <row r="56" spans="1:7" ht="12.75">
      <c r="A56" s="211"/>
      <c r="B56" s="212"/>
      <c r="C56" s="213"/>
      <c r="D56" s="212"/>
      <c r="E56" s="212"/>
      <c r="F56" s="212"/>
      <c r="G56" s="214"/>
    </row>
    <row r="57" spans="1:7" ht="12.75">
      <c r="A57" s="211"/>
      <c r="B57" s="212"/>
      <c r="C57" s="213"/>
      <c r="D57" s="212"/>
      <c r="E57" s="212"/>
      <c r="F57" s="212"/>
      <c r="G57" s="214"/>
    </row>
    <row r="58" spans="1:7" ht="12.75">
      <c r="A58" s="215"/>
      <c r="B58" s="216"/>
      <c r="C58" s="217"/>
      <c r="D58" s="216"/>
      <c r="E58" s="216"/>
      <c r="F58" s="216"/>
      <c r="G58" s="218"/>
    </row>
  </sheetData>
  <sheetProtection password="E684" sheet="1" objects="1" scenarios="1"/>
  <protectedRanges>
    <protectedRange password="E684" sqref="G50 F9 F11 F13 F15 F17 F19 F20 F21 F23 F25 F27 F30 F32 F34 F36 F38 F39 F40 F41 F43 F44 F48 G50" name="Oblast1"/>
  </protectedRanges>
  <mergeCells count="9">
    <mergeCell ref="C45:G45"/>
    <mergeCell ref="A53:C53"/>
    <mergeCell ref="A54:G58"/>
    <mergeCell ref="A1:G1"/>
    <mergeCell ref="C2:G2"/>
    <mergeCell ref="C3:G3"/>
    <mergeCell ref="C4:G4"/>
    <mergeCell ref="C24:G24"/>
    <mergeCell ref="C28:G28"/>
  </mergeCells>
  <printOptions/>
  <pageMargins left="0.31496062992125984" right="0.31496062992125984" top="0.1968503937007874" bottom="0.1968503937007874"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8"/>
  <sheetViews>
    <sheetView zoomScalePageLayoutView="0" workbookViewId="0" topLeftCell="A1">
      <selection activeCell="F21" sqref="F21"/>
    </sheetView>
  </sheetViews>
  <sheetFormatPr defaultColWidth="9.00390625" defaultRowHeight="12.75"/>
  <cols>
    <col min="1" max="1" width="9.75390625" style="0" customWidth="1"/>
    <col min="2" max="2" width="7.375" style="0" bestFit="1" customWidth="1"/>
    <col min="3" max="3" width="60.00390625" style="0" bestFit="1" customWidth="1"/>
    <col min="4" max="4" width="8.125" style="0" bestFit="1" customWidth="1"/>
    <col min="5" max="5" width="8.00390625" style="0" bestFit="1" customWidth="1"/>
    <col min="6" max="6" width="10.125" style="0" bestFit="1" customWidth="1"/>
    <col min="7" max="7" width="13.25390625" style="0" customWidth="1"/>
  </cols>
  <sheetData>
    <row r="1" spans="1:7" ht="12.75">
      <c r="A1" s="1"/>
      <c r="B1" s="2"/>
      <c r="C1" s="3"/>
      <c r="D1" s="1"/>
      <c r="E1" s="1"/>
      <c r="F1" s="1"/>
      <c r="G1" s="1"/>
    </row>
    <row r="2" spans="1:7" ht="18">
      <c r="A2" s="1"/>
      <c r="B2" s="2"/>
      <c r="C2" s="4" t="s">
        <v>80</v>
      </c>
      <c r="D2" s="1"/>
      <c r="E2" s="1"/>
      <c r="F2" s="1"/>
      <c r="G2" s="1"/>
    </row>
    <row r="3" spans="1:7" ht="12.75">
      <c r="A3" s="1"/>
      <c r="B3" s="2"/>
      <c r="C3" s="3"/>
      <c r="D3" s="1"/>
      <c r="E3" s="1"/>
      <c r="F3" s="1"/>
      <c r="G3" s="1"/>
    </row>
    <row r="4" spans="1:7" ht="12.75">
      <c r="A4" s="5" t="s">
        <v>1</v>
      </c>
      <c r="B4" s="2"/>
      <c r="C4" s="6" t="s">
        <v>75</v>
      </c>
      <c r="D4" s="1"/>
      <c r="E4" s="1"/>
      <c r="F4" s="1"/>
      <c r="G4" s="1"/>
    </row>
    <row r="5" spans="1:7" ht="13.5" thickBot="1">
      <c r="A5" s="5"/>
      <c r="B5" s="2"/>
      <c r="C5" s="7"/>
      <c r="D5" s="1"/>
      <c r="E5" s="1"/>
      <c r="F5" s="1"/>
      <c r="G5" s="1"/>
    </row>
    <row r="6" spans="1:7" ht="12.75">
      <c r="A6" s="8" t="s">
        <v>16</v>
      </c>
      <c r="B6" s="9" t="s">
        <v>17</v>
      </c>
      <c r="C6" s="9" t="s">
        <v>9</v>
      </c>
      <c r="D6" s="10" t="s">
        <v>18</v>
      </c>
      <c r="E6" s="10" t="s">
        <v>19</v>
      </c>
      <c r="F6" s="229" t="s">
        <v>20</v>
      </c>
      <c r="G6" s="230"/>
    </row>
    <row r="7" spans="1:7" ht="13.5" thickBot="1">
      <c r="A7" s="11" t="s">
        <v>21</v>
      </c>
      <c r="B7" s="12" t="s">
        <v>22</v>
      </c>
      <c r="C7" s="12"/>
      <c r="D7" s="13"/>
      <c r="E7" s="13" t="s">
        <v>23</v>
      </c>
      <c r="F7" s="13" t="s">
        <v>24</v>
      </c>
      <c r="G7" s="14" t="s">
        <v>25</v>
      </c>
    </row>
    <row r="8" spans="1:7" ht="12.75">
      <c r="A8" s="8">
        <v>1</v>
      </c>
      <c r="B8" s="9" t="s">
        <v>14</v>
      </c>
      <c r="C8" s="9" t="s">
        <v>26</v>
      </c>
      <c r="D8" s="10">
        <v>4</v>
      </c>
      <c r="E8" s="15">
        <v>5</v>
      </c>
      <c r="F8" s="15">
        <v>6</v>
      </c>
      <c r="G8" s="16">
        <v>7</v>
      </c>
    </row>
    <row r="9" spans="1:7" ht="12.75">
      <c r="A9" s="17"/>
      <c r="B9" s="18"/>
      <c r="C9" s="19" t="s">
        <v>27</v>
      </c>
      <c r="D9" s="20"/>
      <c r="E9" s="21"/>
      <c r="F9" s="21"/>
      <c r="G9" s="22"/>
    </row>
    <row r="10" spans="1:7" ht="12.75">
      <c r="A10" s="17">
        <v>1</v>
      </c>
      <c r="B10" s="18" t="s">
        <v>28</v>
      </c>
      <c r="C10" s="23" t="s">
        <v>29</v>
      </c>
      <c r="D10" s="77" t="s">
        <v>59</v>
      </c>
      <c r="E10" s="21">
        <v>1</v>
      </c>
      <c r="F10" s="165"/>
      <c r="G10" s="22">
        <f>E10*F10</f>
        <v>0</v>
      </c>
    </row>
    <row r="11" spans="1:7" ht="12.75">
      <c r="A11" s="17">
        <v>2</v>
      </c>
      <c r="B11" s="18" t="s">
        <v>30</v>
      </c>
      <c r="C11" s="24" t="s">
        <v>31</v>
      </c>
      <c r="D11" s="77" t="s">
        <v>59</v>
      </c>
      <c r="E11" s="21">
        <v>1</v>
      </c>
      <c r="F11" s="166"/>
      <c r="G11" s="22">
        <f aca="true" t="shared" si="0" ref="G11:G19">E11*F11</f>
        <v>0</v>
      </c>
    </row>
    <row r="12" spans="1:7" ht="12.75">
      <c r="A12" s="17">
        <v>3</v>
      </c>
      <c r="B12" s="18" t="s">
        <v>32</v>
      </c>
      <c r="C12" s="78" t="s">
        <v>76</v>
      </c>
      <c r="D12" s="77" t="s">
        <v>59</v>
      </c>
      <c r="E12" s="21">
        <v>1</v>
      </c>
      <c r="F12" s="165"/>
      <c r="G12" s="22">
        <f t="shared" si="0"/>
        <v>0</v>
      </c>
    </row>
    <row r="13" spans="1:7" ht="12.75">
      <c r="A13" s="17">
        <v>4</v>
      </c>
      <c r="B13" s="18" t="s">
        <v>33</v>
      </c>
      <c r="C13" s="24" t="s">
        <v>34</v>
      </c>
      <c r="D13" s="77" t="s">
        <v>59</v>
      </c>
      <c r="E13" s="21">
        <v>1</v>
      </c>
      <c r="F13" s="165"/>
      <c r="G13" s="22">
        <f t="shared" si="0"/>
        <v>0</v>
      </c>
    </row>
    <row r="14" spans="1:7" ht="12.75">
      <c r="A14" s="17">
        <v>5</v>
      </c>
      <c r="B14" s="18" t="s">
        <v>35</v>
      </c>
      <c r="C14" s="24" t="s">
        <v>36</v>
      </c>
      <c r="D14" s="77" t="s">
        <v>59</v>
      </c>
      <c r="E14" s="21">
        <v>1</v>
      </c>
      <c r="F14" s="165"/>
      <c r="G14" s="22">
        <f t="shared" si="0"/>
        <v>0</v>
      </c>
    </row>
    <row r="15" spans="1:7" ht="25.5">
      <c r="A15" s="17">
        <v>6</v>
      </c>
      <c r="B15" s="18" t="s">
        <v>37</v>
      </c>
      <c r="C15" s="25" t="s">
        <v>38</v>
      </c>
      <c r="D15" s="77" t="s">
        <v>59</v>
      </c>
      <c r="E15" s="21">
        <v>1</v>
      </c>
      <c r="F15" s="165"/>
      <c r="G15" s="22">
        <f t="shared" si="0"/>
        <v>0</v>
      </c>
    </row>
    <row r="16" spans="1:7" ht="25.5">
      <c r="A16" s="17">
        <v>7</v>
      </c>
      <c r="B16" s="18" t="s">
        <v>39</v>
      </c>
      <c r="C16" s="26" t="s">
        <v>40</v>
      </c>
      <c r="D16" s="77" t="s">
        <v>59</v>
      </c>
      <c r="E16" s="21">
        <v>1</v>
      </c>
      <c r="F16" s="165"/>
      <c r="G16" s="22">
        <f t="shared" si="0"/>
        <v>0</v>
      </c>
    </row>
    <row r="17" spans="1:7" ht="25.5">
      <c r="A17" s="17">
        <v>8</v>
      </c>
      <c r="B17" s="75" t="s">
        <v>58</v>
      </c>
      <c r="C17" s="76" t="s">
        <v>77</v>
      </c>
      <c r="D17" s="77" t="s">
        <v>59</v>
      </c>
      <c r="E17" s="21">
        <v>1</v>
      </c>
      <c r="F17" s="165"/>
      <c r="G17" s="22">
        <f t="shared" si="0"/>
        <v>0</v>
      </c>
    </row>
    <row r="18" spans="1:7" ht="25.5">
      <c r="A18" s="17">
        <v>9</v>
      </c>
      <c r="B18" s="18" t="s">
        <v>41</v>
      </c>
      <c r="C18" s="76" t="s">
        <v>78</v>
      </c>
      <c r="D18" s="77" t="s">
        <v>59</v>
      </c>
      <c r="E18" s="21">
        <v>1</v>
      </c>
      <c r="F18" s="165"/>
      <c r="G18" s="22">
        <f t="shared" si="0"/>
        <v>0</v>
      </c>
    </row>
    <row r="19" spans="1:7" ht="25.5">
      <c r="A19" s="17">
        <v>10</v>
      </c>
      <c r="B19" s="18" t="s">
        <v>42</v>
      </c>
      <c r="C19" s="25" t="s">
        <v>43</v>
      </c>
      <c r="D19" s="77" t="s">
        <v>59</v>
      </c>
      <c r="E19" s="21">
        <v>1</v>
      </c>
      <c r="F19" s="165"/>
      <c r="G19" s="22">
        <f t="shared" si="0"/>
        <v>0</v>
      </c>
    </row>
    <row r="20" spans="1:7" ht="25.5">
      <c r="A20" s="17">
        <v>11</v>
      </c>
      <c r="B20" s="18" t="s">
        <v>44</v>
      </c>
      <c r="C20" s="26" t="s">
        <v>45</v>
      </c>
      <c r="D20" s="77" t="s">
        <v>59</v>
      </c>
      <c r="E20" s="21">
        <v>1</v>
      </c>
      <c r="F20" s="165"/>
      <c r="G20" s="22">
        <f>E20*F20</f>
        <v>0</v>
      </c>
    </row>
    <row r="21" spans="1:7" ht="12.75">
      <c r="A21" s="17"/>
      <c r="B21" s="18"/>
      <c r="C21" s="23"/>
      <c r="D21" s="20"/>
      <c r="E21" s="21"/>
      <c r="F21" s="21"/>
      <c r="G21" s="22"/>
    </row>
    <row r="22" spans="1:7" ht="12.75">
      <c r="A22" s="17"/>
      <c r="B22" s="18"/>
      <c r="C22" s="19" t="s">
        <v>46</v>
      </c>
      <c r="D22" s="20"/>
      <c r="E22" s="21"/>
      <c r="F22" s="21"/>
      <c r="G22" s="27">
        <f>SUM(G10:G21)</f>
        <v>0</v>
      </c>
    </row>
    <row r="23" spans="1:7" ht="12.75">
      <c r="A23" s="17"/>
      <c r="B23" s="18"/>
      <c r="C23" s="19"/>
      <c r="D23" s="20"/>
      <c r="E23" s="21"/>
      <c r="F23" s="21"/>
      <c r="G23" s="27"/>
    </row>
    <row r="24" spans="1:7" ht="12.75">
      <c r="A24" s="17" t="s">
        <v>47</v>
      </c>
      <c r="B24" s="18"/>
      <c r="C24" s="23"/>
      <c r="D24" s="20"/>
      <c r="E24" s="21"/>
      <c r="F24" s="21"/>
      <c r="G24" s="22"/>
    </row>
    <row r="25" spans="1:7" ht="12.75">
      <c r="A25" s="17"/>
      <c r="B25" s="18"/>
      <c r="C25" s="19"/>
      <c r="D25" s="20"/>
      <c r="E25" s="21"/>
      <c r="F25" s="21"/>
      <c r="G25" s="22"/>
    </row>
    <row r="26" spans="1:7" ht="12.75">
      <c r="A26" s="28"/>
      <c r="B26" s="18"/>
      <c r="C26" s="19" t="s">
        <v>46</v>
      </c>
      <c r="D26" s="20"/>
      <c r="E26" s="21"/>
      <c r="F26" s="21"/>
      <c r="G26" s="27">
        <f>SUM(G25:G25)</f>
        <v>0</v>
      </c>
    </row>
    <row r="27" spans="1:7" ht="12.75">
      <c r="A27" s="29"/>
      <c r="B27" s="30"/>
      <c r="C27" s="31"/>
      <c r="D27" s="32"/>
      <c r="E27" s="33"/>
      <c r="F27" s="33"/>
      <c r="G27" s="34"/>
    </row>
    <row r="28" spans="1:7" ht="16.5" thickBot="1">
      <c r="A28" s="35" t="s">
        <v>48</v>
      </c>
      <c r="B28" s="36"/>
      <c r="C28" s="37"/>
      <c r="D28" s="38"/>
      <c r="E28" s="39"/>
      <c r="F28" s="39"/>
      <c r="G28" s="40">
        <f>SUM(G26,G22)</f>
        <v>0</v>
      </c>
    </row>
  </sheetData>
  <sheetProtection password="E684" sheet="1"/>
  <protectedRanges>
    <protectedRange sqref="F10:F20" name="Oblast1"/>
  </protectedRanges>
  <mergeCells count="1">
    <mergeCell ref="F6:G6"/>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7">
      <selection activeCell="G14" sqref="G14"/>
    </sheetView>
  </sheetViews>
  <sheetFormatPr defaultColWidth="9.00390625" defaultRowHeight="12.75"/>
  <cols>
    <col min="1" max="1" width="4.00390625" style="0" bestFit="1" customWidth="1"/>
    <col min="2" max="2" width="13.75390625" style="0" customWidth="1"/>
    <col min="3" max="3" width="37.625" style="0" customWidth="1"/>
    <col min="4" max="4" width="5.625" style="0" bestFit="1" customWidth="1"/>
    <col min="5" max="6" width="8.75390625" style="0" bestFit="1" customWidth="1"/>
    <col min="7" max="7" width="12.75390625" style="0" bestFit="1" customWidth="1"/>
  </cols>
  <sheetData>
    <row r="1" spans="1:9" ht="18">
      <c r="A1" s="190" t="s">
        <v>83</v>
      </c>
      <c r="B1" s="191"/>
      <c r="C1" s="191"/>
      <c r="D1" s="191"/>
      <c r="E1" s="191"/>
      <c r="F1" s="191"/>
      <c r="G1" s="191"/>
      <c r="H1" s="191"/>
      <c r="I1" s="192"/>
    </row>
    <row r="2" spans="1:9" ht="15.75">
      <c r="A2" s="79" t="s">
        <v>84</v>
      </c>
      <c r="B2" s="80"/>
      <c r="C2" s="193" t="s">
        <v>354</v>
      </c>
      <c r="D2" s="194"/>
      <c r="E2" s="194"/>
      <c r="F2" s="194"/>
      <c r="G2" s="194"/>
      <c r="H2" s="194"/>
      <c r="I2" s="195"/>
    </row>
    <row r="3" spans="1:9" ht="12.75">
      <c r="A3" s="81" t="s">
        <v>86</v>
      </c>
      <c r="B3" s="82"/>
      <c r="C3" s="196" t="s">
        <v>423</v>
      </c>
      <c r="D3" s="197"/>
      <c r="E3" s="197"/>
      <c r="F3" s="197"/>
      <c r="G3" s="197"/>
      <c r="H3" s="197"/>
      <c r="I3" s="198"/>
    </row>
    <row r="4" spans="1:9" ht="12.75">
      <c r="A4" s="83" t="s">
        <v>87</v>
      </c>
      <c r="B4" s="84"/>
      <c r="C4" s="85"/>
      <c r="D4" s="85"/>
      <c r="E4" s="86"/>
      <c r="F4" s="87"/>
      <c r="G4" s="86"/>
      <c r="H4" s="87"/>
      <c r="I4" s="88"/>
    </row>
    <row r="5" spans="6:9" ht="12.75">
      <c r="F5" s="89"/>
      <c r="H5" s="89"/>
      <c r="I5" s="89"/>
    </row>
    <row r="6" spans="6:9" ht="12.75">
      <c r="F6" s="89"/>
      <c r="H6" s="89"/>
      <c r="I6" s="89"/>
    </row>
    <row r="7" spans="1:9" ht="15.75">
      <c r="A7" s="90" t="s">
        <v>92</v>
      </c>
      <c r="F7" s="89"/>
      <c r="H7" s="89"/>
      <c r="I7" s="89"/>
    </row>
    <row r="8" spans="6:9" ht="12.75">
      <c r="F8" s="89"/>
      <c r="H8" s="89"/>
      <c r="I8" s="89"/>
    </row>
    <row r="9" spans="1:9" ht="24">
      <c r="A9" s="91" t="s">
        <v>90</v>
      </c>
      <c r="B9" s="91" t="s">
        <v>91</v>
      </c>
      <c r="C9" s="92"/>
      <c r="D9" s="92"/>
      <c r="E9" s="93" t="s">
        <v>93</v>
      </c>
      <c r="F9" s="93"/>
      <c r="G9" s="93"/>
      <c r="H9" s="189" t="s">
        <v>48</v>
      </c>
      <c r="I9" s="189"/>
    </row>
    <row r="10" spans="1:9" ht="12.75">
      <c r="A10" s="94" t="s">
        <v>94</v>
      </c>
      <c r="B10" s="183" t="s">
        <v>95</v>
      </c>
      <c r="C10" s="184"/>
      <c r="D10" s="184"/>
      <c r="E10" s="95" t="s">
        <v>88</v>
      </c>
      <c r="F10" s="96"/>
      <c r="G10" s="96"/>
      <c r="H10" s="185">
        <f>'SO 01-02 pol'!G8</f>
        <v>0</v>
      </c>
      <c r="I10" s="185"/>
    </row>
    <row r="11" spans="1:9" ht="12.75">
      <c r="A11" s="97" t="s">
        <v>14</v>
      </c>
      <c r="B11" s="186" t="s">
        <v>96</v>
      </c>
      <c r="C11" s="187"/>
      <c r="D11" s="187"/>
      <c r="E11" s="98" t="s">
        <v>88</v>
      </c>
      <c r="F11" s="99"/>
      <c r="G11" s="99"/>
      <c r="H11" s="188">
        <f>'SO 01-02 pol'!G78</f>
        <v>0</v>
      </c>
      <c r="I11" s="188"/>
    </row>
    <row r="12" spans="1:9" ht="12.75">
      <c r="A12" s="97" t="s">
        <v>97</v>
      </c>
      <c r="B12" s="186" t="s">
        <v>98</v>
      </c>
      <c r="C12" s="187"/>
      <c r="D12" s="187"/>
      <c r="E12" s="98" t="s">
        <v>88</v>
      </c>
      <c r="F12" s="99"/>
      <c r="G12" s="99"/>
      <c r="H12" s="188">
        <f>'SO 01-02 pol'!G89</f>
        <v>0</v>
      </c>
      <c r="I12" s="188"/>
    </row>
    <row r="13" spans="1:9" ht="12.75">
      <c r="A13" s="97" t="s">
        <v>99</v>
      </c>
      <c r="B13" s="186" t="s">
        <v>100</v>
      </c>
      <c r="C13" s="187"/>
      <c r="D13" s="187"/>
      <c r="E13" s="98" t="s">
        <v>88</v>
      </c>
      <c r="F13" s="99"/>
      <c r="G13" s="99"/>
      <c r="H13" s="188">
        <f>'SO 01-02 pol'!G110</f>
        <v>0</v>
      </c>
      <c r="I13" s="188"/>
    </row>
    <row r="14" spans="1:9" ht="12.75">
      <c r="A14" s="97" t="s">
        <v>101</v>
      </c>
      <c r="B14" s="186" t="s">
        <v>102</v>
      </c>
      <c r="C14" s="187"/>
      <c r="D14" s="187"/>
      <c r="E14" s="98" t="s">
        <v>88</v>
      </c>
      <c r="F14" s="99"/>
      <c r="G14" s="99"/>
      <c r="H14" s="188">
        <f>'SO 01-02 pol'!G119</f>
        <v>0</v>
      </c>
      <c r="I14" s="188"/>
    </row>
    <row r="15" spans="1:9" ht="12.75">
      <c r="A15" s="97" t="s">
        <v>103</v>
      </c>
      <c r="B15" s="186" t="s">
        <v>104</v>
      </c>
      <c r="C15" s="187"/>
      <c r="D15" s="187"/>
      <c r="E15" s="98" t="s">
        <v>88</v>
      </c>
      <c r="F15" s="99"/>
      <c r="G15" s="99"/>
      <c r="H15" s="188">
        <f>'SO 01-02 pol'!G126</f>
        <v>0</v>
      </c>
      <c r="I15" s="188"/>
    </row>
    <row r="16" spans="1:9" ht="12.75">
      <c r="A16" s="97" t="s">
        <v>105</v>
      </c>
      <c r="B16" s="186" t="s">
        <v>106</v>
      </c>
      <c r="C16" s="187"/>
      <c r="D16" s="187"/>
      <c r="E16" s="98" t="s">
        <v>88</v>
      </c>
      <c r="F16" s="99"/>
      <c r="G16" s="99"/>
      <c r="H16" s="188">
        <f>'SO 01-02 pol'!G130</f>
        <v>0</v>
      </c>
      <c r="I16" s="188"/>
    </row>
    <row r="17" spans="1:9" ht="12.75">
      <c r="A17" s="97" t="s">
        <v>107</v>
      </c>
      <c r="B17" s="186" t="s">
        <v>108</v>
      </c>
      <c r="C17" s="187"/>
      <c r="D17" s="187"/>
      <c r="E17" s="98" t="s">
        <v>88</v>
      </c>
      <c r="F17" s="99"/>
      <c r="G17" s="99"/>
      <c r="H17" s="188">
        <f>'SO 01-02 pol'!G134</f>
        <v>0</v>
      </c>
      <c r="I17" s="188"/>
    </row>
    <row r="18" spans="1:9" ht="12.75">
      <c r="A18" s="97" t="s">
        <v>109</v>
      </c>
      <c r="B18" s="186" t="s">
        <v>110</v>
      </c>
      <c r="C18" s="187"/>
      <c r="D18" s="187"/>
      <c r="E18" s="98" t="s">
        <v>88</v>
      </c>
      <c r="F18" s="99"/>
      <c r="G18" s="99"/>
      <c r="H18" s="188">
        <f>'SO 01-02 pol'!G146</f>
        <v>0</v>
      </c>
      <c r="I18" s="188"/>
    </row>
    <row r="19" spans="1:9" ht="12.75">
      <c r="A19" s="100" t="s">
        <v>111</v>
      </c>
      <c r="B19" s="199" t="s">
        <v>112</v>
      </c>
      <c r="C19" s="200"/>
      <c r="D19" s="200"/>
      <c r="E19" s="101" t="s">
        <v>89</v>
      </c>
      <c r="F19" s="102"/>
      <c r="G19" s="102"/>
      <c r="H19" s="201">
        <f>'SO 01-02 pol'!G148</f>
        <v>0</v>
      </c>
      <c r="I19" s="201"/>
    </row>
    <row r="20" spans="1:9" ht="12.75">
      <c r="A20" s="103" t="s">
        <v>6</v>
      </c>
      <c r="B20" s="103"/>
      <c r="C20" s="104"/>
      <c r="D20" s="104"/>
      <c r="E20" s="105"/>
      <c r="F20" s="106"/>
      <c r="G20" s="106"/>
      <c r="H20" s="173">
        <f>SUM(H10:H19)</f>
        <v>0</v>
      </c>
      <c r="I20" s="173"/>
    </row>
  </sheetData>
  <sheetProtection password="E684" sheet="1" objects="1" scenarios="1"/>
  <mergeCells count="25">
    <mergeCell ref="H20:I20"/>
    <mergeCell ref="B16:D16"/>
    <mergeCell ref="H16:I16"/>
    <mergeCell ref="B17:D17"/>
    <mergeCell ref="H17:I17"/>
    <mergeCell ref="B18:D18"/>
    <mergeCell ref="H18:I18"/>
    <mergeCell ref="B19:D19"/>
    <mergeCell ref="B12:D12"/>
    <mergeCell ref="H12:I12"/>
    <mergeCell ref="B14:D14"/>
    <mergeCell ref="H14:I14"/>
    <mergeCell ref="B13:D13"/>
    <mergeCell ref="H13:I13"/>
    <mergeCell ref="H19:I19"/>
    <mergeCell ref="B15:D15"/>
    <mergeCell ref="H15:I15"/>
    <mergeCell ref="H9:I9"/>
    <mergeCell ref="A1:I1"/>
    <mergeCell ref="C2:I2"/>
    <mergeCell ref="C3:I3"/>
    <mergeCell ref="B10:D10"/>
    <mergeCell ref="H10:I10"/>
    <mergeCell ref="B11:D11"/>
    <mergeCell ref="H11:I1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G164"/>
  <sheetViews>
    <sheetView zoomScalePageLayoutView="0" workbookViewId="0" topLeftCell="A112">
      <selection activeCell="F157" sqref="F157"/>
    </sheetView>
  </sheetViews>
  <sheetFormatPr defaultColWidth="9.00390625" defaultRowHeight="12.75"/>
  <cols>
    <col min="1" max="1" width="3.875" style="0" customWidth="1"/>
    <col min="2" max="2" width="12.00390625" style="0" customWidth="1"/>
    <col min="3" max="3" width="40.375" style="0" customWidth="1"/>
    <col min="4" max="4" width="5.625" style="0" customWidth="1"/>
    <col min="5" max="5" width="11.375" style="0" customWidth="1"/>
    <col min="6" max="6" width="9.875" style="0" customWidth="1"/>
    <col min="7" max="7" width="13.875" style="0" customWidth="1"/>
  </cols>
  <sheetData>
    <row r="1" spans="1:7" ht="15.75">
      <c r="A1" s="172" t="s">
        <v>113</v>
      </c>
      <c r="B1" s="172"/>
      <c r="C1" s="172"/>
      <c r="D1" s="172"/>
      <c r="E1" s="172"/>
      <c r="F1" s="172"/>
      <c r="G1" s="172"/>
    </row>
    <row r="2" spans="1:7" ht="12.75">
      <c r="A2" s="107" t="s">
        <v>114</v>
      </c>
      <c r="B2" s="108"/>
      <c r="C2" s="202" t="s">
        <v>85</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94</v>
      </c>
      <c r="C8" s="120" t="s">
        <v>95</v>
      </c>
      <c r="D8" s="121"/>
      <c r="E8" s="122"/>
      <c r="F8" s="123"/>
      <c r="G8" s="123">
        <f>SUM(G9:G77)</f>
        <v>0</v>
      </c>
    </row>
    <row r="9" spans="1:7" ht="12.75">
      <c r="A9" s="124">
        <v>1</v>
      </c>
      <c r="B9" s="125" t="s">
        <v>123</v>
      </c>
      <c r="C9" s="126" t="s">
        <v>124</v>
      </c>
      <c r="D9" s="127" t="s">
        <v>11</v>
      </c>
      <c r="E9" s="128">
        <v>1975</v>
      </c>
      <c r="F9" s="129"/>
      <c r="G9" s="130">
        <f>ROUND(E9*F9,2)</f>
        <v>0</v>
      </c>
    </row>
    <row r="10" spans="1:7" ht="12.75">
      <c r="A10" s="124"/>
      <c r="B10" s="125"/>
      <c r="C10" s="131" t="s">
        <v>125</v>
      </c>
      <c r="D10" s="132"/>
      <c r="E10" s="158"/>
      <c r="F10" s="130"/>
      <c r="G10" s="130"/>
    </row>
    <row r="11" spans="1:7" ht="12.75">
      <c r="A11" s="124">
        <v>2</v>
      </c>
      <c r="B11" s="125" t="s">
        <v>126</v>
      </c>
      <c r="C11" s="126" t="s">
        <v>127</v>
      </c>
      <c r="D11" s="127" t="s">
        <v>12</v>
      </c>
      <c r="E11" s="128">
        <v>151</v>
      </c>
      <c r="F11" s="129"/>
      <c r="G11" s="130">
        <f aca="true" t="shared" si="0" ref="G11:G19">ROUND(E11*F11,2)</f>
        <v>0</v>
      </c>
    </row>
    <row r="12" spans="1:7" ht="12.75">
      <c r="A12" s="124">
        <v>3</v>
      </c>
      <c r="B12" s="125" t="s">
        <v>128</v>
      </c>
      <c r="C12" s="126" t="s">
        <v>129</v>
      </c>
      <c r="D12" s="127" t="s">
        <v>12</v>
      </c>
      <c r="E12" s="128">
        <v>569</v>
      </c>
      <c r="F12" s="129"/>
      <c r="G12" s="130">
        <f t="shared" si="0"/>
        <v>0</v>
      </c>
    </row>
    <row r="13" spans="1:7" ht="12.75">
      <c r="A13" s="124">
        <v>4</v>
      </c>
      <c r="B13" s="125" t="s">
        <v>130</v>
      </c>
      <c r="C13" s="126" t="s">
        <v>131</v>
      </c>
      <c r="D13" s="127" t="s">
        <v>132</v>
      </c>
      <c r="E13" s="128">
        <v>1</v>
      </c>
      <c r="F13" s="129"/>
      <c r="G13" s="130">
        <f t="shared" si="0"/>
        <v>0</v>
      </c>
    </row>
    <row r="14" spans="1:7" ht="12.75">
      <c r="A14" s="124">
        <v>5</v>
      </c>
      <c r="B14" s="125" t="s">
        <v>133</v>
      </c>
      <c r="C14" s="126" t="s">
        <v>134</v>
      </c>
      <c r="D14" s="127" t="s">
        <v>132</v>
      </c>
      <c r="E14" s="128">
        <v>3</v>
      </c>
      <c r="F14" s="129"/>
      <c r="G14" s="130">
        <f t="shared" si="0"/>
        <v>0</v>
      </c>
    </row>
    <row r="15" spans="1:7" ht="12.75">
      <c r="A15" s="124">
        <v>6</v>
      </c>
      <c r="B15" s="125" t="s">
        <v>135</v>
      </c>
      <c r="C15" s="126" t="s">
        <v>136</v>
      </c>
      <c r="D15" s="127" t="s">
        <v>132</v>
      </c>
      <c r="E15" s="128">
        <v>1</v>
      </c>
      <c r="F15" s="129"/>
      <c r="G15" s="130">
        <f t="shared" si="0"/>
        <v>0</v>
      </c>
    </row>
    <row r="16" spans="1:7" ht="12.75">
      <c r="A16" s="124">
        <v>7</v>
      </c>
      <c r="B16" s="125" t="s">
        <v>137</v>
      </c>
      <c r="C16" s="126" t="s">
        <v>138</v>
      </c>
      <c r="D16" s="127" t="s">
        <v>132</v>
      </c>
      <c r="E16" s="128">
        <v>3</v>
      </c>
      <c r="F16" s="129"/>
      <c r="G16" s="130">
        <f t="shared" si="0"/>
        <v>0</v>
      </c>
    </row>
    <row r="17" spans="1:7" ht="12.75">
      <c r="A17" s="124">
        <v>8</v>
      </c>
      <c r="B17" s="125" t="s">
        <v>139</v>
      </c>
      <c r="C17" s="126" t="s">
        <v>140</v>
      </c>
      <c r="D17" s="127" t="s">
        <v>132</v>
      </c>
      <c r="E17" s="128">
        <v>1</v>
      </c>
      <c r="F17" s="129"/>
      <c r="G17" s="130">
        <f t="shared" si="0"/>
        <v>0</v>
      </c>
    </row>
    <row r="18" spans="1:7" ht="12.75">
      <c r="A18" s="124">
        <v>9</v>
      </c>
      <c r="B18" s="125" t="s">
        <v>141</v>
      </c>
      <c r="C18" s="126" t="s">
        <v>142</v>
      </c>
      <c r="D18" s="127" t="s">
        <v>132</v>
      </c>
      <c r="E18" s="128">
        <v>1</v>
      </c>
      <c r="F18" s="129"/>
      <c r="G18" s="130">
        <f t="shared" si="0"/>
        <v>0</v>
      </c>
    </row>
    <row r="19" spans="1:7" ht="12.75">
      <c r="A19" s="124">
        <v>10</v>
      </c>
      <c r="B19" s="125" t="s">
        <v>143</v>
      </c>
      <c r="C19" s="126" t="s">
        <v>144</v>
      </c>
      <c r="D19" s="127" t="s">
        <v>13</v>
      </c>
      <c r="E19" s="128">
        <v>1.58</v>
      </c>
      <c r="F19" s="129"/>
      <c r="G19" s="130">
        <f t="shared" si="0"/>
        <v>0</v>
      </c>
    </row>
    <row r="20" spans="1:7" ht="12.75">
      <c r="A20" s="124"/>
      <c r="B20" s="125"/>
      <c r="C20" s="131" t="s">
        <v>145</v>
      </c>
      <c r="D20" s="132"/>
      <c r="E20" s="133">
        <v>1.08</v>
      </c>
      <c r="F20" s="130"/>
      <c r="G20" s="130"/>
    </row>
    <row r="21" spans="1:7" ht="12.75">
      <c r="A21" s="124"/>
      <c r="B21" s="125"/>
      <c r="C21" s="131" t="s">
        <v>146</v>
      </c>
      <c r="D21" s="132"/>
      <c r="E21" s="133">
        <v>0.5</v>
      </c>
      <c r="F21" s="130"/>
      <c r="G21" s="130"/>
    </row>
    <row r="22" spans="1:7" ht="12.75">
      <c r="A22" s="124">
        <v>11</v>
      </c>
      <c r="B22" s="125" t="s">
        <v>147</v>
      </c>
      <c r="C22" s="126" t="s">
        <v>148</v>
      </c>
      <c r="D22" s="127" t="s">
        <v>13</v>
      </c>
      <c r="E22" s="128">
        <v>617.25</v>
      </c>
      <c r="F22" s="129"/>
      <c r="G22" s="130">
        <f>ROUND(E22*F22,2)</f>
        <v>0</v>
      </c>
    </row>
    <row r="23" spans="1:7" ht="12.75">
      <c r="A23" s="124"/>
      <c r="B23" s="125"/>
      <c r="C23" s="131" t="s">
        <v>149</v>
      </c>
      <c r="D23" s="132"/>
      <c r="E23" s="133">
        <v>617.25</v>
      </c>
      <c r="F23" s="130"/>
      <c r="G23" s="130"/>
    </row>
    <row r="24" spans="1:7" ht="12.75">
      <c r="A24" s="124">
        <v>12</v>
      </c>
      <c r="B24" s="125" t="s">
        <v>150</v>
      </c>
      <c r="C24" s="126" t="s">
        <v>151</v>
      </c>
      <c r="D24" s="127" t="s">
        <v>13</v>
      </c>
      <c r="E24" s="128">
        <v>886.65</v>
      </c>
      <c r="F24" s="129"/>
      <c r="G24" s="130">
        <f>ROUND(E24*F24,2)</f>
        <v>0</v>
      </c>
    </row>
    <row r="25" spans="1:7" ht="12.75">
      <c r="A25" s="124"/>
      <c r="B25" s="125"/>
      <c r="C25" s="131" t="s">
        <v>152</v>
      </c>
      <c r="D25" s="132"/>
      <c r="E25" s="133">
        <v>696</v>
      </c>
      <c r="F25" s="130"/>
      <c r="G25" s="130"/>
    </row>
    <row r="26" spans="1:7" ht="12.75">
      <c r="A26" s="124"/>
      <c r="B26" s="125"/>
      <c r="C26" s="131" t="s">
        <v>153</v>
      </c>
      <c r="D26" s="132"/>
      <c r="E26" s="133">
        <v>190.65</v>
      </c>
      <c r="F26" s="130"/>
      <c r="G26" s="130"/>
    </row>
    <row r="27" spans="1:7" ht="12.75">
      <c r="A27" s="124">
        <v>13</v>
      </c>
      <c r="B27" s="125" t="s">
        <v>154</v>
      </c>
      <c r="C27" s="126" t="s">
        <v>155</v>
      </c>
      <c r="D27" s="127" t="s">
        <v>13</v>
      </c>
      <c r="E27" s="128">
        <v>77.9</v>
      </c>
      <c r="F27" s="129"/>
      <c r="G27" s="130">
        <f>ROUND(E27*F27,2)</f>
        <v>0</v>
      </c>
    </row>
    <row r="28" spans="1:7" ht="12.75">
      <c r="A28" s="124"/>
      <c r="B28" s="125"/>
      <c r="C28" s="131" t="s">
        <v>156</v>
      </c>
      <c r="D28" s="132"/>
      <c r="E28" s="133">
        <v>29.9</v>
      </c>
      <c r="F28" s="130"/>
      <c r="G28" s="130"/>
    </row>
    <row r="29" spans="1:7" ht="12.75">
      <c r="A29" s="124"/>
      <c r="B29" s="125"/>
      <c r="C29" s="131" t="s">
        <v>157</v>
      </c>
      <c r="D29" s="132"/>
      <c r="E29" s="133">
        <v>48</v>
      </c>
      <c r="F29" s="130"/>
      <c r="G29" s="130"/>
    </row>
    <row r="30" spans="1:7" ht="12.75">
      <c r="A30" s="124">
        <v>14</v>
      </c>
      <c r="B30" s="125" t="s">
        <v>158</v>
      </c>
      <c r="C30" s="126" t="s">
        <v>159</v>
      </c>
      <c r="D30" s="127" t="s">
        <v>13</v>
      </c>
      <c r="E30" s="128">
        <v>118.98</v>
      </c>
      <c r="F30" s="129"/>
      <c r="G30" s="130">
        <f>ROUND(E30*F30,2)</f>
        <v>0</v>
      </c>
    </row>
    <row r="31" spans="1:7" ht="12.75">
      <c r="A31" s="124"/>
      <c r="B31" s="125"/>
      <c r="C31" s="131" t="s">
        <v>160</v>
      </c>
      <c r="D31" s="132"/>
      <c r="E31" s="133">
        <v>118.98</v>
      </c>
      <c r="F31" s="130"/>
      <c r="G31" s="130"/>
    </row>
    <row r="32" spans="1:7" ht="12.75">
      <c r="A32" s="124">
        <v>15</v>
      </c>
      <c r="B32" s="125" t="s">
        <v>161</v>
      </c>
      <c r="C32" s="126" t="s">
        <v>162</v>
      </c>
      <c r="D32" s="127" t="s">
        <v>13</v>
      </c>
      <c r="E32" s="128">
        <v>24</v>
      </c>
      <c r="F32" s="129"/>
      <c r="G32" s="130">
        <f>ROUND(E32*F32,2)</f>
        <v>0</v>
      </c>
    </row>
    <row r="33" spans="1:7" ht="12.75">
      <c r="A33" s="124"/>
      <c r="B33" s="125"/>
      <c r="C33" s="131" t="s">
        <v>163</v>
      </c>
      <c r="D33" s="132"/>
      <c r="E33" s="133">
        <v>24</v>
      </c>
      <c r="F33" s="130"/>
      <c r="G33" s="130"/>
    </row>
    <row r="34" spans="1:7" ht="12.75">
      <c r="A34" s="124">
        <v>16</v>
      </c>
      <c r="B34" s="125" t="s">
        <v>164</v>
      </c>
      <c r="C34" s="126" t="s">
        <v>165</v>
      </c>
      <c r="D34" s="127" t="s">
        <v>13</v>
      </c>
      <c r="E34" s="128">
        <v>48</v>
      </c>
      <c r="F34" s="129"/>
      <c r="G34" s="130">
        <f>ROUND(E34*F34,2)</f>
        <v>0</v>
      </c>
    </row>
    <row r="35" spans="1:7" ht="12.75">
      <c r="A35" s="124"/>
      <c r="B35" s="125"/>
      <c r="C35" s="131" t="s">
        <v>166</v>
      </c>
      <c r="D35" s="132"/>
      <c r="E35" s="133">
        <v>48</v>
      </c>
      <c r="F35" s="130"/>
      <c r="G35" s="130"/>
    </row>
    <row r="36" spans="1:7" ht="12.75">
      <c r="A36" s="124">
        <v>17</v>
      </c>
      <c r="B36" s="125" t="s">
        <v>167</v>
      </c>
      <c r="C36" s="126" t="s">
        <v>168</v>
      </c>
      <c r="D36" s="127" t="s">
        <v>169</v>
      </c>
      <c r="E36" s="128">
        <v>86.4</v>
      </c>
      <c r="F36" s="129"/>
      <c r="G36" s="130">
        <f>ROUND(E36*F36,2)</f>
        <v>0</v>
      </c>
    </row>
    <row r="37" spans="1:7" ht="12.75">
      <c r="A37" s="124"/>
      <c r="B37" s="125"/>
      <c r="C37" s="131" t="s">
        <v>170</v>
      </c>
      <c r="D37" s="132"/>
      <c r="E37" s="133">
        <v>86.4</v>
      </c>
      <c r="F37" s="130"/>
      <c r="G37" s="130"/>
    </row>
    <row r="38" spans="1:7" ht="12.75">
      <c r="A38" s="124">
        <v>18</v>
      </c>
      <c r="B38" s="125" t="s">
        <v>171</v>
      </c>
      <c r="C38" s="126" t="s">
        <v>172</v>
      </c>
      <c r="D38" s="127" t="s">
        <v>13</v>
      </c>
      <c r="E38" s="128">
        <v>10.4</v>
      </c>
      <c r="F38" s="129"/>
      <c r="G38" s="130">
        <f>ROUND(E38*F38,2)</f>
        <v>0</v>
      </c>
    </row>
    <row r="39" spans="1:7" ht="12.75">
      <c r="A39" s="124"/>
      <c r="B39" s="125"/>
      <c r="C39" s="131" t="s">
        <v>173</v>
      </c>
      <c r="D39" s="132"/>
      <c r="E39" s="133">
        <v>10.4</v>
      </c>
      <c r="F39" s="130"/>
      <c r="G39" s="130"/>
    </row>
    <row r="40" spans="1:7" ht="22.5">
      <c r="A40" s="124">
        <v>19</v>
      </c>
      <c r="B40" s="125" t="s">
        <v>174</v>
      </c>
      <c r="C40" s="126" t="s">
        <v>175</v>
      </c>
      <c r="D40" s="127" t="s">
        <v>13</v>
      </c>
      <c r="E40" s="128">
        <v>9.06</v>
      </c>
      <c r="F40" s="129"/>
      <c r="G40" s="130">
        <f>ROUND(E40*F40,2)</f>
        <v>0</v>
      </c>
    </row>
    <row r="41" spans="1:7" ht="12.75">
      <c r="A41" s="124"/>
      <c r="B41" s="125"/>
      <c r="C41" s="131" t="s">
        <v>176</v>
      </c>
      <c r="D41" s="132"/>
      <c r="E41" s="133">
        <v>9.06</v>
      </c>
      <c r="F41" s="130"/>
      <c r="G41" s="130"/>
    </row>
    <row r="42" spans="1:7" ht="12.75">
      <c r="A42" s="124">
        <v>20</v>
      </c>
      <c r="B42" s="125" t="s">
        <v>177</v>
      </c>
      <c r="C42" s="126" t="s">
        <v>178</v>
      </c>
      <c r="D42" s="127" t="s">
        <v>13</v>
      </c>
      <c r="E42" s="128">
        <v>151.14</v>
      </c>
      <c r="F42" s="129"/>
      <c r="G42" s="130">
        <f>ROUND(E42*F42,2)</f>
        <v>0</v>
      </c>
    </row>
    <row r="43" spans="1:7" ht="12.75">
      <c r="A43" s="124"/>
      <c r="B43" s="125"/>
      <c r="C43" s="131" t="s">
        <v>179</v>
      </c>
      <c r="D43" s="132"/>
      <c r="E43" s="133">
        <v>151.14</v>
      </c>
      <c r="F43" s="130"/>
      <c r="G43" s="130"/>
    </row>
    <row r="44" spans="1:7" ht="12.75">
      <c r="A44" s="124">
        <v>21</v>
      </c>
      <c r="B44" s="125" t="s">
        <v>180</v>
      </c>
      <c r="C44" s="126" t="s">
        <v>181</v>
      </c>
      <c r="D44" s="127" t="s">
        <v>13</v>
      </c>
      <c r="E44" s="128">
        <v>144</v>
      </c>
      <c r="F44" s="129"/>
      <c r="G44" s="130">
        <f>ROUND(E44*F44,2)</f>
        <v>0</v>
      </c>
    </row>
    <row r="45" spans="1:7" ht="12.75">
      <c r="A45" s="124"/>
      <c r="B45" s="125"/>
      <c r="C45" s="131" t="s">
        <v>182</v>
      </c>
      <c r="D45" s="132"/>
      <c r="E45" s="133">
        <v>144</v>
      </c>
      <c r="F45" s="130"/>
      <c r="G45" s="130"/>
    </row>
    <row r="46" spans="1:7" ht="12.75">
      <c r="A46" s="124">
        <v>22</v>
      </c>
      <c r="B46" s="125" t="s">
        <v>183</v>
      </c>
      <c r="C46" s="126" t="s">
        <v>184</v>
      </c>
      <c r="D46" s="127" t="s">
        <v>13</v>
      </c>
      <c r="E46" s="128">
        <v>1546.38</v>
      </c>
      <c r="F46" s="129"/>
      <c r="G46" s="130">
        <f>ROUND(E46*F46,2)</f>
        <v>0</v>
      </c>
    </row>
    <row r="47" spans="1:7" ht="12.75">
      <c r="A47" s="124"/>
      <c r="B47" s="125"/>
      <c r="C47" s="131" t="s">
        <v>185</v>
      </c>
      <c r="D47" s="132"/>
      <c r="E47" s="133">
        <v>1546.38</v>
      </c>
      <c r="F47" s="130"/>
      <c r="G47" s="130"/>
    </row>
    <row r="48" spans="1:7" ht="12.75">
      <c r="A48" s="124">
        <v>23</v>
      </c>
      <c r="B48" s="125" t="s">
        <v>186</v>
      </c>
      <c r="C48" s="126" t="s">
        <v>187</v>
      </c>
      <c r="D48" s="127" t="s">
        <v>132</v>
      </c>
      <c r="E48" s="128">
        <v>1</v>
      </c>
      <c r="F48" s="129"/>
      <c r="G48" s="130">
        <f aca="true" t="shared" si="1" ref="G48:G66">ROUND(E48*F48,2)</f>
        <v>0</v>
      </c>
    </row>
    <row r="49" spans="1:7" ht="12.75">
      <c r="A49" s="124">
        <v>24</v>
      </c>
      <c r="B49" s="125" t="s">
        <v>188</v>
      </c>
      <c r="C49" s="126" t="s">
        <v>189</v>
      </c>
      <c r="D49" s="127" t="s">
        <v>132</v>
      </c>
      <c r="E49" s="128">
        <v>3</v>
      </c>
      <c r="F49" s="129"/>
      <c r="G49" s="130">
        <f t="shared" si="1"/>
        <v>0</v>
      </c>
    </row>
    <row r="50" spans="1:7" ht="12.75">
      <c r="A50" s="124">
        <v>25</v>
      </c>
      <c r="B50" s="125" t="s">
        <v>190</v>
      </c>
      <c r="C50" s="126" t="s">
        <v>191</v>
      </c>
      <c r="D50" s="127" t="s">
        <v>132</v>
      </c>
      <c r="E50" s="128">
        <v>1</v>
      </c>
      <c r="F50" s="129"/>
      <c r="G50" s="130">
        <f t="shared" si="1"/>
        <v>0</v>
      </c>
    </row>
    <row r="51" spans="1:7" ht="12.75">
      <c r="A51" s="124">
        <v>26</v>
      </c>
      <c r="B51" s="125" t="s">
        <v>192</v>
      </c>
      <c r="C51" s="126" t="s">
        <v>193</v>
      </c>
      <c r="D51" s="127" t="s">
        <v>132</v>
      </c>
      <c r="E51" s="128">
        <v>1</v>
      </c>
      <c r="F51" s="129"/>
      <c r="G51" s="130">
        <f t="shared" si="1"/>
        <v>0</v>
      </c>
    </row>
    <row r="52" spans="1:7" ht="12.75">
      <c r="A52" s="124">
        <v>27</v>
      </c>
      <c r="B52" s="125" t="s">
        <v>194</v>
      </c>
      <c r="C52" s="126" t="s">
        <v>195</v>
      </c>
      <c r="D52" s="127" t="s">
        <v>132</v>
      </c>
      <c r="E52" s="128">
        <v>3</v>
      </c>
      <c r="F52" s="129"/>
      <c r="G52" s="130">
        <f t="shared" si="1"/>
        <v>0</v>
      </c>
    </row>
    <row r="53" spans="1:7" ht="12.75">
      <c r="A53" s="124">
        <v>28</v>
      </c>
      <c r="B53" s="125" t="s">
        <v>196</v>
      </c>
      <c r="C53" s="126" t="s">
        <v>197</v>
      </c>
      <c r="D53" s="127" t="s">
        <v>132</v>
      </c>
      <c r="E53" s="128">
        <v>1</v>
      </c>
      <c r="F53" s="129"/>
      <c r="G53" s="130">
        <f t="shared" si="1"/>
        <v>0</v>
      </c>
    </row>
    <row r="54" spans="1:7" ht="12.75">
      <c r="A54" s="124">
        <v>29</v>
      </c>
      <c r="B54" s="125" t="s">
        <v>198</v>
      </c>
      <c r="C54" s="126" t="s">
        <v>199</v>
      </c>
      <c r="D54" s="127" t="s">
        <v>132</v>
      </c>
      <c r="E54" s="128">
        <v>3</v>
      </c>
      <c r="F54" s="129"/>
      <c r="G54" s="130">
        <f t="shared" si="1"/>
        <v>0</v>
      </c>
    </row>
    <row r="55" spans="1:7" ht="12.75">
      <c r="A55" s="124">
        <v>30</v>
      </c>
      <c r="B55" s="125" t="s">
        <v>200</v>
      </c>
      <c r="C55" s="126" t="s">
        <v>201</v>
      </c>
      <c r="D55" s="127" t="s">
        <v>132</v>
      </c>
      <c r="E55" s="128">
        <v>1</v>
      </c>
      <c r="F55" s="129"/>
      <c r="G55" s="130">
        <f t="shared" si="1"/>
        <v>0</v>
      </c>
    </row>
    <row r="56" spans="1:7" ht="12.75">
      <c r="A56" s="124">
        <v>31</v>
      </c>
      <c r="B56" s="125" t="s">
        <v>202</v>
      </c>
      <c r="C56" s="126" t="s">
        <v>203</v>
      </c>
      <c r="D56" s="127" t="s">
        <v>132</v>
      </c>
      <c r="E56" s="128">
        <v>1</v>
      </c>
      <c r="F56" s="129"/>
      <c r="G56" s="130">
        <f t="shared" si="1"/>
        <v>0</v>
      </c>
    </row>
    <row r="57" spans="1:7" ht="12.75">
      <c r="A57" s="124">
        <v>32</v>
      </c>
      <c r="B57" s="125" t="s">
        <v>204</v>
      </c>
      <c r="C57" s="126" t="s">
        <v>205</v>
      </c>
      <c r="D57" s="127" t="s">
        <v>132</v>
      </c>
      <c r="E57" s="128">
        <v>1</v>
      </c>
      <c r="F57" s="129"/>
      <c r="G57" s="130">
        <f t="shared" si="1"/>
        <v>0</v>
      </c>
    </row>
    <row r="58" spans="1:7" ht="12.75">
      <c r="A58" s="124">
        <v>33</v>
      </c>
      <c r="B58" s="125" t="s">
        <v>206</v>
      </c>
      <c r="C58" s="126" t="s">
        <v>207</v>
      </c>
      <c r="D58" s="127" t="s">
        <v>132</v>
      </c>
      <c r="E58" s="128">
        <v>3</v>
      </c>
      <c r="F58" s="129"/>
      <c r="G58" s="130">
        <f t="shared" si="1"/>
        <v>0</v>
      </c>
    </row>
    <row r="59" spans="1:7" ht="12.75">
      <c r="A59" s="124">
        <v>34</v>
      </c>
      <c r="B59" s="125" t="s">
        <v>208</v>
      </c>
      <c r="C59" s="126" t="s">
        <v>209</v>
      </c>
      <c r="D59" s="127" t="s">
        <v>132</v>
      </c>
      <c r="E59" s="128">
        <v>1</v>
      </c>
      <c r="F59" s="129"/>
      <c r="G59" s="130">
        <f t="shared" si="1"/>
        <v>0</v>
      </c>
    </row>
    <row r="60" spans="1:7" ht="12.75">
      <c r="A60" s="124">
        <v>35</v>
      </c>
      <c r="B60" s="125" t="s">
        <v>210</v>
      </c>
      <c r="C60" s="126" t="s">
        <v>211</v>
      </c>
      <c r="D60" s="127" t="s">
        <v>132</v>
      </c>
      <c r="E60" s="128">
        <v>1</v>
      </c>
      <c r="F60" s="129"/>
      <c r="G60" s="130">
        <f t="shared" si="1"/>
        <v>0</v>
      </c>
    </row>
    <row r="61" spans="1:7" ht="12.75">
      <c r="A61" s="124">
        <v>36</v>
      </c>
      <c r="B61" s="125" t="s">
        <v>212</v>
      </c>
      <c r="C61" s="126" t="s">
        <v>213</v>
      </c>
      <c r="D61" s="127" t="s">
        <v>132</v>
      </c>
      <c r="E61" s="128">
        <v>3</v>
      </c>
      <c r="F61" s="129"/>
      <c r="G61" s="130">
        <f t="shared" si="1"/>
        <v>0</v>
      </c>
    </row>
    <row r="62" spans="1:7" ht="12.75">
      <c r="A62" s="124">
        <v>37</v>
      </c>
      <c r="B62" s="125" t="s">
        <v>214</v>
      </c>
      <c r="C62" s="126" t="s">
        <v>215</v>
      </c>
      <c r="D62" s="127" t="s">
        <v>132</v>
      </c>
      <c r="E62" s="128">
        <v>1</v>
      </c>
      <c r="F62" s="129"/>
      <c r="G62" s="130">
        <f t="shared" si="1"/>
        <v>0</v>
      </c>
    </row>
    <row r="63" spans="1:7" ht="12.75">
      <c r="A63" s="124">
        <v>38</v>
      </c>
      <c r="B63" s="125" t="s">
        <v>216</v>
      </c>
      <c r="C63" s="126" t="s">
        <v>217</v>
      </c>
      <c r="D63" s="127" t="s">
        <v>132</v>
      </c>
      <c r="E63" s="128">
        <v>3</v>
      </c>
      <c r="F63" s="129"/>
      <c r="G63" s="130">
        <f t="shared" si="1"/>
        <v>0</v>
      </c>
    </row>
    <row r="64" spans="1:7" ht="12.75">
      <c r="A64" s="124">
        <v>39</v>
      </c>
      <c r="B64" s="125" t="s">
        <v>218</v>
      </c>
      <c r="C64" s="126" t="s">
        <v>219</v>
      </c>
      <c r="D64" s="127" t="s">
        <v>132</v>
      </c>
      <c r="E64" s="128">
        <v>1</v>
      </c>
      <c r="F64" s="129"/>
      <c r="G64" s="130">
        <f t="shared" si="1"/>
        <v>0</v>
      </c>
    </row>
    <row r="65" spans="1:7" ht="12.75">
      <c r="A65" s="124">
        <v>40</v>
      </c>
      <c r="B65" s="125" t="s">
        <v>220</v>
      </c>
      <c r="C65" s="126" t="s">
        <v>221</v>
      </c>
      <c r="D65" s="127" t="s">
        <v>132</v>
      </c>
      <c r="E65" s="128">
        <v>1</v>
      </c>
      <c r="F65" s="129"/>
      <c r="G65" s="130">
        <f t="shared" si="1"/>
        <v>0</v>
      </c>
    </row>
    <row r="66" spans="1:7" ht="12.75">
      <c r="A66" s="124">
        <v>41</v>
      </c>
      <c r="B66" s="125" t="s">
        <v>222</v>
      </c>
      <c r="C66" s="126" t="s">
        <v>223</v>
      </c>
      <c r="D66" s="127" t="s">
        <v>11</v>
      </c>
      <c r="E66" s="128">
        <v>5799</v>
      </c>
      <c r="F66" s="129"/>
      <c r="G66" s="130">
        <f t="shared" si="1"/>
        <v>0</v>
      </c>
    </row>
    <row r="67" spans="1:7" ht="12.75">
      <c r="A67" s="124"/>
      <c r="B67" s="125"/>
      <c r="C67" s="131" t="s">
        <v>224</v>
      </c>
      <c r="D67" s="132"/>
      <c r="E67" s="133">
        <v>5799</v>
      </c>
      <c r="F67" s="130"/>
      <c r="G67" s="130"/>
    </row>
    <row r="68" spans="1:7" ht="12.75">
      <c r="A68" s="124">
        <v>42</v>
      </c>
      <c r="B68" s="125" t="s">
        <v>225</v>
      </c>
      <c r="C68" s="126" t="s">
        <v>226</v>
      </c>
      <c r="D68" s="127" t="s">
        <v>11</v>
      </c>
      <c r="E68" s="128">
        <v>960</v>
      </c>
      <c r="F68" s="129"/>
      <c r="G68" s="130">
        <f aca="true" t="shared" si="2" ref="G68:G76">ROUND(E68*F68,2)</f>
        <v>0</v>
      </c>
    </row>
    <row r="69" spans="1:7" ht="12.75">
      <c r="A69" s="124">
        <v>43</v>
      </c>
      <c r="B69" s="125" t="s">
        <v>227</v>
      </c>
      <c r="C69" s="126" t="s">
        <v>228</v>
      </c>
      <c r="D69" s="127" t="s">
        <v>11</v>
      </c>
      <c r="E69" s="128">
        <v>960</v>
      </c>
      <c r="F69" s="129"/>
      <c r="G69" s="130">
        <f t="shared" si="2"/>
        <v>0</v>
      </c>
    </row>
    <row r="70" spans="1:7" ht="12.75">
      <c r="A70" s="124">
        <v>44</v>
      </c>
      <c r="B70" s="125" t="s">
        <v>229</v>
      </c>
      <c r="C70" s="126" t="s">
        <v>230</v>
      </c>
      <c r="D70" s="127" t="s">
        <v>132</v>
      </c>
      <c r="E70" s="128">
        <v>51</v>
      </c>
      <c r="F70" s="129"/>
      <c r="G70" s="130">
        <f t="shared" si="2"/>
        <v>0</v>
      </c>
    </row>
    <row r="71" spans="1:7" ht="12.75">
      <c r="A71" s="124">
        <v>45</v>
      </c>
      <c r="B71" s="125" t="s">
        <v>231</v>
      </c>
      <c r="C71" s="126" t="s">
        <v>232</v>
      </c>
      <c r="D71" s="127" t="s">
        <v>132</v>
      </c>
      <c r="E71" s="128">
        <v>50</v>
      </c>
      <c r="F71" s="129"/>
      <c r="G71" s="130">
        <f t="shared" si="2"/>
        <v>0</v>
      </c>
    </row>
    <row r="72" spans="1:7" ht="22.5">
      <c r="A72" s="124">
        <v>46</v>
      </c>
      <c r="B72" s="125" t="s">
        <v>233</v>
      </c>
      <c r="C72" s="126" t="s">
        <v>234</v>
      </c>
      <c r="D72" s="127" t="s">
        <v>132</v>
      </c>
      <c r="E72" s="128">
        <v>1</v>
      </c>
      <c r="F72" s="129"/>
      <c r="G72" s="130">
        <f t="shared" si="2"/>
        <v>0</v>
      </c>
    </row>
    <row r="73" spans="1:7" ht="12.75">
      <c r="A73" s="124">
        <v>47</v>
      </c>
      <c r="B73" s="125" t="s">
        <v>235</v>
      </c>
      <c r="C73" s="126" t="s">
        <v>236</v>
      </c>
      <c r="D73" s="127" t="s">
        <v>132</v>
      </c>
      <c r="E73" s="128">
        <v>1</v>
      </c>
      <c r="F73" s="129"/>
      <c r="G73" s="130">
        <f t="shared" si="2"/>
        <v>0</v>
      </c>
    </row>
    <row r="74" spans="1:7" ht="12.75">
      <c r="A74" s="124">
        <v>48</v>
      </c>
      <c r="B74" s="125" t="s">
        <v>237</v>
      </c>
      <c r="C74" s="126" t="s">
        <v>238</v>
      </c>
      <c r="D74" s="127" t="s">
        <v>132</v>
      </c>
      <c r="E74" s="128">
        <v>1</v>
      </c>
      <c r="F74" s="129"/>
      <c r="G74" s="130">
        <f t="shared" si="2"/>
        <v>0</v>
      </c>
    </row>
    <row r="75" spans="1:7" ht="22.5">
      <c r="A75" s="124">
        <v>49</v>
      </c>
      <c r="B75" s="125" t="s">
        <v>239</v>
      </c>
      <c r="C75" s="126" t="s">
        <v>240</v>
      </c>
      <c r="D75" s="127" t="s">
        <v>132</v>
      </c>
      <c r="E75" s="128">
        <v>1</v>
      </c>
      <c r="F75" s="129"/>
      <c r="G75" s="130">
        <f t="shared" si="2"/>
        <v>0</v>
      </c>
    </row>
    <row r="76" spans="1:7" ht="12.75">
      <c r="A76" s="124">
        <v>50</v>
      </c>
      <c r="B76" s="125" t="s">
        <v>241</v>
      </c>
      <c r="C76" s="126" t="s">
        <v>242</v>
      </c>
      <c r="D76" s="127" t="s">
        <v>169</v>
      </c>
      <c r="E76" s="128">
        <v>2783.484</v>
      </c>
      <c r="F76" s="129"/>
      <c r="G76" s="130">
        <f t="shared" si="2"/>
        <v>0</v>
      </c>
    </row>
    <row r="77" spans="1:7" ht="12.75">
      <c r="A77" s="124"/>
      <c r="B77" s="125"/>
      <c r="C77" s="131" t="s">
        <v>243</v>
      </c>
      <c r="D77" s="132"/>
      <c r="E77" s="133">
        <v>2783.484</v>
      </c>
      <c r="F77" s="130"/>
      <c r="G77" s="130"/>
    </row>
    <row r="78" spans="1:7" ht="12.75">
      <c r="A78" s="134" t="s">
        <v>122</v>
      </c>
      <c r="B78" s="135" t="s">
        <v>14</v>
      </c>
      <c r="C78" s="136" t="s">
        <v>96</v>
      </c>
      <c r="D78" s="137"/>
      <c r="E78" s="138"/>
      <c r="F78" s="139"/>
      <c r="G78" s="139">
        <f>SUM(G79:G88)</f>
        <v>0</v>
      </c>
    </row>
    <row r="79" spans="1:7" ht="22.5">
      <c r="A79" s="124">
        <v>51</v>
      </c>
      <c r="B79" s="125" t="s">
        <v>244</v>
      </c>
      <c r="C79" s="126" t="s">
        <v>245</v>
      </c>
      <c r="D79" s="127" t="s">
        <v>12</v>
      </c>
      <c r="E79" s="128">
        <v>1171</v>
      </c>
      <c r="F79" s="129"/>
      <c r="G79" s="130">
        <f>ROUND(E79*F79,2)</f>
        <v>0</v>
      </c>
    </row>
    <row r="80" spans="1:7" ht="12.75">
      <c r="A80" s="124"/>
      <c r="B80" s="125"/>
      <c r="C80" s="131" t="s">
        <v>246</v>
      </c>
      <c r="D80" s="132"/>
      <c r="E80" s="133">
        <v>1171</v>
      </c>
      <c r="F80" s="130"/>
      <c r="G80" s="130"/>
    </row>
    <row r="81" spans="1:7" ht="22.5">
      <c r="A81" s="124">
        <v>52</v>
      </c>
      <c r="B81" s="125" t="s">
        <v>247</v>
      </c>
      <c r="C81" s="126" t="s">
        <v>248</v>
      </c>
      <c r="D81" s="127" t="s">
        <v>11</v>
      </c>
      <c r="E81" s="128">
        <v>6.5</v>
      </c>
      <c r="F81" s="129"/>
      <c r="G81" s="130">
        <f>ROUND(E81*F81,2)</f>
        <v>0</v>
      </c>
    </row>
    <row r="82" spans="1:7" ht="12.75">
      <c r="A82" s="124"/>
      <c r="B82" s="125"/>
      <c r="C82" s="131" t="s">
        <v>249</v>
      </c>
      <c r="D82" s="132"/>
      <c r="E82" s="133">
        <v>6.5</v>
      </c>
      <c r="F82" s="130"/>
      <c r="G82" s="130"/>
    </row>
    <row r="83" spans="1:7" ht="12.75">
      <c r="A83" s="124">
        <v>53</v>
      </c>
      <c r="B83" s="125" t="s">
        <v>250</v>
      </c>
      <c r="C83" s="126" t="s">
        <v>251</v>
      </c>
      <c r="D83" s="127" t="s">
        <v>11</v>
      </c>
      <c r="E83" s="128">
        <v>52</v>
      </c>
      <c r="F83" s="129"/>
      <c r="G83" s="130">
        <f>ROUND(E83*F83,2)</f>
        <v>0</v>
      </c>
    </row>
    <row r="84" spans="1:7" ht="12.75">
      <c r="A84" s="124"/>
      <c r="B84" s="125"/>
      <c r="C84" s="131" t="s">
        <v>252</v>
      </c>
      <c r="D84" s="132"/>
      <c r="E84" s="133">
        <v>52</v>
      </c>
      <c r="F84" s="130"/>
      <c r="G84" s="130"/>
    </row>
    <row r="85" spans="1:7" ht="22.5">
      <c r="A85" s="124">
        <v>54</v>
      </c>
      <c r="B85" s="125" t="s">
        <v>253</v>
      </c>
      <c r="C85" s="126" t="s">
        <v>254</v>
      </c>
      <c r="D85" s="127" t="s">
        <v>13</v>
      </c>
      <c r="E85" s="128">
        <v>6.5</v>
      </c>
      <c r="F85" s="129"/>
      <c r="G85" s="130">
        <f>ROUND(E85*F85,2)</f>
        <v>0</v>
      </c>
    </row>
    <row r="86" spans="1:7" ht="12.75">
      <c r="A86" s="124"/>
      <c r="B86" s="125"/>
      <c r="C86" s="131" t="s">
        <v>255</v>
      </c>
      <c r="D86" s="132"/>
      <c r="E86" s="133">
        <v>6.5</v>
      </c>
      <c r="F86" s="130"/>
      <c r="G86" s="130"/>
    </row>
    <row r="87" spans="1:7" ht="12.75">
      <c r="A87" s="124">
        <v>55</v>
      </c>
      <c r="B87" s="125" t="s">
        <v>256</v>
      </c>
      <c r="C87" s="126" t="s">
        <v>257</v>
      </c>
      <c r="D87" s="127" t="s">
        <v>11</v>
      </c>
      <c r="E87" s="128">
        <v>112</v>
      </c>
      <c r="F87" s="129"/>
      <c r="G87" s="130">
        <f>ROUND(E87*F87,2)</f>
        <v>0</v>
      </c>
    </row>
    <row r="88" spans="1:7" ht="12.75">
      <c r="A88" s="124"/>
      <c r="B88" s="125"/>
      <c r="C88" s="131" t="s">
        <v>258</v>
      </c>
      <c r="D88" s="132"/>
      <c r="E88" s="133">
        <v>112</v>
      </c>
      <c r="F88" s="130"/>
      <c r="G88" s="130"/>
    </row>
    <row r="89" spans="1:7" ht="12.75">
      <c r="A89" s="134" t="s">
        <v>122</v>
      </c>
      <c r="B89" s="135" t="s">
        <v>97</v>
      </c>
      <c r="C89" s="136" t="s">
        <v>98</v>
      </c>
      <c r="D89" s="137"/>
      <c r="E89" s="138"/>
      <c r="F89" s="139"/>
      <c r="G89" s="139">
        <f>SUM(G90:G109)</f>
        <v>0</v>
      </c>
    </row>
    <row r="90" spans="1:7" ht="22.5">
      <c r="A90" s="124">
        <v>56</v>
      </c>
      <c r="B90" s="125" t="s">
        <v>259</v>
      </c>
      <c r="C90" s="126" t="s">
        <v>260</v>
      </c>
      <c r="D90" s="127" t="s">
        <v>11</v>
      </c>
      <c r="E90" s="128">
        <v>3479.5</v>
      </c>
      <c r="F90" s="129"/>
      <c r="G90" s="130">
        <f>ROUND(E90*F90,2)</f>
        <v>0</v>
      </c>
    </row>
    <row r="91" spans="1:7" ht="12.75">
      <c r="A91" s="124"/>
      <c r="B91" s="125"/>
      <c r="C91" s="131" t="s">
        <v>261</v>
      </c>
      <c r="D91" s="132"/>
      <c r="E91" s="133">
        <v>3479.5</v>
      </c>
      <c r="F91" s="130"/>
      <c r="G91" s="130"/>
    </row>
    <row r="92" spans="1:7" ht="22.5">
      <c r="A92" s="124">
        <v>57</v>
      </c>
      <c r="B92" s="125" t="s">
        <v>262</v>
      </c>
      <c r="C92" s="126" t="s">
        <v>263</v>
      </c>
      <c r="D92" s="127" t="s">
        <v>11</v>
      </c>
      <c r="E92" s="128">
        <v>3479.5</v>
      </c>
      <c r="F92" s="129"/>
      <c r="G92" s="130">
        <f>ROUND(E92*F92,2)</f>
        <v>0</v>
      </c>
    </row>
    <row r="93" spans="1:7" ht="22.5">
      <c r="A93" s="124">
        <v>58</v>
      </c>
      <c r="B93" s="125" t="s">
        <v>264</v>
      </c>
      <c r="C93" s="126" t="s">
        <v>265</v>
      </c>
      <c r="D93" s="127" t="s">
        <v>11</v>
      </c>
      <c r="E93" s="128">
        <v>3479.5</v>
      </c>
      <c r="F93" s="129"/>
      <c r="G93" s="130">
        <f>ROUND(E93*F93,2)</f>
        <v>0</v>
      </c>
    </row>
    <row r="94" spans="1:7" ht="22.5">
      <c r="A94" s="124">
        <v>59</v>
      </c>
      <c r="B94" s="125" t="s">
        <v>266</v>
      </c>
      <c r="C94" s="126" t="s">
        <v>267</v>
      </c>
      <c r="D94" s="127" t="s">
        <v>11</v>
      </c>
      <c r="E94" s="128">
        <v>3479.5</v>
      </c>
      <c r="F94" s="129"/>
      <c r="G94" s="130">
        <f>ROUND(E94*F94,2)</f>
        <v>0</v>
      </c>
    </row>
    <row r="95" spans="1:7" ht="22.5">
      <c r="A95" s="124">
        <v>60</v>
      </c>
      <c r="B95" s="125" t="s">
        <v>268</v>
      </c>
      <c r="C95" s="126" t="s">
        <v>269</v>
      </c>
      <c r="D95" s="127" t="s">
        <v>11</v>
      </c>
      <c r="E95" s="128">
        <v>2319.5</v>
      </c>
      <c r="F95" s="129"/>
      <c r="G95" s="130">
        <f>ROUND(E95*F95,2)</f>
        <v>0</v>
      </c>
    </row>
    <row r="96" spans="1:7" ht="12.75">
      <c r="A96" s="124"/>
      <c r="B96" s="125"/>
      <c r="C96" s="131" t="s">
        <v>270</v>
      </c>
      <c r="D96" s="132"/>
      <c r="E96" s="133">
        <v>2319.5</v>
      </c>
      <c r="F96" s="130"/>
      <c r="G96" s="130"/>
    </row>
    <row r="97" spans="1:7" ht="22.5">
      <c r="A97" s="124">
        <v>61</v>
      </c>
      <c r="B97" s="125" t="s">
        <v>271</v>
      </c>
      <c r="C97" s="126" t="s">
        <v>272</v>
      </c>
      <c r="D97" s="127" t="s">
        <v>11</v>
      </c>
      <c r="E97" s="128">
        <v>2319.5</v>
      </c>
      <c r="F97" s="129"/>
      <c r="G97" s="130">
        <f>ROUND(E97*F97,2)</f>
        <v>0</v>
      </c>
    </row>
    <row r="98" spans="1:7" ht="12.75">
      <c r="A98" s="124"/>
      <c r="B98" s="125"/>
      <c r="C98" s="131" t="s">
        <v>273</v>
      </c>
      <c r="D98" s="132"/>
      <c r="E98" s="133">
        <v>2319.5</v>
      </c>
      <c r="F98" s="130"/>
      <c r="G98" s="130"/>
    </row>
    <row r="99" spans="1:7" ht="22.5">
      <c r="A99" s="124">
        <v>62</v>
      </c>
      <c r="B99" s="125" t="s">
        <v>274</v>
      </c>
      <c r="C99" s="126" t="s">
        <v>275</v>
      </c>
      <c r="D99" s="127" t="s">
        <v>11</v>
      </c>
      <c r="E99" s="128">
        <v>2319.5</v>
      </c>
      <c r="F99" s="129"/>
      <c r="G99" s="130">
        <f>ROUND(E99*F99,2)</f>
        <v>0</v>
      </c>
    </row>
    <row r="100" spans="1:7" ht="22.5">
      <c r="A100" s="124">
        <v>63</v>
      </c>
      <c r="B100" s="125" t="s">
        <v>276</v>
      </c>
      <c r="C100" s="126" t="s">
        <v>277</v>
      </c>
      <c r="D100" s="127" t="s">
        <v>11</v>
      </c>
      <c r="E100" s="128">
        <v>2319.5</v>
      </c>
      <c r="F100" s="129"/>
      <c r="G100" s="130">
        <f>ROUND(E100*F100,2)</f>
        <v>0</v>
      </c>
    </row>
    <row r="101" spans="1:7" ht="22.5">
      <c r="A101" s="124">
        <v>64</v>
      </c>
      <c r="B101" s="125" t="s">
        <v>278</v>
      </c>
      <c r="C101" s="126" t="s">
        <v>279</v>
      </c>
      <c r="D101" s="127" t="s">
        <v>11</v>
      </c>
      <c r="E101" s="128">
        <v>2319.5</v>
      </c>
      <c r="F101" s="129"/>
      <c r="G101" s="130">
        <f>ROUND(E101*F101,2)</f>
        <v>0</v>
      </c>
    </row>
    <row r="102" spans="1:7" ht="22.5">
      <c r="A102" s="124">
        <v>65</v>
      </c>
      <c r="B102" s="125" t="s">
        <v>280</v>
      </c>
      <c r="C102" s="126" t="s">
        <v>281</v>
      </c>
      <c r="D102" s="127" t="s">
        <v>11</v>
      </c>
      <c r="E102" s="128">
        <v>2844</v>
      </c>
      <c r="F102" s="129"/>
      <c r="G102" s="130">
        <f>ROUND(E102*F102,2)</f>
        <v>0</v>
      </c>
    </row>
    <row r="103" spans="1:7" ht="12.75">
      <c r="A103" s="124"/>
      <c r="B103" s="125"/>
      <c r="C103" s="174" t="s">
        <v>282</v>
      </c>
      <c r="D103" s="168"/>
      <c r="E103" s="169"/>
      <c r="F103" s="170"/>
      <c r="G103" s="171"/>
    </row>
    <row r="104" spans="1:7" ht="22.5">
      <c r="A104" s="124">
        <v>66</v>
      </c>
      <c r="B104" s="125" t="s">
        <v>283</v>
      </c>
      <c r="C104" s="126" t="s">
        <v>284</v>
      </c>
      <c r="D104" s="127" t="s">
        <v>11</v>
      </c>
      <c r="E104" s="128">
        <v>635.5</v>
      </c>
      <c r="F104" s="129"/>
      <c r="G104" s="130">
        <f>ROUND(E104*F104,2)</f>
        <v>0</v>
      </c>
    </row>
    <row r="105" spans="1:7" ht="12.75">
      <c r="A105" s="124"/>
      <c r="B105" s="125"/>
      <c r="C105" s="174" t="s">
        <v>282</v>
      </c>
      <c r="D105" s="168"/>
      <c r="E105" s="169"/>
      <c r="F105" s="170"/>
      <c r="G105" s="171"/>
    </row>
    <row r="106" spans="1:7" ht="22.5">
      <c r="A106" s="124">
        <v>67</v>
      </c>
      <c r="B106" s="125" t="s">
        <v>285</v>
      </c>
      <c r="C106" s="126" t="s">
        <v>286</v>
      </c>
      <c r="D106" s="127" t="s">
        <v>11</v>
      </c>
      <c r="E106" s="128">
        <v>2319.5</v>
      </c>
      <c r="F106" s="129"/>
      <c r="G106" s="130">
        <f>ROUND(E106*F106,2)</f>
        <v>0</v>
      </c>
    </row>
    <row r="107" spans="1:7" ht="12.75">
      <c r="A107" s="124"/>
      <c r="B107" s="125"/>
      <c r="C107" s="174" t="s">
        <v>282</v>
      </c>
      <c r="D107" s="168"/>
      <c r="E107" s="169"/>
      <c r="F107" s="170"/>
      <c r="G107" s="171"/>
    </row>
    <row r="108" spans="1:7" ht="22.5">
      <c r="A108" s="124">
        <v>68</v>
      </c>
      <c r="B108" s="125"/>
      <c r="C108" s="126" t="s">
        <v>287</v>
      </c>
      <c r="D108" s="127" t="s">
        <v>311</v>
      </c>
      <c r="E108" s="128">
        <v>1</v>
      </c>
      <c r="F108" s="129"/>
      <c r="G108" s="130">
        <f>ROUND(E108*F108,2)</f>
        <v>0</v>
      </c>
    </row>
    <row r="109" spans="1:7" ht="12.75">
      <c r="A109" s="124">
        <v>69</v>
      </c>
      <c r="B109" s="125"/>
      <c r="C109" s="126" t="s">
        <v>288</v>
      </c>
      <c r="D109" s="127" t="s">
        <v>311</v>
      </c>
      <c r="E109" s="128">
        <v>1</v>
      </c>
      <c r="F109" s="129"/>
      <c r="G109" s="130">
        <f>ROUND(E109*F109,2)</f>
        <v>0</v>
      </c>
    </row>
    <row r="110" spans="1:7" ht="12.75">
      <c r="A110" s="134" t="s">
        <v>122</v>
      </c>
      <c r="B110" s="135" t="s">
        <v>99</v>
      </c>
      <c r="C110" s="136" t="s">
        <v>100</v>
      </c>
      <c r="D110" s="137"/>
      <c r="E110" s="138"/>
      <c r="F110" s="139"/>
      <c r="G110" s="139">
        <f>SUM(G111:G118)</f>
        <v>0</v>
      </c>
    </row>
    <row r="111" spans="1:7" ht="22.5">
      <c r="A111" s="124">
        <v>70</v>
      </c>
      <c r="B111" s="125" t="s">
        <v>289</v>
      </c>
      <c r="C111" s="126" t="s">
        <v>290</v>
      </c>
      <c r="D111" s="127" t="s">
        <v>12</v>
      </c>
      <c r="E111" s="128">
        <v>151</v>
      </c>
      <c r="F111" s="129"/>
      <c r="G111" s="130">
        <f>ROUND(E111*F111,2)</f>
        <v>0</v>
      </c>
    </row>
    <row r="112" spans="1:7" ht="12.75">
      <c r="A112" s="124"/>
      <c r="B112" s="125"/>
      <c r="C112" s="131" t="s">
        <v>291</v>
      </c>
      <c r="D112" s="132"/>
      <c r="E112" s="133">
        <v>151</v>
      </c>
      <c r="F112" s="130"/>
      <c r="G112" s="130"/>
    </row>
    <row r="113" spans="1:7" ht="22.5">
      <c r="A113" s="124">
        <v>71</v>
      </c>
      <c r="B113" s="125" t="s">
        <v>292</v>
      </c>
      <c r="C113" s="126" t="s">
        <v>293</v>
      </c>
      <c r="D113" s="127" t="s">
        <v>132</v>
      </c>
      <c r="E113" s="128">
        <v>16</v>
      </c>
      <c r="F113" s="129"/>
      <c r="G113" s="130">
        <f>ROUND(E113*F113,2)</f>
        <v>0</v>
      </c>
    </row>
    <row r="114" spans="1:7" ht="12.75">
      <c r="A114" s="124">
        <v>72</v>
      </c>
      <c r="B114" s="125" t="s">
        <v>294</v>
      </c>
      <c r="C114" s="126" t="s">
        <v>295</v>
      </c>
      <c r="D114" s="127" t="s">
        <v>132</v>
      </c>
      <c r="E114" s="128">
        <v>3</v>
      </c>
      <c r="F114" s="129"/>
      <c r="G114" s="130">
        <f>ROUND(E114*F114,2)</f>
        <v>0</v>
      </c>
    </row>
    <row r="115" spans="1:7" ht="12.75">
      <c r="A115" s="124"/>
      <c r="B115" s="125"/>
      <c r="C115" s="131" t="s">
        <v>296</v>
      </c>
      <c r="D115" s="132"/>
      <c r="E115" s="133">
        <v>3</v>
      </c>
      <c r="F115" s="130"/>
      <c r="G115" s="130"/>
    </row>
    <row r="116" spans="1:7" ht="12.75">
      <c r="A116" s="124">
        <v>73</v>
      </c>
      <c r="B116" s="125" t="s">
        <v>297</v>
      </c>
      <c r="C116" s="126" t="s">
        <v>298</v>
      </c>
      <c r="D116" s="127" t="s">
        <v>132</v>
      </c>
      <c r="E116" s="128">
        <v>3</v>
      </c>
      <c r="F116" s="129"/>
      <c r="G116" s="130">
        <f>ROUND(E116*F116,2)</f>
        <v>0</v>
      </c>
    </row>
    <row r="117" spans="1:7" ht="22.5">
      <c r="A117" s="124">
        <v>74</v>
      </c>
      <c r="B117" s="125" t="s">
        <v>299</v>
      </c>
      <c r="C117" s="126" t="s">
        <v>300</v>
      </c>
      <c r="D117" s="127" t="s">
        <v>132</v>
      </c>
      <c r="E117" s="128">
        <v>3</v>
      </c>
      <c r="F117" s="129"/>
      <c r="G117" s="130">
        <f>ROUND(E117*F117,2)</f>
        <v>0</v>
      </c>
    </row>
    <row r="118" spans="1:7" ht="12.75">
      <c r="A118" s="124">
        <v>75</v>
      </c>
      <c r="B118" s="125" t="s">
        <v>301</v>
      </c>
      <c r="C118" s="126" t="s">
        <v>302</v>
      </c>
      <c r="D118" s="127" t="s">
        <v>132</v>
      </c>
      <c r="E118" s="128">
        <v>3</v>
      </c>
      <c r="F118" s="129"/>
      <c r="G118" s="130">
        <f>ROUND(E118*F118,2)</f>
        <v>0</v>
      </c>
    </row>
    <row r="119" spans="1:7" ht="12.75">
      <c r="A119" s="134" t="s">
        <v>122</v>
      </c>
      <c r="B119" s="135" t="s">
        <v>101</v>
      </c>
      <c r="C119" s="136" t="s">
        <v>102</v>
      </c>
      <c r="D119" s="137"/>
      <c r="E119" s="138"/>
      <c r="F119" s="139"/>
      <c r="G119" s="139">
        <f>SUM(G120:G125)</f>
        <v>0</v>
      </c>
    </row>
    <row r="120" spans="1:7" ht="22.5">
      <c r="A120" s="124">
        <v>76</v>
      </c>
      <c r="B120" s="125" t="s">
        <v>303</v>
      </c>
      <c r="C120" s="126" t="s">
        <v>304</v>
      </c>
      <c r="D120" s="127" t="s">
        <v>12</v>
      </c>
      <c r="E120" s="128">
        <v>693</v>
      </c>
      <c r="F120" s="129"/>
      <c r="G120" s="130">
        <f>ROUND(E120*F120,2)</f>
        <v>0</v>
      </c>
    </row>
    <row r="121" spans="1:7" ht="12.75">
      <c r="A121" s="124">
        <v>77</v>
      </c>
      <c r="B121" s="125" t="s">
        <v>305</v>
      </c>
      <c r="C121" s="126" t="s">
        <v>306</v>
      </c>
      <c r="D121" s="127" t="s">
        <v>12</v>
      </c>
      <c r="E121" s="128">
        <v>12</v>
      </c>
      <c r="F121" s="129"/>
      <c r="G121" s="130">
        <f>ROUND(E121*F121,2)</f>
        <v>0</v>
      </c>
    </row>
    <row r="122" spans="1:7" ht="12.75">
      <c r="A122" s="124">
        <v>78</v>
      </c>
      <c r="B122" s="125" t="s">
        <v>307</v>
      </c>
      <c r="C122" s="126" t="s">
        <v>308</v>
      </c>
      <c r="D122" s="127" t="s">
        <v>12</v>
      </c>
      <c r="E122" s="128">
        <v>12</v>
      </c>
      <c r="F122" s="129"/>
      <c r="G122" s="130">
        <f>ROUND(E122*F122,2)</f>
        <v>0</v>
      </c>
    </row>
    <row r="123" spans="1:7" ht="12.75">
      <c r="A123" s="124">
        <v>79</v>
      </c>
      <c r="B123" s="125" t="s">
        <v>309</v>
      </c>
      <c r="C123" s="126" t="s">
        <v>310</v>
      </c>
      <c r="D123" s="127" t="s">
        <v>311</v>
      </c>
      <c r="E123" s="128">
        <v>1</v>
      </c>
      <c r="F123" s="129"/>
      <c r="G123" s="130">
        <f>ROUND(E123*F123,2)</f>
        <v>0</v>
      </c>
    </row>
    <row r="124" spans="1:7" ht="36" customHeight="1">
      <c r="A124" s="124"/>
      <c r="B124" s="125"/>
      <c r="C124" s="174" t="s">
        <v>312</v>
      </c>
      <c r="D124" s="168"/>
      <c r="E124" s="169"/>
      <c r="F124" s="170"/>
      <c r="G124" s="171"/>
    </row>
    <row r="125" spans="1:7" ht="12.75">
      <c r="A125" s="124">
        <v>80</v>
      </c>
      <c r="B125" s="125" t="s">
        <v>313</v>
      </c>
      <c r="C125" s="126" t="s">
        <v>314</v>
      </c>
      <c r="D125" s="127" t="s">
        <v>311</v>
      </c>
      <c r="E125" s="128">
        <v>2</v>
      </c>
      <c r="F125" s="129"/>
      <c r="G125" s="130">
        <f>ROUND(E125*F125,2)</f>
        <v>0</v>
      </c>
    </row>
    <row r="126" spans="1:7" ht="12.75">
      <c r="A126" s="134" t="s">
        <v>122</v>
      </c>
      <c r="B126" s="135" t="s">
        <v>103</v>
      </c>
      <c r="C126" s="136" t="s">
        <v>104</v>
      </c>
      <c r="D126" s="137"/>
      <c r="E126" s="138"/>
      <c r="F126" s="139"/>
      <c r="G126" s="139">
        <f>SUM(G127:G129)</f>
        <v>0</v>
      </c>
    </row>
    <row r="127" spans="1:7" ht="12.75">
      <c r="A127" s="124">
        <v>81</v>
      </c>
      <c r="B127" s="125" t="s">
        <v>315</v>
      </c>
      <c r="C127" s="126" t="s">
        <v>316</v>
      </c>
      <c r="D127" s="127" t="s">
        <v>132</v>
      </c>
      <c r="E127" s="128">
        <v>48</v>
      </c>
      <c r="F127" s="129"/>
      <c r="G127" s="130">
        <f>ROUND(E127*F127,2)</f>
        <v>0</v>
      </c>
    </row>
    <row r="128" spans="1:7" ht="12.75">
      <c r="A128" s="124"/>
      <c r="B128" s="125"/>
      <c r="C128" s="131" t="s">
        <v>317</v>
      </c>
      <c r="D128" s="132"/>
      <c r="E128" s="133">
        <v>48</v>
      </c>
      <c r="F128" s="130"/>
      <c r="G128" s="130"/>
    </row>
    <row r="129" spans="1:7" ht="22.5">
      <c r="A129" s="124">
        <v>82</v>
      </c>
      <c r="B129" s="125" t="s">
        <v>318</v>
      </c>
      <c r="C129" s="126" t="s">
        <v>319</v>
      </c>
      <c r="D129" s="127" t="s">
        <v>132</v>
      </c>
      <c r="E129" s="128">
        <v>48</v>
      </c>
      <c r="F129" s="129"/>
      <c r="G129" s="130">
        <f>ROUND(E129*F129,2)</f>
        <v>0</v>
      </c>
    </row>
    <row r="130" spans="1:7" ht="12.75">
      <c r="A130" s="134" t="s">
        <v>122</v>
      </c>
      <c r="B130" s="135" t="s">
        <v>105</v>
      </c>
      <c r="C130" s="136" t="s">
        <v>106</v>
      </c>
      <c r="D130" s="137"/>
      <c r="E130" s="138"/>
      <c r="F130" s="139"/>
      <c r="G130" s="139">
        <f>SUM(G131:G133)</f>
        <v>0</v>
      </c>
    </row>
    <row r="131" spans="1:7" ht="12.75">
      <c r="A131" s="124">
        <v>83</v>
      </c>
      <c r="B131" s="125" t="s">
        <v>320</v>
      </c>
      <c r="C131" s="126" t="s">
        <v>321</v>
      </c>
      <c r="D131" s="127" t="s">
        <v>132</v>
      </c>
      <c r="E131" s="128">
        <v>26</v>
      </c>
      <c r="F131" s="129"/>
      <c r="G131" s="130">
        <f>ROUND(E131*F131,2)</f>
        <v>0</v>
      </c>
    </row>
    <row r="132" spans="1:7" ht="12.75">
      <c r="A132" s="124"/>
      <c r="B132" s="125"/>
      <c r="C132" s="131" t="s">
        <v>322</v>
      </c>
      <c r="D132" s="132"/>
      <c r="E132" s="133">
        <v>26</v>
      </c>
      <c r="F132" s="130"/>
      <c r="G132" s="130"/>
    </row>
    <row r="133" spans="1:7" ht="12.75">
      <c r="A133" s="124">
        <v>84</v>
      </c>
      <c r="B133" s="125" t="s">
        <v>323</v>
      </c>
      <c r="C133" s="126" t="s">
        <v>324</v>
      </c>
      <c r="D133" s="127" t="s">
        <v>132</v>
      </c>
      <c r="E133" s="128">
        <v>26</v>
      </c>
      <c r="F133" s="129"/>
      <c r="G133" s="130">
        <f>ROUND(E133*F133,2)</f>
        <v>0</v>
      </c>
    </row>
    <row r="134" spans="1:7" ht="12.75">
      <c r="A134" s="134" t="s">
        <v>122</v>
      </c>
      <c r="B134" s="135" t="s">
        <v>107</v>
      </c>
      <c r="C134" s="136" t="s">
        <v>108</v>
      </c>
      <c r="D134" s="137"/>
      <c r="E134" s="138"/>
      <c r="F134" s="139"/>
      <c r="G134" s="139">
        <f>SUM(G135:G145)</f>
        <v>0</v>
      </c>
    </row>
    <row r="135" spans="1:7" ht="12.75">
      <c r="A135" s="124">
        <v>85</v>
      </c>
      <c r="B135" s="125" t="s">
        <v>325</v>
      </c>
      <c r="C135" s="126" t="s">
        <v>326</v>
      </c>
      <c r="D135" s="127" t="s">
        <v>169</v>
      </c>
      <c r="E135" s="128">
        <v>888.75</v>
      </c>
      <c r="F135" s="129"/>
      <c r="G135" s="130">
        <f>ROUND(E135*F135,2)</f>
        <v>0</v>
      </c>
    </row>
    <row r="136" spans="1:7" ht="12.75">
      <c r="A136" s="124"/>
      <c r="B136" s="125"/>
      <c r="C136" s="131" t="s">
        <v>327</v>
      </c>
      <c r="D136" s="132"/>
      <c r="E136" s="133">
        <v>888.75</v>
      </c>
      <c r="F136" s="130"/>
      <c r="G136" s="130"/>
    </row>
    <row r="137" spans="1:7" ht="12.75">
      <c r="A137" s="124">
        <v>86</v>
      </c>
      <c r="B137" s="125" t="s">
        <v>328</v>
      </c>
      <c r="C137" s="126" t="s">
        <v>329</v>
      </c>
      <c r="D137" s="127" t="s">
        <v>169</v>
      </c>
      <c r="E137" s="128">
        <v>7998.75</v>
      </c>
      <c r="F137" s="129"/>
      <c r="G137" s="130">
        <f>ROUND(E137*F137,2)</f>
        <v>0</v>
      </c>
    </row>
    <row r="138" spans="1:7" ht="12.75">
      <c r="A138" s="124"/>
      <c r="B138" s="125"/>
      <c r="C138" s="131" t="s">
        <v>330</v>
      </c>
      <c r="D138" s="132"/>
      <c r="E138" s="133">
        <v>7998.75</v>
      </c>
      <c r="F138" s="130"/>
      <c r="G138" s="130"/>
    </row>
    <row r="139" spans="1:7" ht="12.75">
      <c r="A139" s="124">
        <v>87</v>
      </c>
      <c r="B139" s="125" t="s">
        <v>331</v>
      </c>
      <c r="C139" s="126" t="s">
        <v>332</v>
      </c>
      <c r="D139" s="127" t="s">
        <v>169</v>
      </c>
      <c r="E139" s="128">
        <v>108.259</v>
      </c>
      <c r="F139" s="129"/>
      <c r="G139" s="130">
        <f>ROUND(E139*F139,2)</f>
        <v>0</v>
      </c>
    </row>
    <row r="140" spans="1:7" ht="22.5">
      <c r="A140" s="124"/>
      <c r="B140" s="125"/>
      <c r="C140" s="131" t="s">
        <v>333</v>
      </c>
      <c r="D140" s="132"/>
      <c r="E140" s="133">
        <v>108.259</v>
      </c>
      <c r="F140" s="130"/>
      <c r="G140" s="130"/>
    </row>
    <row r="141" spans="1:7" ht="12.75">
      <c r="A141" s="124">
        <v>88</v>
      </c>
      <c r="B141" s="125" t="s">
        <v>334</v>
      </c>
      <c r="C141" s="126" t="s">
        <v>335</v>
      </c>
      <c r="D141" s="127" t="s">
        <v>169</v>
      </c>
      <c r="E141" s="128">
        <v>104.783</v>
      </c>
      <c r="F141" s="129"/>
      <c r="G141" s="130">
        <f>ROUND(E141*F141,2)</f>
        <v>0</v>
      </c>
    </row>
    <row r="142" spans="1:7" ht="12.75">
      <c r="A142" s="124">
        <v>89</v>
      </c>
      <c r="B142" s="125" t="s">
        <v>336</v>
      </c>
      <c r="C142" s="126" t="s">
        <v>337</v>
      </c>
      <c r="D142" s="127" t="s">
        <v>169</v>
      </c>
      <c r="E142" s="128">
        <v>104.345</v>
      </c>
      <c r="F142" s="129"/>
      <c r="G142" s="130">
        <f>ROUND(E142*F142,2)</f>
        <v>0</v>
      </c>
    </row>
    <row r="143" spans="1:7" ht="12.75">
      <c r="A143" s="124"/>
      <c r="B143" s="125"/>
      <c r="C143" s="131" t="s">
        <v>338</v>
      </c>
      <c r="D143" s="132"/>
      <c r="E143" s="133">
        <v>104.345</v>
      </c>
      <c r="F143" s="130"/>
      <c r="G143" s="130"/>
    </row>
    <row r="144" spans="1:7" ht="12.75">
      <c r="A144" s="124">
        <v>90</v>
      </c>
      <c r="B144" s="125" t="s">
        <v>339</v>
      </c>
      <c r="C144" s="126" t="s">
        <v>340</v>
      </c>
      <c r="D144" s="127" t="s">
        <v>169</v>
      </c>
      <c r="E144" s="128">
        <v>888.75</v>
      </c>
      <c r="F144" s="129"/>
      <c r="G144" s="130">
        <f>ROUND(E144*F144,2)</f>
        <v>0</v>
      </c>
    </row>
    <row r="145" spans="1:7" ht="12.75">
      <c r="A145" s="124">
        <v>91</v>
      </c>
      <c r="B145" s="125" t="s">
        <v>341</v>
      </c>
      <c r="C145" s="126" t="s">
        <v>342</v>
      </c>
      <c r="D145" s="127" t="s">
        <v>169</v>
      </c>
      <c r="E145" s="128">
        <v>0.438</v>
      </c>
      <c r="F145" s="129"/>
      <c r="G145" s="130">
        <f>ROUND(E145*F145,2)</f>
        <v>0</v>
      </c>
    </row>
    <row r="146" spans="1:7" ht="12.75">
      <c r="A146" s="134" t="s">
        <v>122</v>
      </c>
      <c r="B146" s="135" t="s">
        <v>109</v>
      </c>
      <c r="C146" s="136" t="s">
        <v>110</v>
      </c>
      <c r="D146" s="137"/>
      <c r="E146" s="138"/>
      <c r="F146" s="139"/>
      <c r="G146" s="139">
        <f>SUM(G147:G147)</f>
        <v>0</v>
      </c>
    </row>
    <row r="147" spans="1:7" ht="12.75">
      <c r="A147" s="124">
        <v>92</v>
      </c>
      <c r="B147" s="125" t="s">
        <v>343</v>
      </c>
      <c r="C147" s="126" t="s">
        <v>344</v>
      </c>
      <c r="D147" s="127" t="s">
        <v>169</v>
      </c>
      <c r="E147" s="128">
        <v>5681.24046</v>
      </c>
      <c r="F147" s="129"/>
      <c r="G147" s="130">
        <f>ROUND(E147*F147,2)</f>
        <v>0</v>
      </c>
    </row>
    <row r="148" spans="1:7" ht="12.75">
      <c r="A148" s="134" t="s">
        <v>122</v>
      </c>
      <c r="B148" s="135" t="s">
        <v>111</v>
      </c>
      <c r="C148" s="136" t="s">
        <v>112</v>
      </c>
      <c r="D148" s="137"/>
      <c r="E148" s="138"/>
      <c r="F148" s="139"/>
      <c r="G148" s="139">
        <f>SUM(G149:G154)</f>
        <v>0</v>
      </c>
    </row>
    <row r="149" spans="1:7" ht="12.75">
      <c r="A149" s="124">
        <v>93</v>
      </c>
      <c r="B149" s="125" t="s">
        <v>345</v>
      </c>
      <c r="C149" s="126" t="s">
        <v>346</v>
      </c>
      <c r="D149" s="127" t="s">
        <v>12</v>
      </c>
      <c r="E149" s="128">
        <v>37</v>
      </c>
      <c r="F149" s="129"/>
      <c r="G149" s="130">
        <f>ROUND(E149*F149,2)</f>
        <v>0</v>
      </c>
    </row>
    <row r="150" spans="1:7" ht="12.75">
      <c r="A150" s="124"/>
      <c r="B150" s="125"/>
      <c r="C150" s="131" t="s">
        <v>347</v>
      </c>
      <c r="D150" s="132"/>
      <c r="E150" s="133">
        <v>37</v>
      </c>
      <c r="F150" s="130"/>
      <c r="G150" s="130"/>
    </row>
    <row r="151" spans="1:7" ht="12.75">
      <c r="A151" s="124">
        <v>94</v>
      </c>
      <c r="B151" s="125" t="s">
        <v>348</v>
      </c>
      <c r="C151" s="126" t="s">
        <v>349</v>
      </c>
      <c r="D151" s="127" t="s">
        <v>12</v>
      </c>
      <c r="E151" s="128">
        <v>68</v>
      </c>
      <c r="F151" s="129"/>
      <c r="G151" s="130">
        <f>ROUND(E151*F151,2)</f>
        <v>0</v>
      </c>
    </row>
    <row r="152" spans="1:7" ht="12.75">
      <c r="A152" s="124"/>
      <c r="B152" s="125"/>
      <c r="C152" s="131" t="s">
        <v>350</v>
      </c>
      <c r="D152" s="132"/>
      <c r="E152" s="133">
        <v>68</v>
      </c>
      <c r="F152" s="130"/>
      <c r="G152" s="130"/>
    </row>
    <row r="153" spans="1:7" ht="22.5">
      <c r="A153" s="124">
        <v>95</v>
      </c>
      <c r="B153" s="125" t="s">
        <v>351</v>
      </c>
      <c r="C153" s="126" t="s">
        <v>352</v>
      </c>
      <c r="D153" s="127" t="s">
        <v>11</v>
      </c>
      <c r="E153" s="128">
        <v>272</v>
      </c>
      <c r="F153" s="129"/>
      <c r="G153" s="130">
        <f>ROUND(E153*F153,2)</f>
        <v>0</v>
      </c>
    </row>
    <row r="154" spans="1:7" ht="12.75">
      <c r="A154" s="140"/>
      <c r="B154" s="141"/>
      <c r="C154" s="142" t="s">
        <v>353</v>
      </c>
      <c r="D154" s="143"/>
      <c r="E154" s="144">
        <v>272</v>
      </c>
      <c r="F154" s="145"/>
      <c r="G154" s="145"/>
    </row>
    <row r="155" spans="1:7" ht="12.75">
      <c r="A155" s="146"/>
      <c r="B155" s="147" t="s">
        <v>27</v>
      </c>
      <c r="C155" s="148" t="s">
        <v>27</v>
      </c>
      <c r="D155" s="146"/>
      <c r="E155" s="146"/>
      <c r="F155" s="146"/>
      <c r="G155" s="146"/>
    </row>
    <row r="156" spans="1:7" ht="12.75">
      <c r="A156" s="149"/>
      <c r="B156" s="150">
        <v>26</v>
      </c>
      <c r="C156" s="151" t="s">
        <v>27</v>
      </c>
      <c r="D156" s="152"/>
      <c r="E156" s="152"/>
      <c r="F156" s="152"/>
      <c r="G156" s="153">
        <f>G8+G78+G89+G110+G119+G126+G130+G134+G146+G148</f>
        <v>0</v>
      </c>
    </row>
    <row r="157" spans="1:7" ht="12.75">
      <c r="A157" s="146"/>
      <c r="B157" s="147" t="s">
        <v>27</v>
      </c>
      <c r="C157" s="148" t="s">
        <v>27</v>
      </c>
      <c r="D157" s="146"/>
      <c r="E157" s="146"/>
      <c r="F157" s="146"/>
      <c r="G157" s="146"/>
    </row>
    <row r="158" spans="1:7" ht="12.75">
      <c r="A158" s="146"/>
      <c r="B158" s="147" t="s">
        <v>27</v>
      </c>
      <c r="C158" s="148" t="s">
        <v>27</v>
      </c>
      <c r="D158" s="146"/>
      <c r="E158" s="146"/>
      <c r="F158" s="146"/>
      <c r="G158" s="146"/>
    </row>
    <row r="159" spans="1:7" ht="12.75">
      <c r="A159" s="205">
        <v>33</v>
      </c>
      <c r="B159" s="205"/>
      <c r="C159" s="206"/>
      <c r="D159" s="146"/>
      <c r="E159" s="146"/>
      <c r="F159" s="146"/>
      <c r="G159" s="146"/>
    </row>
    <row r="160" spans="1:7" ht="12.75">
      <c r="A160" s="207"/>
      <c r="B160" s="208"/>
      <c r="C160" s="209"/>
      <c r="D160" s="208"/>
      <c r="E160" s="208"/>
      <c r="F160" s="208"/>
      <c r="G160" s="210"/>
    </row>
    <row r="161" spans="1:7" ht="12.75">
      <c r="A161" s="211"/>
      <c r="B161" s="212"/>
      <c r="C161" s="213"/>
      <c r="D161" s="212"/>
      <c r="E161" s="212"/>
      <c r="F161" s="212"/>
      <c r="G161" s="214"/>
    </row>
    <row r="162" spans="1:7" ht="12.75">
      <c r="A162" s="211"/>
      <c r="B162" s="212"/>
      <c r="C162" s="213"/>
      <c r="D162" s="212"/>
      <c r="E162" s="212"/>
      <c r="F162" s="212"/>
      <c r="G162" s="214"/>
    </row>
    <row r="163" spans="1:7" ht="12.75">
      <c r="A163" s="211"/>
      <c r="B163" s="212"/>
      <c r="C163" s="213"/>
      <c r="D163" s="212"/>
      <c r="E163" s="212"/>
      <c r="F163" s="212"/>
      <c r="G163" s="214"/>
    </row>
    <row r="164" spans="1:7" ht="12.75">
      <c r="A164" s="215"/>
      <c r="B164" s="216"/>
      <c r="C164" s="217"/>
      <c r="D164" s="216"/>
      <c r="E164" s="216"/>
      <c r="F164" s="216"/>
      <c r="G164" s="218"/>
    </row>
  </sheetData>
  <sheetProtection password="E684" sheet="1"/>
  <protectedRanges>
    <protectedRange sqref="F79 F81 F83 F85 F87 F90 F92 F93 F94 F95 F97 F99 F100 F101 F102 F104 F106 F108 F109 F111 F113 F114 F116 F117 F118 F120 F121 F122 F123 F125 F127 F129 F131 F133 F135 F137 F139 F142 F141 F144 F145 F147 F149 F151 F153" name="Oblast2"/>
    <protectedRange sqref="F9 F11 F12 F13 F14 F15 F16 F17 F18 F19 F22 F24 F27 F30 F32 F34 F36 F38 F40 F42 F44 F46 F48 F49 F50 F51 F52 F53 F54 F55 F56 F57 F58 F59 F60 F61 F62 F63 F64 F65 F66 F68 F69 F70 F71 F72 F73 F74:F75 F76" name="Oblast1"/>
  </protectedRanges>
  <mergeCells count="10">
    <mergeCell ref="C107:G107"/>
    <mergeCell ref="C124:G124"/>
    <mergeCell ref="A159:C159"/>
    <mergeCell ref="A160:G164"/>
    <mergeCell ref="C103:G103"/>
    <mergeCell ref="C105:G105"/>
    <mergeCell ref="A1:G1"/>
    <mergeCell ref="C2:G2"/>
    <mergeCell ref="C3:G3"/>
    <mergeCell ref="C4:G4"/>
  </mergeCells>
  <printOptions/>
  <pageMargins left="0.31496062992125984" right="0.31496062992125984" top="0.1968503937007874" bottom="0.1968503937007874"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F4" sqref="F1:F16384"/>
    </sheetView>
  </sheetViews>
  <sheetFormatPr defaultColWidth="9.00390625" defaultRowHeight="12.75"/>
  <cols>
    <col min="1" max="1" width="5.25390625" style="0" customWidth="1"/>
    <col min="2" max="2" width="23.625" style="0" customWidth="1"/>
    <col min="3" max="3" width="5.875" style="0" customWidth="1"/>
    <col min="4" max="4" width="1.37890625" style="0" customWidth="1"/>
    <col min="5" max="5" width="16.75390625" style="0" customWidth="1"/>
    <col min="6" max="6" width="10.625" style="0" customWidth="1"/>
    <col min="7" max="7" width="11.375" style="0" customWidth="1"/>
    <col min="8" max="8" width="8.875" style="0" bestFit="1" customWidth="1"/>
    <col min="9" max="9" width="4.625" style="0" customWidth="1"/>
  </cols>
  <sheetData>
    <row r="1" spans="1:9" ht="18">
      <c r="A1" s="190" t="s">
        <v>83</v>
      </c>
      <c r="B1" s="191"/>
      <c r="C1" s="191"/>
      <c r="D1" s="191"/>
      <c r="E1" s="191"/>
      <c r="F1" s="191"/>
      <c r="G1" s="191"/>
      <c r="H1" s="191"/>
      <c r="I1" s="192"/>
    </row>
    <row r="2" spans="1:9" ht="15.75">
      <c r="A2" s="79" t="s">
        <v>84</v>
      </c>
      <c r="B2" s="80"/>
      <c r="C2" s="193" t="s">
        <v>75</v>
      </c>
      <c r="D2" s="194"/>
      <c r="E2" s="194"/>
      <c r="F2" s="194"/>
      <c r="G2" s="194"/>
      <c r="H2" s="194"/>
      <c r="I2" s="195"/>
    </row>
    <row r="3" spans="1:9" ht="12.75">
      <c r="A3" s="81" t="s">
        <v>86</v>
      </c>
      <c r="B3" s="82"/>
      <c r="C3" s="219" t="s">
        <v>356</v>
      </c>
      <c r="D3" s="220"/>
      <c r="E3" s="220"/>
      <c r="F3" s="220"/>
      <c r="G3" s="220"/>
      <c r="H3" s="220"/>
      <c r="I3" s="221"/>
    </row>
    <row r="4" spans="1:9" ht="12.75">
      <c r="A4" s="83" t="s">
        <v>87</v>
      </c>
      <c r="B4" s="84"/>
      <c r="C4" s="85"/>
      <c r="D4" s="85"/>
      <c r="E4" s="86"/>
      <c r="F4" s="87"/>
      <c r="G4" s="86"/>
      <c r="H4" s="87"/>
      <c r="I4" s="88"/>
    </row>
    <row r="5" spans="1:9" ht="12.75">
      <c r="A5" s="222"/>
      <c r="B5" s="222"/>
      <c r="C5" s="222"/>
      <c r="D5" s="222"/>
      <c r="E5" s="222"/>
      <c r="F5" s="222"/>
      <c r="G5" s="222"/>
      <c r="H5" s="222"/>
      <c r="I5" s="222"/>
    </row>
    <row r="6" spans="6:9" ht="12.75">
      <c r="F6" s="89"/>
      <c r="H6" s="89"/>
      <c r="I6" s="89"/>
    </row>
    <row r="7" spans="6:9" ht="12.75">
      <c r="F7" s="89"/>
      <c r="H7" s="89"/>
      <c r="I7" s="89"/>
    </row>
    <row r="8" spans="1:9" ht="15.75">
      <c r="A8" s="90" t="s">
        <v>92</v>
      </c>
      <c r="F8" s="89"/>
      <c r="H8" s="89"/>
      <c r="I8" s="89"/>
    </row>
    <row r="9" spans="6:9" ht="12.75">
      <c r="F9" s="89"/>
      <c r="H9" s="89"/>
      <c r="I9" s="89"/>
    </row>
    <row r="10" spans="1:9" ht="12.75">
      <c r="A10" s="91" t="s">
        <v>90</v>
      </c>
      <c r="B10" s="91" t="s">
        <v>91</v>
      </c>
      <c r="C10" s="92"/>
      <c r="D10" s="92"/>
      <c r="E10" s="93" t="s">
        <v>93</v>
      </c>
      <c r="F10" s="93"/>
      <c r="G10" s="93"/>
      <c r="H10" s="189" t="s">
        <v>48</v>
      </c>
      <c r="I10" s="189"/>
    </row>
    <row r="11" spans="1:9" ht="12.75">
      <c r="A11" s="94" t="s">
        <v>94</v>
      </c>
      <c r="B11" s="183" t="s">
        <v>95</v>
      </c>
      <c r="C11" s="184"/>
      <c r="D11" s="184"/>
      <c r="E11" s="95" t="s">
        <v>88</v>
      </c>
      <c r="F11" s="96"/>
      <c r="G11" s="96"/>
      <c r="H11" s="185">
        <f>'SO 03 pol'!G8</f>
        <v>0</v>
      </c>
      <c r="I11" s="185"/>
    </row>
    <row r="12" spans="1:9" ht="12.75">
      <c r="A12" s="97" t="s">
        <v>14</v>
      </c>
      <c r="B12" s="186" t="s">
        <v>96</v>
      </c>
      <c r="C12" s="187"/>
      <c r="D12" s="187"/>
      <c r="E12" s="98" t="s">
        <v>88</v>
      </c>
      <c r="F12" s="99"/>
      <c r="G12" s="99"/>
      <c r="H12" s="188">
        <f>'SO 03 pol'!G30</f>
        <v>0</v>
      </c>
      <c r="I12" s="188"/>
    </row>
    <row r="13" spans="1:9" ht="12.75">
      <c r="A13" s="97" t="s">
        <v>97</v>
      </c>
      <c r="B13" s="186" t="s">
        <v>98</v>
      </c>
      <c r="C13" s="187"/>
      <c r="D13" s="187"/>
      <c r="E13" s="98" t="s">
        <v>88</v>
      </c>
      <c r="F13" s="99"/>
      <c r="G13" s="99"/>
      <c r="H13" s="188">
        <f>'SO 03 pol'!G41</f>
        <v>0</v>
      </c>
      <c r="I13" s="188"/>
    </row>
    <row r="14" spans="1:9" ht="12.75">
      <c r="A14" s="97" t="s">
        <v>99</v>
      </c>
      <c r="B14" s="186" t="s">
        <v>100</v>
      </c>
      <c r="C14" s="187"/>
      <c r="D14" s="187"/>
      <c r="E14" s="98" t="s">
        <v>88</v>
      </c>
      <c r="F14" s="99"/>
      <c r="G14" s="99"/>
      <c r="H14" s="188">
        <f>'SO 03 pol'!G60</f>
        <v>0</v>
      </c>
      <c r="I14" s="188"/>
    </row>
    <row r="15" spans="1:9" ht="12.75">
      <c r="A15" s="97" t="s">
        <v>101</v>
      </c>
      <c r="B15" s="186" t="s">
        <v>102</v>
      </c>
      <c r="C15" s="187"/>
      <c r="D15" s="187"/>
      <c r="E15" s="98" t="s">
        <v>88</v>
      </c>
      <c r="F15" s="99"/>
      <c r="G15" s="99"/>
      <c r="H15" s="188">
        <f>'SO 03 pol'!G66</f>
        <v>0</v>
      </c>
      <c r="I15" s="188"/>
    </row>
    <row r="16" spans="1:9" ht="12.75">
      <c r="A16" s="97" t="s">
        <v>103</v>
      </c>
      <c r="B16" s="186" t="s">
        <v>104</v>
      </c>
      <c r="C16" s="187"/>
      <c r="D16" s="187"/>
      <c r="E16" s="98" t="s">
        <v>88</v>
      </c>
      <c r="F16" s="99"/>
      <c r="G16" s="99"/>
      <c r="H16" s="188">
        <f>'SO 03 pol'!G69</f>
        <v>0</v>
      </c>
      <c r="I16" s="188"/>
    </row>
    <row r="17" spans="1:9" ht="12.75">
      <c r="A17" s="97" t="s">
        <v>105</v>
      </c>
      <c r="B17" s="186" t="s">
        <v>106</v>
      </c>
      <c r="C17" s="187"/>
      <c r="D17" s="187"/>
      <c r="E17" s="98" t="s">
        <v>88</v>
      </c>
      <c r="F17" s="99"/>
      <c r="G17" s="99"/>
      <c r="H17" s="188">
        <f>'SO 03 pol'!G73</f>
        <v>0</v>
      </c>
      <c r="I17" s="188"/>
    </row>
    <row r="18" spans="1:9" ht="12.75">
      <c r="A18" s="97" t="s">
        <v>109</v>
      </c>
      <c r="B18" s="186" t="s">
        <v>110</v>
      </c>
      <c r="C18" s="187"/>
      <c r="D18" s="187"/>
      <c r="E18" s="98" t="s">
        <v>88</v>
      </c>
      <c r="F18" s="99"/>
      <c r="G18" s="99"/>
      <c r="H18" s="188">
        <f>'SO 03 pol'!G82</f>
        <v>0</v>
      </c>
      <c r="I18" s="188"/>
    </row>
    <row r="19" spans="1:9" ht="12.75">
      <c r="A19" s="100" t="s">
        <v>111</v>
      </c>
      <c r="B19" s="199" t="s">
        <v>112</v>
      </c>
      <c r="C19" s="200"/>
      <c r="D19" s="200"/>
      <c r="E19" s="101" t="s">
        <v>89</v>
      </c>
      <c r="F19" s="102"/>
      <c r="G19" s="102"/>
      <c r="H19" s="201">
        <f>'SO 03 pol'!G84</f>
        <v>0</v>
      </c>
      <c r="I19" s="201"/>
    </row>
    <row r="20" spans="1:9" ht="12.75">
      <c r="A20" s="103" t="s">
        <v>6</v>
      </c>
      <c r="B20" s="103"/>
      <c r="C20" s="104"/>
      <c r="D20" s="104"/>
      <c r="E20" s="105"/>
      <c r="F20" s="106"/>
      <c r="G20" s="106"/>
      <c r="H20" s="173">
        <f>SUM(H11:H19)</f>
        <v>0</v>
      </c>
      <c r="I20" s="173"/>
    </row>
  </sheetData>
  <sheetProtection password="E684" sheet="1"/>
  <mergeCells count="24">
    <mergeCell ref="H19:I19"/>
    <mergeCell ref="B13:D13"/>
    <mergeCell ref="H13:I13"/>
    <mergeCell ref="H20:I20"/>
    <mergeCell ref="B16:D16"/>
    <mergeCell ref="H16:I16"/>
    <mergeCell ref="B17:D17"/>
    <mergeCell ref="H17:I17"/>
    <mergeCell ref="B18:D18"/>
    <mergeCell ref="H18:I18"/>
    <mergeCell ref="B19:D19"/>
    <mergeCell ref="B14:D14"/>
    <mergeCell ref="H14:I14"/>
    <mergeCell ref="B15:D15"/>
    <mergeCell ref="H15:I15"/>
    <mergeCell ref="A1:I1"/>
    <mergeCell ref="C2:I2"/>
    <mergeCell ref="C3:I3"/>
    <mergeCell ref="A5:I5"/>
    <mergeCell ref="H10:I10"/>
    <mergeCell ref="B11:D11"/>
    <mergeCell ref="H11:I11"/>
    <mergeCell ref="B12:D12"/>
    <mergeCell ref="H12:I12"/>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9"/>
  <sheetViews>
    <sheetView zoomScalePageLayoutView="0" workbookViewId="0" topLeftCell="A51">
      <selection activeCell="F94" sqref="F94"/>
    </sheetView>
  </sheetViews>
  <sheetFormatPr defaultColWidth="9.00390625" defaultRowHeight="12.75"/>
  <cols>
    <col min="1" max="1" width="4.25390625" style="0" customWidth="1"/>
    <col min="2" max="2" width="14.375" style="0" customWidth="1"/>
    <col min="3" max="3" width="38.25390625" style="0" customWidth="1"/>
    <col min="4" max="4" width="4.625" style="0" customWidth="1"/>
    <col min="5" max="5" width="10.625" style="0" customWidth="1"/>
    <col min="6" max="6" width="9.875" style="0" customWidth="1"/>
    <col min="7" max="7" width="12.75390625" style="0" customWidth="1"/>
  </cols>
  <sheetData>
    <row r="1" spans="1:7" ht="15.75">
      <c r="A1" s="172" t="s">
        <v>113</v>
      </c>
      <c r="B1" s="172"/>
      <c r="C1" s="172"/>
      <c r="D1" s="172"/>
      <c r="E1" s="172"/>
      <c r="F1" s="172"/>
      <c r="G1" s="172"/>
    </row>
    <row r="2" spans="1:7" ht="12.75">
      <c r="A2" s="107" t="s">
        <v>114</v>
      </c>
      <c r="B2" s="108"/>
      <c r="C2" s="202" t="s">
        <v>355</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94</v>
      </c>
      <c r="C8" s="120" t="s">
        <v>95</v>
      </c>
      <c r="D8" s="121"/>
      <c r="E8" s="122"/>
      <c r="F8" s="123"/>
      <c r="G8" s="123">
        <f>SUM(G9:G29)</f>
        <v>0</v>
      </c>
    </row>
    <row r="9" spans="1:7" ht="12.75">
      <c r="A9" s="124">
        <v>1</v>
      </c>
      <c r="B9" s="125" t="s">
        <v>147</v>
      </c>
      <c r="C9" s="126" t="s">
        <v>148</v>
      </c>
      <c r="D9" s="127" t="s">
        <v>13</v>
      </c>
      <c r="E9" s="128">
        <v>106.8</v>
      </c>
      <c r="F9" s="129"/>
      <c r="G9" s="130">
        <f>ROUND(E9*F9,2)</f>
        <v>0</v>
      </c>
    </row>
    <row r="10" spans="1:7" ht="12.75">
      <c r="A10" s="124"/>
      <c r="B10" s="125"/>
      <c r="C10" s="131" t="s">
        <v>357</v>
      </c>
      <c r="D10" s="132"/>
      <c r="E10" s="133">
        <v>106.8</v>
      </c>
      <c r="F10" s="130"/>
      <c r="G10" s="130"/>
    </row>
    <row r="11" spans="1:7" ht="12.75">
      <c r="A11" s="124">
        <v>2</v>
      </c>
      <c r="B11" s="125" t="s">
        <v>358</v>
      </c>
      <c r="C11" s="126" t="s">
        <v>359</v>
      </c>
      <c r="D11" s="127" t="s">
        <v>13</v>
      </c>
      <c r="E11" s="128">
        <v>160.75</v>
      </c>
      <c r="F11" s="129"/>
      <c r="G11" s="130">
        <f>ROUND(E11*F11,2)</f>
        <v>0</v>
      </c>
    </row>
    <row r="12" spans="1:7" ht="12.75">
      <c r="A12" s="124"/>
      <c r="B12" s="125"/>
      <c r="C12" s="131" t="s">
        <v>360</v>
      </c>
      <c r="D12" s="132"/>
      <c r="E12" s="133">
        <v>160.75</v>
      </c>
      <c r="F12" s="130"/>
      <c r="G12" s="130"/>
    </row>
    <row r="13" spans="1:7" ht="22.5">
      <c r="A13" s="124">
        <v>3</v>
      </c>
      <c r="B13" s="125" t="s">
        <v>158</v>
      </c>
      <c r="C13" s="126" t="s">
        <v>159</v>
      </c>
      <c r="D13" s="127" t="s">
        <v>13</v>
      </c>
      <c r="E13" s="128">
        <v>19.62</v>
      </c>
      <c r="F13" s="129"/>
      <c r="G13" s="130">
        <f>ROUND(E13*F13,2)</f>
        <v>0</v>
      </c>
    </row>
    <row r="14" spans="1:7" ht="12.75">
      <c r="A14" s="124"/>
      <c r="B14" s="125"/>
      <c r="C14" s="131" t="s">
        <v>361</v>
      </c>
      <c r="D14" s="132"/>
      <c r="E14" s="133">
        <v>19.62</v>
      </c>
      <c r="F14" s="130"/>
      <c r="G14" s="130"/>
    </row>
    <row r="15" spans="1:7" ht="12.75">
      <c r="A15" s="124">
        <v>4</v>
      </c>
      <c r="B15" s="125" t="s">
        <v>154</v>
      </c>
      <c r="C15" s="126" t="s">
        <v>155</v>
      </c>
      <c r="D15" s="127" t="s">
        <v>13</v>
      </c>
      <c r="E15" s="128">
        <v>64.4</v>
      </c>
      <c r="F15" s="129"/>
      <c r="G15" s="130">
        <f>ROUND(E15*F15,2)</f>
        <v>0</v>
      </c>
    </row>
    <row r="16" spans="1:7" ht="12.75">
      <c r="A16" s="124"/>
      <c r="B16" s="125"/>
      <c r="C16" s="131" t="s">
        <v>362</v>
      </c>
      <c r="D16" s="132"/>
      <c r="E16" s="133">
        <v>48.4</v>
      </c>
      <c r="F16" s="130"/>
      <c r="G16" s="130"/>
    </row>
    <row r="17" spans="1:7" ht="12.75">
      <c r="A17" s="124"/>
      <c r="B17" s="125"/>
      <c r="C17" s="131" t="s">
        <v>363</v>
      </c>
      <c r="D17" s="132"/>
      <c r="E17" s="133">
        <v>16</v>
      </c>
      <c r="F17" s="130"/>
      <c r="G17" s="130"/>
    </row>
    <row r="18" spans="1:7" ht="12.75">
      <c r="A18" s="124">
        <v>5</v>
      </c>
      <c r="B18" s="125" t="s">
        <v>164</v>
      </c>
      <c r="C18" s="126" t="s">
        <v>165</v>
      </c>
      <c r="D18" s="127" t="s">
        <v>13</v>
      </c>
      <c r="E18" s="128">
        <v>16</v>
      </c>
      <c r="F18" s="129"/>
      <c r="G18" s="130">
        <f>ROUND(E18*F18,2)</f>
        <v>0</v>
      </c>
    </row>
    <row r="19" spans="1:7" ht="12.75">
      <c r="A19" s="124"/>
      <c r="B19" s="125"/>
      <c r="C19" s="131" t="s">
        <v>364</v>
      </c>
      <c r="D19" s="132"/>
      <c r="E19" s="133">
        <v>16</v>
      </c>
      <c r="F19" s="130"/>
      <c r="G19" s="130"/>
    </row>
    <row r="20" spans="1:7" ht="12.75">
      <c r="A20" s="124">
        <v>6</v>
      </c>
      <c r="B20" s="125" t="s">
        <v>365</v>
      </c>
      <c r="C20" s="126" t="s">
        <v>366</v>
      </c>
      <c r="D20" s="127" t="s">
        <v>169</v>
      </c>
      <c r="E20" s="128">
        <v>28.8</v>
      </c>
      <c r="F20" s="129"/>
      <c r="G20" s="130">
        <f>ROUND(E20*F20,2)</f>
        <v>0</v>
      </c>
    </row>
    <row r="21" spans="1:7" ht="12.75">
      <c r="A21" s="124"/>
      <c r="B21" s="125"/>
      <c r="C21" s="131" t="s">
        <v>367</v>
      </c>
      <c r="D21" s="132"/>
      <c r="E21" s="133">
        <v>28.8</v>
      </c>
      <c r="F21" s="130"/>
      <c r="G21" s="130"/>
    </row>
    <row r="22" spans="1:7" ht="12.75">
      <c r="A22" s="124">
        <v>7</v>
      </c>
      <c r="B22" s="125" t="s">
        <v>171</v>
      </c>
      <c r="C22" s="126" t="s">
        <v>172</v>
      </c>
      <c r="D22" s="127" t="s">
        <v>13</v>
      </c>
      <c r="E22" s="128">
        <v>17.76</v>
      </c>
      <c r="F22" s="129"/>
      <c r="G22" s="130">
        <f>ROUND(E22*F22,2)</f>
        <v>0</v>
      </c>
    </row>
    <row r="23" spans="1:7" ht="12.75">
      <c r="A23" s="124"/>
      <c r="B23" s="125"/>
      <c r="C23" s="131" t="s">
        <v>368</v>
      </c>
      <c r="D23" s="132"/>
      <c r="E23" s="133">
        <v>17.76</v>
      </c>
      <c r="F23" s="130"/>
      <c r="G23" s="130"/>
    </row>
    <row r="24" spans="1:7" ht="22.5">
      <c r="A24" s="124">
        <v>8</v>
      </c>
      <c r="B24" s="125" t="s">
        <v>183</v>
      </c>
      <c r="C24" s="126" t="s">
        <v>184</v>
      </c>
      <c r="D24" s="127" t="s">
        <v>13</v>
      </c>
      <c r="E24" s="128">
        <v>333.81</v>
      </c>
      <c r="F24" s="129"/>
      <c r="G24" s="130">
        <f>ROUND(E24*F24,2)</f>
        <v>0</v>
      </c>
    </row>
    <row r="25" spans="1:7" ht="12.75">
      <c r="A25" s="124"/>
      <c r="B25" s="125"/>
      <c r="C25" s="131" t="s">
        <v>369</v>
      </c>
      <c r="D25" s="132"/>
      <c r="E25" s="133">
        <v>333.81</v>
      </c>
      <c r="F25" s="130"/>
      <c r="G25" s="130"/>
    </row>
    <row r="26" spans="1:7" ht="12.75">
      <c r="A26" s="124">
        <v>9</v>
      </c>
      <c r="B26" s="125" t="s">
        <v>222</v>
      </c>
      <c r="C26" s="126" t="s">
        <v>223</v>
      </c>
      <c r="D26" s="127" t="s">
        <v>11</v>
      </c>
      <c r="E26" s="128">
        <v>677.5</v>
      </c>
      <c r="F26" s="129"/>
      <c r="G26" s="130">
        <f>ROUND(E26*F26,2)</f>
        <v>0</v>
      </c>
    </row>
    <row r="27" spans="1:7" ht="12.75">
      <c r="A27" s="124"/>
      <c r="B27" s="125"/>
      <c r="C27" s="131" t="s">
        <v>370</v>
      </c>
      <c r="D27" s="132"/>
      <c r="E27" s="133">
        <v>677.5</v>
      </c>
      <c r="F27" s="130"/>
      <c r="G27" s="130"/>
    </row>
    <row r="28" spans="1:7" ht="12.75">
      <c r="A28" s="124">
        <v>10</v>
      </c>
      <c r="B28" s="125" t="s">
        <v>241</v>
      </c>
      <c r="C28" s="126" t="s">
        <v>242</v>
      </c>
      <c r="D28" s="127" t="s">
        <v>169</v>
      </c>
      <c r="E28" s="128">
        <v>600.858</v>
      </c>
      <c r="F28" s="129"/>
      <c r="G28" s="130">
        <f>ROUND(E28*F28,2)</f>
        <v>0</v>
      </c>
    </row>
    <row r="29" spans="1:7" ht="12.75">
      <c r="A29" s="124"/>
      <c r="B29" s="125"/>
      <c r="C29" s="131" t="s">
        <v>371</v>
      </c>
      <c r="D29" s="132"/>
      <c r="E29" s="133">
        <v>600.858</v>
      </c>
      <c r="F29" s="130"/>
      <c r="G29" s="130"/>
    </row>
    <row r="30" spans="1:7" ht="12.75">
      <c r="A30" s="134" t="s">
        <v>122</v>
      </c>
      <c r="B30" s="135" t="s">
        <v>14</v>
      </c>
      <c r="C30" s="136" t="s">
        <v>96</v>
      </c>
      <c r="D30" s="137"/>
      <c r="E30" s="138"/>
      <c r="F30" s="139"/>
      <c r="G30" s="139">
        <f>SUM(G31:G40)</f>
        <v>0</v>
      </c>
    </row>
    <row r="31" spans="1:7" ht="12.75">
      <c r="A31" s="124">
        <v>11</v>
      </c>
      <c r="B31" s="125" t="s">
        <v>372</v>
      </c>
      <c r="C31" s="126" t="s">
        <v>373</v>
      </c>
      <c r="D31" s="127" t="s">
        <v>13</v>
      </c>
      <c r="E31" s="128">
        <v>1.683</v>
      </c>
      <c r="F31" s="129"/>
      <c r="G31" s="130">
        <f>ROUND(E31*F31,2)</f>
        <v>0</v>
      </c>
    </row>
    <row r="32" spans="1:7" ht="12.75">
      <c r="A32" s="124"/>
      <c r="B32" s="125"/>
      <c r="C32" s="131" t="s">
        <v>374</v>
      </c>
      <c r="D32" s="132"/>
      <c r="E32" s="133">
        <v>1.683</v>
      </c>
      <c r="F32" s="130"/>
      <c r="G32" s="130"/>
    </row>
    <row r="33" spans="1:7" ht="12.75">
      <c r="A33" s="124">
        <v>12</v>
      </c>
      <c r="B33" s="125" t="s">
        <v>375</v>
      </c>
      <c r="C33" s="126" t="s">
        <v>376</v>
      </c>
      <c r="D33" s="127" t="s">
        <v>11</v>
      </c>
      <c r="E33" s="128">
        <v>5.28</v>
      </c>
      <c r="F33" s="129"/>
      <c r="G33" s="130">
        <f>ROUND(E33*F33,2)</f>
        <v>0</v>
      </c>
    </row>
    <row r="34" spans="1:7" ht="12.75">
      <c r="A34" s="124"/>
      <c r="B34" s="125"/>
      <c r="C34" s="131" t="s">
        <v>377</v>
      </c>
      <c r="D34" s="132"/>
      <c r="E34" s="133">
        <v>5.28</v>
      </c>
      <c r="F34" s="130"/>
      <c r="G34" s="130"/>
    </row>
    <row r="35" spans="1:7" ht="12.75">
      <c r="A35" s="124">
        <v>13</v>
      </c>
      <c r="B35" s="125" t="s">
        <v>378</v>
      </c>
      <c r="C35" s="126" t="s">
        <v>379</v>
      </c>
      <c r="D35" s="127" t="s">
        <v>11</v>
      </c>
      <c r="E35" s="128">
        <v>5.28</v>
      </c>
      <c r="F35" s="129"/>
      <c r="G35" s="130">
        <f>ROUND(E35*F35,2)</f>
        <v>0</v>
      </c>
    </row>
    <row r="36" spans="1:7" ht="12.75">
      <c r="A36" s="124">
        <v>14</v>
      </c>
      <c r="B36" s="125" t="s">
        <v>250</v>
      </c>
      <c r="C36" s="126" t="s">
        <v>251</v>
      </c>
      <c r="D36" s="127" t="s">
        <v>11</v>
      </c>
      <c r="E36" s="128">
        <v>79.8</v>
      </c>
      <c r="F36" s="129"/>
      <c r="G36" s="130">
        <f>ROUND(E36*F36,2)</f>
        <v>0</v>
      </c>
    </row>
    <row r="37" spans="1:7" ht="12.75">
      <c r="A37" s="124"/>
      <c r="B37" s="125"/>
      <c r="C37" s="131" t="s">
        <v>380</v>
      </c>
      <c r="D37" s="132"/>
      <c r="E37" s="133">
        <v>79.8</v>
      </c>
      <c r="F37" s="130"/>
      <c r="G37" s="130"/>
    </row>
    <row r="38" spans="1:7" ht="22.5">
      <c r="A38" s="124">
        <v>15</v>
      </c>
      <c r="B38" s="125" t="s">
        <v>253</v>
      </c>
      <c r="C38" s="126" t="s">
        <v>254</v>
      </c>
      <c r="D38" s="127" t="s">
        <v>13</v>
      </c>
      <c r="E38" s="128">
        <v>10.767</v>
      </c>
      <c r="F38" s="129"/>
      <c r="G38" s="130">
        <f>ROUND(E38*F38,2)</f>
        <v>0</v>
      </c>
    </row>
    <row r="39" spans="1:7" ht="12.75">
      <c r="A39" s="124"/>
      <c r="B39" s="125"/>
      <c r="C39" s="131" t="s">
        <v>381</v>
      </c>
      <c r="D39" s="132"/>
      <c r="E39" s="133">
        <v>10.767</v>
      </c>
      <c r="F39" s="130"/>
      <c r="G39" s="130"/>
    </row>
    <row r="40" spans="1:7" ht="22.5">
      <c r="A40" s="124">
        <v>16</v>
      </c>
      <c r="B40" s="125" t="s">
        <v>244</v>
      </c>
      <c r="C40" s="126" t="s">
        <v>245</v>
      </c>
      <c r="D40" s="127" t="s">
        <v>12</v>
      </c>
      <c r="E40" s="128">
        <v>218</v>
      </c>
      <c r="F40" s="129"/>
      <c r="G40" s="130">
        <f>ROUND(E40*F40,2)</f>
        <v>0</v>
      </c>
    </row>
    <row r="41" spans="1:7" ht="12.75">
      <c r="A41" s="134" t="s">
        <v>122</v>
      </c>
      <c r="B41" s="135" t="s">
        <v>97</v>
      </c>
      <c r="C41" s="136" t="s">
        <v>98</v>
      </c>
      <c r="D41" s="137"/>
      <c r="E41" s="138"/>
      <c r="F41" s="139"/>
      <c r="G41" s="139">
        <f>SUM(G42:G59)</f>
        <v>0</v>
      </c>
    </row>
    <row r="42" spans="1:7" ht="12.75">
      <c r="A42" s="124">
        <v>17</v>
      </c>
      <c r="B42" s="125" t="s">
        <v>382</v>
      </c>
      <c r="C42" s="126" t="s">
        <v>383</v>
      </c>
      <c r="D42" s="127" t="s">
        <v>11</v>
      </c>
      <c r="E42" s="128">
        <v>587.9</v>
      </c>
      <c r="F42" s="129"/>
      <c r="G42" s="130">
        <f>ROUND(E42*F42,2)</f>
        <v>0</v>
      </c>
    </row>
    <row r="43" spans="1:7" ht="22.5">
      <c r="A43" s="124">
        <v>18</v>
      </c>
      <c r="B43" s="125" t="s">
        <v>384</v>
      </c>
      <c r="C43" s="126" t="s">
        <v>385</v>
      </c>
      <c r="D43" s="127" t="s">
        <v>11</v>
      </c>
      <c r="E43" s="128">
        <v>115</v>
      </c>
      <c r="F43" s="129"/>
      <c r="G43" s="130">
        <f>ROUND(E43*F43,2)</f>
        <v>0</v>
      </c>
    </row>
    <row r="44" spans="1:7" ht="12.75">
      <c r="A44" s="124"/>
      <c r="B44" s="125"/>
      <c r="C44" s="131" t="s">
        <v>386</v>
      </c>
      <c r="D44" s="132"/>
      <c r="E44" s="133">
        <v>115</v>
      </c>
      <c r="F44" s="130"/>
      <c r="G44" s="130"/>
    </row>
    <row r="45" spans="1:7" ht="22.5">
      <c r="A45" s="124">
        <v>19</v>
      </c>
      <c r="B45" s="125" t="s">
        <v>387</v>
      </c>
      <c r="C45" s="126" t="s">
        <v>388</v>
      </c>
      <c r="D45" s="127" t="s">
        <v>11</v>
      </c>
      <c r="E45" s="128">
        <v>587.9</v>
      </c>
      <c r="F45" s="129"/>
      <c r="G45" s="130">
        <f>ROUND(E45*F45,2)</f>
        <v>0</v>
      </c>
    </row>
    <row r="46" spans="1:7" ht="12.75">
      <c r="A46" s="124"/>
      <c r="B46" s="125"/>
      <c r="C46" s="131" t="s">
        <v>389</v>
      </c>
      <c r="D46" s="132"/>
      <c r="E46" s="133">
        <v>587.9</v>
      </c>
      <c r="F46" s="130"/>
      <c r="G46" s="130"/>
    </row>
    <row r="47" spans="1:7" ht="22.5">
      <c r="A47" s="124">
        <v>20</v>
      </c>
      <c r="B47" s="125" t="s">
        <v>262</v>
      </c>
      <c r="C47" s="126" t="s">
        <v>263</v>
      </c>
      <c r="D47" s="127" t="s">
        <v>11</v>
      </c>
      <c r="E47" s="128">
        <v>677.5</v>
      </c>
      <c r="F47" s="129"/>
      <c r="G47" s="130">
        <f>ROUND(E47*F47,2)</f>
        <v>0</v>
      </c>
    </row>
    <row r="48" spans="1:7" ht="12.75">
      <c r="A48" s="124"/>
      <c r="B48" s="125"/>
      <c r="C48" s="131" t="s">
        <v>390</v>
      </c>
      <c r="D48" s="132"/>
      <c r="E48" s="133">
        <v>562.5</v>
      </c>
      <c r="F48" s="130"/>
      <c r="G48" s="130"/>
    </row>
    <row r="49" spans="1:7" ht="12.75">
      <c r="A49" s="124"/>
      <c r="B49" s="125"/>
      <c r="C49" s="131" t="s">
        <v>386</v>
      </c>
      <c r="D49" s="132"/>
      <c r="E49" s="133">
        <v>115</v>
      </c>
      <c r="F49" s="130"/>
      <c r="G49" s="130"/>
    </row>
    <row r="50" spans="1:7" ht="22.5">
      <c r="A50" s="124">
        <v>21</v>
      </c>
      <c r="B50" s="125" t="s">
        <v>274</v>
      </c>
      <c r="C50" s="126" t="s">
        <v>275</v>
      </c>
      <c r="D50" s="127" t="s">
        <v>11</v>
      </c>
      <c r="E50" s="128">
        <v>562.5</v>
      </c>
      <c r="F50" s="129"/>
      <c r="G50" s="130">
        <f>ROUND(E50*F50,2)</f>
        <v>0</v>
      </c>
    </row>
    <row r="51" spans="1:7" ht="12.75">
      <c r="A51" s="124"/>
      <c r="B51" s="125"/>
      <c r="C51" s="131" t="s">
        <v>390</v>
      </c>
      <c r="D51" s="132"/>
      <c r="E51" s="133">
        <v>562.5</v>
      </c>
      <c r="F51" s="130"/>
      <c r="G51" s="130"/>
    </row>
    <row r="52" spans="1:7" ht="22.5">
      <c r="A52" s="124">
        <v>22</v>
      </c>
      <c r="B52" s="125" t="s">
        <v>391</v>
      </c>
      <c r="C52" s="126" t="s">
        <v>392</v>
      </c>
      <c r="D52" s="127" t="s">
        <v>11</v>
      </c>
      <c r="E52" s="128">
        <v>562.5</v>
      </c>
      <c r="F52" s="129"/>
      <c r="G52" s="130">
        <f>ROUND(E52*F52,2)</f>
        <v>0</v>
      </c>
    </row>
    <row r="53" spans="1:7" ht="22.5">
      <c r="A53" s="124">
        <v>23</v>
      </c>
      <c r="B53" s="125" t="s">
        <v>393</v>
      </c>
      <c r="C53" s="126" t="s">
        <v>394</v>
      </c>
      <c r="D53" s="127" t="s">
        <v>11</v>
      </c>
      <c r="E53" s="128">
        <v>562.5</v>
      </c>
      <c r="F53" s="129"/>
      <c r="G53" s="130">
        <f>ROUND(E53*F53,2)</f>
        <v>0</v>
      </c>
    </row>
    <row r="54" spans="1:7" ht="22.5">
      <c r="A54" s="124">
        <v>24</v>
      </c>
      <c r="B54" s="125" t="s">
        <v>285</v>
      </c>
      <c r="C54" s="126" t="s">
        <v>395</v>
      </c>
      <c r="D54" s="127" t="s">
        <v>11</v>
      </c>
      <c r="E54" s="128">
        <v>562.5</v>
      </c>
      <c r="F54" s="129"/>
      <c r="G54" s="130">
        <f>ROUND(E54*F54,2)</f>
        <v>0</v>
      </c>
    </row>
    <row r="55" spans="1:7" ht="12.75">
      <c r="A55" s="124"/>
      <c r="B55" s="125"/>
      <c r="C55" s="174" t="s">
        <v>282</v>
      </c>
      <c r="D55" s="168"/>
      <c r="E55" s="169"/>
      <c r="F55" s="170"/>
      <c r="G55" s="171"/>
    </row>
    <row r="56" spans="1:7" ht="12.75">
      <c r="A56" s="124">
        <v>25</v>
      </c>
      <c r="B56" s="125" t="s">
        <v>396</v>
      </c>
      <c r="C56" s="126" t="s">
        <v>397</v>
      </c>
      <c r="D56" s="127" t="s">
        <v>11</v>
      </c>
      <c r="E56" s="128">
        <v>115</v>
      </c>
      <c r="F56" s="129"/>
      <c r="G56" s="130">
        <f>ROUND(E56*F56,2)</f>
        <v>0</v>
      </c>
    </row>
    <row r="57" spans="1:7" ht="12.75">
      <c r="A57" s="124">
        <v>26</v>
      </c>
      <c r="B57" s="125" t="s">
        <v>398</v>
      </c>
      <c r="C57" s="126" t="s">
        <v>399</v>
      </c>
      <c r="D57" s="127" t="s">
        <v>11</v>
      </c>
      <c r="E57" s="128">
        <v>116.15</v>
      </c>
      <c r="F57" s="129"/>
      <c r="G57" s="130">
        <f>ROUND(E57*F57,2)</f>
        <v>0</v>
      </c>
    </row>
    <row r="58" spans="1:7" ht="12.75">
      <c r="A58" s="124"/>
      <c r="B58" s="125"/>
      <c r="C58" s="131" t="s">
        <v>400</v>
      </c>
      <c r="D58" s="132"/>
      <c r="E58" s="133">
        <v>116.15</v>
      </c>
      <c r="F58" s="130"/>
      <c r="G58" s="130"/>
    </row>
    <row r="59" spans="1:7" ht="22.5">
      <c r="A59" s="124">
        <v>27</v>
      </c>
      <c r="B59" s="125"/>
      <c r="C59" s="126" t="s">
        <v>287</v>
      </c>
      <c r="D59" s="127" t="s">
        <v>311</v>
      </c>
      <c r="E59" s="128">
        <v>1</v>
      </c>
      <c r="F59" s="129"/>
      <c r="G59" s="130">
        <f>ROUND(E59*F59,2)</f>
        <v>0</v>
      </c>
    </row>
    <row r="60" spans="1:7" ht="12.75">
      <c r="A60" s="134" t="s">
        <v>122</v>
      </c>
      <c r="B60" s="135" t="s">
        <v>99</v>
      </c>
      <c r="C60" s="136" t="s">
        <v>100</v>
      </c>
      <c r="D60" s="137"/>
      <c r="E60" s="138"/>
      <c r="F60" s="139"/>
      <c r="G60" s="139">
        <f>SUM(G61:G65)</f>
        <v>0</v>
      </c>
    </row>
    <row r="61" spans="1:7" ht="22.5">
      <c r="A61" s="124">
        <v>28</v>
      </c>
      <c r="B61" s="125" t="s">
        <v>294</v>
      </c>
      <c r="C61" s="126" t="s">
        <v>295</v>
      </c>
      <c r="D61" s="127" t="s">
        <v>132</v>
      </c>
      <c r="E61" s="128">
        <v>2</v>
      </c>
      <c r="F61" s="129"/>
      <c r="G61" s="130">
        <f>ROUND(E61*F61,2)</f>
        <v>0</v>
      </c>
    </row>
    <row r="62" spans="1:7" ht="12.75">
      <c r="A62" s="124"/>
      <c r="B62" s="125"/>
      <c r="C62" s="131" t="s">
        <v>401</v>
      </c>
      <c r="D62" s="132"/>
      <c r="E62" s="133">
        <v>2</v>
      </c>
      <c r="F62" s="130"/>
      <c r="G62" s="130"/>
    </row>
    <row r="63" spans="1:7" ht="12.75">
      <c r="A63" s="124">
        <v>29</v>
      </c>
      <c r="B63" s="125" t="s">
        <v>402</v>
      </c>
      <c r="C63" s="126" t="s">
        <v>403</v>
      </c>
      <c r="D63" s="127" t="s">
        <v>132</v>
      </c>
      <c r="E63" s="128">
        <v>2</v>
      </c>
      <c r="F63" s="129"/>
      <c r="G63" s="130">
        <f>ROUND(E63*F63,2)</f>
        <v>0</v>
      </c>
    </row>
    <row r="64" spans="1:7" ht="22.5">
      <c r="A64" s="124">
        <v>30</v>
      </c>
      <c r="B64" s="125" t="s">
        <v>299</v>
      </c>
      <c r="C64" s="126" t="s">
        <v>300</v>
      </c>
      <c r="D64" s="127" t="s">
        <v>132</v>
      </c>
      <c r="E64" s="128">
        <v>2</v>
      </c>
      <c r="F64" s="129"/>
      <c r="G64" s="130">
        <f>ROUND(E64*F64,2)</f>
        <v>0</v>
      </c>
    </row>
    <row r="65" spans="1:7" ht="22.5">
      <c r="A65" s="124">
        <v>31</v>
      </c>
      <c r="B65" s="125" t="s">
        <v>301</v>
      </c>
      <c r="C65" s="126" t="s">
        <v>302</v>
      </c>
      <c r="D65" s="127" t="s">
        <v>132</v>
      </c>
      <c r="E65" s="128">
        <v>2</v>
      </c>
      <c r="F65" s="129"/>
      <c r="G65" s="130">
        <f>ROUND(E65*F65,2)</f>
        <v>0</v>
      </c>
    </row>
    <row r="66" spans="1:7" ht="12.75">
      <c r="A66" s="134" t="s">
        <v>122</v>
      </c>
      <c r="B66" s="135" t="s">
        <v>101</v>
      </c>
      <c r="C66" s="136" t="s">
        <v>102</v>
      </c>
      <c r="D66" s="137"/>
      <c r="E66" s="138"/>
      <c r="F66" s="139"/>
      <c r="G66" s="139">
        <f>SUM(G67:G68)</f>
        <v>0</v>
      </c>
    </row>
    <row r="67" spans="1:7" ht="22.5">
      <c r="A67" s="124">
        <v>32</v>
      </c>
      <c r="B67" s="125" t="s">
        <v>303</v>
      </c>
      <c r="C67" s="126" t="s">
        <v>304</v>
      </c>
      <c r="D67" s="127" t="s">
        <v>12</v>
      </c>
      <c r="E67" s="128">
        <v>130.795</v>
      </c>
      <c r="F67" s="129"/>
      <c r="G67" s="130">
        <f>ROUND(E67*F67,2)</f>
        <v>0</v>
      </c>
    </row>
    <row r="68" spans="1:7" ht="12.75">
      <c r="A68" s="124"/>
      <c r="B68" s="125"/>
      <c r="C68" s="131" t="s">
        <v>404</v>
      </c>
      <c r="D68" s="132"/>
      <c r="E68" s="133">
        <v>130.795</v>
      </c>
      <c r="F68" s="130"/>
      <c r="G68" s="130"/>
    </row>
    <row r="69" spans="1:7" ht="12.75">
      <c r="A69" s="134" t="s">
        <v>122</v>
      </c>
      <c r="B69" s="135" t="s">
        <v>103</v>
      </c>
      <c r="C69" s="136" t="s">
        <v>104</v>
      </c>
      <c r="D69" s="137"/>
      <c r="E69" s="138"/>
      <c r="F69" s="139"/>
      <c r="G69" s="139">
        <f>SUM(G70:G72)</f>
        <v>0</v>
      </c>
    </row>
    <row r="70" spans="1:7" ht="12.75">
      <c r="A70" s="124">
        <v>33</v>
      </c>
      <c r="B70" s="125" t="s">
        <v>315</v>
      </c>
      <c r="C70" s="126" t="s">
        <v>316</v>
      </c>
      <c r="D70" s="127" t="s">
        <v>132</v>
      </c>
      <c r="E70" s="128">
        <v>84</v>
      </c>
      <c r="F70" s="129"/>
      <c r="G70" s="130">
        <f>ROUND(E70*F70,2)</f>
        <v>0</v>
      </c>
    </row>
    <row r="71" spans="1:7" ht="12.75">
      <c r="A71" s="124"/>
      <c r="B71" s="125"/>
      <c r="C71" s="131" t="s">
        <v>405</v>
      </c>
      <c r="D71" s="132"/>
      <c r="E71" s="133">
        <v>84</v>
      </c>
      <c r="F71" s="130"/>
      <c r="G71" s="130"/>
    </row>
    <row r="72" spans="1:7" ht="22.5">
      <c r="A72" s="124">
        <v>34</v>
      </c>
      <c r="B72" s="125" t="s">
        <v>318</v>
      </c>
      <c r="C72" s="126" t="s">
        <v>406</v>
      </c>
      <c r="D72" s="127" t="s">
        <v>132</v>
      </c>
      <c r="E72" s="128">
        <v>84</v>
      </c>
      <c r="F72" s="129"/>
      <c r="G72" s="130">
        <f>ROUND(E72*F72,2)</f>
        <v>0</v>
      </c>
    </row>
    <row r="73" spans="1:7" ht="12.75">
      <c r="A73" s="134" t="s">
        <v>122</v>
      </c>
      <c r="B73" s="135" t="s">
        <v>105</v>
      </c>
      <c r="C73" s="136" t="s">
        <v>106</v>
      </c>
      <c r="D73" s="137"/>
      <c r="E73" s="138"/>
      <c r="F73" s="139"/>
      <c r="G73" s="139">
        <f>SUM(G74:G81)</f>
        <v>0</v>
      </c>
    </row>
    <row r="74" spans="1:7" ht="12.75">
      <c r="A74" s="124">
        <v>35</v>
      </c>
      <c r="B74" s="125" t="s">
        <v>407</v>
      </c>
      <c r="C74" s="126" t="s">
        <v>408</v>
      </c>
      <c r="D74" s="127" t="s">
        <v>132</v>
      </c>
      <c r="E74" s="128">
        <v>2</v>
      </c>
      <c r="F74" s="129"/>
      <c r="G74" s="130">
        <f>ROUND(E74*F74,2)</f>
        <v>0</v>
      </c>
    </row>
    <row r="75" spans="1:7" ht="12.75">
      <c r="A75" s="124"/>
      <c r="B75" s="125"/>
      <c r="C75" s="131" t="s">
        <v>409</v>
      </c>
      <c r="D75" s="132"/>
      <c r="E75" s="133">
        <v>2</v>
      </c>
      <c r="F75" s="130"/>
      <c r="G75" s="130"/>
    </row>
    <row r="76" spans="1:7" ht="12.75">
      <c r="A76" s="124">
        <v>36</v>
      </c>
      <c r="B76" s="125" t="s">
        <v>320</v>
      </c>
      <c r="C76" s="126" t="s">
        <v>321</v>
      </c>
      <c r="D76" s="127" t="s">
        <v>132</v>
      </c>
      <c r="E76" s="128">
        <v>42</v>
      </c>
      <c r="F76" s="129"/>
      <c r="G76" s="130">
        <f>ROUND(E76*F76,2)</f>
        <v>0</v>
      </c>
    </row>
    <row r="77" spans="1:7" ht="12.75">
      <c r="A77" s="124"/>
      <c r="B77" s="125"/>
      <c r="C77" s="131" t="s">
        <v>410</v>
      </c>
      <c r="D77" s="132"/>
      <c r="E77" s="133">
        <v>42</v>
      </c>
      <c r="F77" s="130"/>
      <c r="G77" s="130"/>
    </row>
    <row r="78" spans="1:7" ht="12.75">
      <c r="A78" s="124">
        <v>37</v>
      </c>
      <c r="B78" s="125" t="s">
        <v>323</v>
      </c>
      <c r="C78" s="126" t="s">
        <v>411</v>
      </c>
      <c r="D78" s="127" t="s">
        <v>132</v>
      </c>
      <c r="E78" s="128">
        <v>42</v>
      </c>
      <c r="F78" s="129"/>
      <c r="G78" s="130">
        <f>ROUND(E78*F78,2)</f>
        <v>0</v>
      </c>
    </row>
    <row r="79" spans="1:7" ht="22.5">
      <c r="A79" s="124">
        <v>38</v>
      </c>
      <c r="B79" s="125" t="s">
        <v>412</v>
      </c>
      <c r="C79" s="126" t="s">
        <v>413</v>
      </c>
      <c r="D79" s="127" t="s">
        <v>132</v>
      </c>
      <c r="E79" s="128">
        <v>4</v>
      </c>
      <c r="F79" s="129"/>
      <c r="G79" s="130">
        <f>ROUND(E79*F79,2)</f>
        <v>0</v>
      </c>
    </row>
    <row r="80" spans="1:7" ht="12.75">
      <c r="A80" s="124">
        <v>39</v>
      </c>
      <c r="B80" s="125" t="s">
        <v>414</v>
      </c>
      <c r="C80" s="126" t="s">
        <v>415</v>
      </c>
      <c r="D80" s="127" t="s">
        <v>311</v>
      </c>
      <c r="E80" s="128">
        <v>1</v>
      </c>
      <c r="F80" s="129"/>
      <c r="G80" s="130">
        <f>ROUND(E80*F80,2)</f>
        <v>0</v>
      </c>
    </row>
    <row r="81" spans="1:7" ht="12.75">
      <c r="A81" s="124">
        <v>40</v>
      </c>
      <c r="B81" s="125" t="s">
        <v>416</v>
      </c>
      <c r="C81" s="126" t="s">
        <v>417</v>
      </c>
      <c r="D81" s="127" t="s">
        <v>311</v>
      </c>
      <c r="E81" s="128">
        <v>1</v>
      </c>
      <c r="F81" s="129"/>
      <c r="G81" s="130">
        <f>ROUND(E81*F81,2)</f>
        <v>0</v>
      </c>
    </row>
    <row r="82" spans="1:7" ht="12.75">
      <c r="A82" s="134" t="s">
        <v>122</v>
      </c>
      <c r="B82" s="135" t="s">
        <v>109</v>
      </c>
      <c r="C82" s="136" t="s">
        <v>110</v>
      </c>
      <c r="D82" s="137"/>
      <c r="E82" s="138"/>
      <c r="F82" s="139"/>
      <c r="G82" s="139">
        <f>SUM(G83:G83)</f>
        <v>0</v>
      </c>
    </row>
    <row r="83" spans="1:7" ht="12.75">
      <c r="A83" s="124">
        <v>41</v>
      </c>
      <c r="B83" s="125" t="s">
        <v>343</v>
      </c>
      <c r="C83" s="126" t="s">
        <v>344</v>
      </c>
      <c r="D83" s="127" t="s">
        <v>169</v>
      </c>
      <c r="E83" s="128">
        <v>746.23785</v>
      </c>
      <c r="F83" s="129"/>
      <c r="G83" s="130">
        <f>ROUND(E83*F83,2)</f>
        <v>0</v>
      </c>
    </row>
    <row r="84" spans="1:7" ht="12.75">
      <c r="A84" s="134" t="s">
        <v>122</v>
      </c>
      <c r="B84" s="135" t="s">
        <v>111</v>
      </c>
      <c r="C84" s="136" t="s">
        <v>112</v>
      </c>
      <c r="D84" s="137"/>
      <c r="E84" s="138"/>
      <c r="F84" s="139"/>
      <c r="G84" s="139">
        <f>SUM(G85:G89)</f>
        <v>0</v>
      </c>
    </row>
    <row r="85" spans="1:7" ht="12.75">
      <c r="A85" s="124">
        <v>42</v>
      </c>
      <c r="B85" s="125" t="s">
        <v>348</v>
      </c>
      <c r="C85" s="126" t="s">
        <v>349</v>
      </c>
      <c r="D85" s="127" t="s">
        <v>12</v>
      </c>
      <c r="E85" s="128">
        <v>105</v>
      </c>
      <c r="F85" s="129"/>
      <c r="G85" s="130">
        <f>ROUND(E85*F85,2)</f>
        <v>0</v>
      </c>
    </row>
    <row r="86" spans="1:7" ht="12.75">
      <c r="A86" s="124"/>
      <c r="B86" s="125"/>
      <c r="C86" s="131" t="s">
        <v>418</v>
      </c>
      <c r="D86" s="132"/>
      <c r="E86" s="133">
        <v>105</v>
      </c>
      <c r="F86" s="130"/>
      <c r="G86" s="130"/>
    </row>
    <row r="87" spans="1:7" ht="22.5">
      <c r="A87" s="124">
        <v>43</v>
      </c>
      <c r="B87" s="125" t="s">
        <v>351</v>
      </c>
      <c r="C87" s="126" t="s">
        <v>419</v>
      </c>
      <c r="D87" s="127" t="s">
        <v>11</v>
      </c>
      <c r="E87" s="128">
        <v>420</v>
      </c>
      <c r="F87" s="129"/>
      <c r="G87" s="130">
        <f>ROUND(E87*F87,2)</f>
        <v>0</v>
      </c>
    </row>
    <row r="88" spans="1:7" ht="12.75">
      <c r="A88" s="124"/>
      <c r="B88" s="125"/>
      <c r="C88" s="131" t="s">
        <v>420</v>
      </c>
      <c r="D88" s="132"/>
      <c r="E88" s="133">
        <v>420</v>
      </c>
      <c r="F88" s="130"/>
      <c r="G88" s="130"/>
    </row>
    <row r="89" spans="1:7" ht="12.75">
      <c r="A89" s="140">
        <v>44</v>
      </c>
      <c r="B89" s="141" t="s">
        <v>421</v>
      </c>
      <c r="C89" s="154" t="s">
        <v>422</v>
      </c>
      <c r="D89" s="155" t="s">
        <v>132</v>
      </c>
      <c r="E89" s="156">
        <v>2</v>
      </c>
      <c r="F89" s="157"/>
      <c r="G89" s="145">
        <f>ROUND(E89*F89,2)</f>
        <v>0</v>
      </c>
    </row>
    <row r="90" spans="1:7" ht="12.75">
      <c r="A90" s="146"/>
      <c r="B90" s="147" t="s">
        <v>27</v>
      </c>
      <c r="C90" s="148" t="s">
        <v>27</v>
      </c>
      <c r="D90" s="146"/>
      <c r="E90" s="146"/>
      <c r="F90" s="146"/>
      <c r="G90" s="146"/>
    </row>
    <row r="91" spans="1:7" ht="12.75">
      <c r="A91" s="149"/>
      <c r="B91" s="150">
        <v>26</v>
      </c>
      <c r="C91" s="151" t="s">
        <v>27</v>
      </c>
      <c r="D91" s="152"/>
      <c r="E91" s="152"/>
      <c r="F91" s="152"/>
      <c r="G91" s="153">
        <f>G8+G30+G41+G60+G66+G69+G73+G82+G84</f>
        <v>0</v>
      </c>
    </row>
    <row r="92" spans="1:7" ht="12.75">
      <c r="A92" s="146"/>
      <c r="B92" s="147" t="s">
        <v>27</v>
      </c>
      <c r="C92" s="148" t="s">
        <v>27</v>
      </c>
      <c r="D92" s="146"/>
      <c r="E92" s="146"/>
      <c r="F92" s="146"/>
      <c r="G92" s="146"/>
    </row>
    <row r="93" spans="1:7" ht="12.75">
      <c r="A93" s="146"/>
      <c r="B93" s="147" t="s">
        <v>27</v>
      </c>
      <c r="C93" s="148" t="s">
        <v>27</v>
      </c>
      <c r="D93" s="146"/>
      <c r="E93" s="146"/>
      <c r="F93" s="146"/>
      <c r="G93" s="146"/>
    </row>
    <row r="94" spans="1:7" ht="12.75">
      <c r="A94" s="205">
        <v>33</v>
      </c>
      <c r="B94" s="205"/>
      <c r="C94" s="206"/>
      <c r="D94" s="146"/>
      <c r="E94" s="146"/>
      <c r="F94" s="146"/>
      <c r="G94" s="146"/>
    </row>
    <row r="95" spans="1:7" ht="12.75">
      <c r="A95" s="207"/>
      <c r="B95" s="208"/>
      <c r="C95" s="209"/>
      <c r="D95" s="208"/>
      <c r="E95" s="208"/>
      <c r="F95" s="208"/>
      <c r="G95" s="210"/>
    </row>
    <row r="96" spans="1:7" ht="12.75">
      <c r="A96" s="211"/>
      <c r="B96" s="212"/>
      <c r="C96" s="213"/>
      <c r="D96" s="212"/>
      <c r="E96" s="212"/>
      <c r="F96" s="212"/>
      <c r="G96" s="214"/>
    </row>
    <row r="97" spans="1:7" ht="12.75">
      <c r="A97" s="211"/>
      <c r="B97" s="212"/>
      <c r="C97" s="213"/>
      <c r="D97" s="212"/>
      <c r="E97" s="212"/>
      <c r="F97" s="212"/>
      <c r="G97" s="214"/>
    </row>
    <row r="98" spans="1:7" ht="12.75">
      <c r="A98" s="211"/>
      <c r="B98" s="212"/>
      <c r="C98" s="213"/>
      <c r="D98" s="212"/>
      <c r="E98" s="212"/>
      <c r="F98" s="212"/>
      <c r="G98" s="214"/>
    </row>
    <row r="99" spans="1:7" ht="12.75">
      <c r="A99" s="215"/>
      <c r="B99" s="216"/>
      <c r="C99" s="217"/>
      <c r="D99" s="216"/>
      <c r="E99" s="216"/>
      <c r="F99" s="216"/>
      <c r="G99" s="218"/>
    </row>
  </sheetData>
  <sheetProtection password="E684" sheet="1"/>
  <protectedRanges>
    <protectedRange sqref="F89 F87 F85 F83 F81 F79 F80 F78 F76 F74 F72 F70 F67 F65 F64 F63 F61 F59 F57 F56 F54 F53 F52 F50 F47 F45 F43 F42 F40 F38 F36 F35 F33 F31 F28 F26 F24 F22 F20 F18 F15 F13 F11 F9" name="Oblast1"/>
  </protectedRanges>
  <mergeCells count="7">
    <mergeCell ref="A95:G99"/>
    <mergeCell ref="A1:G1"/>
    <mergeCell ref="C2:G2"/>
    <mergeCell ref="C3:G3"/>
    <mergeCell ref="C4:G4"/>
    <mergeCell ref="C55:G55"/>
    <mergeCell ref="A94:C94"/>
  </mergeCells>
  <printOptions/>
  <pageMargins left="0.31496062992125984" right="0.31496062992125984" top="0.5905511811023623" bottom="0.5905511811023623" header="0.31496062992125984" footer="0.31496062992125984"/>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I16"/>
  <sheetViews>
    <sheetView zoomScalePageLayoutView="0" workbookViewId="0" topLeftCell="A1">
      <selection activeCell="H15" sqref="H15:I15"/>
    </sheetView>
  </sheetViews>
  <sheetFormatPr defaultColWidth="9.00390625" defaultRowHeight="12.75"/>
  <sheetData>
    <row r="1" spans="1:9" ht="18">
      <c r="A1" s="190" t="s">
        <v>83</v>
      </c>
      <c r="B1" s="191"/>
      <c r="C1" s="191"/>
      <c r="D1" s="191"/>
      <c r="E1" s="191"/>
      <c r="F1" s="191"/>
      <c r="G1" s="191"/>
      <c r="H1" s="191"/>
      <c r="I1" s="192"/>
    </row>
    <row r="2" spans="1:9" ht="15.75">
      <c r="A2" s="79" t="s">
        <v>84</v>
      </c>
      <c r="B2" s="80"/>
      <c r="C2" s="223" t="s">
        <v>426</v>
      </c>
      <c r="D2" s="224"/>
      <c r="E2" s="224"/>
      <c r="F2" s="224"/>
      <c r="G2" s="224"/>
      <c r="H2" s="224"/>
      <c r="I2" s="225"/>
    </row>
    <row r="3" spans="1:9" ht="12.75">
      <c r="A3" s="81" t="s">
        <v>86</v>
      </c>
      <c r="B3" s="82"/>
      <c r="C3" s="219" t="s">
        <v>425</v>
      </c>
      <c r="D3" s="220"/>
      <c r="E3" s="220"/>
      <c r="F3" s="220"/>
      <c r="G3" s="220"/>
      <c r="H3" s="220"/>
      <c r="I3" s="221"/>
    </row>
    <row r="4" spans="1:9" ht="12.75">
      <c r="A4" s="83" t="s">
        <v>87</v>
      </c>
      <c r="B4" s="84"/>
      <c r="C4" s="85"/>
      <c r="D4" s="85"/>
      <c r="E4" s="86"/>
      <c r="F4" s="87"/>
      <c r="G4" s="86"/>
      <c r="H4" s="87"/>
      <c r="I4" s="88"/>
    </row>
    <row r="5" spans="1:9" ht="12.75">
      <c r="A5" s="222" t="s">
        <v>68</v>
      </c>
      <c r="B5" s="222"/>
      <c r="C5" s="222"/>
      <c r="D5" s="222"/>
      <c r="E5" s="222"/>
      <c r="F5" s="222"/>
      <c r="G5" s="222"/>
      <c r="H5" s="222"/>
      <c r="I5" s="222"/>
    </row>
    <row r="6" spans="6:9" ht="12.75">
      <c r="F6" s="89"/>
      <c r="H6" s="89"/>
      <c r="I6" s="89"/>
    </row>
    <row r="7" spans="6:9" ht="12.75">
      <c r="F7" s="89"/>
      <c r="H7" s="89"/>
      <c r="I7" s="89"/>
    </row>
    <row r="8" spans="1:9" ht="15.75">
      <c r="A8" s="90" t="s">
        <v>92</v>
      </c>
      <c r="F8" s="89"/>
      <c r="H8" s="89"/>
      <c r="I8" s="89"/>
    </row>
    <row r="9" spans="6:9" ht="12.75">
      <c r="F9" s="89"/>
      <c r="H9" s="89"/>
      <c r="I9" s="89"/>
    </row>
    <row r="10" spans="1:9" ht="12.75">
      <c r="A10" s="91" t="s">
        <v>90</v>
      </c>
      <c r="B10" s="91" t="s">
        <v>91</v>
      </c>
      <c r="C10" s="92"/>
      <c r="D10" s="92"/>
      <c r="E10" s="93" t="s">
        <v>93</v>
      </c>
      <c r="F10" s="93"/>
      <c r="G10" s="93"/>
      <c r="H10" s="189" t="s">
        <v>48</v>
      </c>
      <c r="I10" s="189"/>
    </row>
    <row r="11" spans="1:9" ht="12.75">
      <c r="A11" s="94" t="s">
        <v>94</v>
      </c>
      <c r="B11" s="183" t="s">
        <v>95</v>
      </c>
      <c r="C11" s="184"/>
      <c r="D11" s="184"/>
      <c r="E11" s="95" t="s">
        <v>88</v>
      </c>
      <c r="F11" s="96"/>
      <c r="G11" s="96"/>
      <c r="H11" s="185">
        <f>'SO 04 pol'!G8</f>
        <v>0</v>
      </c>
      <c r="I11" s="185"/>
    </row>
    <row r="12" spans="1:9" ht="12.75">
      <c r="A12" s="97" t="s">
        <v>14</v>
      </c>
      <c r="B12" s="186" t="s">
        <v>96</v>
      </c>
      <c r="C12" s="187"/>
      <c r="D12" s="187"/>
      <c r="E12" s="98" t="s">
        <v>88</v>
      </c>
      <c r="F12" s="99"/>
      <c r="G12" s="99"/>
      <c r="H12" s="188">
        <f>'SO 04 pol'!G25</f>
        <v>0</v>
      </c>
      <c r="I12" s="188"/>
    </row>
    <row r="13" spans="1:9" ht="12.75">
      <c r="A13" s="97" t="s">
        <v>97</v>
      </c>
      <c r="B13" s="186" t="s">
        <v>98</v>
      </c>
      <c r="C13" s="187"/>
      <c r="D13" s="187"/>
      <c r="E13" s="98" t="s">
        <v>88</v>
      </c>
      <c r="F13" s="99"/>
      <c r="G13" s="99"/>
      <c r="H13" s="188">
        <f>'SO 04 pol'!G31</f>
        <v>0</v>
      </c>
      <c r="I13" s="188"/>
    </row>
    <row r="14" spans="1:9" ht="12.75">
      <c r="A14" s="97" t="s">
        <v>101</v>
      </c>
      <c r="B14" s="186" t="s">
        <v>102</v>
      </c>
      <c r="C14" s="187"/>
      <c r="D14" s="187"/>
      <c r="E14" s="98" t="s">
        <v>88</v>
      </c>
      <c r="F14" s="99"/>
      <c r="G14" s="99"/>
      <c r="H14" s="188">
        <f>'SO 04 pol'!G34</f>
        <v>0</v>
      </c>
      <c r="I14" s="188"/>
    </row>
    <row r="15" spans="1:9" ht="12.75">
      <c r="A15" s="100" t="s">
        <v>109</v>
      </c>
      <c r="B15" s="199" t="s">
        <v>110</v>
      </c>
      <c r="C15" s="200"/>
      <c r="D15" s="200"/>
      <c r="E15" s="101" t="s">
        <v>88</v>
      </c>
      <c r="F15" s="102"/>
      <c r="G15" s="102"/>
      <c r="H15" s="201">
        <f>'SO 04 pol'!G44</f>
        <v>0</v>
      </c>
      <c r="I15" s="201"/>
    </row>
    <row r="16" spans="1:9" ht="12.75">
      <c r="A16" s="103" t="s">
        <v>6</v>
      </c>
      <c r="B16" s="103"/>
      <c r="C16" s="104"/>
      <c r="D16" s="104"/>
      <c r="E16" s="105"/>
      <c r="F16" s="106"/>
      <c r="G16" s="106"/>
      <c r="H16" s="173">
        <f>SUM(H11:H15)</f>
        <v>0</v>
      </c>
      <c r="I16" s="173"/>
    </row>
  </sheetData>
  <sheetProtection password="E684" sheet="1"/>
  <mergeCells count="16">
    <mergeCell ref="B11:D11"/>
    <mergeCell ref="H11:I11"/>
    <mergeCell ref="B12:D12"/>
    <mergeCell ref="H12:I12"/>
    <mergeCell ref="H16:I16"/>
    <mergeCell ref="B13:D13"/>
    <mergeCell ref="H13:I13"/>
    <mergeCell ref="B14:D14"/>
    <mergeCell ref="H14:I14"/>
    <mergeCell ref="B15:D15"/>
    <mergeCell ref="H15:I15"/>
    <mergeCell ref="H10:I10"/>
    <mergeCell ref="A1:I1"/>
    <mergeCell ref="C2:I2"/>
    <mergeCell ref="C3:I3"/>
    <mergeCell ref="A5:I5"/>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
      <selection activeCell="F46" sqref="F46"/>
    </sheetView>
  </sheetViews>
  <sheetFormatPr defaultColWidth="9.00390625" defaultRowHeight="12.75"/>
  <cols>
    <col min="1" max="1" width="4.25390625" style="0" customWidth="1"/>
    <col min="2" max="2" width="14.375" style="0" customWidth="1"/>
    <col min="3" max="3" width="38.25390625" style="0" customWidth="1"/>
    <col min="4" max="4" width="4.625" style="0" customWidth="1"/>
    <col min="5" max="5" width="10.625" style="0" customWidth="1"/>
    <col min="6" max="6" width="9.875" style="0" customWidth="1"/>
    <col min="7" max="7" width="12.75390625" style="0" customWidth="1"/>
  </cols>
  <sheetData>
    <row r="1" spans="1:7" ht="15.75">
      <c r="A1" s="172" t="s">
        <v>113</v>
      </c>
      <c r="B1" s="172"/>
      <c r="C1" s="172"/>
      <c r="D1" s="172"/>
      <c r="E1" s="172"/>
      <c r="F1" s="172"/>
      <c r="G1" s="172"/>
    </row>
    <row r="2" spans="1:7" ht="12.75">
      <c r="A2" s="107" t="s">
        <v>114</v>
      </c>
      <c r="B2" s="108"/>
      <c r="C2" s="202" t="s">
        <v>424</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94</v>
      </c>
      <c r="C8" s="120" t="s">
        <v>95</v>
      </c>
      <c r="D8" s="159"/>
      <c r="E8" s="122"/>
      <c r="F8" s="123"/>
      <c r="G8" s="123">
        <f>SUM(G9:G24)</f>
        <v>0</v>
      </c>
    </row>
    <row r="9" spans="1:7" ht="12.75">
      <c r="A9" s="124">
        <v>1</v>
      </c>
      <c r="B9" s="125" t="s">
        <v>427</v>
      </c>
      <c r="C9" s="126" t="s">
        <v>428</v>
      </c>
      <c r="D9" s="160" t="s">
        <v>13</v>
      </c>
      <c r="E9" s="128">
        <v>6.75</v>
      </c>
      <c r="F9" s="129"/>
      <c r="G9" s="130">
        <f>ROUND(E9*F9,2)</f>
        <v>0</v>
      </c>
    </row>
    <row r="10" spans="1:7" ht="12.75">
      <c r="A10" s="124"/>
      <c r="B10" s="125"/>
      <c r="C10" s="131" t="s">
        <v>429</v>
      </c>
      <c r="D10" s="161"/>
      <c r="E10" s="133">
        <v>6.75</v>
      </c>
      <c r="F10" s="130"/>
      <c r="G10" s="130"/>
    </row>
    <row r="11" spans="1:7" ht="12.75">
      <c r="A11" s="124">
        <v>2</v>
      </c>
      <c r="B11" s="125" t="s">
        <v>358</v>
      </c>
      <c r="C11" s="126" t="s">
        <v>359</v>
      </c>
      <c r="D11" s="160" t="s">
        <v>13</v>
      </c>
      <c r="E11" s="128">
        <v>18</v>
      </c>
      <c r="F11" s="129"/>
      <c r="G11" s="130">
        <f>ROUND(E11*F11,2)</f>
        <v>0</v>
      </c>
    </row>
    <row r="12" spans="1:7" ht="12.75">
      <c r="A12" s="124"/>
      <c r="B12" s="125"/>
      <c r="C12" s="131" t="s">
        <v>430</v>
      </c>
      <c r="D12" s="161"/>
      <c r="E12" s="133">
        <v>18</v>
      </c>
      <c r="F12" s="130"/>
      <c r="G12" s="130"/>
    </row>
    <row r="13" spans="1:7" ht="12.75">
      <c r="A13" s="124">
        <v>3</v>
      </c>
      <c r="B13" s="125" t="s">
        <v>431</v>
      </c>
      <c r="C13" s="126" t="s">
        <v>432</v>
      </c>
      <c r="D13" s="160" t="s">
        <v>13</v>
      </c>
      <c r="E13" s="128">
        <v>1.8</v>
      </c>
      <c r="F13" s="129"/>
      <c r="G13" s="130">
        <f>ROUND(E13*F13,2)</f>
        <v>0</v>
      </c>
    </row>
    <row r="14" spans="1:7" ht="12.75">
      <c r="A14" s="124"/>
      <c r="B14" s="125"/>
      <c r="C14" s="131" t="s">
        <v>433</v>
      </c>
      <c r="D14" s="161"/>
      <c r="E14" s="133">
        <v>1.8</v>
      </c>
      <c r="F14" s="130"/>
      <c r="G14" s="130"/>
    </row>
    <row r="15" spans="1:7" ht="22.5">
      <c r="A15" s="124">
        <v>4</v>
      </c>
      <c r="B15" s="125" t="s">
        <v>183</v>
      </c>
      <c r="C15" s="126" t="s">
        <v>184</v>
      </c>
      <c r="D15" s="160" t="s">
        <v>13</v>
      </c>
      <c r="E15" s="128">
        <v>19.8</v>
      </c>
      <c r="F15" s="129"/>
      <c r="G15" s="130">
        <f>ROUND(E15*F15,2)</f>
        <v>0</v>
      </c>
    </row>
    <row r="16" spans="1:7" ht="12.75">
      <c r="A16" s="124"/>
      <c r="B16" s="125"/>
      <c r="C16" s="131" t="s">
        <v>434</v>
      </c>
      <c r="D16" s="161"/>
      <c r="E16" s="133">
        <v>19.8</v>
      </c>
      <c r="F16" s="130"/>
      <c r="G16" s="130"/>
    </row>
    <row r="17" spans="1:7" ht="12.75">
      <c r="A17" s="124">
        <v>5</v>
      </c>
      <c r="B17" s="125" t="s">
        <v>435</v>
      </c>
      <c r="C17" s="126" t="s">
        <v>436</v>
      </c>
      <c r="D17" s="160" t="s">
        <v>13</v>
      </c>
      <c r="E17" s="128">
        <v>9.6</v>
      </c>
      <c r="F17" s="129"/>
      <c r="G17" s="130">
        <f>ROUND(E17*F17,2)</f>
        <v>0</v>
      </c>
    </row>
    <row r="18" spans="1:7" ht="12.75">
      <c r="A18" s="124"/>
      <c r="B18" s="125"/>
      <c r="C18" s="131" t="s">
        <v>437</v>
      </c>
      <c r="D18" s="161"/>
      <c r="E18" s="133">
        <v>9.6</v>
      </c>
      <c r="F18" s="130"/>
      <c r="G18" s="130"/>
    </row>
    <row r="19" spans="1:7" ht="12.75">
      <c r="A19" s="124">
        <v>6</v>
      </c>
      <c r="B19" s="125" t="s">
        <v>438</v>
      </c>
      <c r="C19" s="126" t="s">
        <v>439</v>
      </c>
      <c r="D19" s="160" t="s">
        <v>169</v>
      </c>
      <c r="E19" s="128">
        <v>17.28</v>
      </c>
      <c r="F19" s="129"/>
      <c r="G19" s="130">
        <f>ROUND(E19*F19,2)</f>
        <v>0</v>
      </c>
    </row>
    <row r="20" spans="1:7" ht="12.75">
      <c r="A20" s="124"/>
      <c r="B20" s="125"/>
      <c r="C20" s="131" t="s">
        <v>440</v>
      </c>
      <c r="D20" s="161"/>
      <c r="E20" s="133">
        <v>17.28</v>
      </c>
      <c r="F20" s="130"/>
      <c r="G20" s="130"/>
    </row>
    <row r="21" spans="1:7" ht="12.75">
      <c r="A21" s="124">
        <v>7</v>
      </c>
      <c r="B21" s="125" t="s">
        <v>441</v>
      </c>
      <c r="C21" s="126" t="s">
        <v>442</v>
      </c>
      <c r="D21" s="160" t="s">
        <v>11</v>
      </c>
      <c r="E21" s="128">
        <v>45</v>
      </c>
      <c r="F21" s="129"/>
      <c r="G21" s="130">
        <f>ROUND(E21*F21,2)</f>
        <v>0</v>
      </c>
    </row>
    <row r="22" spans="1:7" ht="12.75">
      <c r="A22" s="124">
        <v>8</v>
      </c>
      <c r="B22" s="125" t="s">
        <v>443</v>
      </c>
      <c r="C22" s="126" t="s">
        <v>444</v>
      </c>
      <c r="D22" s="160" t="s">
        <v>11</v>
      </c>
      <c r="E22" s="128">
        <v>45</v>
      </c>
      <c r="F22" s="129"/>
      <c r="G22" s="130">
        <f>ROUND(E22*F22,2)</f>
        <v>0</v>
      </c>
    </row>
    <row r="23" spans="1:7" ht="12.75">
      <c r="A23" s="124">
        <v>9</v>
      </c>
      <c r="B23" s="125" t="s">
        <v>241</v>
      </c>
      <c r="C23" s="126" t="s">
        <v>242</v>
      </c>
      <c r="D23" s="160" t="s">
        <v>169</v>
      </c>
      <c r="E23" s="128">
        <v>35.64</v>
      </c>
      <c r="F23" s="129"/>
      <c r="G23" s="130">
        <f>ROUND(E23*F23,2)</f>
        <v>0</v>
      </c>
    </row>
    <row r="24" spans="1:7" ht="12.75">
      <c r="A24" s="124"/>
      <c r="B24" s="125"/>
      <c r="C24" s="131" t="s">
        <v>445</v>
      </c>
      <c r="D24" s="161"/>
      <c r="E24" s="133">
        <v>35.64</v>
      </c>
      <c r="F24" s="130"/>
      <c r="G24" s="130"/>
    </row>
    <row r="25" spans="1:7" ht="12.75">
      <c r="A25" s="134" t="s">
        <v>122</v>
      </c>
      <c r="B25" s="135" t="s">
        <v>14</v>
      </c>
      <c r="C25" s="136" t="s">
        <v>96</v>
      </c>
      <c r="D25" s="162"/>
      <c r="E25" s="138"/>
      <c r="F25" s="139"/>
      <c r="G25" s="139">
        <f>SUM(G26:G30)</f>
        <v>0</v>
      </c>
    </row>
    <row r="26" spans="1:7" ht="22.5">
      <c r="A26" s="124">
        <v>10</v>
      </c>
      <c r="B26" s="125" t="s">
        <v>244</v>
      </c>
      <c r="C26" s="126" t="s">
        <v>245</v>
      </c>
      <c r="D26" s="160" t="s">
        <v>12</v>
      </c>
      <c r="E26" s="128">
        <v>20</v>
      </c>
      <c r="F26" s="129"/>
      <c r="G26" s="130">
        <f>ROUND(E26*F26,2)</f>
        <v>0</v>
      </c>
    </row>
    <row r="27" spans="1:7" ht="12.75">
      <c r="A27" s="124">
        <v>11</v>
      </c>
      <c r="B27" s="125" t="s">
        <v>372</v>
      </c>
      <c r="C27" s="126" t="s">
        <v>373</v>
      </c>
      <c r="D27" s="160" t="s">
        <v>13</v>
      </c>
      <c r="E27" s="128">
        <v>3.693</v>
      </c>
      <c r="F27" s="129"/>
      <c r="G27" s="130">
        <f>ROUND(E27*F27,2)</f>
        <v>0</v>
      </c>
    </row>
    <row r="28" spans="1:7" ht="12.75">
      <c r="A28" s="124"/>
      <c r="B28" s="125"/>
      <c r="C28" s="131" t="s">
        <v>446</v>
      </c>
      <c r="D28" s="161"/>
      <c r="E28" s="133">
        <v>3.693</v>
      </c>
      <c r="F28" s="130"/>
      <c r="G28" s="130"/>
    </row>
    <row r="29" spans="1:7" ht="12.75">
      <c r="A29" s="124">
        <v>12</v>
      </c>
      <c r="B29" s="125" t="s">
        <v>256</v>
      </c>
      <c r="C29" s="126" t="s">
        <v>447</v>
      </c>
      <c r="D29" s="160" t="s">
        <v>11</v>
      </c>
      <c r="E29" s="128">
        <v>28.8</v>
      </c>
      <c r="F29" s="129"/>
      <c r="G29" s="130">
        <f>ROUND(E29*F29,2)</f>
        <v>0</v>
      </c>
    </row>
    <row r="30" spans="1:7" ht="12.75">
      <c r="A30" s="124"/>
      <c r="B30" s="125"/>
      <c r="C30" s="131" t="s">
        <v>448</v>
      </c>
      <c r="D30" s="161"/>
      <c r="E30" s="133">
        <v>28.8</v>
      </c>
      <c r="F30" s="130"/>
      <c r="G30" s="130"/>
    </row>
    <row r="31" spans="1:7" ht="12.75">
      <c r="A31" s="134" t="s">
        <v>122</v>
      </c>
      <c r="B31" s="135" t="s">
        <v>97</v>
      </c>
      <c r="C31" s="136" t="s">
        <v>98</v>
      </c>
      <c r="D31" s="162"/>
      <c r="E31" s="138"/>
      <c r="F31" s="139"/>
      <c r="G31" s="139">
        <f>SUM(G32:G33)</f>
        <v>0</v>
      </c>
    </row>
    <row r="32" spans="1:7" ht="12.75">
      <c r="A32" s="124">
        <v>13</v>
      </c>
      <c r="B32" s="125" t="s">
        <v>449</v>
      </c>
      <c r="C32" s="126" t="s">
        <v>450</v>
      </c>
      <c r="D32" s="160" t="s">
        <v>11</v>
      </c>
      <c r="E32" s="128">
        <v>24</v>
      </c>
      <c r="F32" s="129"/>
      <c r="G32" s="130">
        <f>ROUND(E32*F32,2)</f>
        <v>0</v>
      </c>
    </row>
    <row r="33" spans="1:7" ht="12.75">
      <c r="A33" s="124"/>
      <c r="B33" s="125"/>
      <c r="C33" s="131" t="s">
        <v>451</v>
      </c>
      <c r="D33" s="161"/>
      <c r="E33" s="133">
        <v>24</v>
      </c>
      <c r="F33" s="130"/>
      <c r="G33" s="130"/>
    </row>
    <row r="34" spans="1:7" ht="12.75">
      <c r="A34" s="134" t="s">
        <v>122</v>
      </c>
      <c r="B34" s="135" t="s">
        <v>101</v>
      </c>
      <c r="C34" s="136" t="s">
        <v>102</v>
      </c>
      <c r="D34" s="162"/>
      <c r="E34" s="138"/>
      <c r="F34" s="139"/>
      <c r="G34" s="139">
        <f>SUM(G35:G43)</f>
        <v>0</v>
      </c>
    </row>
    <row r="35" spans="1:7" ht="22.5">
      <c r="A35" s="124">
        <v>14</v>
      </c>
      <c r="B35" s="125" t="s">
        <v>452</v>
      </c>
      <c r="C35" s="126" t="s">
        <v>453</v>
      </c>
      <c r="D35" s="160" t="s">
        <v>12</v>
      </c>
      <c r="E35" s="128">
        <v>22</v>
      </c>
      <c r="F35" s="129"/>
      <c r="G35" s="130">
        <f>ROUND(E35*F35,2)</f>
        <v>0</v>
      </c>
    </row>
    <row r="36" spans="1:7" ht="12.75">
      <c r="A36" s="124">
        <v>15</v>
      </c>
      <c r="B36" s="125" t="s">
        <v>454</v>
      </c>
      <c r="C36" s="126" t="s">
        <v>455</v>
      </c>
      <c r="D36" s="160" t="s">
        <v>132</v>
      </c>
      <c r="E36" s="128">
        <v>22</v>
      </c>
      <c r="F36" s="129"/>
      <c r="G36" s="130">
        <f>ROUND(E36*F36,2)</f>
        <v>0</v>
      </c>
    </row>
    <row r="37" spans="1:7" ht="22.5">
      <c r="A37" s="124">
        <v>16</v>
      </c>
      <c r="B37" s="125" t="s">
        <v>456</v>
      </c>
      <c r="C37" s="126" t="s">
        <v>457</v>
      </c>
      <c r="D37" s="160" t="s">
        <v>12</v>
      </c>
      <c r="E37" s="128">
        <v>20</v>
      </c>
      <c r="F37" s="129"/>
      <c r="G37" s="130">
        <f>ROUND(E37*F37,2)</f>
        <v>0</v>
      </c>
    </row>
    <row r="38" spans="1:7" ht="12.75">
      <c r="A38" s="124"/>
      <c r="B38" s="125"/>
      <c r="C38" s="131" t="s">
        <v>458</v>
      </c>
      <c r="D38" s="161"/>
      <c r="E38" s="133">
        <v>20</v>
      </c>
      <c r="F38" s="130"/>
      <c r="G38" s="130"/>
    </row>
    <row r="39" spans="1:7" ht="12.75">
      <c r="A39" s="124">
        <v>17</v>
      </c>
      <c r="B39" s="125" t="s">
        <v>459</v>
      </c>
      <c r="C39" s="126" t="s">
        <v>460</v>
      </c>
      <c r="D39" s="160" t="s">
        <v>13</v>
      </c>
      <c r="E39" s="128">
        <v>0.5</v>
      </c>
      <c r="F39" s="129"/>
      <c r="G39" s="130">
        <f>ROUND(E39*F39,2)</f>
        <v>0</v>
      </c>
    </row>
    <row r="40" spans="1:7" ht="12.75">
      <c r="A40" s="124"/>
      <c r="B40" s="125"/>
      <c r="C40" s="131" t="s">
        <v>461</v>
      </c>
      <c r="D40" s="161"/>
      <c r="E40" s="133">
        <v>0.5</v>
      </c>
      <c r="F40" s="130"/>
      <c r="G40" s="130"/>
    </row>
    <row r="41" spans="1:7" ht="22.5">
      <c r="A41" s="124">
        <v>18</v>
      </c>
      <c r="B41" s="125" t="s">
        <v>462</v>
      </c>
      <c r="C41" s="126" t="s">
        <v>463</v>
      </c>
      <c r="D41" s="160" t="s">
        <v>132</v>
      </c>
      <c r="E41" s="128">
        <v>20</v>
      </c>
      <c r="F41" s="129"/>
      <c r="G41" s="130">
        <f>ROUND(E41*F41,2)</f>
        <v>0</v>
      </c>
    </row>
    <row r="42" spans="1:7" ht="22.5">
      <c r="A42" s="124">
        <v>19</v>
      </c>
      <c r="B42" s="125" t="s">
        <v>464</v>
      </c>
      <c r="C42" s="126" t="s">
        <v>465</v>
      </c>
      <c r="D42" s="160" t="s">
        <v>132</v>
      </c>
      <c r="E42" s="128">
        <v>1</v>
      </c>
      <c r="F42" s="129"/>
      <c r="G42" s="130">
        <f>ROUND(E42*F42,2)</f>
        <v>0</v>
      </c>
    </row>
    <row r="43" spans="1:7" ht="12.75">
      <c r="A43" s="124">
        <v>20</v>
      </c>
      <c r="B43" s="125" t="s">
        <v>466</v>
      </c>
      <c r="C43" s="126" t="s">
        <v>467</v>
      </c>
      <c r="D43" s="160" t="s">
        <v>11</v>
      </c>
      <c r="E43" s="128">
        <v>24</v>
      </c>
      <c r="F43" s="129"/>
      <c r="G43" s="130">
        <f>ROUND(E43*F43,2)</f>
        <v>0</v>
      </c>
    </row>
    <row r="44" spans="1:7" ht="12.75">
      <c r="A44" s="134" t="s">
        <v>122</v>
      </c>
      <c r="B44" s="135" t="s">
        <v>109</v>
      </c>
      <c r="C44" s="136" t="s">
        <v>110</v>
      </c>
      <c r="D44" s="162"/>
      <c r="E44" s="138"/>
      <c r="F44" s="139"/>
      <c r="G44" s="139">
        <f>SUM(G45:G45)</f>
        <v>0</v>
      </c>
    </row>
    <row r="45" spans="1:7" ht="12.75">
      <c r="A45" s="140">
        <v>21</v>
      </c>
      <c r="B45" s="141" t="s">
        <v>468</v>
      </c>
      <c r="C45" s="154" t="s">
        <v>469</v>
      </c>
      <c r="D45" s="163" t="s">
        <v>169</v>
      </c>
      <c r="E45" s="156">
        <v>48.02209</v>
      </c>
      <c r="F45" s="157"/>
      <c r="G45" s="145">
        <f>ROUND(E45*F45,2)</f>
        <v>0</v>
      </c>
    </row>
    <row r="46" spans="1:7" ht="12.75">
      <c r="A46" s="146"/>
      <c r="B46" s="147" t="s">
        <v>27</v>
      </c>
      <c r="C46" s="148" t="s">
        <v>27</v>
      </c>
      <c r="D46" s="146"/>
      <c r="E46" s="146"/>
      <c r="F46" s="146"/>
      <c r="G46" s="146"/>
    </row>
    <row r="47" spans="1:7" ht="12.75">
      <c r="A47" s="149"/>
      <c r="B47" s="150">
        <v>26</v>
      </c>
      <c r="C47" s="151" t="s">
        <v>27</v>
      </c>
      <c r="D47" s="152"/>
      <c r="E47" s="152"/>
      <c r="F47" s="152"/>
      <c r="G47" s="153">
        <f>G8+G25+G31+G34+G44</f>
        <v>0</v>
      </c>
    </row>
    <row r="48" spans="1:7" ht="12.75">
      <c r="A48" s="146"/>
      <c r="B48" s="147" t="s">
        <v>27</v>
      </c>
      <c r="C48" s="148" t="s">
        <v>27</v>
      </c>
      <c r="D48" s="146"/>
      <c r="E48" s="146"/>
      <c r="F48" s="146"/>
      <c r="G48" s="146"/>
    </row>
    <row r="49" spans="1:7" ht="12.75">
      <c r="A49" s="146"/>
      <c r="B49" s="147" t="s">
        <v>27</v>
      </c>
      <c r="C49" s="148" t="s">
        <v>27</v>
      </c>
      <c r="D49" s="146"/>
      <c r="E49" s="146"/>
      <c r="F49" s="146"/>
      <c r="G49" s="146"/>
    </row>
    <row r="50" spans="1:7" ht="12.75">
      <c r="A50" s="205">
        <v>33</v>
      </c>
      <c r="B50" s="205"/>
      <c r="C50" s="206"/>
      <c r="D50" s="146"/>
      <c r="E50" s="146"/>
      <c r="F50" s="146"/>
      <c r="G50" s="146"/>
    </row>
    <row r="51" spans="1:7" ht="12.75">
      <c r="A51" s="207"/>
      <c r="B51" s="208"/>
      <c r="C51" s="209"/>
      <c r="D51" s="208"/>
      <c r="E51" s="208"/>
      <c r="F51" s="208"/>
      <c r="G51" s="210"/>
    </row>
    <row r="52" spans="1:7" ht="12.75">
      <c r="A52" s="211"/>
      <c r="B52" s="212"/>
      <c r="C52" s="213"/>
      <c r="D52" s="212"/>
      <c r="E52" s="212"/>
      <c r="F52" s="212"/>
      <c r="G52" s="214"/>
    </row>
    <row r="53" spans="1:7" ht="12.75">
      <c r="A53" s="211"/>
      <c r="B53" s="212"/>
      <c r="C53" s="213"/>
      <c r="D53" s="212"/>
      <c r="E53" s="212"/>
      <c r="F53" s="212"/>
      <c r="G53" s="214"/>
    </row>
    <row r="54" spans="1:7" ht="12.75">
      <c r="A54" s="211"/>
      <c r="B54" s="212"/>
      <c r="C54" s="213"/>
      <c r="D54" s="212"/>
      <c r="E54" s="212"/>
      <c r="F54" s="212"/>
      <c r="G54" s="214"/>
    </row>
    <row r="55" spans="1:7" ht="12.75">
      <c r="A55" s="215"/>
      <c r="B55" s="216"/>
      <c r="C55" s="217"/>
      <c r="D55" s="216"/>
      <c r="E55" s="216"/>
      <c r="F55" s="216"/>
      <c r="G55" s="218"/>
    </row>
  </sheetData>
  <sheetProtection password="E684" sheet="1"/>
  <protectedRanges>
    <protectedRange sqref="F9 F11 F13 F15 F17 F19 F21 F22 F23 F26 F27 F29 F32 F35 F36 F37 F39 F41 F42 F43 F45" name="Oblast1"/>
  </protectedRanges>
  <mergeCells count="6">
    <mergeCell ref="A51:G55"/>
    <mergeCell ref="A1:G1"/>
    <mergeCell ref="C2:G2"/>
    <mergeCell ref="C3:G3"/>
    <mergeCell ref="C4:G4"/>
    <mergeCell ref="A50:C50"/>
  </mergeCells>
  <printOptions/>
  <pageMargins left="0.4330708661417323" right="0.3937007874015748" top="0.5905511811023623" bottom="0.5905511811023623" header="0.31496062992125984" footer="0.31496062992125984"/>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0">
      <selection activeCell="H17" sqref="H17:I17"/>
    </sheetView>
  </sheetViews>
  <sheetFormatPr defaultColWidth="9.00390625" defaultRowHeight="12.75"/>
  <sheetData>
    <row r="1" spans="1:9" ht="18">
      <c r="A1" s="190" t="s">
        <v>83</v>
      </c>
      <c r="B1" s="191"/>
      <c r="C1" s="191"/>
      <c r="D1" s="191"/>
      <c r="E1" s="191"/>
      <c r="F1" s="191"/>
      <c r="G1" s="191"/>
      <c r="H1" s="191"/>
      <c r="I1" s="192"/>
    </row>
    <row r="2" spans="1:9" ht="15.75">
      <c r="A2" s="79" t="s">
        <v>84</v>
      </c>
      <c r="B2" s="80"/>
      <c r="C2" s="226" t="s">
        <v>75</v>
      </c>
      <c r="D2" s="227"/>
      <c r="E2" s="227"/>
      <c r="F2" s="227"/>
      <c r="G2" s="227"/>
      <c r="H2" s="227"/>
      <c r="I2" s="228"/>
    </row>
    <row r="3" spans="1:9" ht="12.75">
      <c r="A3" s="81" t="s">
        <v>86</v>
      </c>
      <c r="B3" s="82"/>
      <c r="C3" s="219" t="s">
        <v>473</v>
      </c>
      <c r="D3" s="220"/>
      <c r="E3" s="220"/>
      <c r="F3" s="220"/>
      <c r="G3" s="220"/>
      <c r="H3" s="220"/>
      <c r="I3" s="221"/>
    </row>
    <row r="4" spans="1:9" ht="12.75">
      <c r="A4" s="83" t="s">
        <v>87</v>
      </c>
      <c r="B4" s="84"/>
      <c r="C4" s="85"/>
      <c r="D4" s="85"/>
      <c r="E4" s="86"/>
      <c r="F4" s="87"/>
      <c r="G4" s="86"/>
      <c r="H4" s="87"/>
      <c r="I4" s="88"/>
    </row>
    <row r="5" spans="1:9" ht="12.75">
      <c r="A5" s="222"/>
      <c r="B5" s="222"/>
      <c r="C5" s="222"/>
      <c r="D5" s="222"/>
      <c r="E5" s="222"/>
      <c r="F5" s="222"/>
      <c r="G5" s="222"/>
      <c r="H5" s="222"/>
      <c r="I5" s="222"/>
    </row>
    <row r="6" spans="6:9" ht="12.75">
      <c r="F6" s="89"/>
      <c r="H6" s="89"/>
      <c r="I6" s="89"/>
    </row>
    <row r="7" spans="6:9" ht="12.75">
      <c r="F7" s="89"/>
      <c r="H7" s="89"/>
      <c r="I7" s="89"/>
    </row>
    <row r="8" spans="1:9" ht="15.75">
      <c r="A8" s="90" t="s">
        <v>92</v>
      </c>
      <c r="F8" s="89"/>
      <c r="H8" s="89"/>
      <c r="I8" s="89"/>
    </row>
    <row r="9" spans="6:9" ht="12.75">
      <c r="F9" s="89"/>
      <c r="H9" s="89"/>
      <c r="I9" s="89"/>
    </row>
    <row r="10" spans="1:9" ht="12.75">
      <c r="A10" s="91" t="s">
        <v>90</v>
      </c>
      <c r="B10" s="91" t="s">
        <v>91</v>
      </c>
      <c r="C10" s="92"/>
      <c r="D10" s="92"/>
      <c r="E10" s="93" t="s">
        <v>93</v>
      </c>
      <c r="F10" s="93"/>
      <c r="G10" s="93"/>
      <c r="H10" s="189" t="s">
        <v>48</v>
      </c>
      <c r="I10" s="189"/>
    </row>
    <row r="11" spans="1:9" ht="12.75">
      <c r="A11" s="94" t="s">
        <v>94</v>
      </c>
      <c r="B11" s="183" t="s">
        <v>95</v>
      </c>
      <c r="C11" s="184"/>
      <c r="D11" s="184"/>
      <c r="E11" s="95" t="s">
        <v>88</v>
      </c>
      <c r="F11" s="96"/>
      <c r="G11" s="96"/>
      <c r="H11" s="185">
        <f>'SO 05 pol'!G8</f>
        <v>0</v>
      </c>
      <c r="I11" s="185"/>
    </row>
    <row r="12" spans="1:9" ht="12.75">
      <c r="A12" s="97" t="s">
        <v>14</v>
      </c>
      <c r="B12" s="186" t="s">
        <v>96</v>
      </c>
      <c r="C12" s="187"/>
      <c r="D12" s="187"/>
      <c r="E12" s="98" t="s">
        <v>88</v>
      </c>
      <c r="F12" s="99"/>
      <c r="G12" s="99"/>
      <c r="H12" s="188">
        <f>'SO 05 pol'!G19</f>
        <v>0</v>
      </c>
      <c r="I12" s="188"/>
    </row>
    <row r="13" spans="1:9" ht="12.75">
      <c r="A13" s="97" t="s">
        <v>97</v>
      </c>
      <c r="B13" s="186" t="s">
        <v>98</v>
      </c>
      <c r="C13" s="187"/>
      <c r="D13" s="187"/>
      <c r="E13" s="98" t="s">
        <v>88</v>
      </c>
      <c r="F13" s="99"/>
      <c r="G13" s="99"/>
      <c r="H13" s="188">
        <f>'SO 05 pol'!G22</f>
        <v>0</v>
      </c>
      <c r="I13" s="188"/>
    </row>
    <row r="14" spans="1:9" ht="12.75">
      <c r="A14" s="97" t="s">
        <v>101</v>
      </c>
      <c r="B14" s="186" t="s">
        <v>102</v>
      </c>
      <c r="C14" s="187"/>
      <c r="D14" s="187"/>
      <c r="E14" s="98" t="s">
        <v>88</v>
      </c>
      <c r="F14" s="99"/>
      <c r="G14" s="99"/>
      <c r="H14" s="188">
        <f>'SO 05 pol'!G33</f>
        <v>0</v>
      </c>
      <c r="I14" s="188"/>
    </row>
    <row r="15" spans="1:9" ht="12.75">
      <c r="A15" s="97" t="s">
        <v>109</v>
      </c>
      <c r="B15" s="186" t="s">
        <v>110</v>
      </c>
      <c r="C15" s="187"/>
      <c r="D15" s="187"/>
      <c r="E15" s="98" t="s">
        <v>88</v>
      </c>
      <c r="F15" s="99"/>
      <c r="G15" s="99"/>
      <c r="H15" s="188">
        <f>'SO 05 pol'!G37</f>
        <v>0</v>
      </c>
      <c r="I15" s="188"/>
    </row>
    <row r="16" spans="1:9" ht="12.75">
      <c r="A16" s="100" t="s">
        <v>471</v>
      </c>
      <c r="B16" s="199" t="s">
        <v>472</v>
      </c>
      <c r="C16" s="200"/>
      <c r="D16" s="200"/>
      <c r="E16" s="101" t="s">
        <v>89</v>
      </c>
      <c r="F16" s="102"/>
      <c r="G16" s="102"/>
      <c r="H16" s="201">
        <f>'SO 05 pol'!G39</f>
        <v>0</v>
      </c>
      <c r="I16" s="201"/>
    </row>
    <row r="17" spans="1:9" ht="12.75">
      <c r="A17" s="103" t="s">
        <v>6</v>
      </c>
      <c r="B17" s="103"/>
      <c r="C17" s="104"/>
      <c r="D17" s="104"/>
      <c r="E17" s="105"/>
      <c r="F17" s="106"/>
      <c r="G17" s="106"/>
      <c r="H17" s="173">
        <f>SUM(H11:H16)</f>
        <v>0</v>
      </c>
      <c r="I17" s="173"/>
    </row>
  </sheetData>
  <sheetProtection password="E684" sheet="1"/>
  <mergeCells count="18">
    <mergeCell ref="H17:I17"/>
    <mergeCell ref="B13:D13"/>
    <mergeCell ref="H13:I13"/>
    <mergeCell ref="B14:D14"/>
    <mergeCell ref="H14:I14"/>
    <mergeCell ref="B15:D15"/>
    <mergeCell ref="H15:I15"/>
    <mergeCell ref="B16:D16"/>
    <mergeCell ref="H16:I16"/>
    <mergeCell ref="B11:D11"/>
    <mergeCell ref="H11:I11"/>
    <mergeCell ref="B12:D12"/>
    <mergeCell ref="H12:I12"/>
    <mergeCell ref="H10:I10"/>
    <mergeCell ref="A1:I1"/>
    <mergeCell ref="C2:I2"/>
    <mergeCell ref="C3:I3"/>
    <mergeCell ref="A5:I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F41" sqref="F41"/>
    </sheetView>
  </sheetViews>
  <sheetFormatPr defaultColWidth="9.00390625" defaultRowHeight="12.75"/>
  <cols>
    <col min="1" max="1" width="4.25390625" style="0" customWidth="1"/>
    <col min="2" max="2" width="14.375" style="0" customWidth="1"/>
    <col min="3" max="3" width="38.25390625" style="0" customWidth="1"/>
    <col min="4" max="4" width="4.625" style="0" customWidth="1"/>
    <col min="5" max="5" width="10.625" style="0" customWidth="1"/>
    <col min="6" max="6" width="9.875" style="0" customWidth="1"/>
    <col min="7" max="7" width="12.75390625" style="0" customWidth="1"/>
  </cols>
  <sheetData>
    <row r="1" spans="1:7" ht="15.75">
      <c r="A1" s="172" t="s">
        <v>113</v>
      </c>
      <c r="B1" s="172"/>
      <c r="C1" s="172"/>
      <c r="D1" s="172"/>
      <c r="E1" s="172"/>
      <c r="F1" s="172"/>
      <c r="G1" s="172"/>
    </row>
    <row r="2" spans="1:7" ht="12.75">
      <c r="A2" s="107" t="s">
        <v>114</v>
      </c>
      <c r="B2" s="108"/>
      <c r="C2" s="202" t="s">
        <v>470</v>
      </c>
      <c r="D2" s="203"/>
      <c r="E2" s="203"/>
      <c r="F2" s="203"/>
      <c r="G2" s="204"/>
    </row>
    <row r="3" spans="1:7" ht="12.75">
      <c r="A3" s="107" t="s">
        <v>115</v>
      </c>
      <c r="B3" s="108"/>
      <c r="C3" s="202"/>
      <c r="D3" s="203"/>
      <c r="E3" s="203"/>
      <c r="F3" s="203"/>
      <c r="G3" s="204"/>
    </row>
    <row r="4" spans="1:7" ht="12.75">
      <c r="A4" s="107" t="s">
        <v>116</v>
      </c>
      <c r="B4" s="108"/>
      <c r="C4" s="202"/>
      <c r="D4" s="203"/>
      <c r="E4" s="203"/>
      <c r="F4" s="203"/>
      <c r="G4" s="204"/>
    </row>
    <row r="5" spans="1:7" ht="12.75">
      <c r="A5" s="109" t="s">
        <v>117</v>
      </c>
      <c r="B5" s="110"/>
      <c r="C5" s="111"/>
      <c r="D5" s="112"/>
      <c r="E5" s="112"/>
      <c r="F5" s="112"/>
      <c r="G5" s="113"/>
    </row>
    <row r="6" spans="2:3" ht="12.75">
      <c r="B6" s="114"/>
      <c r="C6" s="114"/>
    </row>
    <row r="7" spans="1:7" ht="12.75">
      <c r="A7" s="115" t="s">
        <v>118</v>
      </c>
      <c r="B7" s="116" t="s">
        <v>119</v>
      </c>
      <c r="C7" s="116" t="s">
        <v>9</v>
      </c>
      <c r="D7" s="115" t="s">
        <v>10</v>
      </c>
      <c r="E7" s="115" t="s">
        <v>120</v>
      </c>
      <c r="F7" s="117" t="s">
        <v>121</v>
      </c>
      <c r="G7" s="115" t="s">
        <v>48</v>
      </c>
    </row>
    <row r="8" spans="1:7" ht="12.75">
      <c r="A8" s="118" t="s">
        <v>122</v>
      </c>
      <c r="B8" s="119" t="s">
        <v>94</v>
      </c>
      <c r="C8" s="120" t="s">
        <v>95</v>
      </c>
      <c r="D8" s="159"/>
      <c r="E8" s="122"/>
      <c r="F8" s="123"/>
      <c r="G8" s="123">
        <f>SUM(G9:G18)</f>
        <v>0</v>
      </c>
    </row>
    <row r="9" spans="1:7" ht="12.75">
      <c r="A9" s="124">
        <v>1</v>
      </c>
      <c r="B9" s="125" t="s">
        <v>147</v>
      </c>
      <c r="C9" s="126" t="s">
        <v>148</v>
      </c>
      <c r="D9" s="160" t="s">
        <v>13</v>
      </c>
      <c r="E9" s="128">
        <v>10.8</v>
      </c>
      <c r="F9" s="129"/>
      <c r="G9" s="130">
        <f>ROUND(E9*F9,2)</f>
        <v>0</v>
      </c>
    </row>
    <row r="10" spans="1:7" ht="12.75">
      <c r="A10" s="124"/>
      <c r="B10" s="125"/>
      <c r="C10" s="131" t="s">
        <v>474</v>
      </c>
      <c r="D10" s="161"/>
      <c r="E10" s="133">
        <v>10.8</v>
      </c>
      <c r="F10" s="130"/>
      <c r="G10" s="130"/>
    </row>
    <row r="11" spans="1:7" ht="12.75">
      <c r="A11" s="124">
        <v>2</v>
      </c>
      <c r="B11" s="125" t="s">
        <v>358</v>
      </c>
      <c r="C11" s="126" t="s">
        <v>359</v>
      </c>
      <c r="D11" s="160" t="s">
        <v>13</v>
      </c>
      <c r="E11" s="128">
        <v>23.76</v>
      </c>
      <c r="F11" s="129"/>
      <c r="G11" s="130">
        <f>ROUND(E11*F11,2)</f>
        <v>0</v>
      </c>
    </row>
    <row r="12" spans="1:7" ht="12.75">
      <c r="A12" s="124"/>
      <c r="B12" s="125"/>
      <c r="C12" s="131" t="s">
        <v>475</v>
      </c>
      <c r="D12" s="161"/>
      <c r="E12" s="133">
        <v>23.76</v>
      </c>
      <c r="F12" s="130"/>
      <c r="G12" s="130"/>
    </row>
    <row r="13" spans="1:7" ht="22.5">
      <c r="A13" s="124">
        <v>3</v>
      </c>
      <c r="B13" s="125" t="s">
        <v>183</v>
      </c>
      <c r="C13" s="126" t="s">
        <v>184</v>
      </c>
      <c r="D13" s="160" t="s">
        <v>13</v>
      </c>
      <c r="E13" s="128">
        <v>23.76</v>
      </c>
      <c r="F13" s="129"/>
      <c r="G13" s="130">
        <f>ROUND(E13*F13,2)</f>
        <v>0</v>
      </c>
    </row>
    <row r="14" spans="1:7" ht="12.75">
      <c r="A14" s="124">
        <v>4</v>
      </c>
      <c r="B14" s="125" t="s">
        <v>222</v>
      </c>
      <c r="C14" s="126" t="s">
        <v>223</v>
      </c>
      <c r="D14" s="160" t="s">
        <v>11</v>
      </c>
      <c r="E14" s="128">
        <v>72</v>
      </c>
      <c r="F14" s="129"/>
      <c r="G14" s="130">
        <f>ROUND(E14*F14,2)</f>
        <v>0</v>
      </c>
    </row>
    <row r="15" spans="1:7" ht="12.75">
      <c r="A15" s="124">
        <v>5</v>
      </c>
      <c r="B15" s="125" t="s">
        <v>441</v>
      </c>
      <c r="C15" s="126" t="s">
        <v>442</v>
      </c>
      <c r="D15" s="160" t="s">
        <v>11</v>
      </c>
      <c r="E15" s="128">
        <v>72</v>
      </c>
      <c r="F15" s="129"/>
      <c r="G15" s="130">
        <f>ROUND(E15*F15,2)</f>
        <v>0</v>
      </c>
    </row>
    <row r="16" spans="1:7" ht="12.75">
      <c r="A16" s="124">
        <v>6</v>
      </c>
      <c r="B16" s="125" t="s">
        <v>443</v>
      </c>
      <c r="C16" s="126" t="s">
        <v>444</v>
      </c>
      <c r="D16" s="160" t="s">
        <v>11</v>
      </c>
      <c r="E16" s="128">
        <v>72</v>
      </c>
      <c r="F16" s="129"/>
      <c r="G16" s="130">
        <f>ROUND(E16*F16,2)</f>
        <v>0</v>
      </c>
    </row>
    <row r="17" spans="1:7" ht="12.75">
      <c r="A17" s="124">
        <v>7</v>
      </c>
      <c r="B17" s="125" t="s">
        <v>241</v>
      </c>
      <c r="C17" s="126" t="s">
        <v>242</v>
      </c>
      <c r="D17" s="160" t="s">
        <v>169</v>
      </c>
      <c r="E17" s="128">
        <v>42.768</v>
      </c>
      <c r="F17" s="129"/>
      <c r="G17" s="130">
        <f>ROUND(E17*F17,2)</f>
        <v>0</v>
      </c>
    </row>
    <row r="18" spans="1:7" ht="12.75">
      <c r="A18" s="124"/>
      <c r="B18" s="125"/>
      <c r="C18" s="131" t="s">
        <v>476</v>
      </c>
      <c r="D18" s="161"/>
      <c r="E18" s="133">
        <v>42.768</v>
      </c>
      <c r="F18" s="130"/>
      <c r="G18" s="130"/>
    </row>
    <row r="19" spans="1:7" ht="12.75">
      <c r="A19" s="134" t="s">
        <v>122</v>
      </c>
      <c r="B19" s="135" t="s">
        <v>14</v>
      </c>
      <c r="C19" s="136" t="s">
        <v>96</v>
      </c>
      <c r="D19" s="162"/>
      <c r="E19" s="138"/>
      <c r="F19" s="139"/>
      <c r="G19" s="139">
        <f>SUM(G20:G21)</f>
        <v>0</v>
      </c>
    </row>
    <row r="20" spans="1:7" ht="12.75">
      <c r="A20" s="124">
        <v>8</v>
      </c>
      <c r="B20" s="125" t="s">
        <v>477</v>
      </c>
      <c r="C20" s="126" t="s">
        <v>478</v>
      </c>
      <c r="D20" s="160" t="s">
        <v>13</v>
      </c>
      <c r="E20" s="128">
        <v>3.6</v>
      </c>
      <c r="F20" s="129"/>
      <c r="G20" s="130">
        <f>ROUND(E20*F20,2)</f>
        <v>0</v>
      </c>
    </row>
    <row r="21" spans="1:7" ht="12.75">
      <c r="A21" s="124"/>
      <c r="B21" s="125"/>
      <c r="C21" s="131" t="s">
        <v>479</v>
      </c>
      <c r="D21" s="161"/>
      <c r="E21" s="133">
        <v>3.6</v>
      </c>
      <c r="F21" s="130"/>
      <c r="G21" s="130"/>
    </row>
    <row r="22" spans="1:7" ht="12.75">
      <c r="A22" s="134" t="s">
        <v>122</v>
      </c>
      <c r="B22" s="135" t="s">
        <v>97</v>
      </c>
      <c r="C22" s="136" t="s">
        <v>98</v>
      </c>
      <c r="D22" s="162"/>
      <c r="E22" s="138"/>
      <c r="F22" s="139"/>
      <c r="G22" s="139">
        <f>SUM(G23:G32)</f>
        <v>0</v>
      </c>
    </row>
    <row r="23" spans="1:7" ht="12.75">
      <c r="A23" s="124">
        <v>9</v>
      </c>
      <c r="B23" s="125" t="s">
        <v>480</v>
      </c>
      <c r="C23" s="126" t="s">
        <v>481</v>
      </c>
      <c r="D23" s="160" t="s">
        <v>11</v>
      </c>
      <c r="E23" s="128">
        <v>58.4</v>
      </c>
      <c r="F23" s="129"/>
      <c r="G23" s="130">
        <f>ROUND(E23*F23,2)</f>
        <v>0</v>
      </c>
    </row>
    <row r="24" spans="1:7" ht="12.75">
      <c r="A24" s="124"/>
      <c r="B24" s="125"/>
      <c r="C24" s="131" t="s">
        <v>482</v>
      </c>
      <c r="D24" s="161"/>
      <c r="E24" s="133">
        <v>58.4</v>
      </c>
      <c r="F24" s="130"/>
      <c r="G24" s="130"/>
    </row>
    <row r="25" spans="1:7" ht="22.5">
      <c r="A25" s="124">
        <v>10</v>
      </c>
      <c r="B25" s="125" t="s">
        <v>483</v>
      </c>
      <c r="C25" s="126" t="s">
        <v>484</v>
      </c>
      <c r="D25" s="160" t="s">
        <v>11</v>
      </c>
      <c r="E25" s="128">
        <v>3.6</v>
      </c>
      <c r="F25" s="129"/>
      <c r="G25" s="130">
        <f>ROUND(E25*F25,2)</f>
        <v>0</v>
      </c>
    </row>
    <row r="26" spans="1:7" ht="12.75">
      <c r="A26" s="124"/>
      <c r="B26" s="125"/>
      <c r="C26" s="131" t="s">
        <v>485</v>
      </c>
      <c r="D26" s="161"/>
      <c r="E26" s="133">
        <v>3.6</v>
      </c>
      <c r="F26" s="130"/>
      <c r="G26" s="130"/>
    </row>
    <row r="27" spans="1:7" ht="22.5">
      <c r="A27" s="124">
        <v>11</v>
      </c>
      <c r="B27" s="125" t="s">
        <v>486</v>
      </c>
      <c r="C27" s="126" t="s">
        <v>487</v>
      </c>
      <c r="D27" s="160" t="s">
        <v>11</v>
      </c>
      <c r="E27" s="128">
        <v>58.4</v>
      </c>
      <c r="F27" s="129"/>
      <c r="G27" s="130">
        <f>ROUND(E27*F27,2)</f>
        <v>0</v>
      </c>
    </row>
    <row r="28" spans="1:7" ht="12.75">
      <c r="A28" s="124"/>
      <c r="B28" s="125"/>
      <c r="C28" s="131" t="s">
        <v>482</v>
      </c>
      <c r="D28" s="161"/>
      <c r="E28" s="133">
        <v>58.4</v>
      </c>
      <c r="F28" s="130"/>
      <c r="G28" s="130"/>
    </row>
    <row r="29" spans="1:7" ht="12.75">
      <c r="A29" s="124">
        <v>12</v>
      </c>
      <c r="B29" s="125" t="s">
        <v>266</v>
      </c>
      <c r="C29" s="126" t="s">
        <v>488</v>
      </c>
      <c r="D29" s="160" t="s">
        <v>11</v>
      </c>
      <c r="E29" s="128">
        <v>206.4</v>
      </c>
      <c r="F29" s="129"/>
      <c r="G29" s="130">
        <f>ROUND(E29*F29,2)</f>
        <v>0</v>
      </c>
    </row>
    <row r="30" spans="1:7" ht="12.75">
      <c r="A30" s="124"/>
      <c r="B30" s="125"/>
      <c r="C30" s="131" t="s">
        <v>489</v>
      </c>
      <c r="D30" s="161"/>
      <c r="E30" s="133">
        <v>206.4</v>
      </c>
      <c r="F30" s="130"/>
      <c r="G30" s="130"/>
    </row>
    <row r="31" spans="1:7" ht="12.75">
      <c r="A31" s="124">
        <v>13</v>
      </c>
      <c r="B31" s="125" t="s">
        <v>490</v>
      </c>
      <c r="C31" s="126" t="s">
        <v>491</v>
      </c>
      <c r="D31" s="160" t="s">
        <v>11</v>
      </c>
      <c r="E31" s="128">
        <v>3.6</v>
      </c>
      <c r="F31" s="129"/>
      <c r="G31" s="130">
        <f>ROUND(E31*F31,2)</f>
        <v>0</v>
      </c>
    </row>
    <row r="32" spans="1:7" ht="12.75">
      <c r="A32" s="124"/>
      <c r="B32" s="125"/>
      <c r="C32" s="131" t="s">
        <v>492</v>
      </c>
      <c r="D32" s="161"/>
      <c r="E32" s="133">
        <v>3.6</v>
      </c>
      <c r="F32" s="130"/>
      <c r="G32" s="130"/>
    </row>
    <row r="33" spans="1:7" ht="12.75">
      <c r="A33" s="134" t="s">
        <v>122</v>
      </c>
      <c r="B33" s="135" t="s">
        <v>101</v>
      </c>
      <c r="C33" s="136" t="s">
        <v>102</v>
      </c>
      <c r="D33" s="162"/>
      <c r="E33" s="138"/>
      <c r="F33" s="139"/>
      <c r="G33" s="139">
        <f>SUM(G34:G36)</f>
        <v>0</v>
      </c>
    </row>
    <row r="34" spans="1:7" ht="22.5">
      <c r="A34" s="124">
        <v>14</v>
      </c>
      <c r="B34" s="125" t="s">
        <v>303</v>
      </c>
      <c r="C34" s="126" t="s">
        <v>304</v>
      </c>
      <c r="D34" s="160" t="s">
        <v>12</v>
      </c>
      <c r="E34" s="128">
        <v>38.7</v>
      </c>
      <c r="F34" s="129"/>
      <c r="G34" s="130">
        <f>ROUND(E34*F34,2)</f>
        <v>0</v>
      </c>
    </row>
    <row r="35" spans="1:7" ht="12.75">
      <c r="A35" s="124"/>
      <c r="B35" s="125"/>
      <c r="C35" s="131" t="s">
        <v>493</v>
      </c>
      <c r="D35" s="161"/>
      <c r="E35" s="133">
        <v>38.7</v>
      </c>
      <c r="F35" s="130"/>
      <c r="G35" s="130"/>
    </row>
    <row r="36" spans="1:7" ht="22.5">
      <c r="A36" s="124">
        <v>15</v>
      </c>
      <c r="B36" s="125" t="s">
        <v>494</v>
      </c>
      <c r="C36" s="126" t="s">
        <v>495</v>
      </c>
      <c r="D36" s="160" t="s">
        <v>132</v>
      </c>
      <c r="E36" s="128">
        <v>1</v>
      </c>
      <c r="F36" s="129"/>
      <c r="G36" s="130">
        <f>ROUND(E36*F36,2)</f>
        <v>0</v>
      </c>
    </row>
    <row r="37" spans="1:7" ht="12.75">
      <c r="A37" s="134" t="s">
        <v>122</v>
      </c>
      <c r="B37" s="135" t="s">
        <v>109</v>
      </c>
      <c r="C37" s="136" t="s">
        <v>110</v>
      </c>
      <c r="D37" s="162"/>
      <c r="E37" s="138"/>
      <c r="F37" s="139"/>
      <c r="G37" s="139">
        <f>SUM(G38:G38)</f>
        <v>0</v>
      </c>
    </row>
    <row r="38" spans="1:7" ht="12.75">
      <c r="A38" s="124">
        <v>16</v>
      </c>
      <c r="B38" s="125" t="s">
        <v>468</v>
      </c>
      <c r="C38" s="126" t="s">
        <v>469</v>
      </c>
      <c r="D38" s="160" t="s">
        <v>169</v>
      </c>
      <c r="E38" s="128">
        <v>56.39128</v>
      </c>
      <c r="F38" s="129"/>
      <c r="G38" s="130">
        <f>ROUND(E38*F38,2)</f>
        <v>0</v>
      </c>
    </row>
    <row r="39" spans="1:7" ht="12.75">
      <c r="A39" s="134" t="s">
        <v>122</v>
      </c>
      <c r="B39" s="135" t="s">
        <v>471</v>
      </c>
      <c r="C39" s="136" t="s">
        <v>472</v>
      </c>
      <c r="D39" s="162"/>
      <c r="E39" s="138"/>
      <c r="F39" s="139"/>
      <c r="G39" s="139">
        <f>SUM(G40:G41)</f>
        <v>0</v>
      </c>
    </row>
    <row r="40" spans="1:7" ht="12.75">
      <c r="A40" s="124">
        <v>17</v>
      </c>
      <c r="B40" s="125" t="s">
        <v>496</v>
      </c>
      <c r="C40" s="126" t="s">
        <v>497</v>
      </c>
      <c r="D40" s="160" t="s">
        <v>11</v>
      </c>
      <c r="E40" s="128">
        <v>3.6</v>
      </c>
      <c r="F40" s="129"/>
      <c r="G40" s="130">
        <f>ROUND(E40*F40,2)</f>
        <v>0</v>
      </c>
    </row>
    <row r="41" spans="1:7" ht="12.75">
      <c r="A41" s="140"/>
      <c r="B41" s="141"/>
      <c r="C41" s="142" t="s">
        <v>498</v>
      </c>
      <c r="D41" s="164"/>
      <c r="E41" s="144">
        <v>3.6</v>
      </c>
      <c r="F41" s="145"/>
      <c r="G41" s="145"/>
    </row>
    <row r="42" spans="1:7" ht="12.75">
      <c r="A42" s="146"/>
      <c r="B42" s="147" t="s">
        <v>27</v>
      </c>
      <c r="C42" s="148" t="s">
        <v>27</v>
      </c>
      <c r="D42" s="146"/>
      <c r="E42" s="146"/>
      <c r="F42" s="146"/>
      <c r="G42" s="146"/>
    </row>
    <row r="43" spans="1:7" ht="12.75">
      <c r="A43" s="149"/>
      <c r="B43" s="150">
        <v>26</v>
      </c>
      <c r="C43" s="151" t="s">
        <v>27</v>
      </c>
      <c r="D43" s="152"/>
      <c r="E43" s="152"/>
      <c r="F43" s="152"/>
      <c r="G43" s="153">
        <f>G8+G19+G22+G33+G37+G39</f>
        <v>0</v>
      </c>
    </row>
    <row r="44" spans="1:7" ht="12.75">
      <c r="A44" s="146"/>
      <c r="B44" s="147" t="s">
        <v>27</v>
      </c>
      <c r="C44" s="148" t="s">
        <v>27</v>
      </c>
      <c r="D44" s="146"/>
      <c r="E44" s="146"/>
      <c r="F44" s="146"/>
      <c r="G44" s="146"/>
    </row>
    <row r="45" spans="1:7" ht="12.75">
      <c r="A45" s="146"/>
      <c r="B45" s="147" t="s">
        <v>27</v>
      </c>
      <c r="C45" s="148" t="s">
        <v>27</v>
      </c>
      <c r="D45" s="146"/>
      <c r="E45" s="146"/>
      <c r="F45" s="146"/>
      <c r="G45" s="146"/>
    </row>
    <row r="46" spans="1:7" ht="12.75">
      <c r="A46" s="205">
        <v>33</v>
      </c>
      <c r="B46" s="205"/>
      <c r="C46" s="206"/>
      <c r="D46" s="146"/>
      <c r="E46" s="146"/>
      <c r="F46" s="146"/>
      <c r="G46" s="146"/>
    </row>
    <row r="47" spans="1:7" ht="12.75">
      <c r="A47" s="207"/>
      <c r="B47" s="208"/>
      <c r="C47" s="209"/>
      <c r="D47" s="208"/>
      <c r="E47" s="208"/>
      <c r="F47" s="208"/>
      <c r="G47" s="210"/>
    </row>
    <row r="48" spans="1:7" ht="12.75">
      <c r="A48" s="211"/>
      <c r="B48" s="212"/>
      <c r="C48" s="213"/>
      <c r="D48" s="212"/>
      <c r="E48" s="212"/>
      <c r="F48" s="212"/>
      <c r="G48" s="214"/>
    </row>
    <row r="49" spans="1:7" ht="12.75">
      <c r="A49" s="211"/>
      <c r="B49" s="212"/>
      <c r="C49" s="213"/>
      <c r="D49" s="212"/>
      <c r="E49" s="212"/>
      <c r="F49" s="212"/>
      <c r="G49" s="214"/>
    </row>
    <row r="50" spans="1:7" ht="12.75">
      <c r="A50" s="211"/>
      <c r="B50" s="212"/>
      <c r="C50" s="213"/>
      <c r="D50" s="212"/>
      <c r="E50" s="212"/>
      <c r="F50" s="212"/>
      <c r="G50" s="214"/>
    </row>
    <row r="51" spans="1:7" ht="12.75">
      <c r="A51" s="215"/>
      <c r="B51" s="216"/>
      <c r="C51" s="217"/>
      <c r="D51" s="216"/>
      <c r="E51" s="216"/>
      <c r="F51" s="216"/>
      <c r="G51" s="218"/>
    </row>
  </sheetData>
  <sheetProtection password="E684" sheet="1"/>
  <protectedRanges>
    <protectedRange sqref="F9 F12 F13 F14 F15 F16 F17 F20 F23 F25 F27 F29 F31 F34 F36 F38 F40" name="Oblast1"/>
  </protectedRanges>
  <mergeCells count="6">
    <mergeCell ref="A47:G51"/>
    <mergeCell ref="A1:G1"/>
    <mergeCell ref="C2:G2"/>
    <mergeCell ref="C3:G3"/>
    <mergeCell ref="C4:G4"/>
    <mergeCell ref="A46:C46"/>
  </mergeCells>
  <printOptions/>
  <pageMargins left="0.31496062992125984" right="0.31496062992125984" top="0.5905511811023623" bottom="0.5905511811023623"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Ing. David Jelínek</cp:lastModifiedBy>
  <cp:lastPrinted>2019-05-31T15:01:51Z</cp:lastPrinted>
  <dcterms:created xsi:type="dcterms:W3CDTF">2011-01-21T20:26:22Z</dcterms:created>
  <dcterms:modified xsi:type="dcterms:W3CDTF">2019-05-31T15:15:29Z</dcterms:modified>
  <cp:category/>
  <cp:version/>
  <cp:contentType/>
  <cp:contentStatus/>
</cp:coreProperties>
</file>