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Rekapitulace" sheetId="1" r:id="rId1"/>
    <sheet name="SO 000" sheetId="2" r:id="rId2"/>
    <sheet name="SO 001" sheetId="3" r:id="rId3"/>
    <sheet name="SO 101" sheetId="4" r:id="rId4"/>
    <sheet name="SO 181" sheetId="5" r:id="rId5"/>
    <sheet name="SO 191" sheetId="6" r:id="rId6"/>
    <sheet name="SO 201" sheetId="7" r:id="rId7"/>
    <sheet name="SO 211" sheetId="8" r:id="rId8"/>
    <sheet name="SO 212" sheetId="9" r:id="rId9"/>
    <sheet name="SO 301_SO 301.1" sheetId="10" r:id="rId10"/>
    <sheet name="SO 301_SO 301.2" sheetId="11" r:id="rId11"/>
    <sheet name="SO 411" sheetId="12" r:id="rId12"/>
    <sheet name="SO 431" sheetId="13" r:id="rId13"/>
    <sheet name="SO 451" sheetId="14" r:id="rId14"/>
    <sheet name="SO 452" sheetId="15" r:id="rId15"/>
    <sheet name="SO 510" sheetId="16" r:id="rId16"/>
    <sheet name="SO 701" sheetId="17" r:id="rId17"/>
    <sheet name="SO 702" sheetId="18" r:id="rId18"/>
    <sheet name="SO 801" sheetId="19" r:id="rId19"/>
  </sheets>
  <definedNames/>
  <calcPr fullCalcOnLoad="1"/>
</workbook>
</file>

<file path=xl/sharedStrings.xml><?xml version="1.0" encoding="utf-8"?>
<sst xmlns="http://schemas.openxmlformats.org/spreadsheetml/2006/main" count="5338" uniqueCount="1157">
  <si>
    <t>Firma: Transconsult s.r.o</t>
  </si>
  <si>
    <t>Soupis objektů s DPH</t>
  </si>
  <si>
    <t>Stavba: 425 - Rekonstrukce komunikace Nad Jezem</t>
  </si>
  <si>
    <t>Varianta: ZŘ - Základní řešení</t>
  </si>
  <si>
    <t>Odbytová cena:</t>
  </si>
  <si>
    <t>OC+DPH:</t>
  </si>
  <si>
    <t>Objekt</t>
  </si>
  <si>
    <t>Popis</t>
  </si>
  <si>
    <t>OC</t>
  </si>
  <si>
    <t>DPH</t>
  </si>
  <si>
    <t>OC+DPH</t>
  </si>
  <si>
    <t>ASPE10</t>
  </si>
  <si>
    <t>S</t>
  </si>
  <si>
    <t>Příloha k formuláři pro ocenění nabídky</t>
  </si>
  <si>
    <t xml:space="preserve">Stavba: </t>
  </si>
  <si>
    <t>425</t>
  </si>
  <si>
    <t>Rekonstrukce komunikace Nad Jezem</t>
  </si>
  <si>
    <t>O</t>
  </si>
  <si>
    <t>Rozpočet:</t>
  </si>
  <si>
    <t>0,00</t>
  </si>
  <si>
    <t>15,00</t>
  </si>
  <si>
    <t>21,00</t>
  </si>
  <si>
    <t>2</t>
  </si>
  <si>
    <t>SO 000</t>
  </si>
  <si>
    <t>Všeobecné a předběžné položky</t>
  </si>
  <si>
    <t>Typ</t>
  </si>
  <si>
    <t>0</t>
  </si>
  <si>
    <t>Poř. číslo</t>
  </si>
  <si>
    <t>1</t>
  </si>
  <si>
    <t>Kód položky</t>
  </si>
  <si>
    <t>Varianta</t>
  </si>
  <si>
    <t>3</t>
  </si>
  <si>
    <t>Název položky</t>
  </si>
  <si>
    <t>4</t>
  </si>
  <si>
    <t>MJ</t>
  </si>
  <si>
    <t>5</t>
  </si>
  <si>
    <t>Množství</t>
  </si>
  <si>
    <t>6</t>
  </si>
  <si>
    <t>Cena</t>
  </si>
  <si>
    <t>Jednotková</t>
  </si>
  <si>
    <t>9</t>
  </si>
  <si>
    <t>Celkem</t>
  </si>
  <si>
    <t>10</t>
  </si>
  <si>
    <t>SD</t>
  </si>
  <si>
    <t>Všeobecné konstrukce a práce</t>
  </si>
  <si>
    <t>P</t>
  </si>
  <si>
    <t>02620</t>
  </si>
  <si>
    <t/>
  </si>
  <si>
    <t>ZKOUŠENÍ KONSTRUKCÍ A PRACÍ NEZÁVISLOU ZKUŠEBNOU</t>
  </si>
  <si>
    <t>KPL</t>
  </si>
  <si>
    <t>PP</t>
  </si>
  <si>
    <t>ČERPÁNO POUZE SE SOUHLASEM OBJEDNATELE NA ZÁKLADĚ POŽADAVKU OBJEDNATELE 
pevná částka 30000Kč 
zkoušení konstrukcí a prací – provedení zkoušek nad rámec smluvních KZP, včetně dalších zkoušek požadovaných objednatelem 
- nezahrnuje náklady na povinné průkazní a kontrolní zkoušky</t>
  </si>
  <si>
    <t>VV</t>
  </si>
  <si>
    <t>TS</t>
  </si>
  <si>
    <t>zahrnuje veškeré náklady spojené s objednatelem požadovanými zkouškami</t>
  </si>
  <si>
    <t>02821</t>
  </si>
  <si>
    <t>PRŮZKUMNÉ PRÁCE ARCHEOLOGICKÉ NA POVRCHU</t>
  </si>
  <si>
    <t>archeologický dohled</t>
  </si>
  <si>
    <t>zahrnuje veškeré náklady spojené s objednatelem požadovanými pracemi</t>
  </si>
  <si>
    <t>02911</t>
  </si>
  <si>
    <t>OSTATNÍ POŽADAVKY - GEODETICKÉ ZAMĚŘENÍ</t>
  </si>
  <si>
    <t>HM</t>
  </si>
  <si>
    <t>veškerá geodetická zaměření prováděná oprávněným geodetem – vytyčení stavby (3x tištěná, 3x CD), vytyčení obvodu staveniště a vytyčení během stavby, zřízení vytyčovací sítě stavby, vytyčení stávajících ing sítí, zaměření skutečného provedení stavby (3x tištěná, 3x CD),vč. zaměření skutečného provedení stavby pro předávání dílčích částí stavebnímu dozoru a konečné zaměření jednotlivých SO a vypracování geometrického plánu</t>
  </si>
  <si>
    <t>02940</t>
  </si>
  <si>
    <t>OSTATNÍ POŽADAVKY - VYPRACOVÁNÍ DOKUMENTACE</t>
  </si>
  <si>
    <t>Zajištění dopravně inženýrského opatření během stavby a trvalého dopravní značení, včetně projednání s DOSSy a stanovení přechodné a místní úpravy na PK</t>
  </si>
  <si>
    <t>02943</t>
  </si>
  <si>
    <t>OSTATNÍ POŽADAVKY - VYPRACOVÁNÍ RDS</t>
  </si>
  <si>
    <t>RDS je požadována na SO 101 v rozsahu projektových vrstevnic, SO 181, SO 191  
pro stanovení přechodné a místní úpravy na pozemních komunikacích, SO 501</t>
  </si>
  <si>
    <t>02944</t>
  </si>
  <si>
    <t>OSTAT POŽADAVKY - DOKUMENTACE SKUTEČ PROVEDENÍ V DIGIT FORMĚ</t>
  </si>
  <si>
    <t>dokumentace skutečného provedení veškerých stavebních objektů stavby DSPS 
součástí dokladů při předání dokončeného díla budou rovněž veškeré atesty, prohlášení o shodě, certifikáty na použité materiály a výrobky a protokoly o výsledcích provedených zkoušek 
- 4x tištěná, 4x CD 
- včetně závěřené zprávy</t>
  </si>
  <si>
    <t>7</t>
  </si>
  <si>
    <t>02946</t>
  </si>
  <si>
    <t>OSTAT POŽADAVKY - FOTODOKUMENTACE</t>
  </si>
  <si>
    <t>Fotodokumentace stavby a zpráva o průběhu výstavby, foto budou řazeny dle objektů a chronologicky dle postupu výstavby  
- 1x měsíčně sada barevných fotografií v tištěné i elektronické formě - 1x tisk + 1x CD 
- závěřečná fotodokumentace v albu s popisem v tištěné i elektronické formě - 3x tisk + 3x CD</t>
  </si>
  <si>
    <t>položka zahrnuje: 
- fotodokumentaci zadavatelem požadovaného děje a konstrukcí v požadovaných časových intervalech 
- zadavatelem specifikované výstupy (fotografie v papírovém a digitálním formátu) v požadovaném počtu</t>
  </si>
  <si>
    <t>8</t>
  </si>
  <si>
    <t>02991</t>
  </si>
  <si>
    <t>a</t>
  </si>
  <si>
    <t>OSTATNÍ POŽADAVKY - INFORMAČNÍ TABULE</t>
  </si>
  <si>
    <t>KUS</t>
  </si>
  <si>
    <t>náklady na zřízení informačních tabulí s údaji o stavbě s textem dle vzoru objednatele</t>
  </si>
  <si>
    <t>položka zahrnuje: 
- dodání a osazení informačních tabulí v předepsaném provedení a množství s obsahem předepsaným zadavatelem 
- veškeré nosné a upevňovací konstrukce 
- základové konstrukce včetně nutných zemních prací 
- demontáž a odvoz po skončení platnosti 
- případně nutné opravy poškozených čátí během platnosti</t>
  </si>
  <si>
    <t>03100</t>
  </si>
  <si>
    <t>ZAŘÍZENÍ STAVENIŠTĚ - ZŘÍZENÍ, PROVOZ, DEMONTÁŽ</t>
  </si>
  <si>
    <t>vč.případného nájmu pozemku</t>
  </si>
  <si>
    <t>zahrnuje objednatelem povolené náklady na pořízení (event. pronájem), provozování, udržování a likvidaci zhotovitelova zařízení</t>
  </si>
  <si>
    <t>03710</t>
  </si>
  <si>
    <t>POMOC PRÁCE ZAJIŠŤ NEBO ZŘÍZ OBJÍŽĎKY A PŘÍSTUP CESTY</t>
  </si>
  <si>
    <t>vyznačení náhradních tras pro pěší během uzavírek chodníků dle konkrétních podmínek v místě</t>
  </si>
  <si>
    <t>zahrnuje objednatelem povolené náklady na požadovaná zařízení zhotovitele</t>
  </si>
  <si>
    <t>11</t>
  </si>
  <si>
    <t>03720</t>
  </si>
  <si>
    <t>POMOC PRÁCE ZAJIŠŤ NEBO ZŘÍZ REGULACI A OCHRANU DOPRAVY</t>
  </si>
  <si>
    <t>částka vyplývající z požadavků BOZP na zajištění staveniště</t>
  </si>
  <si>
    <t>12</t>
  </si>
  <si>
    <t>03730</t>
  </si>
  <si>
    <t>POMOC PRÁCE ZAJIŠŤ NEBO ZŘÍZ OCHRANU INŽENÝRSKÝCH SÍTÍ</t>
  </si>
  <si>
    <t>Případná dodatečná ochrana stávajících inženýrských sítí při realizaci výkopových prací v souladu s požadavky jednotlivých správců sítí</t>
  </si>
  <si>
    <t>SO 001</t>
  </si>
  <si>
    <t>Příprava staveniště</t>
  </si>
  <si>
    <t>Zemní práce</t>
  </si>
  <si>
    <t>11120</t>
  </si>
  <si>
    <t>ODSTRANĚNÍ KŘOVIN</t>
  </si>
  <si>
    <t>M2</t>
  </si>
  <si>
    <t>mimolesní dřeviny 
včetně likvidace odstraněných křovin v režii zhotovitele 
přílohy C.1.1, C.1.2</t>
  </si>
  <si>
    <t>odstranění křovin a stromů do průměru 100 mm doprava dřevin bez ohledu na vzdálenost spálení na hromadách nebo štěpkování</t>
  </si>
  <si>
    <t>b</t>
  </si>
  <si>
    <t>lesní dřeviny 
včetně likvidace odstraněných křovin v režii zhotovitele 
přílohy C.1.1, C.1.2</t>
  </si>
  <si>
    <t>11201</t>
  </si>
  <si>
    <t>KÁCENÍ STROMŮ D KMENE DO 0,5M S ODSTRANĚNÍM PAŘEZŮ</t>
  </si>
  <si>
    <t>mimolesní dřeviny 
včetně odvozu vykácených dřevin do skladu TS a složení na určené místo  
včetně likvidace osekaných větví a odstraněného pařezu v režii zhotovitele 
přílohy C.1.1, C.1.2</t>
  </si>
  <si>
    <t>=8+24+1</t>
  </si>
  <si>
    <t>Kácení stromů se měří v [ks] poražených stromů (průměr stromů se měří ve výšce 1,3m nad terénem) a zahrnuje zejména: 
- poražení stromu a osekání větví 
- spálení větví na hromadách nebo štěpkování 
- dopravu a uložení kmenů, případné další práce s nimi dle pokynů zadávací dokumentace Odstranění pařezů se měří v [ks] vytrhaných nebo vykopaných pařezů a zahrnuje zejména: 
- vytrhání nebo vykopání pařezů 
- veškeré zemní práce spojené s odstraněním pařezů 
- dopravu a uložení pařezů, případně další práce s nimi dle pokynů zadávací dokumentace 
- zásyp jam po pařezech</t>
  </si>
  <si>
    <t>lesní porosty 
včetně odvozu vykácených dřevin do skladu TS a složení na určené místo  
včetně likvidace osekaných větví a odstraněného pařezu v režii zhotovitele 
přílohy C.1.1, C.1.2</t>
  </si>
  <si>
    <t>11202</t>
  </si>
  <si>
    <t>KÁCENÍ STROMŮ D KMENE DO 0,9M S ODSTRANĚNÍM PAŘEZŮ</t>
  </si>
  <si>
    <t>mimolesní dřeviny 
včetně odvozu vykácených dřevin do skladu TSHK a složení na určené místo  
včetně likvidace osekaných větví a odstraněného pařezu v režii zhotovitele 
přílohy C.1.1, C.1.2</t>
  </si>
  <si>
    <t>12110</t>
  </si>
  <si>
    <t>SEJMUTÍ ORNICE NEBO LESNÍ PŮDY</t>
  </si>
  <si>
    <t>M3</t>
  </si>
  <si>
    <t>sejmutí a odvoz na dočasnou deponii  
přílohy C.1.1, C.1.2</t>
  </si>
  <si>
    <t>=0.2*(50+56)</t>
  </si>
  <si>
    <t>položka zahrnuje sejmutí ornice bez ohledu na tloušťku vrstvy a její vodorovnou dopravu nezahrnuje uložení na trvalou skládku</t>
  </si>
  <si>
    <t>12190</t>
  </si>
  <si>
    <t>PŘEVRSTVENÍ ORNICE</t>
  </si>
  <si>
    <t>při uložení delším než 6 měsíců  
předpoklad 1x, neuvažuje se skrývka z dočasného záboru do 1 roku</t>
  </si>
  <si>
    <t>položka zahrnuje převrstvení ornice na skládce</t>
  </si>
  <si>
    <t>12573</t>
  </si>
  <si>
    <t>VYKOPÁVKY ZE ZEMNÍKŮ A SKLÁDEK TŘ. I</t>
  </si>
  <si>
    <t>naložení a odvoz ornice z deponie na místa využití pro ohumusování svahů a navržených zelených ploch a rozprostření na pozemcích dočasného záboru 
přílohy C.1.1, C.1.2</t>
  </si>
  <si>
    <t>položka zahrnuje: 
- vodorovná a svislá doprava, přemístění, přeložení, manipulace s výkopkem 
- kompletní provedení vykopávky nezapažené i zapažené 
- ošetření výkopiště po celou dobu práce v něm vč. klimatických opatření 
- ztížení vykopávek v blízkosti podzemního vedení, konstrukcí a objektů vč. jejich dočasného zajištění 
- ztížení pod vodou, v okolí výbušnin, ve stísněných prostorech a pod. 
- příplatek za lepivost 
- těžení po vrstvách, pásech a po jiných nutných částech (figurách) 
- čerpání vody vč. čerpacích jímek, potrubí a pohotovostní čerpací soupravy (viz ustanovení k pol. 1151,2) 
- potřebné snížení hladiny podzemní vody 
- těžení a rozpojování jednotlivých balvanů 
- vytahování a nošení výkopku 
- ruční vykopávky, odstranění kořenů a napadávek 
- pažení, vzepření a rozepření vč. přepažování (vyjma štětových stěn) 
- úpravu, ochranu a očištění dna, základové spáry, stěn a svahů 
- udržování výkopiště a jeho ochrana proti vodě 
- odvedení nebo obvedení vody v okolí výkopiště a ve výkopišti 
- třídění výkopku 
- veškeré pomocné konstrukce umožňující provedení vykopávky (příjezdy, sjezdy, nájezdy, lešení, podpěr. konstr., přemostění, zpevněné plochy, zakrytí a pod.) položka nezahrnuje: 
- práce spojené s otvírkou zemníku</t>
  </si>
  <si>
    <t>17120</t>
  </si>
  <si>
    <t>ULOŽENÍ SYPANINY DO NÁSYPŮ A NA SKLÁDKY BEZ ZHUTNĚNÍ</t>
  </si>
  <si>
    <t>uložení sejmuté ornice na mezideponii stavby</t>
  </si>
  <si>
    <t>položka zahrnuje: 
- kompletní provedení zemní konstrukce do předepsaného tvaru 
- ošetření úložiště po celou dobu práce v něm vč. klimatických opatření 
- ztížení v okolí vedení, konstrukcí a objektů a jejich dočasné zajištění 
- ztížení provádění ve ztížených podmínkách a stísněných prostorech 
- ztížené ukládání sypaniny pod vodu 
- ukládání po vrstvách a po jiných nutných částech (figurách) vč. dosypávek 
- spouštění a nošení materiálu 
- úprava, očištění a ochrana podloží a svahů 
- svahování, uzavírání povrchů svahů 
- udržování úložiště a jeho ochrana proti vodě 
- odvedení nebo obvedení vody v okolí úložiště a v úložišti 
- veškeré  pomocné konstrukce umožňující provedení  zemní konstrukce  (příjezdy,  sjezdy,  nájezdy, lešení, podpěrné konstrukce, přemostění, zpevněné plochy, zakrytí a pod.)</t>
  </si>
  <si>
    <t>18233</t>
  </si>
  <si>
    <t>ROZPROSTŘENÍ ORNICE V ROVINĚ V TL DO 0,20M</t>
  </si>
  <si>
    <t>rozprostření přebytečné zeminy zeminy na určené pozemky v dočasného záboru</t>
  </si>
  <si>
    <t>položka zahrnuje: nutné přemístění ornice z dočasných skládek vzdálených do 50m rozprostření ornice v předepsané tloušťce v rovině a ve svahu do 1:5</t>
  </si>
  <si>
    <t>18481</t>
  </si>
  <si>
    <t>OCHRANA STROMŮ BEDNĚNÍM</t>
  </si>
  <si>
    <t>uvažuje se do výšky 2.0 m, včetně vyvázání překážejících větví  
2.0 m x (1.5-násobek obvodu kmene )   
přílohy C.1.1, C.1.2</t>
  </si>
  <si>
    <t>=2*1.5*(1.96+0.87+0.75+1.03+0.58+1)</t>
  </si>
  <si>
    <t>položka zahrnuje veškerý materiál, výrobky a polotovary, včetně mimostaveništní a vnitrostaveništní dopravy (rovněž přesuny), včetně naložení a složení, případně s uložením</t>
  </si>
  <si>
    <t>18710</t>
  </si>
  <si>
    <t>OŠETŘENÍ ORNICE NA SKLÁDCE</t>
  </si>
  <si>
    <t>ošetření  ornice na deponiích</t>
  </si>
  <si>
    <t>Položka zahrnuje urovnání skládky do výšky max. 3m se sklony svahů 1:2 a mírnějšími, založení trávníku (event. ošetření chemicky před založením trávníku při časové prodlevě mezi nasypáním skládky a osetím), 1x za rok ošetření chemicky, 2x za rok sekání.</t>
  </si>
  <si>
    <t>Ostatní konstrukce a práce</t>
  </si>
  <si>
    <t>13</t>
  </si>
  <si>
    <t>912153</t>
  </si>
  <si>
    <t>SVODNICE SAMOSTATNÁ - DEMONTÁŽ A ODVOZ</t>
  </si>
  <si>
    <t>demontáž stávajících svodnice včetně likvidace v režii zhotovitele 
přílohy C.1.1, C.1.2</t>
  </si>
  <si>
    <t>položka zahrnuje demontáž stávající svodnice, její odvoz do skladu nebo do šrotu</t>
  </si>
  <si>
    <t>14</t>
  </si>
  <si>
    <t>914123</t>
  </si>
  <si>
    <t>DOPRAVNÍ ZNAČKY ZÁKLADNÍ VELIKOSTI OCELOVÉ FÓLIE TŘ 1 - DEMONTÁŽ</t>
  </si>
  <si>
    <t>demontáž stávajících značek, včetně likvidace v režii zhotovitele 
značky budou přednostně nabídnuty správci komunikace k dalšímu využití 
přílohy C.1.1, C.1.2</t>
  </si>
  <si>
    <t>Položka zahrnuje odstranění, demontáž a odklizení materiálu s odvozem na předepsané místo</t>
  </si>
  <si>
    <t>15</t>
  </si>
  <si>
    <t>914913</t>
  </si>
  <si>
    <t>SLOUPKY A STOJKY DZ Z OCEL TRUBEK ZABETON DEMONTÁŽ</t>
  </si>
  <si>
    <t>odstranění stávajících sloupků DZ,včetně základů, likvidace v režii zhotovitele 
přílohy C.1.1, C.1.2</t>
  </si>
  <si>
    <t>16</t>
  </si>
  <si>
    <t>966842</t>
  </si>
  <si>
    <t>ODSTRANĚNÍ OPLOCENÍ Z DRÁT PLETIVA</t>
  </si>
  <si>
    <t>M</t>
  </si>
  <si>
    <t>odstranění drátěného oplocení, včetně sloupků a základů 
přílohy C.1.1, C.1.2</t>
  </si>
  <si>
    <t>položka zahrnuje: 
- kompletní bourací práce včetně odstranění základových konstrukcí a nezbytného rozsahu zemních prací, 
- veškerou manipulaci s vybouranou sutí a hmotami včetně uložení na skládku, 
- veškeré další práce plynoucí z technologického předpisu a z platných předpisů, 
- odstranění sloupků z jiného materiálu, odstranění vrat a vrátek nezahrnuje poplatek za skládku, který se vykazuje v položce 0141** (s výjimkou malého množství bouraného materiálu, kde je možné poplatek zahrnout do jednotkové ceny bourání – tento fakt musí být uveden v doplňujícím textu k položce)</t>
  </si>
  <si>
    <t>17</t>
  </si>
  <si>
    <t>97619</t>
  </si>
  <si>
    <t>VYBOURÁNÍ DROBNÝCH PŘEDMĚTŮ OSTATNÍCH</t>
  </si>
  <si>
    <t>odstranění stávajícího mobiliáře 
mobiliář bude přednostně nabídnut TSHK 
včetně vybourání základů, manipulace, odvozu a poplatků za likvidaci 
přílohy C.1.1, C.1.2</t>
  </si>
  <si>
    <t>- položka zahrnuje veškerou manipulaci s vybouranou sutí a hmotami včetně uložení na skládku. Nezahrnuje poplatek za skládku, který se vykazuje v položce 0141** (s výjimkou malého množství bouraného materiálu, kde je možné poplatek zahrnout do jednotkové ceny bourání – tento fakt musí být uveden v doplňujícím textu k položce) 
- položka zahrnuje veškeré další práce plynoucí z technologického předpisu a z platných předpisů</t>
  </si>
  <si>
    <t>18</t>
  </si>
  <si>
    <t>demontáži stávající reklamní plochy a poštovních schránek, včetně odpojení reklamního panelu od zdroje elektrické energie pro jeho osvětlení, včetně odvezení do skladu zhotovitele pro uskladnění po dobu stavby 
přílohy C.1.1, C.1.2</t>
  </si>
  <si>
    <t>SO 101</t>
  </si>
  <si>
    <t>Stavební úpravy ulice Nad Jezem</t>
  </si>
  <si>
    <t>014101</t>
  </si>
  <si>
    <t>POPLATKY ZA SKLÁDKU</t>
  </si>
  <si>
    <t>skládkovné - zemina a nestmelené vrstvy</t>
  </si>
  <si>
    <t>zahrnuje veškeré poplatky provozovateli skládky související s uložením odpadu na skládce.</t>
  </si>
  <si>
    <t>skládkovné - betonová suť</t>
  </si>
  <si>
    <t>=148*(0.15*0.25+0.1*0.3+0.15*0.15)+0.8</t>
  </si>
  <si>
    <t>014131</t>
  </si>
  <si>
    <t>POPLATKY ZA SKLÁDKU TYP S-NO (NEBEZPEČNÝ ODPAD)</t>
  </si>
  <si>
    <t>skládkovné - asfaltový kryt</t>
  </si>
  <si>
    <t>014211</t>
  </si>
  <si>
    <t>POPLATKY ZA ZEMNÍK - ORNICE</t>
  </si>
  <si>
    <t>nákup ornice</t>
  </si>
  <si>
    <t>zahrnuje veškeré poplatky majiteli zemníku související s nákupem zeminy (nikoliv s otvírkou zemníku)</t>
  </si>
  <si>
    <t>11313</t>
  </si>
  <si>
    <t>ODSTRANĚNÍ KRYTU ZPEVNĚNÝCH PLOCH S ASFALTOVÝM POJIVEM</t>
  </si>
  <si>
    <t>odstranění stávajícího asfaltového krytu,včetně zaříznutí , zatřídění odpadů pro uložení odpadů na skládku zajistí zhotovitel 
- včetně naložení, odvozu na skládku odpadu a uložení na skládce odpadu 
výkres C.2.2</t>
  </si>
  <si>
    <t>plocha z CAD 
=0.1*1375</t>
  </si>
  <si>
    <t>Položka zahrnuje veškerou manipulaci s vybouranou sutí a s vybouranými hmotami vč. uložení na skládku. Nezahrnuje poplatek za skládku, který se vykazuje v položce 0141** (s výjimkou malého množství bouraného materiálu, kde je možné poplatek zahrnout do jednotkové ceny bourání – tento fakt musí být uveden v doplňujícím textu k položce).</t>
  </si>
  <si>
    <t>11318</t>
  </si>
  <si>
    <t>ODSTRANĚNÍ KRYTU ZPEVNĚNÝCH PLOCH Z DLAŽDIC</t>
  </si>
  <si>
    <t>rozebrání stávající dlažby z betonových dlaždic 
- včetně naložení, odvozu na skládku odpadu a uložení na skládce odpadu 
výkres C.2.2</t>
  </si>
  <si>
    <t>plocha z CAD 
=0.1*8</t>
  </si>
  <si>
    <t>11332</t>
  </si>
  <si>
    <t>ODSTRANĚNÍ PODKLADŮ ZPEVNĚNÝCH PLOCH Z KAMENIVA NESTMELENÉHO</t>
  </si>
  <si>
    <t>odstranění nestmelených podkladních vrstev 
včetně naložení a odvozu na skládku odpadu a složení na skládce 
výkres C.2.2</t>
  </si>
  <si>
    <t>plocha z CAD 
=0.3*1375+0.2*8</t>
  </si>
  <si>
    <t>11352</t>
  </si>
  <si>
    <t>ODSTRANĚNÍ CHODNÍKOVÝCH A SILNIČNÍCH OBRUBNÍKŮ BETONOVÝCH</t>
  </si>
  <si>
    <t>vybourání betonových silničních obrubníků, včetně betonového lože 
včetně naložení a odvozu na skládku odpadu 
výkres C.2.2, C.2.4, C.2.5</t>
  </si>
  <si>
    <t>délka z CAD</t>
  </si>
  <si>
    <t>12373</t>
  </si>
  <si>
    <t>ODKOP PRO SPOD STAVBU SILNIC A ŽELEZNIC TŘ. I</t>
  </si>
  <si>
    <t>odkopávky pro konstrukční vrstvy vozovky v předepsané třídě těžitelnosti dle TKP 4 a ČSN 73 6133 
překpoklad 85% z odkopu     
včetně naložení a odvozu na skládku odpadu 
výkres C.2.4, C.2.5, tabulka řezů SO101</t>
  </si>
  <si>
    <t>=0.85*(2191-(0.3*1375+0.2*8))</t>
  </si>
  <si>
    <t>položka zahrnuje: 
- vodorovná a svislá doprava, přemístění, přeložení, manipulace s výkopkem 
- kompletní provedení vykopávky nezapažené i zapažené 
- ošetření výkopiště po celou dobu práce v něm vč. klimatických opatření 
- ztížení vykopávek v blízkosti podzemního vedení, konstrukcí a objektů vč. jejich dočasného zajištění 
- ztížení pod vodou, v okolí výbušnin, ve stísněných prostorech a pod. 
- příplatek za lepivost 
- těžení po vrstvách, pásech a po jiných nutných částech (figurách) 
- čerpání vody vč. čerpacích jímek, potrubí a pohotovostní čerpací soupravy (viz ustanovení k pol. 1151,2) 
- potřebné snížení hladiny podzemní vody 
- těžení a rozpojování jednotlivých balvanů 
- vytahování a nošení výkopku 
- svahování a přesvah. svahů do konečného tvaru, výměna hornin v podloží a v pláni znehodnocené klimatickými vlivy 
- ruční vykopávky, odstranění kořenů a napadávek 
- pažení, vzepření a rozepření vč. přepažování (vyjma štětových stěn) 
- úpravu, ochranu a očištění dna, základové spáry, stěn a svahů 
- zhutnění podloží, případně i svahů vč. svahování 
- zřízení stupňů v podloží a lavic na svazích, není-li pro tyto práce zřízena samostatná položka 
- udržování výkopiště a jeho ochrana proti vodě 
- odvedení nebo obvedení vody v okolí výkopiště a ve výkopišti 
- třídění výkopku 
- veškeré pomocné konstrukce umožňující provedení vykopávky (příjezdy, sjezdy, nájezdy, lešení, podpěr. konstr., přemostění, zpevněné plochy, zakrytí a pod.) 
- nezahrnuje uložení zeminy (na skládku, do násypu) ani poplatky za skládku, vykazují se v položce č.0141**</t>
  </si>
  <si>
    <t>odkop pro sanační vrstvy v předepsané třídě těžitelnosti 
 těžitelnosti dle TKP 4 a ČSN 73 6133   
včetně naložení a odvozu na skládku odpadu 
výkres C.2.4, C.2.5, tabulka řezů SO101</t>
  </si>
  <si>
    <t>12383</t>
  </si>
  <si>
    <t>ODKOP PRO SPOD STAVBU SILNIC A ŽELEZNIC TŘ. II</t>
  </si>
  <si>
    <t>odkop pro sanační vrstvy v předepsané třídě těžitelnosti těžitelnosti dle TKP 4 a ČSN 73 6133 
překpoklad 15% z odkopu   
včetně naložení a odvozu na skládku odpadu 
výkres C.2.4, C.2.5, tabulka řezů SO101</t>
  </si>
  <si>
    <t>=0.15*(2191-(0.3*1375+0.2*8))</t>
  </si>
  <si>
    <t>položka zahrnuje: 
- vodorovná a svislá doprava, přemístění, přeložení, manipulace s výkopkem 
- kompletní provedení vykopávky nezapažené i zapažené 
- ošetření výkopiště po celou dobu práce v něm vč. klimatických opatření 
- ztížení vykopávek v blízkosti podzemního vedení, konstrukcí a objektů vč. jejich dočasného zajištění 
- ztížení pod vodou, v okolí výbušnin, ve stísněných prostorech a pod. 
- těžení po vrstvách, pásech a po jiných nutných částech (figurách) 
- čerpání vody vč. čerpacích jímek, potrubí a pohotovostní čerpací soupravy (viz ustanovení k pol. 1151,2) 
- potřebné snížení hladiny podzemní vody 
- těžení a rozpojování jednotlivých balvanů 
- vytahování a nošení výkopku 
- svahování a přesvah. svahů do konečného tvaru, výměna hornin v podloží a v pláni znehodnocené klimatickými vlivy 
- eventuelně nutné druhotné rozpojení odstřelené horniny 
- ruční vykopávky, odstranění kořenů a napadávek 
- pažení, vzepření a rozepření vč. přepažování (vyjma štětových stěn) 
- úpravu, ochranu a očištění dna, základové spáry, stěn a svahů 
- zhutnění podloží, případně i svahů vč. svahování 
- zřízení stupňů v podloží a lavic na svazích, není-li pro tyto práce zřízena samostatná položka 
- udržování výkopiště a jeho ochrana proti vodě 
- odvedení nebo obvedení vody v okolí výkopiště a ve výkopišti 
- třídění výkopku 
- veškeré pomocné konstrukce umožňující provedení vykopávky (příjezdy, sjezdy, nájezdy, lešení, podpěr. konstr., přemostění, zpevněné plochy, zakrytí a pod.) 
- nezahrnuje uložení zeminy (na skládku, do násypu) ani poplatky za skládku, vykazují se v položce č.0141**</t>
  </si>
  <si>
    <t>ornice</t>
  </si>
  <si>
    <t>015*351+0.15*770</t>
  </si>
  <si>
    <t>naložení a odvoz ornice ze zemníku na místa využití pro ohumusování svahů a navržených zelených ploch 
přílohy C.1.1, C.1.2</t>
  </si>
  <si>
    <t>17180</t>
  </si>
  <si>
    <t>ULOŽENÍ SYPANINY DO NÁSYPŮ Z NAKUPOVANÝCH MATERIÁLŮ</t>
  </si>
  <si>
    <t>násyp vyztuženého svahu 
hrubozrnná sypanina vhodná pro násypy a aktivní zónu přímo bez úprav dle ČSN 73 6133, PS min. 97%, resp. ID min. 0.85, CBR min. 15% 
včetně hutnění po vrstvách, provádění v souladu s ČSN 73 6133 
výkres C.2.4, C.2.5, tabulka řezů SO101</t>
  </si>
  <si>
    <t>položka zahrnuje: 
- kompletní provedení zemní konstrukce (násypového tělesa včetně aktivní zóny) včetně nákupu a dopravy materiálu dle zadávací dokumentace 
- úprava  ukládaného  materiálu  vlhčením,  tříděním,  promícháním  nebo  vysoušením,  příp. jiné úpravy za účelem zlepšení jeho  mech. vlastností 
- hutnění i různé míry hutnění  
- ošetření úložiště po celou dobu práce v něm vč. klimatických opatření 
- ztížení v okolí vedení, konstrukcí a objektů a jejich dočasné zajištění 
- ztížení provádění vč. hutnění ve ztížených podmínkách a stísněných prostorech 
- ztížené ukládání sypaniny pod vodu 
- ukládání po vrstvách a po jiných nutných částech (figurách) vč. dosypávek 
- spouštění a nošení materiálu 
- výměna částí zemní konstrukce znehodnocené klimatickými vlivy 
- ruční hutnění a výplň jam a prohlubní v podloží 
- úprava, očištění, ochrana a zhutnění podloží 
- svahování, hutnění a uzavírání povrchů svahů 
- zřízení lavic na svazích 
- udržování úložiště a jeho ochrana proti vodě 
- odvedení nebo obvedení vody v okolí úložiště a v úložišti 
- veškeré  pomocné konstrukce umožňující provedení  zemní konstrukce  (příjezdy,  sjezdy,  nájezdy, lešení, podpěrné konstrukce, přemostění, zpevněné plochy, zakrytí a pod.)</t>
  </si>
  <si>
    <t>173103</t>
  </si>
  <si>
    <t>ZEMNÍ KRAJNICE A DOSYPÁVKY SE ZHUT DO 100% PS</t>
  </si>
  <si>
    <t>dosypávka pod krajnicí z vhodné zeminy, včetně zhutnění na PS min. 98% 
- využije se vhodná zemina vytěžená v rámci stavby, včetně zlepšení příměsí pojiva v předpokládaném množství 3% 
- uložení, včetně zhutnění 
výkres C.2.4, C.2.5, tabulka řezů SO101</t>
  </si>
  <si>
    <t>položka zahrnuje: 
- kompletní provedení zemní konstrukce vč. výběru vhodného materiálu 
- úprava  ukládaného  materiálu  vlhčením,  tříděním,  promícháním  nebo  vysoušením,  příp. jiné úpravy za účelem zlepšení jeho  mech. vlastností 
- hutnění i různé míry hutnění  
- ošetření úložiště po celou dobu práce v něm vč. klimatických opatření 
- ztížení v okolí vedení, konstrukcí a objektů a jejich dočasné zajištění 
- ztížení provádění vč. hutnění ve ztížených podmínkách a stísněných prostorech 
- ztížené ukládání sypaniny pod vodu 
- ukládání po vrstvách a po jiných nutných částech (figurách) vč. dosypávek 
- spouštění a nošení materiálu 
- výměna částí zemní konstrukce znehodnocené klimatickými vlivy 
- ruční hutnění 
- svahování, hutnění a uzavírání povrchů svahů 
- udržování úložiště a jeho ochrana proti vodě 
- odvedení nebo obvedení vody v okolí úložiště a v úložišti 
- veškeré  pomocné konstrukce umožňující provedení  zemní konstrukce  (příjezdy,  sjezdy,  nájezdy, lešení, podpěrné konstrukce, přemostění, zpevněné plochy, zakrytí a pod.)</t>
  </si>
  <si>
    <t>18110</t>
  </si>
  <si>
    <t>ÚPRAVA PLÁNĚ SE ZHUTNĚNÍM V HORNINĚ TŘ. I</t>
  </si>
  <si>
    <t>urovnání a zhutnění pláně chodníku na předepsaný modul přetvárnosti Edef2 = 30 Mpa 
výkres  C.2.4, C.2.5</t>
  </si>
  <si>
    <t>plocha z CAD</t>
  </si>
  <si>
    <t>položka zahrnuje úpravu pláně včetně vyrovnání výškových rozdílů. Míru zhutnění určuje projekt.</t>
  </si>
  <si>
    <t>urovnání a zhutnění pláně komunikace na předepsaný modul přetvárnosti Edef2 = 45 Mpa 
výkres  C.2.4, C.2.5, tabulka řezů SO101</t>
  </si>
  <si>
    <t>c</t>
  </si>
  <si>
    <t>urovnání parapláně 
výkres  C.2.4, C.2.5, tabulka řezů SO101</t>
  </si>
  <si>
    <t>19</t>
  </si>
  <si>
    <t>d</t>
  </si>
  <si>
    <t>urovnání parapláně v případě sanece 
výkres  C.2.4, C.2.5, tabulka řezů SO101</t>
  </si>
  <si>
    <t>20</t>
  </si>
  <si>
    <t>18222</t>
  </si>
  <si>
    <t>ROZPROSTŘENÍ ORNICE VE SVAHU V TL DO 0,15M</t>
  </si>
  <si>
    <t>ohumusování navržených vyztuženého svahuy 
včetně dopravy z mezideponie a veškeré manipulace 
výkres C.2.2, C.2.4, C.2.5, , tabulka řezů SO101</t>
  </si>
  <si>
    <t>položka zahrnuje: nutné přemístění ornice z dočasných skládek vzdálených do 50m rozprostření ornice v předepsané tloušťce ve svahu přes 1:5</t>
  </si>
  <si>
    <t>21</t>
  </si>
  <si>
    <t>18232</t>
  </si>
  <si>
    <t>ROZPROSTŘENÍ ORNICE V ROVINĚ V TL DO 0,15M</t>
  </si>
  <si>
    <t>ohumusování navržených zelených ploch 
použije se humózní zemina získaná v rámci sejmutí ornice ve stavbě 
včetně dopravy z mezideponie a veškeré manipulace 
výkres C.2.2, C.2.4, C.2.5</t>
  </si>
  <si>
    <t>Základy</t>
  </si>
  <si>
    <t>22</t>
  </si>
  <si>
    <t>21197</t>
  </si>
  <si>
    <t>OPLÁŠTĚNÍ ODVODŇOVACÍCH ŽEBER Z GEOTEXTILIE</t>
  </si>
  <si>
    <t>obalení trativodní rýhy netkanou separační geotextílií, plošná hmotnost 200g/m2 
výkres C.2.2, C.2.4, C.2.5</t>
  </si>
  <si>
    <t>délka z CAD 
=169*1.6</t>
  </si>
  <si>
    <t>položka zahrnuje dodávku předepsané geotextilie, mimostaveništní a vnitrostaveništní dopravu a její uložení včetně potřebných přesahů (nezapočítávají se do výměry)</t>
  </si>
  <si>
    <t>23</t>
  </si>
  <si>
    <t>212647</t>
  </si>
  <si>
    <t>TRATIVODY KOMPL Z TRUB Z PLAST HM DN DO 200MM, RÝHA TŘ III</t>
  </si>
  <si>
    <t>trativody tunelového tvaru z PVC, včetně zemních prací v předepsané třídě těžitelnosti, zřízení lože z betonu C8/10 tl. 100 mm a zásypu rýhy těženým kamenivem fr. 8/16, zahrnuje i veškeré tvarovky potrubí a přechodky z tunelového tvaru na kruhový v zaústění do kontrolních šachet, atp. 
zahrnuje trativody DN 160 
výkres C.2.2, C.2.4, C.2.5</t>
  </si>
  <si>
    <t>Položka platí pro kompletní konstrukce trativodů a zahrnuje zejména: 
- výkop rýhy předepsaného tvaru v dané třídě těžitelnosti, výplň, zásyp trativodu včetně dopravy, uložení přebytečného materiálu, dodávky předepsaného materiálu pro výplň a zásyp 
- zřízení spojovací vrstvy 
- zřízení podkladu a lože trativodu z předepsaného materiálu 
- dodávka a uložení trativodu předepsaného materiálu a profilu 
- obsyp trativodu předepsaným materiálem 
- ukončení trativodu zaústěním do potrubí nebo vodoteče, případně vybudování ukončujícího objektu (kapličky) dle VL 
- veškerý materiál, výrobky a polotovary, včetně mimostaveništní a vnitrostaveništní dopravy 
- nezahrnuje opláštění z geotextilie, fólie</t>
  </si>
  <si>
    <t>24</t>
  </si>
  <si>
    <t>21452</t>
  </si>
  <si>
    <t>SANAČNÍ VRSTVY Z KAMENIVA DRCENÉHO</t>
  </si>
  <si>
    <t>sanační vrstva v případě nedosažení modulu přetvárnosti pláně Edef,2 min.=45 MPa 
2x vrstva Šda 0/125, tl. 250 mm 
výkres C.2.4, C.2.5, tabulka řezů SO101</t>
  </si>
  <si>
    <t>položka zahrnuje dodávku předepsaného kameniva, mimostaveništní a vnitrostaveništní dopravu a jeho uložení není-li v zadávací dokumentaci uvedeno jinak, jedná se o nakupovaný materiál</t>
  </si>
  <si>
    <t>25</t>
  </si>
  <si>
    <t>28994</t>
  </si>
  <si>
    <t>OPLÁŠTĚNÍ (ZPEVNĚNÍ) Z OCELOVÝCH SÍTÍ (A MŘÍŽOVIN)</t>
  </si>
  <si>
    <t>zpevnění povrchu svahu svařované pozinkované čelní panely, oko 100x100 mm, průměr drátu 4 mm 
zatažení na vrstvu násypu a provázání s lícem sponami 
výkres C.2.4, C.2.5, tabulka řezů SO101</t>
  </si>
  <si>
    <t>Položka zahrnuje: 
- dodávku předepsaných sítí 
- úpravu, očištění a ochranu podkladu 
- přichycení k podkladu, případně zatížení 
- úpravy spojů a zajištění okrajů 
- úpravy pro odvodnění 
- nutné přesahy 
- mimostaveništní a vnitrostaveništní dopravu</t>
  </si>
  <si>
    <t>26</t>
  </si>
  <si>
    <t>289973</t>
  </si>
  <si>
    <t>OPLÁŠTĚNÍ (ZPEVNĚNÍ) Z GEOSÍTÍ A GEOROHOŽÍ</t>
  </si>
  <si>
    <t>trvalá protierozní 3D rohož z PP s UV ochranou tloušťka min. 20mm plošná hmotnost min 400 g/m2 
výkres  C.2.4, C.2.5, tabulka řezů SO101</t>
  </si>
  <si>
    <t>Položka zahrnuje: 
- dodávku předepsané geosítě nebi georohože 
- úpravu, očištění a ochranu podkladu 
- přichycení k podkladu, případně zatížení 
- úpravy spojů a zajištění okrajů 
- úpravy pro odvodnění 
- nutné přesahy 
- mimostaveništní a vnitrostaveništní dopravu</t>
  </si>
  <si>
    <t>Vodorovné konstrukce</t>
  </si>
  <si>
    <t>27</t>
  </si>
  <si>
    <t>45152</t>
  </si>
  <si>
    <t>PODKLADNÍ A VÝPLŇOVÉ VRSTVY Z KAMENIVA DRCENÉHO</t>
  </si>
  <si>
    <t>štěrkové lože - podklad šachet a spadiště</t>
  </si>
  <si>
    <t>3*2,7*2,7*0,1=2,19 m3</t>
  </si>
  <si>
    <t>28</t>
  </si>
  <si>
    <t>45157</t>
  </si>
  <si>
    <t>PODKLADNÍ A VÝPLŇOVÉ VRSTVY Z KAMENIVA TĚŽENÉHO</t>
  </si>
  <si>
    <t>pískové lože pod potrubí</t>
  </si>
  <si>
    <t>2*18*1,0*01=3,6 m3</t>
  </si>
  <si>
    <t>Komunikace</t>
  </si>
  <si>
    <t>29</t>
  </si>
  <si>
    <t>56313</t>
  </si>
  <si>
    <t>VOZOVKOVÉ VRSTVY Z MECHANICKY ZPEVNĚNÉHO KAMENIVA TL. DO 150MM</t>
  </si>
  <si>
    <t>konstrukce vozovky  
mechanicky zpevněné kamenivo, MZK 0/32 GA, 150 mm 
výkres C.2.4</t>
  </si>
  <si>
    <t>- dodání kameniva předepsané kvality a zrnitosti 
- rozprostření a zhutnění vrstvy v předepsané tloušťce 
- zřízení vrstvy bez rozlišení šířky, pokládání vrstvy po etapách 
- nezahrnuje postřiky, nátěry</t>
  </si>
  <si>
    <t>30</t>
  </si>
  <si>
    <t>56331</t>
  </si>
  <si>
    <t>VOZOVKOVÉ VRSTVY ZE ŠTĚRKODRTI TL. DO 50MM</t>
  </si>
  <si>
    <t>chodník s mlatovým povrchem 
ložná vrstva L frakce 4/8 40 mm ČSN 73 6126-1 
výkres C.2.4</t>
  </si>
  <si>
    <t>31</t>
  </si>
  <si>
    <t>56332</t>
  </si>
  <si>
    <t>VOZOVKOVÉ VRSTVY ZE ŠTĚRKODRTI TL. DO 100MM</t>
  </si>
  <si>
    <t>chodník s mlatovým povrchem 
výplnň voštin ze štěrkodrti  šd frakce 4/16  tl. 60mm ČSN 76 3126-1 
rohož nutno zasypat o 20 mm nad svůj okraj následně dojde k sednutí o 10 mm 
výkres C.2.4</t>
  </si>
  <si>
    <t>32</t>
  </si>
  <si>
    <t>56333</t>
  </si>
  <si>
    <t>VOZOVKOVÉ VRSTVY ZE ŠTĚRKODRTI TL. DO 150MM</t>
  </si>
  <si>
    <t>chodník s krytem ze zámkové dlažby 
ochranná vrstva Šda 0/63, min. tl. 150 mm 
výkres C.2.4</t>
  </si>
  <si>
    <t>33</t>
  </si>
  <si>
    <t>34</t>
  </si>
  <si>
    <t>chodník s mlatovým povrchem 
ochranná vrstva Šda 0/32, min. tl. 150 mm 
výkres C.2.4</t>
  </si>
  <si>
    <t>35</t>
  </si>
  <si>
    <t>sjezd ze štěrkodrti Šda 0/32, min. tl. 150 mm 
výkres C.2.4</t>
  </si>
  <si>
    <t>36</t>
  </si>
  <si>
    <t>56334</t>
  </si>
  <si>
    <t>VOZOVKOVÉ VRSTVY ZE ŠTĚRKODRTI TL. DO 200MM</t>
  </si>
  <si>
    <t>konstrukce vozovky  
ochranná vrstva Šda 0/63, min. tl. 200 mm 
výkres C.2.4</t>
  </si>
  <si>
    <t>37</t>
  </si>
  <si>
    <t>56933</t>
  </si>
  <si>
    <t>ZPEVNĚNÍ KRAJNIC ZE ŠTĚRKODRTI TL. DO 150MM</t>
  </si>
  <si>
    <t>krajnice ze štěrkodrť ŠDB 0/32 
v tl. 0.15 m se zhutněním dle VL1 
výškově 30 mm pod obrusnou vrstvou 
výkres C.2.4, C.2.5</t>
  </si>
  <si>
    <t>=127*0.5</t>
  </si>
  <si>
    <t>- dodání kameniva předepsané kvality a zrnitosti  
- rozprostření a zhutnění vrstvy v předepsané tloušťce  
- zřízení vrstvy bez rozlišení šířky, pokládání vrstvy po etapách</t>
  </si>
  <si>
    <t>38</t>
  </si>
  <si>
    <t>572123</t>
  </si>
  <si>
    <t>INFILTRAČNÍ POSTŘIK Z EMULZE DO 1,0KG/M2</t>
  </si>
  <si>
    <t>konstrukce vozovky  
PI-E 1.00 kg/m2 včetně podrcením kamenivem HDK 2/4 4.00 kg/m2 
výkres C.2.4</t>
  </si>
  <si>
    <t>- dodání všech předepsaných materiálů pro postřiky v předepsaném množství 
- provedení dle předepsaného technologického předpisu 
- zřízení vrstvy bez rozlišení šířky, pokládání vrstvy po etapách 
- úpravu napojení, ukončení</t>
  </si>
  <si>
    <t>39</t>
  </si>
  <si>
    <t>572213</t>
  </si>
  <si>
    <t>SPOJOVACÍ POSTŘIK Z EMULZE DO 0,5KG/M2</t>
  </si>
  <si>
    <t>konstrukce vozovky  
PS-E 0.35 kg/m2 
výkres C.2.4</t>
  </si>
  <si>
    <t>40</t>
  </si>
  <si>
    <t>57475</t>
  </si>
  <si>
    <t>VOZOVKOVÉ VÝZTUŽNÉ VRSTVY Z GEOMŘÍŽOVINY</t>
  </si>
  <si>
    <t>vyztužení zemního tělesa 
výztužná jednoosé geomříže z tuhých PET prutů, creepová pevnost Tcr min 57kN/m, pevnost při 1% protažení min 16 kN/m, max protažení při jmenovité pevnosti 7% 
výkres  C.2.4, C.2.5, tabulka řezů SO101</t>
  </si>
  <si>
    <t>- dodání geomříže v požadované kvalitě a v množství včetně přesahů (přesahy započteny v jednotkové ceně) 
- očištění podkladu 
- pokládka geomříže dle předepsaného technologického předpisu</t>
  </si>
  <si>
    <t>41</t>
  </si>
  <si>
    <t>výztužná dvouosá geomříž z vysokopevnostního předpínaného PES, min. creep pevnost 28 kN/m 
v případě nedosažení modulu přetvárnosti pláně Edef,2 min.=45 Mpa 
výkres  C.2.4, C.2.5, tabulka řezů SO101</t>
  </si>
  <si>
    <t>42</t>
  </si>
  <si>
    <t>chodník s mlatovým povrchem 
voštinové rohože výšky 40 mm ČSN 73 6131 se 
separační a ochranou geotextílií  min. 45 g/m2 
voštinová rohož o rozměrech 2400 x 1200 x 40 mm odolné do tlaku 400 t/m2 
výkres C.2.4</t>
  </si>
  <si>
    <t>43</t>
  </si>
  <si>
    <t>574A34</t>
  </si>
  <si>
    <t>ASFALTOVÝ BETON PRO OBRUSNÉ VRSTVY ACO 11+, 11S TL. 40MM</t>
  </si>
  <si>
    <t>konstrukce vozovky  
ACO 11+ 50/70, 40 mm 
výkres C.2.4</t>
  </si>
  <si>
    <t>- dodání směsi v požadované kvalitě 
- očištění podkladu 
- uložení směsi dle předepsaného technologického předpisu, zhutnění vrstvy v předepsané tloušťce 
- zřízení vrstvy bez rozlišení šířky, pokládání vrstvy po etapách, včetně pracovních spar a spojů 
- úpravu napojení, ukončení podél obrubníků, dilatačních zařízení, odvodňovacích proužků, odvodňovačů, vpustí, šachet a pod. 
- nezahrnuje postřiky, nátěry 
- nezahrnuje těsnění podél obrubníků, dilatačních zařízení, odvodňovacích proužků, odvodňovačů, vpustí, šachet a pod.</t>
  </si>
  <si>
    <t>44</t>
  </si>
  <si>
    <t>574C56</t>
  </si>
  <si>
    <t>ASFALTOVÝ BETON PRO LOŽNÍ VRSTVY ACL 16+, 16S TL. 60MM</t>
  </si>
  <si>
    <t>konstrukce vozovky  
ACL 16+ 50/70, 60 mm 
výkres C.2.4</t>
  </si>
  <si>
    <t>45</t>
  </si>
  <si>
    <t>582611</t>
  </si>
  <si>
    <t>KRYTY Z BETON DLAŽDIC SE ZÁMKEM ŠEDÝCH TL 60MM DO LOŽE Z KAM</t>
  </si>
  <si>
    <t>chodník s krytem ze zámkové dlažby 
betonová zámková dlažba 200x100x60 mm, šedá barva 
včetně lože z drcenného kameniva fr. 4/8, tl. 40 mm 
výkres C.2.4</t>
  </si>
  <si>
    <t>- dodání dlažebního materiálu v požadované kvalitě, dodání materiálu pro předepsané  lože v tloušťce předepsané dokumentací a pro předepsanou výplň spar 
- očištění podkladu 
- uložení dlažby dle předepsaného technologického předpisu včetně předepsané podkladní vrstvy a předepsané výplně spar 
- zřízení vrstvy bez rozlišení šířky, pokládání vrstvy po etapách  
- úpravu napojení, ukončení podél obrubníků, dilatačních zařízení, odvodňovacích proužků, odvodňovačů, vpustí, šachet a pod., nestanoví-li zadávací dokumentace jinak 
- nezahrnuje postřiky, nátěry 
- nezahrnuje těsnění podél obrubníků, dilatačních zařízení, odvodňovacích proužků, odvodňovačů, vpustí, šachet a pod.</t>
  </si>
  <si>
    <t>46</t>
  </si>
  <si>
    <t>582613</t>
  </si>
  <si>
    <t>KRYTY Z BETON DLAŽDIC SE ZÁMKEM ŠEDÝCH TL 100MM DO LOŽE Z KAM</t>
  </si>
  <si>
    <t>sjezd s krytem ze zámkové dlažby 
betonová zámková dlažba 200x100x100 mm, šedá barva 
včetně lože z drcenného kameniva fr. 4/8, tl. 40 mm 
výkres C.2.4</t>
  </si>
  <si>
    <t>47</t>
  </si>
  <si>
    <t>58262A</t>
  </si>
  <si>
    <t>KRYTY Z BETON DLAŽDIC SE ZÁMKEM BAREV RELIÉF TL 60MM DO LOŽE Z MC</t>
  </si>
  <si>
    <t>varovné, signální pásy ze zámkové dlažby červené barvy s hmatovou úpravou pro nevidomé, včetně lože z betonu C25/30nXF3 
výkres C.2.2</t>
  </si>
  <si>
    <t>48</t>
  </si>
  <si>
    <t>58920</t>
  </si>
  <si>
    <t>VÝPLŇ SPAR MODIFIKOVANÝM ASFALTEM</t>
  </si>
  <si>
    <t>Trvale pružná modifikovaná asfaltová zálivka za horka dle ČSN 14188-1, včetně adhézního nátěru  
- šířka spáry 12 mm, hloubka 20 mm  
výkres C.2.1, C.2.2</t>
  </si>
  <si>
    <t>položka zahrnuje: 
- dodávku předepsaného materiálu 
- vyčištění a výplň spar tímto materiálem</t>
  </si>
  <si>
    <t>Přidružená stavební výroba</t>
  </si>
  <si>
    <t>49</t>
  </si>
  <si>
    <t>709120</t>
  </si>
  <si>
    <t>PROVIZORNÍ ZAJIŠTĚNÍ POTRUBÍ VE VÝKOPU</t>
  </si>
  <si>
    <t>zajištění stávajícího potrubí: 1x kanalizace a 2x vodovod v délce cca 18 m</t>
  </si>
  <si>
    <t>8+2*11=30 ks</t>
  </si>
  <si>
    <t>1. Položka obsahuje: 
- kompletní montáž, rozměření, upevnění, řezání, spojování a pod.   – veškerý spojovací a montážní materiál vč. upevňovacího materiálu ( držáky apod.)  – pomocné mechanismy 
2. Položka neobsahuje:  X 
3. Způsob měření: Udává se počet kusů kompletní konstrukce nebo práce.</t>
  </si>
  <si>
    <t>Potrubí</t>
  </si>
  <si>
    <t>50</t>
  </si>
  <si>
    <t>85127</t>
  </si>
  <si>
    <t>POTRUBÍ Z TRUB LITINOVÝCH TLAKOVÝCH HRDLOVÝCH DN DO 100MM</t>
  </si>
  <si>
    <t>vodovodní potrubí z tvárné litiny DN 100, 
včetně tvarovek</t>
  </si>
  <si>
    <t>položky pro zhotovení potrubí platí bez ohledu na sklon zahrnuje: 
- výrobní dokumentaci (včetně technologického předpisu) 
- dodání veškerého trubního a pomocného materiálu  (trouby,  trubky,  tvarovky,  spojovací a těsnící  materiál a pod.), podpěrných, závěsných a upevňovacích prvků, včetně potřebných úprav 
- úprava a příprava podkladu a podpěr, očištění a ošetření podkladu a podpěr 
- zřízení plně funkčního potrubí, kompletní soustavy, podle příslušného technologického předpisu 
- zřízení potrubí i jednotlivých částí po etapách, včetně pracovních spar a spojů, pracovního zaslepení konců a pod. 
- úprava prostupů, průchodů  šachtami a komorami, okolí podpěr a vyústění, zaústění, napojení, vyvedení a upevnění odpad. výustí 
- ochrana potrubí nátěrem (vč. úpravy povrchu), případně izolací, nejsou-li tyto práce předmětem jiné položky 
- úprava, očištění a ošetření prostoru kolem potrubí 
- položky platí pro práce prováděné v prostoru zapaženém i nezapaženém a i v kolektorech, chráničkách 
- položky zahrnují i práce spojené s nutnými obtoky, převáděním a čerpáním vody nezahrnuje tlakové zkoušky ani proplach a dezinfekci</t>
  </si>
  <si>
    <t>51</t>
  </si>
  <si>
    <t>86744</t>
  </si>
  <si>
    <t>CHRÁNIČKY Z TRUB OCELOVÝCH PODÉLNĚ PŮLENÝCH DN DO 250MM</t>
  </si>
  <si>
    <t>chránička na litinové potrubí DN 100</t>
  </si>
  <si>
    <t>položky pro zhotovení potrubí platí bez ohledu na sklon. zahrnuje: 
- výrobní dokumentaci (včetně technologického předpisu) 
- dodání veškerého trubního a pomocného materiálu  (trouby včetně podélného rozpůlení,  trubky,  tvarovky,  spojovací a těsnící  materiál a pod.), podpěrných, závěsných a upevňovacích prvků, včetně potřebných úprav 
- úprava a příprava podkladu a podpěr, očištění a ošetření podkladu a podpěr 
- zřízení plně funkčního potrubí, kompletní soustavy, podle příslušného technologického předpisu 
- zřízení potrubí i jednotlivých částí po etapách, včetně pracovních spar a spojů, pracovního zaslepení konců a pod. 
- úprava prostupů, průchodů  šachtami a komorami, okolí podpěr a vyústění, zaústění, napojení, vyvedení a upevnění odpad. výustí 
- ochrana potrubí nátěrem (vč. úpravy povrchu), případně izolací, nejsou-li tyto práce předmětem jiné položky 
- úprava, očištění a ošetření prostoru kolem potrubí  včetně případně předepsaného utěsnění konců chrániček 
- položky platí pro práce prováděné v prostoru zapaženém i nezapaženém a i v kolektorech, chráničkách 
- opláštění dle dokumentace a nutné opravy opláštění při jeho poškození</t>
  </si>
  <si>
    <t>52</t>
  </si>
  <si>
    <t>86757</t>
  </si>
  <si>
    <t>CHRÁNIČKY Z TRUB OCELOVÝCH PODÉLNĚ PŮLENÝCH DN DO 500MM</t>
  </si>
  <si>
    <t>chránička na PP potrubí DN 300</t>
  </si>
  <si>
    <t>53</t>
  </si>
  <si>
    <t>87314</t>
  </si>
  <si>
    <t>POTRUBÍ Z TRUB PLASTOVÝCH TLAKOVÝCH SVAŘOVANÝCH DN DO 40MM</t>
  </si>
  <si>
    <t>vodovodní potrubí PE 40,  
včetně tvarovek</t>
  </si>
  <si>
    <t>54</t>
  </si>
  <si>
    <t>87445</t>
  </si>
  <si>
    <t>POTRUBÍ Z TRUB PLASTOVÝCH ODPADNÍCH DN DO 300MM</t>
  </si>
  <si>
    <t>PP DN 300, SN 10,  
včetně tvarovek</t>
  </si>
  <si>
    <t>položky pro zhotovení potrubí platí bez ohledu na sklon zahrnuje: 
- výrobní dokumentaci (včetně technologického předpisu) 
- dodání veškerého trubního a pomocného materiálu  (trouby,  trubky,  tvarovky,  spojovací a těsnící  materiál a pod.), podpěrných, závěsných a upevňovacích prvků, včetně potřebných úprav 
- úprava a příprava podkladu a podpěr, očištění a ošetření podkladu a podpěr 
- zřízení plně funkčního potrubí, kompletní soustavy, podle příslušného technologického předpisu 
- zřízení potrubí i jednotlivých částí po etapách, včetně pracovních spar a spojů, pracovního zaslepení konců a pod. 
- úprava prostupů, průchodů  šachtami a komorami, okolí podpěr a vyústění, zaústění, napojení, vyvedení a upevnění odpad. výustí 
- ochrana potrubí nátěrem (vč. úpravy povrchu), případně izolací, nejsou-li tyto práce předmětem jiné položky 
- úprava, očištění a ošetření prostoru kolem potrubí 
- položky platí pro práce prováděné v prostoru zapaženém i nezapaženém a i v kolektorech, chráničkách 
- položky zahrnují i práce spojené s nutnými obtoky, převáděním a čerpáním vody nezahrnuje zkoušky vodotěsnosti a televizní prohlídku</t>
  </si>
  <si>
    <t>55</t>
  </si>
  <si>
    <t>87727</t>
  </si>
  <si>
    <t>CHRÁNIČKY PŮLENÉ Z TRUB PLAST DN DO 100MM</t>
  </si>
  <si>
    <t>chránička na potrubí PE 40</t>
  </si>
  <si>
    <t>položky pro zhotovení potrubí platí bez ohledu na sklon zahrnuje: 
- výrobní dokumentaci (včetně technologického předpisu) 
- dodání veškerého trubního a pomocného materiálu  (trouby včetně podélného rozpůlení,  trubky,  tvarovky,  spojovací a těsnící  materiál a pod.), podpěrných, závěsných a upevňovacích prvků, včetně potřebných úprav 
- úprava a příprava podkladu a podpěr, očištění a ošetření podkladu a podpěr 
- zřízení plně funkčního potrubí, kompletní soustavy, podle příslušného technologického předpisu 
- zřízení potrubí i jednotlivých částí po etapách, včetně pracovních spar a spojů, pracovního zaslepení konců a pod. 
- úprava prostupů, průchodů  šachtami a komorami, okolí podpěr a vyústění, zaústění, napojení, vyvedení a upevnění odpad. výustí 
- ochrana potrubí nátěrem (vč. úpravy povrchu), případně izolací, nejsou-li tyto práce předmětem jiné položky 
- úprava, očištění a ošetření prostoru kolem potrubí  včetně případně předepsaného utěsnění konců chrániček 
- položky platí pro práce prováděné v prostoru zapaženém i nezapaženém a i v kolektorech, chráničkách</t>
  </si>
  <si>
    <t>56</t>
  </si>
  <si>
    <t>894145</t>
  </si>
  <si>
    <t>ŠACHTY KANALIZAČNÍ Z BETON DÍLCŮ NA POTRUBÍ DN DO 300MM</t>
  </si>
  <si>
    <t>šachty s prefabrikovaným dnem  
včetně poklopu D400, dle zatížení 
včetně podkladní desky z betonu C 12/15 tl. 100 mm</t>
  </si>
  <si>
    <t>položka zahrnuje: 
- poklopy s rámem, mříže s rámem, stupadla, žebříky, stropy z bet. dílců a pod. 
- předepsané betonové skruže, prefabrikované nebo monolitické betonové dno 
- dodání  dílce  požadovaného  tvaru  a  vlastností,  jeho  skladování,  doprava  a  osazení  do  definitivní polohy, včetně komplexní technologie výroby a montáže dílců, ošetření a ochrana dílců, 
- u dílců železobetonových a předpjatých veškerá výztuž, případně i tuhé kovové prvky a závěsná oka, 
- úpravy a zařízení pro uložení a transport dílce, 
- veškeré požadované úpravy dílců, včetně doplňkových konstrukcí a vybavení, 
- sestavení dílce na stavbě včetně montážních zařízení, plošin a prahů a pod., 
- výplň, těsnění a tmelení spár a spojů, 
- očištění a ošetření úložných ploch, 
- zednické výpomoce pro montáž dílců, 
- označení dílce výrobním štítkem nebo jiným způsobem, 
- úpravy dílce pro dodržení požadované přesnosti jeho osazení, včetně případných měření, 
- veškerá zařízení pro zajištění stability v každém okamžiku 
- předepsané podkladní konstrukce</t>
  </si>
  <si>
    <t>57</t>
  </si>
  <si>
    <t>896145</t>
  </si>
  <si>
    <t>SPADIŠTĚ KANALIZAČ Z BETON DÍLCŮ NA POTRUBÍ DN DO 300MM</t>
  </si>
  <si>
    <t>spadiště s prefabrikovaným dnem  
včetně poklopu D400 nebo B125, dle zatížení 
včetně podkladní desky z betonu C 12/15 tl. 150 mm</t>
  </si>
  <si>
    <t>položka zahrnuje: 
- poklopy s rámem, mříže s rámem, stupadla, žebříky, stropy z bet. dílců a pod. 
- předepsané betonové skruže pro vstup, prefabrikované nebo monolitické betonové dno, případně předepsané obložení dna čedičem a není-li uvedeno jinak i podkladní vrstvu (z kameniva nebo betonu) 
- monolitickou betonovou část spadiště předepsaných rozměrů, 
- dodání  čerstvého  betonu  (betonové  směsi)  požadované  kvality, 
- bednění  požadovaných  konstr. (i ztracené) s úpravou  dle požadované  kvality povrchu betonu, včetně odbedňovacích a odskružovacích prostředků, 
- nátěry zabraňující soudržnost betonu a bednění, 
- opatření  povrchů  betonu  izolací  proti zemní vlhkosti v částech, kde přijdou do styku se zeminou nebo kamenivem, 
- veškeré požadované úpravy dílců, včetně doplňkových konstrukcí a vybavení, 
- sestavení dílce na stavbě včetně montážních zařízení, plošin a prahů a pod., 
- výplň, těsnění a tmelení spár a spojů, 
- očištění a ošetření úložných ploch, 
- zednické výpomoce pro montáž dílců, 
- úpravy dílce pro dodržení požadované přesnosti jeho osazení, včetně případných měření 
- předepsané podkladní konstrukce</t>
  </si>
  <si>
    <t>58</t>
  </si>
  <si>
    <t>899611</t>
  </si>
  <si>
    <t>TLAKOVÉ ZKOUŠKY POTRUBÍ DN DO 80MM</t>
  </si>
  <si>
    <t>PE 40</t>
  </si>
  <si>
    <t>- přísun, montáž, demontáž, odsun zkoušecího čerpadla, napuštění tlakovou vodou, dodání vody pro tlakovou zkoušku, montáž a demontáž dílců pro zabezpečení konce zkoušeného úseku potrubí, montáž a demontáž koncových tvarovek, montáž zaslepovací příruby, zaslepení odboček pro armatury a pro odbočující řady.</t>
  </si>
  <si>
    <t>59</t>
  </si>
  <si>
    <t>899621</t>
  </si>
  <si>
    <t>TLAKOVÉ ZKOUŠKY POTRUBÍ DN DO 100MM</t>
  </si>
  <si>
    <t>LT DN 100</t>
  </si>
  <si>
    <t>60</t>
  </si>
  <si>
    <t>899652</t>
  </si>
  <si>
    <t>ZKOUŠKA VODOTĚSNOSTI POTRUBÍ DN DO 300MM</t>
  </si>
  <si>
    <t>PP DN 300</t>
  </si>
  <si>
    <t>61</t>
  </si>
  <si>
    <t>89971</t>
  </si>
  <si>
    <t>PROPLACH A DEZINFEKCE VODOVODNÍHO POTRUBÍ DN DO 80MM</t>
  </si>
  <si>
    <t>- napuštění a vypuštění vody, dodání vody a dezinfekčního prostředku, bakteriologický rozbor vody.</t>
  </si>
  <si>
    <t>62</t>
  </si>
  <si>
    <t>89972</t>
  </si>
  <si>
    <t>PROPLACH A DEZINFEKCE VODOVODNÍHO POTRUBÍ DN DO 100MM</t>
  </si>
  <si>
    <t>63</t>
  </si>
  <si>
    <t>9111B1</t>
  </si>
  <si>
    <t>ZÁBRADLÍ SILNIČNÍ SE SVISLOU VÝPLNÍ - DODÁVKA A MONTÁŽ</t>
  </si>
  <si>
    <t>silniční zábradlí výšky 1,3m se svislou výplní 
včetně betonových patek z betonu C25/30nXF3 
Protikorozní ochrana dle TKP 19B</t>
  </si>
  <si>
    <t>položka zahrnuje: 
- dodání zábradlí včetně předepsané povrchové úpravy 
- osazení sloupků zaberaněním nebo osazením do betonových bloků (včetně betonových bloků a nutných zemních prací) 
- případné bednění ( trubku) betonové patky v gabionové zdi</t>
  </si>
  <si>
    <t>64</t>
  </si>
  <si>
    <t>9113A1</t>
  </si>
  <si>
    <t>SVODIDLO OCEL SILNIČ JEDNOSTR, ÚROVEŇ ZADRŽ N1, N2 - DODÁVKA A MONTÁŽ</t>
  </si>
  <si>
    <t>jednostranné ocelové svodidlo v= 0.75 m 
úroveň zadržení n2, s nástavcem ze směrových sloupků 
dle TP 58, optická účinnost RA1 
osazené do PVC chráničky DN 200 s vyplněním šterkopískem 
(proléváno vodou, betonová zátka C25/30NXF3) 
včetně pořízení chrániček a štěrkopísku 
příloha C.2.1, C.2.2, C.2.4</t>
  </si>
  <si>
    <t>položka zahrnuje: 
- kompletní dodávku všech dílů ocelového svodidla s předepsanou povrchovou úpravou včetně spojovacích prvků 
- montáž a osazení svodidla, osazení sloupků zaberaněním nebo osazením do betonových bloků (včetně betonových bloků a nutných zemních prací 
- ukončení zapuštěním do betonových bloků (včetně betonového bloku a nutných zemních prací) nebo koncovkou 
- přechod na jiný typ svodidla nebo přes mostní závěr 
- ochranu proti bludným proudům a vývody pro jejich měření nezahrnuje odrazky nebo retroreflexní fólie</t>
  </si>
  <si>
    <t>65</t>
  </si>
  <si>
    <t>91228</t>
  </si>
  <si>
    <t>SMĚROVÉ SLOUPKY Z PLAST HMOT VČETNĚ ODRAZNÉHO PÁSKU</t>
  </si>
  <si>
    <t>směrové sloupky bílé barvy 
příloha C.2.1</t>
  </si>
  <si>
    <t>položka zahrnuje: 
- dodání a osazení sloupku včetně nutných zemních prací 
- vnitrostaveništní a mimostaveništní doprava 
- odrazky plastové nebo z retroreflexní fólie</t>
  </si>
  <si>
    <t>66</t>
  </si>
  <si>
    <t>91238</t>
  </si>
  <si>
    <t>SMĚROVÉ SLOUPKY Z PLAST HMOT - NÁSTAVCE NA SVODIDLA VČETNĚ ODRAZNÉHO PÁSKU</t>
  </si>
  <si>
    <t>optická účinnosti RA1 
příloha C.2.1</t>
  </si>
  <si>
    <t>67</t>
  </si>
  <si>
    <t>91710</t>
  </si>
  <si>
    <t>OBRUBY Z BETONOVÝCH PALISÁD</t>
  </si>
  <si>
    <t>betonová palisáda 0.12x0.18x0.60 m, dl. 17 m 
výška nad chodníkem max. 0.40 m 
příloha C.2.1, C.2.2</t>
  </si>
  <si>
    <t>=17*0.12*0.18*0.6</t>
  </si>
  <si>
    <t>Položka zahrnuje: dodání a pokládku betonových palisád o rozměrech předepsaných zadávací dokumentací betonové lože i boční betonovou opěrku.</t>
  </si>
  <si>
    <t>68</t>
  </si>
  <si>
    <t>917211</t>
  </si>
  <si>
    <t>ZÁHONOVÉ OBRUBY Z BETONOVÝCH OBRUBNÍKŮ ŠÍŘ 50MM</t>
  </si>
  <si>
    <t>betonový záhonový obrubník 50x200x500/1000 mm, včetně betonového lože s boční opěrou, beton C25/30nXF3, min. tl. 100 mm 
výkres C.2.4</t>
  </si>
  <si>
    <t>Položka zahrnuje: dodání a pokládku betonových obrubníků o rozměrech předepsaných zadávací dokumentací betonové lože i boční betonovou opěrku.</t>
  </si>
  <si>
    <t>69</t>
  </si>
  <si>
    <t>917223</t>
  </si>
  <si>
    <t>SILNIČNÍ A CHODNÍKOVÉ OBRUBY Z BETONOVÝCH OBRUBNÍKŮ ŠÍŘ 100MM</t>
  </si>
  <si>
    <t>obrubník 0.10x0.25x1.00 m 
osazený do lože z betonu C25/30nXF3 
min. TL. 100 mm 
výkres C.2.2</t>
  </si>
  <si>
    <t>70</t>
  </si>
  <si>
    <t>917224</t>
  </si>
  <si>
    <t>SILNIČNÍ A CHODNÍKOVÉ OBRUBY Z BETONOVÝCH OBRUBNÍKŮ ŠÍŘ 150MM</t>
  </si>
  <si>
    <t>betonový silniční obrubník 150x250x1000 mm, včetně lože z betonu s boční opěrou, beton C25/30nXF3, min. tl. 100 mm 
podsázka 0.15 m 
výkres C.2.2, C.2.4, C.2.5</t>
  </si>
  <si>
    <t>71</t>
  </si>
  <si>
    <t>betonový silniční obrubník  nájezdový 150x150x1000 mm, včetně lože z betonu s boční opěrou, beton C25/30nXF3, min. tl. 100 mm 
podsázka 0.02 
výkres C.2.2, C.2.4, C.2.5</t>
  </si>
  <si>
    <t>72</t>
  </si>
  <si>
    <t>betonový silniční obrubník přechodový 150-250x250x1000 mm, včetně lože z betonu s boční opěrou, beton C25/30nXF3, min. tl. 100 mm 
výkres C.2.2, C.2.4, C.2.5</t>
  </si>
  <si>
    <t>73</t>
  </si>
  <si>
    <t>91772</t>
  </si>
  <si>
    <t>OBRUBA Z DLAŽEBNÍCH KOSTEK DROBNÝCH</t>
  </si>
  <si>
    <t>přídlažba ze jedné řady žulových kostek drobných, včetně lože z betonu C25/30nXF3, min. tl. 150 mm 
- včetně pořízení nových kostek 
výkres C.2.2, C.2.4, C.2.5</t>
  </si>
  <si>
    <t>Položka zahrnuje: dodání a pokládku jedné řady dlažebních kostek o rozměrech předepsaných zadávací dokumentací betonové lože i boční betonovou opěrku.</t>
  </si>
  <si>
    <t>74</t>
  </si>
  <si>
    <t>919111</t>
  </si>
  <si>
    <t>ŘEZÁNÍ ASFALTOVÉHO KRYTU VOZOVEK TL DO 50MM</t>
  </si>
  <si>
    <t>řezaná spára pro zalití modifikovanou asfaltovou zálivkou za horka   
v místech napojení na stávající vozovku 
výkres C.2.1, C.2.2</t>
  </si>
  <si>
    <t>položka zahrnuje řezání vozovkové vrstvy v předepsané tloušťce, včetně spotřeby vody</t>
  </si>
  <si>
    <t>75</t>
  </si>
  <si>
    <t>935722</t>
  </si>
  <si>
    <t>SVODNICE PRO PŘEVEDENÍ VODY POZINKOVANÁ DO BETONU</t>
  </si>
  <si>
    <t>výměna stávající svodnice vody za novou 
povrchová úprava  žárové zinkování ponorem 
osazení do betonového lože C25/30nXF3 
příloha C.2.1, C.2.2, C.2.4</t>
  </si>
  <si>
    <t>položka zahrnuje: 
- dodání a uložení předepsaného svodnice v požadované kvalitě, tvaru a šířce 
- dodání a rozprostření lože z předepsaného materiálu v předepsané tloušťce a šířce 
- úpravu napojení a ukončení 
- vnitrostaveništní i mimostaveništní dopravu</t>
  </si>
  <si>
    <t>SO 181</t>
  </si>
  <si>
    <t>Dopravně inženýrské opatření</t>
  </si>
  <si>
    <t>914122</t>
  </si>
  <si>
    <t>DOPRAVNÍ ZNAČKY ZÁKLADNÍ VELIKOSTI OCELOVÉ FÓLIE TŘ 1 - MONTÁŽ S PŘEMÍSTĚNÍM</t>
  </si>
  <si>
    <t>základní velikost – 2, retroreflexní třída R1 
včetně všech konstrukcí a upevňovadel 
přesun značek a jejich údržba po dobu platnosti dopravního opatření 
viz tabulka SO 181, Výkres C.3.2</t>
  </si>
  <si>
    <t>položka zahrnuje: 
- dopravu demontované značky z dočasné skládky 
- osazení a montáž značky na místě určeném projektem 
- nutnou opravu poškozených částí nezahrnuje dodávku značky</t>
  </si>
  <si>
    <t>základní velikost – 2, retroreflexní třída R1 
včetně všech konstrukcí a upevňovadel 
demontáž značek pro jejich přesun a využití v další etapě 
demontáž a odvoz již nepotřebných značek, včetně veškeré manipulace 
viz tabulka SO 181, Výkres C.3.2</t>
  </si>
  <si>
    <t>914129</t>
  </si>
  <si>
    <t>DOPRAV ZNAČKY ZÁKLAD VEL OCEL FÓLIE TŘ 1 - NÁJEMNÉ</t>
  </si>
  <si>
    <t>KSDEN</t>
  </si>
  <si>
    <t>základní velikost – 2, retroreflexní třída R1 
včetně všech konstrukcí a upevňovadel 
pronájem značek a jejich údržba po dobu platnosti dopravního opatření 
viz tabulka SO 181, Výkres C.3.2</t>
  </si>
  <si>
    <t>=30*(5*16+1*14)</t>
  </si>
  <si>
    <t>položka zahrnuje sazbu za pronájem dopravních značek a zařízení, počet jednotek je určen jako součin počtu značek a počtu dní použití</t>
  </si>
  <si>
    <t>916122</t>
  </si>
  <si>
    <t>DOPRAV SVĚTLO VÝSTRAŽ SOUPRAVA 3KS - MONTÁŽ S PŘESUNEM</t>
  </si>
  <si>
    <t>kompletní včetně zdroje 
přesun  výstražných světel a jejich údržba po dobu platnosti dopravního opatření 
viz tabulka SO 181, Výkres C.3.2</t>
  </si>
  <si>
    <t>položka zahrnuje: 
- přemístění zařízení z dočasné skládky a jeho osazení a montáž na místě určeném projektem 
- údržbu po celou dobu trvání funkce, náhradu zničených nebo ztracených kusů, nutnou opravu poškozených částí 
- napájení z baterie včetně záložní baterie</t>
  </si>
  <si>
    <t>916123</t>
  </si>
  <si>
    <t>DOPRAV SVĚTLO VÝSTRAŽ SOUPRAVA 3KS - DEMONTÁŽ</t>
  </si>
  <si>
    <t>kompletní včetně zdroje 
demontáž výstražných světel pro jejich přesun a využití v další etapě 
demontáž a odvoz již nepotřebných výstražných světel, včetně veškeré manipulace 
viz tabulka SO 181, Výkres C.3.2</t>
  </si>
  <si>
    <t>Položka zahrnuje odstranění, demontáž a odklizení zařízení s odvozem na předepsané místo</t>
  </si>
  <si>
    <t>916129</t>
  </si>
  <si>
    <t>DOPRAV SVĚTLO VÝSTRAŽ SOUPRAVA 3KS - NÁJEMNÉ</t>
  </si>
  <si>
    <t>kompletní včetně zdroje 
nájem výstražných světel a jejich údržba po dobu platnosti dopravního opatření 
viz tabulka SO 181, Výkres C.3.2</t>
  </si>
  <si>
    <t>=30*(5*4+1*2)</t>
  </si>
  <si>
    <t>položka zahrnuje sazbu za pronájem zařízení. Počet měrných jednotek se určí jako součin počtu zařízení a počtu dní použití.</t>
  </si>
  <si>
    <t>916312</t>
  </si>
  <si>
    <t>DOPRAVNÍ ZÁBRANY Z2 S FÓLIÍ TŘ 1 - MONTÁŽ S PŘESUNEM</t>
  </si>
  <si>
    <t>včetně všech konstrukcí a upevňovadel 
přesun značek a jejich údržba po dobu platnosti dopravního opatření 
viz tabulka SO 181, Výkres C.3.2</t>
  </si>
  <si>
    <t>položka zahrnuje: 
- přemístění zařízení z dočasné skládky a jeho osazení a montáž na místě určeném projektem 
- údržbu po celou dobu trvání funkce, náhradu zničených nebo ztracených kusů, nutnou opravu poškozených částí</t>
  </si>
  <si>
    <t>916313</t>
  </si>
  <si>
    <t>DOPRAVNÍ ZÁBRANY Z2 S FÓLIÍ TŘ 1 - DEMONTÁŽ</t>
  </si>
  <si>
    <t>včetně všech konstrukcí a upevňovadel 
demontáž zábran pro jejich přesun a využití v další etapě 
demontáž a odvoz již nepotřebných zábran, včetně veškeré manipulace 
viz tabulka SO 181, Výkres C.3.2</t>
  </si>
  <si>
    <t>916319</t>
  </si>
  <si>
    <t>DOPRAVNÍ ZÁBRANY Z2 - NÁJEMNÉ</t>
  </si>
  <si>
    <t>včetně všech konstrukcí a upevňovadel 
pronájemí zábran a jejich údržba po dobu platnosti dopravního opatření 
viz tabulka SO 181, Výkres C.3.2</t>
  </si>
  <si>
    <t>=30*(5*5+1*2)</t>
  </si>
  <si>
    <t>916332</t>
  </si>
  <si>
    <t>SMĚROVACÍ DESKY Z4 JEDNOSTR S FÓLIÍ TŘ 1 - MONTÁŽ S PŘESUNEM</t>
  </si>
  <si>
    <t>včetně všech konstrukcí a upevňovadel 
přesun desekk a jejich údržba po dobu platnosti dopravního opatření 
viz tabulka SO 181, Výkres C.3.2</t>
  </si>
  <si>
    <t>916333</t>
  </si>
  <si>
    <t>SMĚROVACÍ DESKY Z4 JEDNOSTR S FÓLIÍ TŘ 1 - DEMONTÁŽ</t>
  </si>
  <si>
    <t>včetně všech konstrukcí a upevňovadel 
demontáž desek pro jejich přesun a využití v další etapě 
demontáž a odvoz již nepotřebných desek, včetně veškeré manipulace 
viz tabulka SO 181, Výkres C.3.2</t>
  </si>
  <si>
    <t>916339</t>
  </si>
  <si>
    <t>SMĚROVACÍ DESKY Z4 - NÁJEMNÉ</t>
  </si>
  <si>
    <t>včetně všech konstrukcí a upevňovadel 
pronájem desek a jejich údržba po dobu platnosti dopravního opatření 
viz tabulka SO 181, Výkres C.3.2</t>
  </si>
  <si>
    <t>=30*(5*4+1*4)</t>
  </si>
  <si>
    <t>SO 191</t>
  </si>
  <si>
    <t>Dopravní značení</t>
  </si>
  <si>
    <t>914121</t>
  </si>
  <si>
    <t>DOPRAVNÍ ZNAČKY ZÁKLADNÍ VELIKOSTI OCELOVÉ FÓLIE TŘ 1 - DODÁVKA A MONTÁŽ</t>
  </si>
  <si>
    <t>Dopravní značky základní velikosti  
s dvojitým ohybem z pozinkovaného plechu, retroreflexivní třída R1 
jednotlivé typy značek jsou patrné ze situace  
- včetně veškerého spojovacího materiálu a objímek z Al slitin 
viz tabulka SO 191, Výkres C.4.2</t>
  </si>
  <si>
    <t>položka zahrnuje: 
- dodávku a montáž značek v požadovaném provedení</t>
  </si>
  <si>
    <t>914921</t>
  </si>
  <si>
    <t>SLOUPKY A STOJKY DOPRAVNÍCH ZNAČEK Z OCEL TRUBEK DO PATKY - DODÁVKA A MONTÁŽ</t>
  </si>
  <si>
    <t>ocelové pozinkované sloupky průměru 60 mm, včetně AL patky, betonového základu C25/30nXF4 a všech upevňovadel, úchytek a krytky sloupku  
- zahrnuje i zemní práce, odvoz vytěžené zeminy a skládkovné zeminy spojené s realizací základu 
viz tabulka SO 181, Výkres C.3.2</t>
  </si>
  <si>
    <t>položka zahrnuje: 
- sloupky a upevňovací zařízení včetně jejich osazení (betonová patka, zemní práce)</t>
  </si>
  <si>
    <t>915111</t>
  </si>
  <si>
    <t>VODOROVNÉ DOPRAVNÍ ZNAČENÍ BARVOU HLADKÉ - DODÁVKA A POKLÁDKA</t>
  </si>
  <si>
    <t>vodorovné dopravní značení nástřikem barvou v reflexním provedení hladké, dle ČSN EN 1436  
barva bílá 
viz tabulka SO 181, Výkres C.3.2</t>
  </si>
  <si>
    <t>položka zahrnuje: 
- dodání a pokládku nátěrového materiálu (měří se pouze natíraná plocha) 
- předznačení a reflexní úpravu</t>
  </si>
  <si>
    <t>SO 201</t>
  </si>
  <si>
    <t>Úprava křídla mostu přes Úpu</t>
  </si>
  <si>
    <t>skládkovné zeminy</t>
  </si>
  <si>
    <t>13173</t>
  </si>
  <si>
    <t>HLOUBENÍ JAM ZAPAŽ I NEPAŽ TŘ. I</t>
  </si>
  <si>
    <t>1,2*6,8=9</t>
  </si>
  <si>
    <t>položka zahrnuje: 
- vodorovná a svislá doprava, přemístění, přeložení, manipulace s výkopkem 
- kompletní provedení vykopávky nezapažené i zapažené 
- ošetření výkopiště po celou dobu práce v něm vč. klimatických opatření 
- ztížení vykopávek v blízkosti podzemního vedení, konstrukcí a objektů vč. jejich dočasného zajištění 
- ztížení pod vodou, v okolí výbušnin, ve stísněných prostorech a pod. 
- příplatek za lepivost 
- těžení po vrstvách, pásech a po jiných nutných částech (figurách) 
- čerpání vody vč. čerpacích jímek, potrubí a pohotovostní čerpací soupravy (viz ustanovení k pol. 1151,2) 
- potřebné snížení hladiny podzemní vody 
- těžení a rozpojování jednotlivých balvanů 
- vytahování a nošení výkopku 
- svahování a přesvah. svahů do konečného tvaru, výměna hornin v podloží a v pláni znehodnocené klimatickými vlivy 
- ruční vykopávky, odstranění kořenů a napadávek 
- pažení, vzepření a rozepření vč. přepažování (vyjma štětových stěn) 
- úpravu, ochranu a očištění dna, základové spáry, stěn a svahů 
- odvedení nebo obvedení vody v okolí výkopiště a ve výkopišti 
- třídění výkopku 
- veškeré pomocné konstrukce umožňující provedení vykopávky (příjezdy, sjezdy, nájezdy, lešení, podpěr. konstr., přemostění, zpevněné plochy, zakrytí a pod.) 
- nezahrnuje uložení zeminy (na skládku, do násypu) ani poplatky za skládku, vykazují se v položce č.0141**</t>
  </si>
  <si>
    <t>uložení výkopku na skládce odpadu</t>
  </si>
  <si>
    <t>17581</t>
  </si>
  <si>
    <t>OBSYP POTRUBÍ A OBJEKTŮ Z NAKUPOVANÝCH MATERIÁLŮ</t>
  </si>
  <si>
    <t>zásyp rubu zdi po silniční pláň</t>
  </si>
  <si>
    <t>0,28*7=2</t>
  </si>
  <si>
    <t>položka zahrnuje: 
- kompletní provedení zemní konstrukce včetně nákupu a dopravy materiálu dle zadávací dokumentace 
- úprava  ukládaného  materiálu  vlhčením,  tříděním,  promícháním  nebo  vysoušením,  příp. jiné úpravy za účelem zlepšení jeho  mech. vlastností 
- hutnění i různé míry hutnění  
- ošetření úložiště po celou dobu práce v něm vč. klimatických opatření 
- ztížení v okolí vedení, konstrukcí a objektů a jejich dočasné zajištění 
- ztížení provádění vč. hutnění ve ztížených podmínkách a stísněných prostorech 
- ztížené ukládání sypaniny pod vodu 
- ukládání po vrstvách a po jiných nutných částech (figurách) vč. dosypávek 
- spouštění a nošení materiálu 
- výměna částí zemní konstrukce znehodnocené klimatickými vlivy 
- ruční hutnění a výplň jam a prohlubní v podloží 
- úprava, očištění, ochrana a zhutnění podloží 
- svahování, hutnění a uzavírání povrchů svahů 
- zřízení lavic na svazích 
- udržování úložiště a jeho ochrana proti vodě 
- odvedení nebo obvedení vody v okolí úložiště a v úložišti 
- veškeré  pomocné konstrukce umožňující provedení  zemní konstrukce  (příjezdy,  sjezdy,  nájezdy, lešení, podpěrné konstrukce, přemostění, zpevněné plochy, zakrytí a pod.) 
- zemina vytlačená potrubím o DN do 180mm se od kubatury obsypů neodečítá</t>
  </si>
  <si>
    <t>21263</t>
  </si>
  <si>
    <t>TRATIVODY KOMPLET Z TRUB Z PLAST HMOT DN DO 150MM</t>
  </si>
  <si>
    <t>drenáž za zdi včetně vyvedení za zeď do svahu</t>
  </si>
  <si>
    <t>Svislé konstrukce</t>
  </si>
  <si>
    <t>311325</t>
  </si>
  <si>
    <t>ZDI A STĚNY PODP A VOL ZE ŽELEZOBET DO C30/37</t>
  </si>
  <si>
    <t>C 30/37 XF4+XD3</t>
  </si>
  <si>
    <t>0,42*6,6=3</t>
  </si>
  <si>
    <t>- dodání  čerstvého  betonu  (betonové  směsi)  požadované  kvality,  jeho  uložení  do požadovaného tvaru při jakékoliv hustotě výztuže, konzistenci čerstvého betonu a způsobu hutnění, ošetření a ochranu betonu, 
- zhotovení nepropustného, mrazuvzdorného betonu a betonu požadované trvanlivosti a vlastností, 
- užití potřebných přísad a technologií výroby betonu, 
- zřízení pracovních a dilatačních spar, včetně potřebných úprav, výplně, vložek, opracování, očištění a ošetření, 
- bednění  požadovaných  konstr. (i ztracené) s úpravou  dle požadované  kvality povrchu betonu, včetně odbedňovacích a odskružovacích prostředků, 
- podpěrné  konstr. (skruže) a lešení všech druhů pro bednění, uložení čerstvého betonu, výztuže a doplňkových konstr., vč. požadovaných otvorů, ochranných a bezpečnostních opatření a základů těchto konstrukcí a lešení, 
- vytvoření kotevních čel, kapes, nálitků, a sedel, 
- zřízení  všech  požadovaných  otvorů, kapes, výklenků, prostupů, dutin, drážek a pod., vč. ztížení práce a úprav  kolem nich, 
- úpravy pro osazení výztuže, doplňkových konstrukcí a vybavení, 
- úpravy povrchu pro položení požadované izolace, povlaků a nátěrů, případně vyspravení, 
- ztížení práce u kabelových a injektážních trubek a ostatních zařízení osazovaných do betonu, 
- konstrukce betonových kloubů, upevnění kotevních prvků a doplňkových konstrukcí, 
- nátěry zabraňující soudržnost betonu a bednění, 
- výplň, těsnění  a tmelení spar a spojů, 
- opatření  povrchů  betonu  izolací  proti zemní vlhkosti v částech, kde přijdou do styku se zeminou nebo kamenivem, 
- případné zřízení spojovací vrstvy u základů, 
- úpravy pro osazení zařízení ochrany konstrukce proti vlivu bludných proudů,</t>
  </si>
  <si>
    <t>311366</t>
  </si>
  <si>
    <t>VÝZTUŽ ZDÍ A STĚN PODP A VOL Z KARI-SÍTÍ</t>
  </si>
  <si>
    <t>T</t>
  </si>
  <si>
    <t>kari síť 100/8x100/8</t>
  </si>
  <si>
    <t>Položka zahrnuje veškerý materiál, výrobky a polotovary, včetně mimostaveništní a vnitrostaveništní dopravy (rovněž přesuny), včetně naložení a složení, případně s uložením 
- dodání betonářské výztuže v požadované kvalitě, stříhání, řezání, ohýbání a spojování do všech požadovaných tvarů (vč. armakošů) a uložení s požadovaným zajištěním polohy a krytí výztuže betonem, 
- veškeré svary nebo jiné spoje výztuže, 
- pomocné konstrukce a práce pro osazení a upevnění výztuže, 
- zednické výpomoci pro montáž betonářské výztuže, 
- úpravy výztuže pro osazení doplňkových konstrukcí, 
- ochranu výztuže do doby jejího zabetonování, 
- úpravy výztuže pro zřízení železobetonových kloubů, kotevních prvků, závěsných ok a doplňkových konstrukcí, 
- veškerá opatření pro zajištění soudržnosti výztuže a betonu, 
- vodivé propojení výztuže, které je součástí ochrany konstrukce proti vlivům bludných proudů, vyvedení do měřících skříní nebo míst pro měření bludných proudů (vlastní měřící skříně se uvádějí položkami SD 74), 
- povrchovou antikorozní úpravu výztuže, 
- separaci výztuže, 
- osazení měřících zařízení a úpravy pro ně, 
- osazení měřících skříní nebo míst pro měření bludných proudů.</t>
  </si>
  <si>
    <t>451313</t>
  </si>
  <si>
    <t>PODKLADNÍ A VÝPLŇOVÉ VRSTVY Z PROSTÉHO BETONU C16/20</t>
  </si>
  <si>
    <t>podkladní beton tl.100mm</t>
  </si>
  <si>
    <t>0.07*6,7=0.6</t>
  </si>
  <si>
    <t>- dodání  čerstvého  betonu  (betonové  směsi)  požadované  kvality,  jeho  uložení  do požadovaného tvaru při jakékoliv hustotě výztuže, konzistenci čerstvého betonu a způsobu hutnění, ošetření a ochranu betonu, 
- zhotovení nepropustného, mrazuvzdorného betonu a betonu požadované trvanlivosti a vlastností, 
- užití potřebných přísad a technologií výroby betonu, 
- zřízení pracovních a dilatačních spar, včetně potřebných úprav, výplně, vložek, opracování, očištění a ošetření, 
- bednění  požadovaných  konstr. (i ztracené) s úpravou  dle požadované  kvality povrchu betonu, včetně odbedňovacích a odskružovacích prostředků, 
- podpěrné  konstr. (skruže) a lešení všech druhů pro bednění, uložení čerstvého betonu, výztuže a doplňkových konstr., vč. požadovaných otvorů, ochranných a bezpečnostních opatření a základů těchto konstrukcí a lešení, 
- vytvoření kotevních čel, kapes, nálitků, a sedel, 
- zřízení  všech  požadovaných  otvorů, kapes, výklenků, prostupů, dutin, drážek a pod., vč. ztížení práce a úprav  kolem nich, 
- úpravy pro osazení výztuže, doplňkových konstrukcí a vybavení, 
- úpravy povrchu pro položení požadované izolace, povlaků a nátěrů, případně vyspravení, 
- ztížení práce u kabelových a injektážních trubek a ostatních zařízení osazovaných do betonu, 
- konstrukce betonových kloubů, upevnění kotevních prvků a doplňkových konstrukcí, 
- nátěry zabraňující soudržnost betonu a bednění, 
- výplň, těsnění  a tmelení spar a spojů, 
- opatření  povrchů  betonu  izolací  proti zemní vlhkosti v částech, kde přijdou do styku se zeminou nebo kamenivem, 
- případné zřízení spojovací vrstvy u základů, 
- úpravy pro osazení zařízení ochrany konstrukce proti vlivu bludných proudů</t>
  </si>
  <si>
    <t>711111</t>
  </si>
  <si>
    <t>IZOLACE BĚŽNÝCH KONSTRUKCÍ PROTI ZEMNÍ VLHKOSTI ASFALTOVÝMI NÁTĚRY</t>
  </si>
  <si>
    <t>ALP + 2 x SA 12</t>
  </si>
  <si>
    <t>0,9*6,6+0,45*6,6=9</t>
  </si>
  <si>
    <t>položka zahrnuje: 
- dodání  předepsaného izolačního materiálu 
- očištění a ošetření podkladu, zadávací dokumentace může zahrnout i případné vyspravení 
- zřízení izolace jako kompletního povlaku, případně komplet. soustavy nebo systému podle příslušného  technolog. předpisu 
- zřízení izolace i jednotlivých vrstev po etapách, včetně pracovních spár a spojů 
- úprava u okrajů, rohů, hran, dilatačních i pracovních spojů, kotev, obrubníků, dilatačních zařízení, odvodnění, otvorů, neizolovaných míst a pod. 
- zajištění odvodnění povrchu izolace, včetně odvodnění nejnižších míst, pokud dokumentace pro zadání stavby nestanoví jinak 
- ochrana izolace do doby zřízení definitivní ochranné vrstvy nebo konstrukce 
- úprava, očištění a ošetření prostoru kolem izolace 
- provedení požadovaných zkoušek 
- nezahrnuje ochranné vrstvy, např. geotextilii</t>
  </si>
  <si>
    <t>711509</t>
  </si>
  <si>
    <t>OCHRANA IZOLACE NA POVRCHU TEXTILIÍ</t>
  </si>
  <si>
    <t>geotextílie 600 g/m2</t>
  </si>
  <si>
    <t>položka zahrnuje: 
- dodání  předepsaného ochranného materiálu 
- zřízení ochrany izolace</t>
  </si>
  <si>
    <t>78381</t>
  </si>
  <si>
    <t>NÁTĚRY BETON KONSTR TYP S1 (OS-A)</t>
  </si>
  <si>
    <t>ochranný hydrofobní nátěr 
typ S1 (OS-A) dle tab. č.5 TKP 31</t>
  </si>
  <si>
    <t>0,5*6,6+0,45*6,6=7</t>
  </si>
  <si>
    <t>- položka zahrnuje kompletní povlaky (i různobarevné), včetně úpravy podkladu (odmaštění, odstranění starých nátěrů a nečistot) a jeho vyspravení, provedení nátěru předepsaným postupem a splnění všech požadavků daných technologickým předpisem.</t>
  </si>
  <si>
    <t>9112B1</t>
  </si>
  <si>
    <t>ZÁBRADLÍ MOSTNÍ SE SVISLOU VÝPLNÍ - DODÁVKA A MONTÁŽ</t>
  </si>
  <si>
    <t>zábradlí výšky 1,3m se svislou výplní 
Protikorozní ochrana dle TKP 19B</t>
  </si>
  <si>
    <t>položka zahrnuje: dodání zábradlí včetně předepsané povrchové úpravy kotvení sloupků, t.j. kotevní desky, šrouby z nerez oceli, vrty a zálivku, pokud zadávací dokumentace nestanoví jinak případné nivelační hmoty pod kotevní desky</t>
  </si>
  <si>
    <t>SO 211</t>
  </si>
  <si>
    <t>Zárubní zeď v km 0.015-0.115</t>
  </si>
  <si>
    <t>234-92=142</t>
  </si>
  <si>
    <t>naložení zeminy z mezideponie a dovoz na stavbu</t>
  </si>
  <si>
    <t>včetně odvozu na skládku odpadu</t>
  </si>
  <si>
    <t>17110</t>
  </si>
  <si>
    <t>ULOŽENÍ SYPANINY DO NÁSYPŮ SE ZHUTNĚNÍM</t>
  </si>
  <si>
    <t>hutněný zásyp rubu gabionu 
použití zeminy z mezideponie</t>
  </si>
  <si>
    <t>položka zahrnuje: 
- kompletní provedení zemní konstrukce vč. výběru vhodného materiálu 
- úprava  ukládaného  materiálu  vlhčením,  tříděním,  promícháním  nebo  vysoušením,  příp. jiné úpravy za účelem zlepšení jeho  mech. vlastností 
- hutnění i různé míry hutnění  
- ošetření úložiště po celou dobu práce v něm vč. klimatických opatření 
- ztížení v okolí vedení, konstrukcí a objektů a jejich dočasné zajištění 
- ztížení provádění vč. hutnění ve ztížených podmínkách a stísněných prostorech 
- ztížené ukládání sypaniny pod vodu 
- ukládání po vrstvách a po jiných nutných částech (figurách) vč. dosypávek 
- spouštění a nošení materiálu 
- výměna částí zemní konstrukce znehodnocené klimatickými vlivy 
- ruční hutnění a výplň jam a prohlubní v podloží 
- úprava, očištění, ochrana a zhutnění podloží 
- svahování, hutnění a uzavírání povrchů svahů 
- zřízení lavic na svazích 
- udržování úložiště a jeho ochrana proti vodě 
- odvedení nebo obvedení vody v okolí úložiště a v úložišti 
- veškeré  pomocné konstrukce umožňující provedení  zemní konstrukce  (příjezdy,  sjezdy,  nájezdy, lešení, podpěrné konstrukce, přemostění, zpevněné plochy, zakrytí a pod.)</t>
  </si>
  <si>
    <t>uložení odkopané zeminy na skládku odpadu</t>
  </si>
  <si>
    <t>uložení zeminy na mezideponii (použito pro zásyp gabionu)</t>
  </si>
  <si>
    <t>21361</t>
  </si>
  <si>
    <t>DRENÁŽNÍ VRSTVY Z GEOTEXTILIE</t>
  </si>
  <si>
    <t>separační geotextilie min. 200g/m2 za rubem gabionu</t>
  </si>
  <si>
    <t>158m2+74*0,25+4=181</t>
  </si>
  <si>
    <t>Položka zahrnuje: 
- dodávku předepsané geotextilie (včetně nutných přesahů) pro drenážní vrstvu, včetně mimostaveništní a vnitrostaveništní dopravy 
- provedení drenážní vrstvy předepsaných rozměrů a předepsaného tvaru</t>
  </si>
  <si>
    <t>3272C7</t>
  </si>
  <si>
    <t>ZDI OPĚR, ZÁRUB, NÁBŘEŽ Z GABIONŮ ČÁSTEČNĚ ROVNANÝCH, DRÁT O4,0MM, POVRCHOVÁ ÚPRAVA Zn + Al</t>
  </si>
  <si>
    <t>gabionová konstrukce  
provedení dle TKP 30 
Drátěné koše – max. velikost ok 100/100mm, max. výška 1m, šířka 1m 
Výplň – lomový kámen, na lícové straně ručně skládaný do hloubky 30- 40cm, min velikost 15 – 20 cm na líci zdi, zbylou část objemu košů lze vyplnit strojně štěrkodrtí frakce 32/63mm</t>
  </si>
  <si>
    <t>158*1=158</t>
  </si>
  <si>
    <t>- položka zahrnuje dodávku a osazení drátěných košů s výplní lomovým kamenem. 
- gabionové matrace se vykazují v pol.č.2722**.</t>
  </si>
  <si>
    <t>podkladní beton C16/20 X0 - tl.100mm</t>
  </si>
  <si>
    <t>1,35*0,1*100,5=14</t>
  </si>
  <si>
    <t>SO 212</t>
  </si>
  <si>
    <t>Zárubní zeď v km 0.200-0.255</t>
  </si>
  <si>
    <t>139-71=68</t>
  </si>
  <si>
    <t>včetně odvozu na mezideponii</t>
  </si>
  <si>
    <t>88m2+45*0,25+4=104</t>
  </si>
  <si>
    <t>88*1=88</t>
  </si>
  <si>
    <t>1,35*0,1*56,5=8</t>
  </si>
  <si>
    <t>Objekt:</t>
  </si>
  <si>
    <t>SO 301</t>
  </si>
  <si>
    <t>Odvodnění ulice Nad Jezem</t>
  </si>
  <si>
    <t>O1</t>
  </si>
  <si>
    <t>SO 301.1</t>
  </si>
  <si>
    <t>zemina a nestmelené vrstvy</t>
  </si>
  <si>
    <t>viz pol. 17120</t>
  </si>
  <si>
    <t>hloubení jam pro spadiště, šachty a vpusti 
- včetně vodorovného a svislého přemístění, naložení a odvozu na skládku 
výkres č. C.8.1, C.8.3, C.8.4</t>
  </si>
  <si>
    <t>2,7*2,7*(2,39+4,91+3,48+3,24+3,38+2,84+2,47+2,80+2,90)=207,11 m3 
1,7*1,7*(3*2,37+4*2,27+2,84+4*2,64+3*1,7)=100,25 m3</t>
  </si>
  <si>
    <t>13273</t>
  </si>
  <si>
    <t>HLOUBENÍ RÝH ŠÍŘ DO 2M PAŽ I NEPAŽ TŘ. I</t>
  </si>
  <si>
    <t>hloubení rýh pro potrubí 
 - včetně vodorovného a svislého přemístění, naložení a odvozu na skládku 
výkres č. C.8.3</t>
  </si>
  <si>
    <t>31,1*1,34*3,07=127,94 m3 
28*1,1*2,52=77,62 m3 
109,3*1,1*2,09=251,28 m3 
36*0,9*1,71=55,40 m3</t>
  </si>
  <si>
    <t>307,36+512,24=819,60 m3</t>
  </si>
  <si>
    <t>17481</t>
  </si>
  <si>
    <t>ZÁSYP JAM A RÝH Z NAKUPOVANÝCH MATERIÁLŮ</t>
  </si>
  <si>
    <t>hutněný zásyp potrubí vhodným materiálem, hutněno po 300 mm 
včetně nákupu materiálu, dopravy a uložení, včetně zhutnění 
výkres č. C.8.3</t>
  </si>
  <si>
    <t>31,1*1,34*(3,07-1,01-0,45)=67,10 m3 
28,0*1,1*(2,52-0,85-0,45)=37,58 m3 
109,3*1,1*(2,09-0,735-0,45)=108,81 m3 
36,0*0,9*(1,71-0,6-0,45)=21,38 m3</t>
  </si>
  <si>
    <t>položka zahrnuje: 
- kompletní provedení zemní konstrukce včetně nákupu a dopravy materiálu dle zadávací dokumentace 
- úprava  ukládaného  materiálu  vlhčením,  tříděním,  promícháním  nebo  vysoušením,  příp. jiné úpravy za účelem zlepšení jeho  mech. vlastností 
- hutnění i různé míry hutnění  
- ošetření úložiště po celou dobu práce v něm vč. klimatických opatření 
- ztížení v okolí vedení, konstrukcí a objektů a jejich dočasné zajištění 
- ztížení provádění vč. hutnění ve ztížených podmínkách a stísněných prostorech 
- ztížené ukládání sypaniny pod vodu 
- ukládání po vrstvách a po jiných nutných částech (figurách) vč. dosypávek 
- spouštění a nošení materiálu 
- výměna částí zemní konstrukce znehodnocené klimatickými vlivy 
- udržování úložiště a jeho ochrana proti vodě 
- odvedení nebo obvedení vody v okolí úložiště a v úložišti 
- veškeré  pomocné konstrukce umožňující provedení  zemní konstrukce  (příjezdy,  sjezdy,  nájezdy, lešení, podpěrné konstrukce, přemostění, zpevněné plochy, zakrytí a pod.)</t>
  </si>
  <si>
    <t>obsyp štěrkopískem frakce 0-22 mm nad potrubím tl. min. 300mm 
včetně nákupu materiálu, dopravy a uložení, včetně zhutnění 
výkres č. C.8.3</t>
  </si>
  <si>
    <t>31,1*1,34*0,73-31,1*3,14*0,28*0,28=22,77 m3 
28,0*1,1*0,75-28,0*3,14*0,225*0,225=18,65 m3 
109,3*1,1*0,635-109,3*3,14*0,1675*0,1675=66,72 m3 
36,0*0,9*0,5-36,0*3,14*0,1*0,1=15,07 m3</t>
  </si>
  <si>
    <t>hutněný obsyp šachet, spadišť a vpustí vhodným materiálem 
včetně nákupu materiálu, dopravy a uložení, včetně zhutnění 
výkres č. C.8.4, C.8.5</t>
  </si>
  <si>
    <t>2,7*2,7*(1,54+4,1+2,94+2,5+3,11+2,39+1,8+2,17+2,19)-22,74*0,62*0,62*3,14=138,33 m3 
1,7*1,7*(3*1,72+4*1,62+2,19+4*1,99+3*1,05)-24,94*0,275*0,275*3,14=66,15 m3</t>
  </si>
  <si>
    <t>451312</t>
  </si>
  <si>
    <t>PODKLADNÍ A VÝPLŇOVÉ VRSTVY Z PROSTÉHO BETONU C12/15</t>
  </si>
  <si>
    <t>beton C12/15 
podklad vpustí  
výkres č. C.8.5</t>
  </si>
  <si>
    <t>15*0,7*0,7*0,2=1,47 m3</t>
  </si>
  <si>
    <t>451314</t>
  </si>
  <si>
    <t>PODKLADNÍ A VÝPLŇOVÉ VRSTVY Z PROSTÉHO BETONU C25/30</t>
  </si>
  <si>
    <t>beton C25/30 
lože z betonu pro žlábek Ž1</t>
  </si>
  <si>
    <t>8*0,73*0,2+2*8*0,4*0,2=2,45 m3</t>
  </si>
  <si>
    <t>štěrkové lože - podklad šachet a spadišť 
výkres č. C.8.4</t>
  </si>
  <si>
    <t>9*2,7*2,7*0,1=6,56 m3</t>
  </si>
  <si>
    <t>pískové lože pod potrubí 
výkres č. C.8.3</t>
  </si>
  <si>
    <t>31,1*1,34*0,28=11,67 m3 
28,0*1,1*0,1=3,08 m3 
109,3*1,1*0,1=12,02 m3 
36,0*0,9*0,1=3,24 m3</t>
  </si>
  <si>
    <t>81446</t>
  </si>
  <si>
    <t>POTRUBÍ Z TRUB BETONOVÝCH DN DO 400MM</t>
  </si>
  <si>
    <t>betonové roury DN 400 
výkres č. C.8.3</t>
  </si>
  <si>
    <t>87434</t>
  </si>
  <si>
    <t>POTRUBÍ Z TRUB PLASTOVÝCH ODPADNÍCH DN DO 200MM</t>
  </si>
  <si>
    <t>PVC DN 200, SN8 - připojovací potrubí od vpustí, 
včetně tvarovek 
výkres č. C.8.3, C.8.5</t>
  </si>
  <si>
    <t>PP DN 300, SN 10,  
včetně tvarovek 
výkres č. C.8.3</t>
  </si>
  <si>
    <t>87446</t>
  </si>
  <si>
    <t>POTRUBÍ Z TRUB PLASTOVÝCH ODPADNÍCH DN DO 400MM</t>
  </si>
  <si>
    <t>PP DN 400, SN 10,  
včetně tvarovek 
výkres č. C.8.3</t>
  </si>
  <si>
    <t>Š6-Š9 s prefabrikovaným dnem  
včetně poklopu D400, dle zatížení 
včetně podkladní desky z betonu C 12/15 tl. 100 mm 
výkres č. C.8.1, C.8.4</t>
  </si>
  <si>
    <t>894146</t>
  </si>
  <si>
    <t>ŠACHTY KANALIZAČNÍ Z BETON DÍLCŮ NA POTRUBÍ DN DO 400MM</t>
  </si>
  <si>
    <t>Š5 s prefabrikovaným dnem  
včetně poklopu D400, dle zatížení 
včetně podkladní desky z betonu C 12/15 tl. 100 mm 
výkres č. C.8.1, C.8.4</t>
  </si>
  <si>
    <t>896146</t>
  </si>
  <si>
    <t>SPADIŠTĚ KANALIZAČ Z BETON DÍLCŮ NA POTRUBÍ DN DO 400MM</t>
  </si>
  <si>
    <t>Š1-Š4 s prefabrikovaným dnem  
včetně poklopu D400 nebo B125, dle zatížení 
včetně podkladní desky z betonu C 12/15 tl. 150 mm 
výkres č. C.8.1, C.8.4</t>
  </si>
  <si>
    <t>89712</t>
  </si>
  <si>
    <t>VPUSŤ KANALIZAČNÍ ULIČNÍ KOMPLETNÍ Z BETONOVÝCH DÍLCŮ</t>
  </si>
  <si>
    <t>vpustě s kalovým prostorem a košem na splaveniny, včetně rovné litinové mříže D400 
výkres č. C.8.5</t>
  </si>
  <si>
    <t>položka zahrnuje: 
- dodávku a osazení předepsaných dílů včetně mříže 
- výplň, těsnění  a tmelení spar a spojů, 
- opatření  povrchů  betonu  izolací  proti zemní vlhkosti v částech, kde přijdou do styku se zeminou nebo kamenivem, 
- předepsané podkladní konstrukce</t>
  </si>
  <si>
    <t>897545</t>
  </si>
  <si>
    <t>VPUSŤ ODVOD ŽLABŮ Z POLYMERBETONU SV. ŠÍŘKY DO 300MM</t>
  </si>
  <si>
    <t>systémová vpusť V11 žlabu Ž1,  
včetně litinového roštu pro zatížení E600 
výkres č. C.8.1</t>
  </si>
  <si>
    <t>položka zahrnuje dodávku a osazení předepsaného dílce včetně mříže nezahrnuje předepsané podkladní konstrukce</t>
  </si>
  <si>
    <t>899642</t>
  </si>
  <si>
    <t>ZKOUŠKA VODOTĚSNOSTI POTRUBÍ DN DO 200MM</t>
  </si>
  <si>
    <t>DN 200</t>
  </si>
  <si>
    <t>DN 300</t>
  </si>
  <si>
    <t>899662</t>
  </si>
  <si>
    <t>ZKOUŠKA VODOTĚSNOSTI POTRUBÍ DN DO 400MM</t>
  </si>
  <si>
    <t>DN 400</t>
  </si>
  <si>
    <t>31,1+28,0=59,1 m</t>
  </si>
  <si>
    <t>93545</t>
  </si>
  <si>
    <t>ŽLABY Z DÍLCŮ Z POLYMERBETONU SVĚTLÉ ŠÍŘKY DO 300MM VČETNĚ MŘÍŽÍ</t>
  </si>
  <si>
    <t>odvodňovací žlab z kompozitního betonu sv.š. 300 mm se zesílenou litinovou hranou a litinovým roštem pro zatížení E600 
výkres č. C.8.1</t>
  </si>
  <si>
    <t>položka zahrnuje: -dodávku a uložení dílců žlabu z předepsaného materiálu předepsaných rozměrů včetně mříže 
- spárování, úpravy vtoku a výtoku 
- nezahrnuje nutné zemní práce, předepsané lože, obetonování 
- měří se v metrech běžných délky osy žlabu, odečítají se čistící kusy a vpustě</t>
  </si>
  <si>
    <t>SO 301.2</t>
  </si>
  <si>
    <t>Výůstní objekt</t>
  </si>
  <si>
    <t>Skládkovné zeminy</t>
  </si>
  <si>
    <t>vykopávky z mezideponie, naložení a odvoz na místo stavby</t>
  </si>
  <si>
    <t>- dle TKP 4 a ČSN 73 61 33  
- včetně vodorovného a svislého přemístění, naložení, odvozu na skládku odpadu a na mezideponii</t>
  </si>
  <si>
    <t>=5.2*(2.7+0.5+0.5+2.1/2+1.5/2)+5.5*(2+1.5/2+1.5/2)+1.2*2</t>
  </si>
  <si>
    <t>uložení odkopané zeminy na skládku odpadu a na mezideponii</t>
  </si>
  <si>
    <t>17411</t>
  </si>
  <si>
    <t>ZÁSYP JAM A RÝH ZEMINOU SE ZHUTNĚNÍM</t>
  </si>
  <si>
    <t>využití zeminy vytěžené v rámci stavby</t>
  </si>
  <si>
    <t>=2*(2.7+0.5+0.5+2.1/2+1.5/2+2*1)+0.7*(2+1.5/2+1.5/2+2*2)</t>
  </si>
  <si>
    <t>položka zahrnuje: 
- kompletní provedení zemní konstrukce vč. výběru vhodného materiálu 
- úprava  ukládaného  materiálu  vlhčením,  tříděním,  promícháním  nebo  vysoušením,  příp. jiné úpravy za účelem zlepšení jeho  mech. vlastností 
- hutnění i různé míry hutnění  
- ošetření úložiště po celou dobu práce v něm vč. klimatických opatření 
- ztížení v okolí vedení, konstrukcí a objektů a jejich dočasné zajištění 
- ztížení provádění vč. hutnění ve ztížených podmínkách a stísněných prostorech 
- ztížené ukládání sypaniny pod vodu 
- ukládání po vrstvách a po jiných nutných částech (figurách) vč. dosypávek 
- spouštění a nošení materiálu 
- výměna částí zemní konstrukce znehodnocené klimatickými vlivy 
- ruční hutnění 
- udržování úložiště a jeho ochrana proti vodě 
- odvedení nebo obvedení vody v okolí úložiště a v úložišti 
- veškeré  pomocné konstrukce umožňující provedení  zemní konstrukce  (příjezdy,  sjezdy,  nájezdy, lešení, podpěrné konstrukce, přemostění, zpevněné plochy, zakrytí a pod.)</t>
  </si>
  <si>
    <t>327324</t>
  </si>
  <si>
    <t>ZDI OPĚRNÉ, ZÁRUBNÍ, NÁBŘEŽNÍ ZE ŽELEZOVÉHO BETONU DO C25/30</t>
  </si>
  <si>
    <t>čelo z betonu C 25/30 XF3 
výkres C.8.6</t>
  </si>
  <si>
    <t>=1.31*2.7</t>
  </si>
  <si>
    <t>327366</t>
  </si>
  <si>
    <t>VÝZTUŽ ZDÍ OPĚRNÝCH, ZÁRUBNÍCH, NÁBŘEŽNÍCH Z KARI SÍTÍ</t>
  </si>
  <si>
    <t>výztuž čela 
včetně výztuže KARI síť 8/150x8/150 mm 
výkres C.8.6</t>
  </si>
  <si>
    <t>=0.0054*(1.31*2+5.6*2.7)</t>
  </si>
  <si>
    <t>podkladní beton C 12/15 X0 tl. 100mm 
výkres C.8.6</t>
  </si>
  <si>
    <t>=0.1*(0.95+2*0.2)*(2.7+2*0.2)</t>
  </si>
  <si>
    <t>betonové lože pod dlažbu z lomového kamene C25/30nXF3, tl. 100 mm 
výkres C.8.6</t>
  </si>
  <si>
    <t>=0.15*(2.33*(3.1+1.8)/2+1.8*2)</t>
  </si>
  <si>
    <t>465512</t>
  </si>
  <si>
    <t>DLAŽBY Z LOMOVÉHO KAMENE NA MC</t>
  </si>
  <si>
    <t>skluz z lomového kamene tl. 200mm s vyčnívajícími kameny  
včetně vyspárování cementovou maltou M25-XF3 
výkres C.8.6</t>
  </si>
  <si>
    <t>=0.2*(2.33*(3.1+1.8)/2+1.8*2+1.3*1.4)</t>
  </si>
  <si>
    <t>položka zahrnuje: 
- nutné zemní práce (svahování, úpravu pláně a pod.) 
- zřízení spojovací vrstvy 
- zřízení lože dlažby z cementové malty předepsané kvality a předepsané tloušťky 
- dodávku a položení dlažby z lomového kamene do předepsaného tvaru 
- spárování, těsnění, tmelení a vyplnění spar MC případně s vyklínováním 
- úprava povrchu pro odvedení srážkové vody 
- nezahrnuje podklad pod dlažbu, vykazuje se samostatně položkami SD 45</t>
  </si>
  <si>
    <t>467212</t>
  </si>
  <si>
    <t>STUPNĚ A PRAHY VOD KORYT ZDĚNÉ Z LOM KAM NA MC</t>
  </si>
  <si>
    <t>práh z lomového kamene vel. 800x500 
prolitý betonem C 25/30nXF3  
(kamen min. 20kg/kus)  
výkres C.8.6</t>
  </si>
  <si>
    <t>=2*(0.65*0.8)</t>
  </si>
  <si>
    <t>položka zahrnuje: 
- nutné zemní práce (hloubení rýh apod.) 
- dodávku a zdění lomového kamene předepsané frakce na maltu cementovou předepsané kvality do předepsaného tvaru včetně mimostaveništní a vnitrostaveništní dopravy</t>
  </si>
  <si>
    <t>izolace proti zemní vlhkosti 
zahrnuje provedení penetračního nátěru + 2x nátěr asfaltovou suspenzí</t>
  </si>
  <si>
    <t>=(2*1.31+5.2+4)+(3.7*2+0.3*1.4*1.4+1.4*1.4+2*(2.3+1))</t>
  </si>
  <si>
    <t>93639</t>
  </si>
  <si>
    <t>ZAÚSTĚNÍ SKLUZŮ (VČET DLAŽBY Z LOM KAMENE)</t>
  </si>
  <si>
    <t>zaústění skluzu  s vývařištěm  z betonu C25/30 XF3 
včetně výztuže KARI síť 8/150x8/150 mm 
beton 1.9*1.4+3.7*0.4*2 = 5.6 m3 
kari 0.0054*(4*3.7+2*10) = 0.19 t</t>
  </si>
  <si>
    <t>Položka zahrnuje veškerý materiál, výrobky a polotovary, včetně mimostaveništní a vnitrostaveništní dopravy (rovněž přesuny), včetně naložení a složení,případně s uložením.</t>
  </si>
  <si>
    <t>SO 411</t>
  </si>
  <si>
    <t>Přeložka napájecího kabelu reklamního panelu</t>
  </si>
  <si>
    <t>m3</t>
  </si>
  <si>
    <t>zemina na odvoz</t>
  </si>
  <si>
    <t>zajištění práce na vypnutém vedení a zjištění způsobu připojení</t>
  </si>
  <si>
    <t>132736</t>
  </si>
  <si>
    <t>HLOUBENÍ RÝH ŠÍŘ DO 2M PAŽ I NEPAŽ TŘ. I, ODVOZ DO 12KM</t>
  </si>
  <si>
    <t>odkrytí stávající trasy napájecího kabelu 50/110 cm - 12,0 m 
Výkres č.C.9.2 Situační schéma</t>
  </si>
  <si>
    <t>0,5*1,1*12=6,60 [A]</t>
  </si>
  <si>
    <t>rýha 50/90 cm - 8,0 m 
Výkres č.C.9.2 Situační schéma</t>
  </si>
  <si>
    <t>0,5*0,9*8=3,60 [A]</t>
  </si>
  <si>
    <t>naložení a odovoz odkopané zeminy na skládku určenou zhotovitelem</t>
  </si>
  <si>
    <t>6,6+3,6=10,20 [A]</t>
  </si>
  <si>
    <t>hutněný zásyp vhodným materiálem na min. 70 Mpa,</t>
  </si>
  <si>
    <t>0,7*0,5*8+6,6=9,40 [A]</t>
  </si>
  <si>
    <t>kabelové lože</t>
  </si>
  <si>
    <t>0,5*0,2*8=0,80 [A]</t>
  </si>
  <si>
    <t>702111</t>
  </si>
  <si>
    <t>KABELOVÝ ŽLAB ZEMNÍ VČETNĚ KRYTU SVĚTLÉ ŠÍŘKY DO 120 MM</t>
  </si>
  <si>
    <t>při křížení s jinou inž. sítí, kabelový žlab včetně víka 
Výkres č.C.9.2 Situační schéma</t>
  </si>
  <si>
    <t>1. Položka obsahuje: 
- kompletní montáž, rozměření, upevnění, řezání, spojování a pod.   – veškerý spojovací a montážní materiál vč. upevňovacího materiálu ( držáky apod.)  – pomocné mechanismy 
2. Položka neobsahuje:  X 
3. Způsob měření: Měří se metr délkový.</t>
  </si>
  <si>
    <t>702311</t>
  </si>
  <si>
    <t>ZAKRYTÍ KABELŮ VÝSTRAŽNOU FÓLIÍ ŠÍŘKY DO 20 CM</t>
  </si>
  <si>
    <t>červená 
Výkres č.C.9.2 Situační schéma</t>
  </si>
  <si>
    <t>1. Položka obsahuje: 
- kompletní montáž, návrh, rozměření, upevnění, začištění, sváření, vrtání, řezání, spojování a pod.   – veškerý spojovací a montážní materiál vč. upevňovacího materiálu  – sestavení a upevnění konstrukce na stanovišti  – pomocné mechanismy a povrchovou úpravu 
2. Položka neobsahuje:  X 
3. Způsob měření: Udává se počet sad, které se skládají z předepsaných dílů, jež tvoří požadovaný celek, za každý započatý měsíc pronájmu.</t>
  </si>
  <si>
    <t>702620</t>
  </si>
  <si>
    <t>ODKRYTÍ A ZAKRYTÍ KABELŮ KRYTÝCH FÓLIÍ, PÁSEM NEBO DESKOU</t>
  </si>
  <si>
    <t>odkopání stávající trasy vedení pro přemístění do navržené trasy 
Výkres č.C.9.2 Situační schéma</t>
  </si>
  <si>
    <t>1. Položka obsahuje: 
- pomocné mechanismy 
2. Položka neobsahuje:  X 
3. Způsob měření: Měří se plocha v metrech čtverečných.</t>
  </si>
  <si>
    <t>702901</t>
  </si>
  <si>
    <t>ZASYPÁNÍ KABELOVÉHO ŽLABU VRSTVOU Z PŘESÁTÉHO PÍSKU SVĚTLÉ ŠÍŘKY DO 120 MM</t>
  </si>
  <si>
    <t>Výkres č.C.9.2 Situační schéma</t>
  </si>
  <si>
    <t>709210</t>
  </si>
  <si>
    <t>KŘIŽOVATKA KABELOVÝCH VEDENÍ SE STÁVAJÍCÍ INŽENÝRSKOU SÍTÍ (KABELEM, POTRUBÍM APOD.)</t>
  </si>
  <si>
    <t>709400</t>
  </si>
  <si>
    <t>ZATAŽENÍ LANKA DO CHRÁNIČKY NEBO ŽLABU</t>
  </si>
  <si>
    <t>1. Položka obsahuje: 
- všechny náklady na demontáž stávajícího zařízení včetně pomocných doplňujících úprav pro jeho likvidaci  – naložení vybouraného materiálu na dopravní prostředek  
2. Položka neobsahuje: 
- odvoz vybouraného materiálu  – poplatek za likvidaci odpadů (nacení se dle SSD 0) 
3. Způsob měření: Měří se metr délkový.</t>
  </si>
  <si>
    <t>741812</t>
  </si>
  <si>
    <t>UZEMŇOVACÍ VODIČ NA POVRCHU FEZN PŘES 120 DO 300 MM2</t>
  </si>
  <si>
    <t>vyvedený zemní vodič na reklamní panel 
Výkres č.C.9.2 Situační schéma</t>
  </si>
  <si>
    <t>1. Položka obsahuje: 
- uchycení vodiče na povrch vč. podpěr, konzol, svorek a pod.  – měření, dělení, spojování  – nátěr 
2. Položka neobsahuje:  X 
3. Způsob měření: Měří se metr délkový.</t>
  </si>
  <si>
    <t>741912</t>
  </si>
  <si>
    <t>UZEMŇOVACÍ VODIČ V ZEMI FEZN PŘES 120 DO 300 MM2</t>
  </si>
  <si>
    <t>1. Položka obsahuje: 
- přípravu podkladu pro osazení  – měření, dělení, spojování, tvarování  – ochranný nátěr spojů a při průchodu vodiče nad terén apod. dle příslušných norem 
2. Položka neobsahuje: 
- zemní práce  – ochranu vodiče 
- chráničky apod. 
3. Způsob měření: Měří se metr délkový.</t>
  </si>
  <si>
    <t>741C02</t>
  </si>
  <si>
    <t>UZEMŇOVACÍ SVORKA</t>
  </si>
  <si>
    <t>odpojení a zpětné připojení zemnícího pásku</t>
  </si>
  <si>
    <t>1+1</t>
  </si>
  <si>
    <t>1. Položka obsahuje: 
- veškeré příslušenství 
2. Položka neobsahuje:  X 
3. Způsob měření: Udává se počet kusů kompletní konstrukce nebo práce.</t>
  </si>
  <si>
    <t>741C05</t>
  </si>
  <si>
    <t>SPOJOVÁNÍ UZEMŇOVACÍCH VODIČŮ</t>
  </si>
  <si>
    <t>připojení na stávající pásek a odbočení pro připojení reklamního panelu</t>
  </si>
  <si>
    <t>1. Položka obsahuje: 
- tvarování, přípravu spojů  – svařování  – ochranný nátěr spoje dle příslušných norem 
2. Položka neobsahuje:  X 
3. Způsob měření: Udává se počet kusů kompletní konstrukce nebo práce.</t>
  </si>
  <si>
    <t>742L12</t>
  </si>
  <si>
    <t>UKONČENÍ DVOU AŽ PĚTIŽÍLOVÉHO KABELU V ROZVADĚČI NEBO NA PŘÍSTROJI OD 4 DO 16 MM2</t>
  </si>
  <si>
    <t>Odpojení napájecího kabelu a po přemístění jeho zpětné napojení 
Výkres č.C.9.2 Situační schéma</t>
  </si>
  <si>
    <t>1. Položka obsahuje: 
- všechny práce spojené s úpravou kabelů pro montáž včetně veškerého příslušentsví  
2. Položka neobsahuje:  X 
3. Způsob měření: Udává se počet kusů kompletní konstrukce nebo práce.</t>
  </si>
  <si>
    <t>742P11</t>
  </si>
  <si>
    <t>ODJUTOVÁNÍ A OČIŠTĚNÍ KABELU PRŮŘEZU DO 300 MM2</t>
  </si>
  <si>
    <t>1. Položka obsahuje: 
- všechny práce spojené s úpravou kabelů pro montáž včetně veškerého příslušentsví  
2. Položka neobsahuje:  X 
3. Způsob měření: Měří se metr délkový.</t>
  </si>
  <si>
    <t>742P13</t>
  </si>
  <si>
    <t>ZATAŽENÍ KABELU DO CHRÁNIČKY - KABEL DO 4 KG/M</t>
  </si>
  <si>
    <t>1. Položka obsahuje: 
- montáž kabelu o váze do 4 kg/m do chráničky/ kolektoru 
2. Položka neobsahuje:  X 
3. Způsob měření: Měří se metr délkový.</t>
  </si>
  <si>
    <t>747211</t>
  </si>
  <si>
    <t>CELKOVÁ PROHLÍDKA, ZKOUŠENÍ, MĚŘENÍ A VYHOTOVENÍ VÝCHOZÍ REVIZNÍ ZPRÁVY, PRO OBJEM IN DO 100 TIS. KČ</t>
  </si>
  <si>
    <t>Výchozí revize a zprovoznění 
Výkres č.C.9.1 Technická zpráva</t>
  </si>
  <si>
    <t>1. Položka obsahuje: 
- cenu za celkovou prohlídku zařízení PS/SO, vč. měření, komplexních zkoušek a revizi zařízení tohoto PS/SO autorizovaným revizním technikem na silnoproudá zařízení podle požadavku ČSN, včetně hodnocení a vyhotovení celkové revizní zprávy 
2. Položka neobsahuje:  X 
3. Způsob měření: Udává se počet kusů kompletní konstrukce nebo práce.</t>
  </si>
  <si>
    <t>SO 431</t>
  </si>
  <si>
    <t>Veřejné osvětlení ulice Nad Jezem</t>
  </si>
  <si>
    <t>zemina z výkopu</t>
  </si>
  <si>
    <t>113356</t>
  </si>
  <si>
    <t>ODSTRAN PODKLADU ZPEVNĚNÝCH PLOCH Z BETONU, ODVOZ DO 12KM</t>
  </si>
  <si>
    <t>demontáž stávajících základů stožárů S1312 a S1312a, včetně odvozu a skládkovného</t>
  </si>
  <si>
    <t>2*0,6=1,20 [A]</t>
  </si>
  <si>
    <t>131736</t>
  </si>
  <si>
    <t>HLOUBENÍ JAM ZAPAŽ I NEPAŽ TŘ. I, ODVOZ DO 12KM</t>
  </si>
  <si>
    <t>jámy pro hloubení základů navržených stožárů M1 - M6, N1 - N7, včetně odkrytí stávajících základů stožárů VO k jejich demontáži, odhalení části základu stožáru č.1341 
Výkres č.C.10.2 Situační schéma</t>
  </si>
  <si>
    <t>(6+7)*1,4+2*1=20,20 [A]</t>
  </si>
  <si>
    <t>odkrytí stávající trasy napájecích kabelů 
Výkres č.C.10.2 Situační schéma</t>
  </si>
  <si>
    <t>0,5*1*31=15,50 [A]</t>
  </si>
  <si>
    <t>rýha 50/90 cm - (112+9+20) m, rýha 130/135 cm - 9,0 m,  rýha 40/60 cm - 137,0 m, rýha 40/70 cm - 4,0 m, rýha 60/135 cm - 33,0 m 
Výkres č.C.10.2 Situační schéma</t>
  </si>
  <si>
    <t>0,5*0,9*141+1,3*1,35*9+0,4*0,6*137+0,4*0,7*4+0,6*1,35*33=139,98 [A]</t>
  </si>
  <si>
    <t>20,2+140+15,5+1,2=176,90 [A]</t>
  </si>
  <si>
    <t>0,5*0,7*141+1,3*1*9+0,4*0,4*137+0,4*0,5*4+0,6*1*33+15,5+2+13*0,69=130,04 [A]</t>
  </si>
  <si>
    <t>0,2*0,5*141+0,4*0,2*137+0,4*0,2*4=25,38 [A]</t>
  </si>
  <si>
    <t>272314</t>
  </si>
  <si>
    <t>ZÁKLADY Z PROSTÉHO BETONU DO C25/30</t>
  </si>
  <si>
    <t>betonové základy stožáry C 25/30nXF3, včetně stožárového pouzdra a ochranou manžetou v místě vetknutí s betonovým límcem, včetně úpravy betonového základu stožáru č.1341 
Výkres č.C.10.2 Situační schéma</t>
  </si>
  <si>
    <t>(6+7)*0,61+0,5=8,43 [A]</t>
  </si>
  <si>
    <t>podkladový beton a obetonování C 12/15 při křížení s komunikací 
Výkres č.C.10.2 Situační schéma</t>
  </si>
  <si>
    <t>0,35*1,3*9+0,35*0,6*33=11,03 [A]</t>
  </si>
  <si>
    <t>701001</t>
  </si>
  <si>
    <t>OZNAČOVACÍ ŠTÍTEK KABELOVÉHO VEDENÍ, SPOJKY NEBO KABELOVÉ SKŘÍNĚ (VČETNĚ OBJÍMKY)</t>
  </si>
  <si>
    <t>označení nových stožárů dle požadavku správce VO 
Výkres č.C.10.2 Situační schéma</t>
  </si>
  <si>
    <t>6+7</t>
  </si>
  <si>
    <t>křížení s jinou inž sítí, kabelový žlab včetně víka 
Výkres č.C.10.2 Situační schéma</t>
  </si>
  <si>
    <t>4+2</t>
  </si>
  <si>
    <t>702221</t>
  </si>
  <si>
    <t>KABELOVÁ CHRÁNIČKA ZEMNÍ UV STABILNÍ DN DO 100 MM</t>
  </si>
  <si>
    <t>kabelové chráničky do základu stožáru PE40 
Výkres č.C.10.2 Situační schéma</t>
  </si>
  <si>
    <t>3*2*(6+6)+3*3*1</t>
  </si>
  <si>
    <t>1. Položka obsahuje: 
- obnovu a výměnu poškozených krytů  – pomocné mechanismy 
2. Položka neobsahuje:  X 
3. Způsob měření: Měří se metr délkový.</t>
  </si>
  <si>
    <t>chránička PE 63/52 mm do římsy  SO 510 
Výkres č.C.10.2 Situační schéma</t>
  </si>
  <si>
    <t>2*29</t>
  </si>
  <si>
    <t>702222</t>
  </si>
  <si>
    <t>KABELOVÁ CHRÁNIČKA ZEMNÍ UV STABILNÍ DN PŘES 100 DO 200 MM</t>
  </si>
  <si>
    <t>PE DN160 
Výkres č.C.10.2 Situační schéma</t>
  </si>
  <si>
    <t>2*9+2*33</t>
  </si>
  <si>
    <t>1. Položka obsahuje: 
- přípravu podkladu pro osazení 
2. Položka neobsahuje:  X 
3. Způsob měření: Měří se metr délkový.</t>
  </si>
  <si>
    <t>702312</t>
  </si>
  <si>
    <t>ZAKRYTÍ KABELŮ VÝSTRAŽNOU FÓLIÍ ŠÍŘKY PŘES 20 DO 40 CM</t>
  </si>
  <si>
    <t>červená 
Výkres č.C.10.2 Situační schéma</t>
  </si>
  <si>
    <t>141+137+4</t>
  </si>
  <si>
    <t>1. Položka obsahuje: 
- kompletní montáž, návrh, rozměření, upevnění, začištění, sváření, vrtání, řezání, spojování a pod.   – veškerý spojovací a montážní materiál vč. upevňovacího materiálu  – sestavení a upevnění konstrukce na stanovišti  – pomocné mechanismy 
2. Položka neobsahuje:  X 
3. Způsob měření: Udává se počet sad, které se skládají z předepsaných dílů, jež tvoří požadovaný celek, za každý započatý měsíc pronájmu.</t>
  </si>
  <si>
    <t>Výkres č.C.10.2 Situační schéma</t>
  </si>
  <si>
    <t>703442</t>
  </si>
  <si>
    <t>ELEKTROINSTALAČNÍ TRUBKA OCELOVÁ VČETNĚ UPEVNĚNÍ A PŘÍSLUŠENSTVÍ DN PRŮMĚRU PŘES 25 DO 40 MM</t>
  </si>
  <si>
    <t>žárově zinkovaná ponorem včetně upevnění ke stávajícím konzolám pro převedení stávajících inž. sítí, včetně spojek a ukončovacích prvků 
Výkres č.C.10.2 Situační schéma</t>
  </si>
  <si>
    <t>ocelový pozinkovaný drát minimálního průměru 3,0 mm nebo silonové lanko, drát musí na obou koncích přesahovat rouru nejméně o 1,0 m 
Výkres č.C.10.2 Situační schéma</t>
  </si>
  <si>
    <t>6+2+52+4+84+8+5*2*(6+6)+5*3*1</t>
  </si>
  <si>
    <t>741811</t>
  </si>
  <si>
    <t>UZEMŇOVACÍ VODIČ NA POVRCHU FEZN DO 120 MM2</t>
  </si>
  <si>
    <t>Vývod zemnícího vedení ze země ke stožáru se provede drátem FeZn o 10 mm 
Výkres č.C.10.2 Situační schéma</t>
  </si>
  <si>
    <t>(6+7)*3</t>
  </si>
  <si>
    <t>pásek FeZn 30 x 4 mm 
Výkres č.C.10.2 Situační schéma</t>
  </si>
  <si>
    <t>141+137+4+33+10</t>
  </si>
  <si>
    <t>741c02</t>
  </si>
  <si>
    <t>přichycení zemnění ke stožáru</t>
  </si>
  <si>
    <t>741c05</t>
  </si>
  <si>
    <t>spojky zemnícího pásku a odbočné připojení pro vyvedený zemníč ke stožáru</t>
  </si>
  <si>
    <t>13+20</t>
  </si>
  <si>
    <t>742G11</t>
  </si>
  <si>
    <t>KABEL NN DVOU- A TŘÍŽÍLOVÝ CU S PLASTOVOU IZOLACÍ DO 2,5 MM2</t>
  </si>
  <si>
    <t>CYKY-J 3x 1,5 mm2, mezi stožárovou svorkovnicí a svítidlem 
Výkres č.C.10.2 Situační schéma</t>
  </si>
  <si>
    <t>12*6+9</t>
  </si>
  <si>
    <t>1. Položka obsahuje: 
- manipulace a uložení kabelu (do země, chráničky, kanálu, na rošty, na TV a pod.) 
2. Položka neobsahuje: 
- příchytky, spojky, koncovky, chráničky apod. 
3. Způsob měření: Měří se metr délkový.</t>
  </si>
  <si>
    <t>742H23</t>
  </si>
  <si>
    <t>KABEL NN ČTYŘ- A PĚTIŽÍLOVÝ AL S PLASTOVOU IZOLACÍ OD 25 DO 50 MM2</t>
  </si>
  <si>
    <t>AYKY - J 4 x 25 mm2 
Výkres č.C.10.2 Situační schéma</t>
  </si>
  <si>
    <t>325+13*9</t>
  </si>
  <si>
    <t>742L11</t>
  </si>
  <si>
    <t>UKONČENÍ DVOU AŽ PĚTIŽÍLOVÉHO KABELU V ROZVADĚČI NEBO NA PŘÍSTROJI DO 2,5 MM2</t>
  </si>
  <si>
    <t>ukončení kabelů mezi stožárovou svorkovnicí a svítidlem 
Výkres č.C.10.2 Situační schéma</t>
  </si>
  <si>
    <t>13*2</t>
  </si>
  <si>
    <t>742L13</t>
  </si>
  <si>
    <t>UKONČENÍ DVOU AŽ PĚTIŽÍLOVÉHO KABELU V ROZVADĚČI NEBO NA PŘÍSTROJI OD 25 DO 50 MM2</t>
  </si>
  <si>
    <t>připojení ve stožárové svorkovnici stožáru č.1341 a smyčkové propojení v nových stožárech 
Výkres č.C.10.2 Situační schéma</t>
  </si>
  <si>
    <t>1+6*2+5*2+1+1</t>
  </si>
  <si>
    <t>(26+25)*0,01</t>
  </si>
  <si>
    <t>6+81+29+9+33+28</t>
  </si>
  <si>
    <t>742P15</t>
  </si>
  <si>
    <t>OZNAČOVACÍ ŠTÍTEK NA KABEL</t>
  </si>
  <si>
    <t>označení kabelů u stožárových svorkovnic 
Výkres č.C.10.2 Situační schéma</t>
  </si>
  <si>
    <t>1+6*2+5*2+1+1+13*2</t>
  </si>
  <si>
    <t>1. Položka obsahuje: 
- veškeré příslušentsví  
2. Položka neobsahuje:  X 
3. Způsob měření: Udává se počet kusů kompletní konstrukce nebo práce.</t>
  </si>
  <si>
    <t>742Z22</t>
  </si>
  <si>
    <t>DEMONTÁŽ VENKOVNÍHO VEDENÍ NN (4X)</t>
  </si>
  <si>
    <t>demontáž stávajícího propojovacího závěsného vedení mezi stožáry č.1338 a č.1312, včetně všech uchycení, kabel bude navrácen spráci VO 
Výkres č.C.10.2 Situační schéma</t>
  </si>
  <si>
    <t>1. Položka obsahuje: 
- všechny náklady na demontáž stávajícího zařízení se všemi pomocnými doplňujícími úpravami pro jeho likvidaci  – naložení vybouraného materiálu na dopravní prostředek 
2. Položka neobsahuje: 
- odvoz vybouraného materiálu  – poplatek za likvidaci odpadů (nacení se dle SSD 0) 
3. Způsob měření: Měří se metr délkový.</t>
  </si>
  <si>
    <t>742Z23</t>
  </si>
  <si>
    <t>DEMONTÁŽ KABELOVÉHO VEDENÍ NN</t>
  </si>
  <si>
    <t>demontáž stávajícího kabelového vedení včetně chrániček mezi stožáry č.1312 - č.1312a 
Výkres č.C.10.2 Situační schéma</t>
  </si>
  <si>
    <t>743111</t>
  </si>
  <si>
    <t>OSVĚTLOVACÍ STOŽÁR SKLOPNÝ ŽÁROVĚ ZINKOVANÝ DÉLKY DO 6 M</t>
  </si>
  <si>
    <t>M1-M6,  
RUČNĚ SKLOPNÉ ŽÁROVĚ ZINKOVANÉ OCELOVÉ STOŽÁRY 
BEZPATICOVÉ (159/76), VÝŠKY 2,7 m 
S HLINÍKOVÝM PRODLOUŽENÍM (60) 3,3 m 
Výkres č.C.10.2 Situační schéma</t>
  </si>
  <si>
    <t>1. Položka obsahuje: 
- základovou konstrukci a veškeré příslušenství  – připojovací svorkovnici ve třídě izolace II ( pro 2x svítidlo ) a kabelové vedení ke svítidlům  – uzavírací nátěr, technický popis viz. projektová dokumentace 
2. Položka neobsahuje: 
- zemní práce, betonový základ, svítidlo, výložník 
3. Způsob měření: Udává se počet kusů kompletní konstrukce nebo práce.</t>
  </si>
  <si>
    <t>743121</t>
  </si>
  <si>
    <t>OSVĚTLOVACÍ STOŽÁR PEVNÝ ŽÁROVĚ ZINKOVANÝ DÉLKY DO 6 M</t>
  </si>
  <si>
    <t>N1-N7,  
ŽÁROVĚ ZINKOVANÝ OCELOVÝ STOŽÁR BEZPATICOVÝ (133/60), VÝŠKY 6,0 m, včetně stožárových patic pro stožáry č.1341 a N5 
Výkres č.C.10.2 Situační schéma</t>
  </si>
  <si>
    <t>1. Položka obsahuje: 
- základovou konstrukci a veškeré příslušenství  – připojovací svorkovnici ve třídě izolace II ( pro 2x svítidlo ) a kabelové vedení ke svítidlům  – uzavírací nátěr, technický popis viz. projektová dokumentace 
2. Položka neobsahuje: 
- zemní práce,  betonový základ, svítidlo, výložník 
3. Způsob měření: Udává se počet kusů kompletní konstrukce nebo práce.</t>
  </si>
  <si>
    <t>743151</t>
  </si>
  <si>
    <t>OSVĚTLOVACÍ STOŽÁR - STOŽÁROVÁ ROZVODNICE S 1-2 JISTÍCÍMI PRVKY</t>
  </si>
  <si>
    <t>M1-M6, N1-N7, kromě N5 
Výkres č.C.10.2 Situační schéma</t>
  </si>
  <si>
    <t>6+6</t>
  </si>
  <si>
    <t>1. Položka obsahuje: 
- veškeré příslušenství, technický popis viz. projektová dokumentace  
2. Položka neobsahuje:  X 
3. Způsob měření: Udává se počet kusů kompletní konstrukce nebo práce.</t>
  </si>
  <si>
    <t>743152</t>
  </si>
  <si>
    <t>OSVĚTLOVACÍ STOŽÁR - STOŽÁROVÁ ROZVODNICE S 3-4 JISTÍCÍMI PRVKY</t>
  </si>
  <si>
    <t>N5 a výměna stožárová svorkovnice stožáru č.1341 
Výkres č.C.10.2 Situační schéma</t>
  </si>
  <si>
    <t>743312</t>
  </si>
  <si>
    <t>VÝLOŽNÍK PRO MONTÁŽ SVÍTIDLA NA STOŽÁR JEDNORAMENNÝ DÉLKA VYLOŽENÍ PŘES 1 DO 2 M</t>
  </si>
  <si>
    <t>žárově zinkovaný výložník délky 2,0 m na stožáru N7 
Výkres č.C.10.2 Situační schéma</t>
  </si>
  <si>
    <t>1. Položka obsahuje: 
- veškeré příslušenství a uzavírací nátěr, technický popis viz. projektová dokumentace  
2. Položka neobsahuje:  X 
3. Způsob měření: Udává se počet kusů kompletní konstrukce nebo práce.</t>
  </si>
  <si>
    <t>743553</t>
  </si>
  <si>
    <t>SVÍTIDLO VENKOVNÍ VŠEOBECNÉ LED, MIN. IP 44, PŘES 25 DO 45 W</t>
  </si>
  <si>
    <t>36 LED, napájení 350 mA, výkon 39W, IP66, IK08, 5384 lm, dle požadavků správce vedení, kompletní dodávka svítidel včetně příruby na dřík stožáru a výložníku 
Výkres č.C.10.2 Situační schéma</t>
  </si>
  <si>
    <t>1. Položka obsahuje: 
- zdroj a veškeré příslušenství  – technický popis viz. projektová dokumentace 
2. Položka neobsahuje:  X 
3. Způsob měření: Udává se počet kusů kompletní konstrukce nebo práce.</t>
  </si>
  <si>
    <t>743562</t>
  </si>
  <si>
    <t>SVÍTIDLO VENKOVNÍ VŠEOBECNÉ - ELEKTRONICKÝ PŘEDŘADNÍK</t>
  </si>
  <si>
    <t>1. Položka obsahuje: 
- veškeré příslušenství  – technický popis viz. projektová dokumentace 
2. Položka neobsahuje:  X 
3. Způsob měření: Udává se počet kusů kompletní konstrukce nebo práce.</t>
  </si>
  <si>
    <t>743566</t>
  </si>
  <si>
    <t>SVÍTIDLO VENKOVNÍ VŠEOBECNÉ - MONTÁŽ SVÍTIDLA</t>
  </si>
  <si>
    <t>743Z11</t>
  </si>
  <si>
    <t>DEMONTÁŽ OSVĚTLOVACÍHO STOŽÁRU ULIČNÍHO VÝŠKY DO 15 M</t>
  </si>
  <si>
    <t>demontovaný stožár bude navrácen správci VO 
Výkres č.C.10.2 Situační schéma</t>
  </si>
  <si>
    <t>1. Položka obsahuje: 
- všechny náklady na demontáž stávajícího zařízení se všemi pomocnými doplňujícími úpravami pro jeho likvidaci  – naložení vybouraného materiálu na dopravní prostředek 
2. Položka neobsahuje: 
- odvoz vybouraného materiálu  – poplatek za likvidaci odpadů (nacení se dle SSD 0) 
3. Způsob měření: Udává se počet kusů kompletní konstrukce nebo práce.</t>
  </si>
  <si>
    <t>743Z31</t>
  </si>
  <si>
    <t>DEMONTÁŽ ELEKTROVÝZBROJE OSVĚTLOVACÍHO STOŽÁRU VÝŠKY DO 15 M</t>
  </si>
  <si>
    <t>743Z35</t>
  </si>
  <si>
    <t>DEMONTÁŽ SVÍTIDLA Z OSVĚTLOVACÍHO STOŽÁRU VÝŠKY DO 15 M</t>
  </si>
  <si>
    <t>demontované svítidlo bude navráceno správci VO 
Výkres č.C.10.2 Situační schéma</t>
  </si>
  <si>
    <t>výchozí revizní zpráva, včetně zprovoznění 
Výkres č.C.10.1 Technická zpráva</t>
  </si>
  <si>
    <t>747511</t>
  </si>
  <si>
    <t>ZKOUŠKY VODIČŮ A KABELŮ NN PRŮŘEZU ŽÍLY DO 5X25 MM2</t>
  </si>
  <si>
    <t>zkoušky vodičů mezi osvětlovacími místy</t>
  </si>
  <si>
    <t>1. Položka obsahuje: 
- cenu za provedení měření kabelu/ vodiče vč. vyhotovení protokolu 
2. Položka neobsahuje:  X 
3. Způsob měření: Udává se počet kusů kompletní konstrukce nebo práce.</t>
  </si>
  <si>
    <t>747541</t>
  </si>
  <si>
    <t>MĚŘENÍ INTENZITY OSVĚTLENÍ INSTALOVANÉHO V ROZSAHU TOHOTO SO/PS</t>
  </si>
  <si>
    <t>Výkres č.C.10.1 Technická zpráva</t>
  </si>
  <si>
    <t>1. Položka obsahuje: 
- cenu za měření dle příslušných norem a předpisů, včetně vystavení protokolu 
2. Položka neobsahuje:  X 
3. Způsob měření: Udává se počet kusů kompletní konstrukce nebo práce.</t>
  </si>
  <si>
    <t>SO 451</t>
  </si>
  <si>
    <t>Stranové přeložky SEK Telco Pro Services, a.s.</t>
  </si>
  <si>
    <t>práce pod dohledem určené osoby</t>
  </si>
  <si>
    <t>rýha v obsazené trase vedení SEK pouze ruční výkop 
60/135 cm - 11,0 m, rýha 60/135 cm - 21,0 m 
Výkres č.C.11.2 Situační schéma</t>
  </si>
  <si>
    <t>0,6*1,35*32=25,92 [A]</t>
  </si>
  <si>
    <t>0,6*1*32=19,20 [A]</t>
  </si>
  <si>
    <t>podkladový beton a obetonování C 12/15 při křížení s komunikací 
Výkres č.C.11.2 Situační schéma</t>
  </si>
  <si>
    <t>6.72</t>
  </si>
  <si>
    <t>701004</t>
  </si>
  <si>
    <t>VYHLEDÁVACÍ MARKER ZEMNÍ</t>
  </si>
  <si>
    <t>typ markeru dle požadavků správce vedení 
Výkres č.C.11.2 Situační schéma</t>
  </si>
  <si>
    <t>1+2</t>
  </si>
  <si>
    <t>1. Položka obsahuje: 
- obsahuje i demontáž po skončení provizorního stavu  – dopravu do skladu nebo na likvidaci  – obrátkovost, opotřebení zapůjčeného materiálu  – poplatek za likvidaci odpadů, pokud je materiál likvidován 
2. Položka neobsahuje:  X 
3. Způsob měření: Udává se počet kusů kompletní konstrukce nebo práce.</t>
  </si>
  <si>
    <t>702113</t>
  </si>
  <si>
    <t>KABELOVÝ ŽLAB ZEMNÍ VČETNĚ KRYTU SVĚTLÉ ŠÍŘKY PŘES 250 MM</t>
  </si>
  <si>
    <t>kabelový žlab 290x200, včetně víka 
Výkres č.C.11.2 Situační schéma</t>
  </si>
  <si>
    <t>PE DN110 
Výkres č.C.11.2 Situační schéma</t>
  </si>
  <si>
    <t>21+11</t>
  </si>
  <si>
    <t>702231</t>
  </si>
  <si>
    <t>KABELOVÁ CHRÁNIČKA ZEMNÍ DĚLENÁ DN DO 100 MM</t>
  </si>
  <si>
    <t>dělenná chránička PE DN110 
Výkres č.C.11.2 Situační schéma</t>
  </si>
  <si>
    <t>1. Položka obsahuje: 
- proražení otvoru zdivem o průřezu od 0,01 do 0,025m2  – úpravu a začištění omítky po montáži vedení  – pomocné mechanismy 
2. Položka neobsahuje: 
- protipožární ucpávku 
3. Způsob měření: Udává se počet kusů kompletní konstrukce nebo práce.</t>
  </si>
  <si>
    <t>odhalení stávající trasy  SEK 
Výkres č.C.11.2 Situační schéma</t>
  </si>
  <si>
    <t>11+21</t>
  </si>
  <si>
    <t>Výkres č.C.11.2 Situační schéma</t>
  </si>
  <si>
    <t>1+3</t>
  </si>
  <si>
    <t>ocelový pozinkovaný drát minimálního průměru 3,0 mm nebo silonové lanko, drát musí na obou koncích přesahovat rouru nejméně o 1,0 m 
Výkres č.C.11.2 Situační schéma</t>
  </si>
  <si>
    <t>21+32+11</t>
  </si>
  <si>
    <t>75I42x</t>
  </si>
  <si>
    <t>KABEL ZEMNÍ DATOVÝ PRŮMĚRU ŽÍLY 0,8 MM - MONTÁŽ</t>
  </si>
  <si>
    <t>ruční přemístění odhaleného kabelu do dělené chráničky nebo kabelového žlabu 
Výkres č.C.11.2 Situační schéma</t>
  </si>
  <si>
    <t>1. Položka obsahuje: 
- práce spojené s montáží specifikované kabelizace specifikovaným způsobem (uložení na konstrukci, uložení, zatažení)  – veškeré potřebné mechanizmy, včetně obsluhy, náklady na mzdy a přibližné (průměrné) náklady na pořízení potřebných materiálů 
2. Položka neobsahuje:  X 
3. Způsob měření: Práce specifikovaného se měří délce kabelizace udané v metrech.</t>
  </si>
  <si>
    <t>75ij21</t>
  </si>
  <si>
    <t>MĚŘENÍ ZKRÁCENÉ ZÁVĚREČNÉ DÁLKOVÉHO KABELU V OBOU SMĚRECH ZA PROVOZU</t>
  </si>
  <si>
    <t>ČTYŘKA</t>
  </si>
  <si>
    <t>měření před přemístěním a po přemístění DCKQYPY 27DM 0,9</t>
  </si>
  <si>
    <t>1. Položka obsahuje: 
- práce spojené s měřením specifikované kabelizace specifikovaným způsobem včetně potřebného drobného montážního materiálu  – veškeré potřebné mechanizmy (měřicí přístroje a měřící příslušenství), včetně obsluhy, náklady na mzdy a přibližné (průměrné) náklady na pořízení potřebných materiálů včetně všech ostatních vedlejších nákladů 
2. Položka neobsahuje:  X 
3. Způsob měření: Měřící práce se udávají počtem čtyřek.</t>
  </si>
  <si>
    <t>SO 452</t>
  </si>
  <si>
    <t>Ochrany SEK CETIN, a.s.</t>
  </si>
  <si>
    <t>práce pod dohledem určené osoby, před záhozem bude přizván technik pro kontrolu a provede se zápis do stavebního deníku</t>
  </si>
  <si>
    <t>rýha v obsazené trase vedení SEK pouze ruční výkop 
60/135 cm - 10,0 m, rýha 60/135 cm - 9,0 m 
Výkres č.C.12.2 Situační schéma</t>
  </si>
  <si>
    <t>0,6*1,35*10+0,6*1,35*9</t>
  </si>
  <si>
    <t>0,6*1*10+0,6*1*9</t>
  </si>
  <si>
    <t>podkladový beton a obetonování C 12/15 při křížení s komunikací 
Výkres č.C.12.2 Situační schéma</t>
  </si>
  <si>
    <t>0,6*0,35*10+0,6*0,35*9</t>
  </si>
  <si>
    <t>typ markeru dle požadavků správce vedení 
Výkres č.C.12.2 Situační schéma</t>
  </si>
  <si>
    <t>PE DN110 
Výkres č.C.12.2 Situační schéma</t>
  </si>
  <si>
    <t>10+9</t>
  </si>
  <si>
    <t>dělenná chránička PE DN110 
Výkres č.C.12.2 Situační schéma</t>
  </si>
  <si>
    <t>10+9+2</t>
  </si>
  <si>
    <t>odhalení stávající trasy  SEK 
Výkres č.C.12.2 Situační schéma</t>
  </si>
  <si>
    <t>Výkres č.C.12.2 Situační schéma</t>
  </si>
  <si>
    <t>ocelový pozinkovaný drát minimálního průměru 3,0 mm nebo silonové lanko, drát musí na obou koncích přesahovat rouru nejméně o 1,0 m 
Výkres č.C.12.2 Situační schéma</t>
  </si>
  <si>
    <t>19+21+4+6</t>
  </si>
  <si>
    <t>ruční přemístění odhaleného vedení SEK do dělené chráničky 
Výkres č.C.12.2 Situační schéma</t>
  </si>
  <si>
    <t>měření před přemístěním a po přemístění, dle skutečného obsahu kabelů, který není znám.</t>
  </si>
  <si>
    <t>10+2,5+2,5=15,00 [A]</t>
  </si>
  <si>
    <t>SO 510</t>
  </si>
  <si>
    <t>Úprava čel na parovodním potrubí</t>
  </si>
  <si>
    <t>5.3*(3,8+2,3)+3,2*3,8+4,5*(3,5+3,9)+2.4*4=88-22=66</t>
  </si>
  <si>
    <t>hutněný zásyp 
použití zeminy z mezideponie</t>
  </si>
  <si>
    <t>1*(10+12)=22</t>
  </si>
  <si>
    <t>uložení zeminy na mezideponii</t>
  </si>
  <si>
    <t>zásyp za rubem čel 
hrubozrnná sypanina vhodná pro zásypy 
včetně hutnění po vrstvách</t>
  </si>
  <si>
    <t>3,9*1,1+4*1,5+1,77*(3,9+2,2)+2,04*(3,5+4)=37</t>
  </si>
  <si>
    <t>272324</t>
  </si>
  <si>
    <t>ZÁKLADY ZE ŽELEZOBETONU DO C25/30</t>
  </si>
  <si>
    <t>C25/30 XF1</t>
  </si>
  <si>
    <t>0,71*(3,35+3,9+3,5+5,1)=17</t>
  </si>
  <si>
    <t>272366</t>
  </si>
  <si>
    <t>VÝZTUŽ ZÁKLADŮ Z KARI SÍTÍ</t>
  </si>
  <si>
    <t>KARI síť 8/100x8/100 mm</t>
  </si>
  <si>
    <t>(3*18+8*1)*8=500</t>
  </si>
  <si>
    <t>317365</t>
  </si>
  <si>
    <t>VÝZTUŽ ŘÍMS Z OCELI 10505, B500B</t>
  </si>
  <si>
    <t>130*3=500</t>
  </si>
  <si>
    <t>položka zahrnuje:  
- dodání betonářské výztuže v požadované kvalitě, stříhání, řezání, ohýbání a spojování do všech požadovaných tvarů (vč. armakošů) a uložení s požadovaným zajištěním polohy a krytí výztuže betonem, 
- veškeré svary nebo jiné spoje výztuže, 
- pomocné konstrukce a práce pro osazení a upevnění výztuže, 
- zednické výpomoci pro montáž betonářské výztuže, 
- úpravy výztuže pro osazení doplňkových konstrukcí, 
- ochranu výztuže do doby jejího zabetonování, 
- úpravy výztuže pro zřízení železobetonových kloubů, kotevních prvků, závěsných ok a doplňkových konstrukcí, 
- veškerá opatření pro zajištění soudržnosti výztuže a betonu, 
- vodivé propojení výztuže, které je součástí ochrany konstrukce proti vlivům bludných proudů, vyvedení do měřících skříní nebo míst pro měření bludných proudů (vlastní měřící skříně se uvádějí položkami SD 74) 
- povrchovou antikorozní úpravu výztuže, 
- separaci výztuže, 
- osazení měřících zařízení a úpravy pro ně, 
- osazení měřících skříní nebo míst pro měření bludných proudů.</t>
  </si>
  <si>
    <t>327325</t>
  </si>
  <si>
    <t>ZDI OPĚRNÉ, ZÁRUBNÍ, NÁBŘEŽNÍ ZE ŽELEZOVÉHO BETONU DO C30/37</t>
  </si>
  <si>
    <t>čelo a římsa z bet. C30/37 XF4+XD3</t>
  </si>
  <si>
    <t>0,13*10+0,7*10,35+0,13*11,5+0,7*14,6=21</t>
  </si>
  <si>
    <t>8*(22*2+17*2)=700</t>
  </si>
  <si>
    <t>1,2*0,1*(10+11,5)=2,6</t>
  </si>
  <si>
    <t>betonové lože pod dlažbu z lomového kamene C25/30nXF3, tl. 100 mm</t>
  </si>
  <si>
    <t>4,1*0.1=0.5</t>
  </si>
  <si>
    <t>46138</t>
  </si>
  <si>
    <t>PATKY ZE ŽELEZOBETONU VČET VÝZTUŽE</t>
  </si>
  <si>
    <t>základ parovodu C 30/37 XF2+XD1 
při povrchu vyztužena kari sítí 100/8*100/8</t>
  </si>
  <si>
    <t>2.01*1.55*2=7</t>
  </si>
  <si>
    <t>položka zahrnuje: 
- nutné zemní práce (hloubení rýh a pod.) 
- dodání  čerstvého  betonu  (betonové  směsi)  požadované  kvality,  jeho  uložení  do požadovaného tvaru při jakékoliv hustotě výztuže, konzistenci čerstvého betonu a způsobu hutnění, ošetření a ochranu betonu, 
- zhotovení nepropustného, mrazuvzdorného betonu a betonu požadované trvanlivosti a vlastností, 
- užití potřebných přísad a technologií výroby betonu, 
- zřízení pracovních a dilatačních spar, včetně potřebných úprav, výplně, vložek, opracování, očištění a ošetření, 
- bednění  požadovaných  konstr. (i ztracené) s úpravou  dle požadované  kvality povrchu betonu, včetně odbedňovacích a odskružovacích prostředků, 
- podpěrné  konstr. (skruže) a lešení všech druhů pro bednění, uložení čerstvého betonu, výztuže a doplňkových konstr., vč. požadovaných otvorů, ochranných a bezpečnostních opatření a základů těchto konstrukcí a lešení, 
- vytvoření kotevních čel, kapes, nálitků, a sedel, 
- zřízení  všech  požadovaných  otvorů, kapes, výklenků, prostupů, dutin, drážek a pod., vč. ztížení práce a úprav  kolem nich, 
- úpravy pro osazení výztuže, doplňkových konstrukcí a vybavení, 
- úpravy povrchu pro položení požadované izolace, povlaků a nátěrů, případně vyspravení, 
- ztížení práce u kabelových a injektážních trubek a ostatních zařízení osazovaných do betonu, 
- konstrukce betonových kloubů, upevnění kotevních prvků a doplňkových konstrukcí, 
- nátěry zabraňující soudržnost betonu a bednění, 
- výplň, těsnění  a tmelení spar a spojů, 
- opatření  povrchů  betonu  izolací  proti zemní vlhkosti v částech, kde přijdou do styku se zeminou nebo kamenivem, 
- případné zřízení spojovací vrstvy u základů, 
- dodání betonářské výztuže v požadované kvalitě, stříhání, řezání, ohýbání a spojování do všech požadovaných tvarů (vč. armakošů) a uložení s požadovaným zajištěním polohy a krytí výztuže betonem, 
- veškeré svary nebo jiné spoje výztuže, 
- pomocné konstrukce a práce pro osazení a upevnění výztuže, 
- zednické výpomoci pro montáž betonářské výztuže, 
- úpravy výztuže pro osazení doplňkových konstrukcí, 
- ochranu výztuže do doby jejího zabetonování, 
- úpravy výztuže pro zřízení železobetonových kloubů, kotevních prvků, závěsných ok a doplňkových konstrukcí, 
- veškerá opatření pro zajištění soudržnosti výztuže a betonu, 
- vodivé propojení výztuže, které je součástí ochrany konstrukce proti vlivům bludných proudů, vyvedení do měřících skříní nebo míst pro měření bludných proudů (vlastní měřící skříně se uvádějí položkami SD 74), 
- povrchovou antikorozní úpravu výztuže, 
- separaci výztuže, 
- osazení měřících zařízení a úpravy pro ně, 
- osazení měřících skříní nebo míst pro měření bludných proudů.</t>
  </si>
  <si>
    <t>dlažba z lomového kamene tl. 200mm   
včetně vyspárování cementovou maltou M25-XF3</t>
  </si>
  <si>
    <t>4,1*0,2=1</t>
  </si>
  <si>
    <t>chránička PE 63/52 mm do římsy</t>
  </si>
  <si>
    <t>2*11,5=23</t>
  </si>
  <si>
    <t>10,6+12,3+1,8*2+1,9*2+26,5+21=78</t>
  </si>
  <si>
    <t>0,9*(10+11,5)+9+6=35</t>
  </si>
  <si>
    <t>9111A3</t>
  </si>
  <si>
    <t>ZÁBRADLÍ SILNIČNÍ S VODOR MADLY - DEMONTÁŽ S PŘESUNEM</t>
  </si>
  <si>
    <t>odstranění stávajícího zábradlí, včetně odvozu na skládku</t>
  </si>
  <si>
    <t>položka zahrnuje: 
- demontáž a odstranění zařízení 
- jeho odvoz na předepsané místo</t>
  </si>
  <si>
    <t>zábradlí výšky 1,3m se svislou výplní 
Protikorozní ochrana dle TKP 19B 
zábrádlí před římsami součásti SO 101</t>
  </si>
  <si>
    <t>936502</t>
  </si>
  <si>
    <t>DROBNÉ DOPLŇK KONSTR KOVOVÉ POZINK</t>
  </si>
  <si>
    <t>KG</t>
  </si>
  <si>
    <t>konstrukce (sedlo) pro horkovod osazeno na nov. bet. patku</t>
  </si>
  <si>
    <t>položka zahrnuje: 
- dílenská dokumentace, včetně technologického předpisu spojování 
- dodání  materiálu  v požadované kvalitě a výroba konstrukce i dílenská (včetně  pomůcek,  přípravků a prostředků pro výrobu) bez ohledu na náročnost a její hmotnost, dílenská montáž 
- dodání spojovacího materiálu 
- zřízení  montážních  a  dilatačních  spojů,  spar, včetně potřebných úprav, vložek, opracování, očištění a ošetření 
- podpěr. konstr. a lešení všech druhů pro montáž konstrukcí i doplňkových, včetně požadovaných otvorů, ochranných a bezpečnostních opatření a základů pro tyto konstrukce a lešení 
- jakákoliv doprava a manipulace dílců  a  montážních  sestav,  včetně  dopravy konstrukce z výrobny na stavbu 
- montáž konstrukce na staveništi, včetně montážních prostředků a pomůcek a zednických výpomocí 
- výplň, těsnění a tmelení spar a spojů 
- čištění konstrukce a odstranění všech vrubů (vrypy, otlačeniny a pod.) 
- všechny druhy ocelového kotvení 
- dílenskou přejímku a montážní prohlídku, včetně požadovaných dokladů 
- zřízení kotevních otvorů nebo jam, nejsou-li částí jiné konstrukce, jejich úpravy, očištění a ošetření 
- osazení kotvení nebo přímo částí konstrukce do podpůrné konstrukce nebo do zeminy 
- výplň kotevních otvorů  (příp.  podlití  patních  desek)  maltou,  betonem  nebo  jinou speciální hmotou, vyplnění jam zeminou 
- předepsanou protikorozní ochranu a nátěry konstrukcí 
- osazení měřících zařízení a úpravy pro ně 
- ochranná opatření před účinky bludných proudů</t>
  </si>
  <si>
    <t>prodloužení stávající ocelové chráničky na stávajícím parovodu 
1x dělená ocel. trubka průměr 700mm dl. 1400mm 
1x dělená ocel. trubka průměr 700mm dl. 1300mm 
1x dělená ocel. trubka průměr 1300mm dl. 2500mm</t>
  </si>
  <si>
    <t>0,01648745*2,5*7850=325 
0,00872106*(1,4+1,3)*7850=185</t>
  </si>
  <si>
    <t>96616</t>
  </si>
  <si>
    <t>BOURÁNÍ KONSTRUKCÍ ZE ŽELEZOBETONU</t>
  </si>
  <si>
    <t>bourání stávajících čel a bet. patek pro horkovod a ocel sedla horkovodu</t>
  </si>
  <si>
    <t>7+(0,7*12+0,6*16)=25</t>
  </si>
  <si>
    <t>položka zahrnuje: 
- rozbourání konstrukce bez ohledu na použitou technologii 
- veškeré pomocné konstrukce (lešení a pod.) 
- veškerou manipulaci s vybouranou sutí a hmotami včetně uložení na skládku. Nezahrnuje poplatek za skládku, který se vykazuje v položce 0141** (s výjimkou malého množství bouraného materiálu, kde je možné poplatek zahrnout do jednotkové ceny bourání – tento fakt musí být uveden v doplňujícím textu k položce) 
- veškeré další práce plynoucí z technologického předpisu a z platných předpisů</t>
  </si>
  <si>
    <t>SO 701</t>
  </si>
  <si>
    <t>Úprava oplocení parc. č. 1335/1</t>
  </si>
  <si>
    <t>=9*0.3*0.3*3.14</t>
  </si>
  <si>
    <t>26A14</t>
  </si>
  <si>
    <t>VRTY PRO SLOUPKY OPLOCENÍ TŘ. TĚŽITELNOSTI I D DO 300MM</t>
  </si>
  <si>
    <t>včetně naložení, odvozu a uložen mezideponii pro zpětný zásyp 
výkres C.14.2</t>
  </si>
  <si>
    <t>=9*0.6</t>
  </si>
  <si>
    <t>položka zahrnuje: 
- zřízení vrtu, svislou a vodorovnou dopravu zeminy 
- dopravu, nájem, provoz a přemístění, montáž a demontáž vrtacích zařízení a dalších mechanismů 
- lešení a podpěrné konstrukce pro práci a manipulaci s vrtacím zařízení a dalších mechanismů 
- vrtací plošiny vč. zemních prací, zpevnění, odvodnění a pod. 
- uložení zeminy na skládku a poplatek za skládku</t>
  </si>
  <si>
    <t>33817C</t>
  </si>
  <si>
    <t>SLOUPKY PLOTOVÉ Z DÍLCŮ KOVOVÝCH DO BETONOVÝCH PATEK</t>
  </si>
  <si>
    <t>KS</t>
  </si>
  <si>
    <t>ocelové sloupky v pozinkované úpravě s povrchovou úpravou poplastováním O 38 x 1.5 mm 
5 sloupků   dl. 1.5m 
4 vzpěry 
výkres C.14.2</t>
  </si>
  <si>
    <t>- dodání a osazení předepsaného sloupku včetně PKO 
- případnou betonovou patku z předepsané třídy betonu 
- nutné zemní práce</t>
  </si>
  <si>
    <t>obetonování sloupků C20/25 
výkres C.14.2</t>
  </si>
  <si>
    <t>76792</t>
  </si>
  <si>
    <t>OPLOCENÍ Z DRÁTĚNÉHO PLETIVA POTAŽENÉHO PLASTEM</t>
  </si>
  <si>
    <t>drátěná síť s čtyřúhelníkovými oky 50x50 mm, výšky 1,00 m v pozinkované úpravě potažená plastem, 
včetně všech upevňovacích prvků</t>
  </si>
  <si>
    <t>=1*12</t>
  </si>
  <si>
    <t>- položka zahrnuje vedle vlastního pletiva i rámy, rošty, lišty, kování, podpěrné, závěsné, upevňovací prvky, spojovací a těsnící materiál, pomocný materiál, kompletní povrchovou úpravu. 
- nejsou zahrnuty sloupky, které se vykazují v samostatných položkách 338**, není zahrnuta podezdívka (272**) 
- součástí položky je  případně i ostnatý drát, uvažovaná plocha se pak vypočítává po horní hranu drátu.</t>
  </si>
  <si>
    <t>SO 702</t>
  </si>
  <si>
    <t>Městský mobiliář</t>
  </si>
  <si>
    <t>93711</t>
  </si>
  <si>
    <t>MOBILIÁŘ - DŘEVĚNÉ LAVIČKY</t>
  </si>
  <si>
    <t>lavičky třímístné o rozměrech 1850x645x810 mm 
z bočnic z odlitků z hliníkových slitin.  
Sedák a opěradlo bude tvořeno z masivních dřevěných fošen o min. tloušťce 33 mm.  
včetně kotvení závitovými tyčemi a včetně betonových patek z betonu min. C25/30nXF3.  
PKO žárově zinkování s polyesterovým práškovým lakem 
viz. C15.1, C15.2, C.15.3</t>
  </si>
  <si>
    <t>Položka zahrnuje: 
- montáž, osazení a dodávku kompletního zařízení, předepsaného zadávací dokumentací 
- mimostavništní a vnitrostaveništní dopravu 
- nezbytné zemní práce a základové konstrukce 
- předepsanou povrchovou úpravu (nátěry a pod.) Pozn.: materiál uvedený v textu představuje rozhodující podíl ve výrobku</t>
  </si>
  <si>
    <t>93753</t>
  </si>
  <si>
    <t>MOBILIÁŘ - KOVOVÉ KOŠE NA ODPADKY</t>
  </si>
  <si>
    <t>odpadkovvé koše o objemu 32 l a mají ocelové zinkované tělo opatřené práškovým vypalovacím lakem ve tmavošedém metalickém odstínu. 
1ks odpadkový koš na směsný odpad, který bude doplněn o nerezový zhášeč cigaret s popelníkem.  
1ks odpadkový koš na psí exkrementy se zabudovaným držákem na PVC sáčky. 
Rozměry obou modifikací koše jsou 260 x 260 x 985 mm. 
Včetně kotvení a do patky z betonu min. C25/30nXF3 
viz. C15.1, C15.2, C.15.3</t>
  </si>
  <si>
    <t>93777</t>
  </si>
  <si>
    <t>OSAZENÍ POŠTOVNÍCH SCHRÁNEK</t>
  </si>
  <si>
    <t>osazeny poštovní schránky demontovaných v rámci přípravy staveniště SO 001 na nové umístění 
Včetně kotvení a do patky z betonu min. C25/30nXF3 
viz. C15.1, C15.2, C.15.3</t>
  </si>
  <si>
    <t>Položka zahrnuje: 
- montáž, osazení zařízení, předepsaného zadávací dokumentací 
- mimostavništní a vnitrostaveništní dopravu 
- nezbytné zemní práce a základové konstrukce</t>
  </si>
  <si>
    <t>OSAZENÍ REKLAMNÍHO PANELU</t>
  </si>
  <si>
    <t>osazení reklamního panelu místní restaurace, demontovaného v rámci přípravy staveniště SO 001. Přípojení energie v rámci SO411 
Včetně kotvení a do patky z betonu min. C25/30nXF3 
viz. C15.1, C15.2, C.15.3</t>
  </si>
  <si>
    <t>SO 801</t>
  </si>
  <si>
    <t>Vegetační úpravy</t>
  </si>
  <si>
    <t>18241</t>
  </si>
  <si>
    <t>ZALOŽENÍ TRÁVNÍKU RUČNÍM VÝSEVEM</t>
  </si>
  <si>
    <t>parková travní směs pro středně zátěžový trávník 
současně s výsadbou hnojení granulovaným trávníkovým hnojivem v dávce dle doporučení konkrétního výrobce 
výsevek 20-25 g/m2 
zálivka 10 l/m2 
výkres C.2.2, C.2.4, C.2.5</t>
  </si>
  <si>
    <t>Zahrnuje dodání předepsané travní směsi, její výsev na ornici, zalévání, první pokosení, to vše bez ohledu na sklon terénu</t>
  </si>
  <si>
    <t>18242</t>
  </si>
  <si>
    <t>ZALOŽENÍ TRÁVNÍKU HYDROOSEVEM NA ORNICI</t>
  </si>
  <si>
    <t>hydroosev líce vyztuženého svahu 
zálivka 10l /m2 
výkres  C.2.4, C.2.5, tabulka řezů SO101</t>
  </si>
  <si>
    <t>Zahrnuje dodání předepsané travní směsi, hydroosev na ornici, zalévání, první pokosení, to vše bez ohledu na sklon terénu</t>
  </si>
  <si>
    <t>18247</t>
  </si>
  <si>
    <t>OŠETŘOVÁNÍ TRÁVNÍKU</t>
  </si>
  <si>
    <t>provedení 3x  
kosení, vyhrabání a odvoz posečené hmoty 
TZ C.16.1</t>
  </si>
  <si>
    <t>=3*(770+351)</t>
  </si>
  <si>
    <t>Zahrnuje pokosení se shrabáním, naložení shrabků na dopravní prostředek, s odvozem a se složením, to vše bez ohledu na sklon terénu zahrnuje nutné zalití a hnojení</t>
  </si>
  <si>
    <t>183511</t>
  </si>
  <si>
    <t>CHEMICKÉ ODPLEVELENÍ CELOPLOŠNÉ</t>
  </si>
  <si>
    <t>položka bude čerpána, pokud před založením trávníku dojde k zaplevelení pozemku  
nové vegetační plochy, provedení 1,5x 
TZ C.16.1</t>
  </si>
  <si>
    <t>=1.5*(770+351)</t>
  </si>
  <si>
    <t>položka zahrnuje celoplošný postřik a chemickou likvidace nežádoucích rostlin nebo jejích částí a zabránění jejich dalšímu růstu na urovnaném volném terénu</t>
  </si>
  <si>
    <t>183512</t>
  </si>
  <si>
    <t>CHEMICKÉ ODPLEVELENÍ VÝBĚROVÉ</t>
  </si>
  <si>
    <t>na ložiska vytrvalých plevelů, provede se 3x  
předpoklad 5% vegetačních ploch  
TZ C.16.1</t>
  </si>
  <si>
    <t>=3*0.05*(770+351)</t>
  </si>
  <si>
    <t>položka zahrnuje bodový postřik a lokální chemickou likvidace nežádoucích rostlin nebo jejích částí a zabránění jejich dalšímu růstu v omezeném prostoru</t>
  </si>
  <si>
    <t>18461</t>
  </si>
  <si>
    <t>MULČOVÁNÍ</t>
  </si>
  <si>
    <t>kvalitní dřevěné štěpky ve vrstvě 12cm 
TZ C.16.1, C.16.2</t>
  </si>
  <si>
    <t>=0.5*18+5*3.14*0.3*0.3</t>
  </si>
  <si>
    <t>položka zahrnuje dodání a rozprostření mulčovací kůry nebo štěpky v předepsané tloušťce nebo mulčovací textilie bez ohledu na sklon terénu, stabilizaci mulče proti erozi, přísady proti vznícení mulče, naložení a odvoz odpadu</t>
  </si>
  <si>
    <t>18462</t>
  </si>
  <si>
    <t>OŠETŘENÍ MULČOVÁNÍ</t>
  </si>
  <si>
    <t>1x před předáním výsadeb 
TZ C.16.1, C.16.2</t>
  </si>
  <si>
    <t>položka zahrnuje chemické odplevelení a doplnění chybějícího mulče</t>
  </si>
  <si>
    <t>18471</t>
  </si>
  <si>
    <t>OŠETŘENÍ DŘEVIN VE SKUPINÁCH</t>
  </si>
  <si>
    <t>habr, tavolníky, ptačí zob 
3x do předání</t>
  </si>
  <si>
    <t>=3*(1*18+1*6)</t>
  </si>
  <si>
    <t>položka zahrnuje odplevelení s nakypřením, vypletí, ošetření řezem, hnojením, odstranění poškozených částí dřevin s případným složením odpadu na hromady, naložením na dopravní prostředek, odvozem a složením</t>
  </si>
  <si>
    <t>18472</t>
  </si>
  <si>
    <t>OŠETŘENÍ DŘEVIN SOLITERNÍCH</t>
  </si>
  <si>
    <t>skalník 
3x do předání</t>
  </si>
  <si>
    <t>=3*2</t>
  </si>
  <si>
    <t>odplevelení s nakypřením, vypletí, řezem, hnojením, odstranění poškozených částí dřevin s případným složením odpadu na hromady, naložením na dopravní prostředek, odvozem a složením</t>
  </si>
  <si>
    <t>184A1</t>
  </si>
  <si>
    <t>VYSAZOVÁNÍ KEŘŮ LISTNATÝCH S BALEM VČETNĚ VÝKOPU JAMKY</t>
  </si>
  <si>
    <t>Cotoneaster dammeri - skalník Dammerův 
výpěstky I. jakosti s balem beno kontejner 2l 
délka hlavního výhonu min. 40cm 
anorganické vícesložkové hnojivo v dávce dle výrobce 
0.5 kg kompostu 
zálivka 20l 
TZ C.16.1, C.16.2</t>
  </si>
  <si>
    <t>=(0.01+3*0.005)*(351+3363)</t>
  </si>
  <si>
    <t>Položka vysazování keřů zahrnuje dodávku projektem předepsaných  keřů,  hloubení jamek (min. rozměry pro keře 30/30/30cm) s event. výměnou půdy, s hnojením anorganickým hnojivem a přídavkem organického hnojiva dle PD, zálivku,  a pod. položka zahrnuje veškerý materiál, výrobky a polotovary, včetně mimostaveništní a vnitrostaveništní dopravy (rovněž přesuny), včetně naložení a složení, případně s uložením</t>
  </si>
  <si>
    <t>Spiraea vanhouttei - Tavolník Van Houtteův 
výpěstky I. jakosti s balem beno kontejner 2l 
výška 60-100cm 
anorganické vícesložkové hnojivo v dávce dle výrobce 
0.5 kg kompostu 
zálivka 20l 
TZ C.16.1, C.16.2</t>
  </si>
  <si>
    <t>=(0.01+3*0.005)*(3363+1681.5)</t>
  </si>
  <si>
    <t>Carpinus betulus – habr obecný 
výpěstky I. jakosti s balem beno kontejner 2l 
výška 80-100cm 
anorganické vícesložkové hnojivo v dávce dle výrobce 
0.5 kg kompostu 
zálivka 20l 
TZ C.16.1, C.16.2</t>
  </si>
  <si>
    <t>=(0.01+3*0.005)*(1681.5+168.15)</t>
  </si>
  <si>
    <t>18600</t>
  </si>
  <si>
    <t>ZALÉVÁNÍ VODOU</t>
  </si>
  <si>
    <t>dovoz vody pro zálivku  
trávníky 3x 5 l/m2  
keře 3 x 20l/keř 
TZ C.16.1</t>
  </si>
  <si>
    <t>=3*0.005*(770+351)+3*0.02*(2+5+37)</t>
  </si>
</sst>
</file>

<file path=xl/styles.xml><?xml version="1.0" encoding="utf-8"?>
<styleSheet xmlns="http://schemas.openxmlformats.org/spreadsheetml/2006/main">
  <numFmts count="1">
    <numFmt numFmtId="177" formatCode="#,##0.00"/>
  </numFmts>
  <fonts count="7">
    <font>
      <sz val="10"/>
      <name val="Arial"/>
      <family val="0"/>
    </font>
    <font>
      <b/>
      <sz val="16"/>
      <color indexed="8"/>
      <name val="Arial"/>
      <family val="0"/>
    </font>
    <font>
      <b/>
      <sz val="16"/>
      <name val="Arial"/>
      <family val="0"/>
    </font>
    <font>
      <b/>
      <sz val="10"/>
      <name val="Arial"/>
      <family val="0"/>
    </font>
    <font>
      <sz val="10"/>
      <color indexed="9"/>
      <name val="Arial"/>
      <family val="0"/>
    </font>
    <font>
      <b/>
      <sz val="11"/>
      <name val="Arial"/>
      <family val="0"/>
    </font>
    <font>
      <i/>
      <sz val="10"/>
      <name val="Arial"/>
      <family val="0"/>
    </font>
  </fonts>
  <fills count="4">
    <fill>
      <patternFill/>
    </fill>
    <fill>
      <patternFill patternType="gray125"/>
    </fill>
    <fill>
      <patternFill patternType="solid">
        <fgColor rgb="FFD9D9D9"/>
        <bgColor indexed="64"/>
      </patternFill>
    </fill>
    <fill>
      <patternFill patternType="solid">
        <fgColor rgb="FFCB441A"/>
        <bgColor indexed="64"/>
      </patternFill>
    </fill>
  </fills>
  <borders count="7">
    <border>
      <left/>
      <right/>
      <top/>
      <bottom/>
      <diagonal/>
    </border>
    <border>
      <left style="thin"/>
      <right style="thin"/>
      <top style="thin"/>
      <bottom style="thin"/>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style="thin"/>
      <bottom>
        <color indexed="63"/>
      </bottom>
    </border>
    <border>
      <left>
        <color indexed="63"/>
      </left>
      <right>
        <color indexed="63"/>
      </right>
      <top style="thin"/>
      <bottom style="thin"/>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41">
    <xf numFmtId="0" fontId="0" fillId="0" borderId="0" xfId="0" applyAlignment="1">
      <alignment vertical="center"/>
    </xf>
    <xf numFmtId="0" fontId="0" fillId="2" borderId="0" xfId="0" applyFill="1" applyAlignment="1">
      <alignment vertical="center"/>
    </xf>
    <xf numFmtId="0" fontId="1" fillId="2" borderId="0" xfId="0" applyFont="1" applyFill="1" applyAlignment="1">
      <alignment horizontal="center" vertical="center"/>
    </xf>
    <xf numFmtId="0" fontId="2" fillId="2" borderId="0" xfId="0" applyFont="1" applyFill="1" applyAlignment="1">
      <alignment vertical="center"/>
    </xf>
    <xf numFmtId="0" fontId="3" fillId="2" borderId="0" xfId="0" applyFont="1" applyFill="1" applyAlignment="1">
      <alignment horizontal="right" vertical="center"/>
    </xf>
    <xf numFmtId="0" fontId="4" fillId="3" borderId="1" xfId="0" applyFont="1" applyFill="1" applyBorder="1" applyAlignment="1">
      <alignment horizontal="center" vertical="center"/>
    </xf>
    <xf numFmtId="0" fontId="0" fillId="2" borderId="2" xfId="0" applyFill="1" applyBorder="1" applyAlignment="1">
      <alignment vertical="center"/>
    </xf>
    <xf numFmtId="177" fontId="3" fillId="2" borderId="0" xfId="0" applyNumberFormat="1" applyFont="1" applyFill="1" applyAlignment="1">
      <alignment horizontal="right" vertical="center"/>
    </xf>
    <xf numFmtId="0" fontId="0" fillId="2" borderId="1" xfId="0" applyFill="1" applyBorder="1" applyAlignment="1">
      <alignment horizontal="center" vertical="center"/>
    </xf>
    <xf numFmtId="0" fontId="0" fillId="2" borderId="3" xfId="0" applyFill="1" applyBorder="1" applyAlignment="1">
      <alignment vertical="center"/>
    </xf>
    <xf numFmtId="0" fontId="0" fillId="2" borderId="4" xfId="0" applyFill="1" applyBorder="1" applyAlignment="1">
      <alignment vertical="center"/>
    </xf>
    <xf numFmtId="0" fontId="0" fillId="2" borderId="5" xfId="0" applyFill="1" applyBorder="1" applyAlignment="1">
      <alignment vertical="center"/>
    </xf>
    <xf numFmtId="0" fontId="5" fillId="2" borderId="0" xfId="0" applyFont="1" applyFill="1" applyAlignment="1">
      <alignment vertical="center"/>
    </xf>
    <xf numFmtId="0" fontId="5" fillId="2" borderId="0" xfId="0" applyFont="1" applyFill="1" applyAlignment="1">
      <alignment horizontal="right" vertical="center"/>
    </xf>
    <xf numFmtId="0" fontId="5" fillId="2" borderId="0" xfId="0" applyFont="1" applyFill="1" applyAlignment="1">
      <alignment horizontal="left" vertical="center"/>
    </xf>
    <xf numFmtId="0" fontId="4" fillId="3" borderId="1" xfId="0" applyFont="1" applyFill="1" applyBorder="1" applyAlignment="1">
      <alignment horizontal="center" vertical="center" wrapText="1"/>
    </xf>
    <xf numFmtId="0" fontId="5" fillId="2" borderId="2" xfId="0" applyFont="1" applyFill="1" applyBorder="1" applyAlignment="1">
      <alignment vertical="center"/>
    </xf>
    <xf numFmtId="0" fontId="5" fillId="2" borderId="2" xfId="0" applyFont="1" applyFill="1" applyBorder="1" applyAlignment="1">
      <alignment horizontal="right" vertical="center"/>
    </xf>
    <xf numFmtId="0" fontId="5" fillId="2" borderId="2" xfId="0" applyFont="1" applyFill="1" applyBorder="1" applyAlignment="1">
      <alignment horizontal="left" vertical="center"/>
    </xf>
    <xf numFmtId="0" fontId="0" fillId="2" borderId="6" xfId="0" applyFill="1" applyBorder="1" applyAlignment="1">
      <alignment vertical="center"/>
    </xf>
    <xf numFmtId="0" fontId="0" fillId="0" borderId="1" xfId="0" applyBorder="1" applyAlignment="1">
      <alignment horizontal="left" vertical="center"/>
    </xf>
    <xf numFmtId="177" fontId="0" fillId="0" borderId="1" xfId="0" applyNumberFormat="1" applyBorder="1" applyAlignment="1">
      <alignment horizontal="right" vertical="center"/>
    </xf>
    <xf numFmtId="0" fontId="3" fillId="2" borderId="5" xfId="0" applyFont="1" applyFill="1" applyBorder="1" applyAlignment="1">
      <alignment horizontal="right" vertical="center"/>
    </xf>
    <xf numFmtId="177" fontId="3" fillId="2" borderId="5" xfId="0" applyNumberFormat="1" applyFont="1" applyFill="1" applyBorder="1" applyAlignment="1">
      <alignment horizontal="center" vertical="center"/>
    </xf>
    <xf numFmtId="0" fontId="3" fillId="2" borderId="5" xfId="0" applyFont="1" applyFill="1" applyBorder="1" applyAlignment="1">
      <alignment vertical="center" wrapText="1"/>
    </xf>
    <xf numFmtId="0" fontId="0" fillId="0" borderId="1" xfId="0" applyBorder="1" applyAlignment="1">
      <alignment vertical="center"/>
    </xf>
    <xf numFmtId="0" fontId="3" fillId="2" borderId="6" xfId="0" applyFont="1" applyFill="1" applyBorder="1" applyAlignment="1">
      <alignment horizontal="right" vertical="center"/>
    </xf>
    <xf numFmtId="0" fontId="3" fillId="2" borderId="6" xfId="0" applyFont="1" applyFill="1" applyBorder="1" applyAlignment="1">
      <alignment vertical="center" wrapText="1"/>
    </xf>
    <xf numFmtId="177" fontId="3" fillId="2" borderId="6" xfId="0" applyNumberFormat="1" applyFont="1" applyFill="1" applyBorder="1" applyAlignment="1">
      <alignment horizontal="center" vertical="center"/>
    </xf>
    <xf numFmtId="0" fontId="0" fillId="0" borderId="1" xfId="0" applyBorder="1" applyAlignment="1">
      <alignment horizontal="right" vertical="center"/>
    </xf>
    <xf numFmtId="0" fontId="0" fillId="0" borderId="1" xfId="0" applyBorder="1" applyAlignment="1">
      <alignment vertical="center" wrapText="1"/>
    </xf>
    <xf numFmtId="0" fontId="0" fillId="0" borderId="1" xfId="0" applyBorder="1" applyAlignment="1">
      <alignment horizontal="center" vertical="center"/>
    </xf>
    <xf numFmtId="177" fontId="0" fillId="0" borderId="1" xfId="0" applyNumberFormat="1" applyBorder="1" applyAlignment="1">
      <alignment horizontal="center" vertical="center"/>
    </xf>
    <xf numFmtId="0" fontId="0" fillId="0" borderId="5" xfId="0" applyBorder="1" applyAlignment="1">
      <alignment vertical="top"/>
    </xf>
    <xf numFmtId="0" fontId="0" fillId="0" borderId="1" xfId="0" applyBorder="1" applyAlignment="1">
      <alignment horizontal="left" vertical="center" wrapText="1"/>
    </xf>
    <xf numFmtId="0" fontId="0" fillId="0" borderId="0" xfId="0" applyAlignment="1">
      <alignment vertical="top"/>
    </xf>
    <xf numFmtId="0" fontId="6" fillId="0" borderId="1" xfId="0" applyFont="1" applyBorder="1" applyAlignment="1">
      <alignment horizontal="left" vertical="center" wrapText="1"/>
    </xf>
    <xf numFmtId="177" fontId="0" fillId="2" borderId="1" xfId="0" applyNumberFormat="1" applyFill="1" applyBorder="1" applyAlignment="1">
      <alignment horizontal="center" vertical="center"/>
    </xf>
    <xf numFmtId="177" fontId="3" fillId="2" borderId="0" xfId="0" applyNumberFormat="1" applyFont="1" applyFill="1" applyAlignment="1">
      <alignment horizontal="center" vertical="center"/>
    </xf>
    <xf numFmtId="0" fontId="3" fillId="2" borderId="2" xfId="0" applyFont="1" applyFill="1" applyBorder="1" applyAlignment="1">
      <alignment horizontal="right" vertical="center"/>
    </xf>
    <xf numFmtId="177" fontId="3" fillId="2" borderId="2" xfId="0" applyNumberFormat="1" applyFont="1" applyFill="1" applyBorder="1" applyAlignment="1">
      <alignment horizontal="center" vertical="center"/>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s>
</file>

<file path=xl/drawings/_rels/drawing15.xml.rels><?xml version="1.0" encoding="utf-8" standalone="yes"?><Relationships xmlns="http://schemas.openxmlformats.org/package/2006/relationships"><Relationship Id="rId1" Type="http://schemas.openxmlformats.org/officeDocument/2006/relationships/image" Target="../media/image1.png" /></Relationships>
</file>

<file path=xl/drawings/_rels/drawing16.xml.rels><?xml version="1.0" encoding="utf-8" standalone="yes"?><Relationships xmlns="http://schemas.openxmlformats.org/package/2006/relationships"><Relationship Id="rId1" Type="http://schemas.openxmlformats.org/officeDocument/2006/relationships/image" Target="../media/image1.png" /></Relationships>
</file>

<file path=xl/drawings/_rels/drawing17.xml.rels><?xml version="1.0" encoding="utf-8" standalone="yes"?><Relationships xmlns="http://schemas.openxmlformats.org/package/2006/relationships"><Relationship Id="rId1" Type="http://schemas.openxmlformats.org/officeDocument/2006/relationships/image" Target="../media/image1.png" /></Relationships>
</file>

<file path=xl/drawings/_rels/drawing18.xml.rels><?xml version="1.0" encoding="utf-8" standalone="yes"?><Relationships xmlns="http://schemas.openxmlformats.org/package/2006/relationships"><Relationship Id="rId1" Type="http://schemas.openxmlformats.org/officeDocument/2006/relationships/image" Target="../media/image1.png" /></Relationships>
</file>

<file path=xl/drawings/_rels/drawing19.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28575</xdr:rowOff>
    </xdr:from>
    <xdr:to>
      <xdr:col>0</xdr:col>
      <xdr:colOff>1390650</xdr:colOff>
      <xdr:row>3</xdr:row>
      <xdr:rowOff>28575</xdr:rowOff>
    </xdr:to>
    <xdr:pic>
      <xdr:nvPicPr>
        <xdr:cNvPr id="1" name="Picture 1"/>
        <xdr:cNvPicPr preferRelativeResize="1">
          <a:picLocks noChangeAspect="1"/>
        </xdr:cNvPicPr>
      </xdr:nvPicPr>
      <xdr:blipFill>
        <a:blip r:embed="rId1"/>
        <a:stretch>
          <a:fillRect/>
        </a:stretch>
      </xdr:blipFill>
      <xdr:spPr>
        <a:xfrm>
          <a:off x="57150" y="28575"/>
          <a:ext cx="1343025" cy="57150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9.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sheetPr>
    <pageSetUpPr fitToPage="1"/>
  </sheetPr>
  <dimension ref="A1:E27"/>
  <sheetViews>
    <sheetView tabSelected="1" workbookViewId="0" topLeftCell="A1"/>
  </sheetViews>
  <sheetFormatPr defaultColWidth="9.140625" defaultRowHeight="12.75" customHeight="1"/>
  <cols>
    <col min="1" max="1" width="25.7109375" style="0" customWidth="1"/>
    <col min="2" max="2" width="66.7109375" style="0" customWidth="1"/>
    <col min="3" max="5" width="20.7109375" style="0" customWidth="1"/>
  </cols>
  <sheetData>
    <row r="1" spans="1:5" ht="12.75" customHeight="1">
      <c r="A1" s="1"/>
      <c r="B1" s="1" t="s">
        <v>0</v>
      </c>
      <c r="C1" s="1"/>
      <c r="D1" s="1"/>
      <c r="E1" s="1"/>
    </row>
    <row r="2" spans="1:5" ht="12.75" customHeight="1">
      <c r="A2" s="1"/>
      <c r="B2" s="2" t="s">
        <v>1</v>
      </c>
      <c r="C2" s="1"/>
      <c r="D2" s="1"/>
      <c r="E2" s="1"/>
    </row>
    <row r="3" spans="1:5" ht="19.5" customHeight="1">
      <c r="A3" s="1"/>
      <c r="B3" s="1"/>
      <c r="C3" s="1"/>
      <c r="D3" s="1"/>
      <c r="E3" s="1"/>
    </row>
    <row r="4" spans="1:5" ht="19.5" customHeight="1">
      <c r="A4" s="1"/>
      <c r="B4" s="3" t="s">
        <v>2</v>
      </c>
      <c r="C4" s="1"/>
      <c r="D4" s="1"/>
      <c r="E4" s="1"/>
    </row>
    <row r="5" spans="1:5" ht="12.75" customHeight="1">
      <c r="A5" s="1"/>
      <c r="B5" s="1" t="s">
        <v>3</v>
      </c>
      <c r="C5" s="1"/>
      <c r="D5" s="1"/>
      <c r="E5" s="1"/>
    </row>
    <row r="6" spans="1:5" ht="12.75" customHeight="1">
      <c r="A6" s="1"/>
      <c r="B6" s="4" t="s">
        <v>4</v>
      </c>
      <c r="C6" s="7">
        <f>SUM(C10:C27)</f>
      </c>
      <c r="D6" s="1"/>
      <c r="E6" s="1"/>
    </row>
    <row r="7" spans="1:5" ht="12.75" customHeight="1">
      <c r="A7" s="1"/>
      <c r="B7" s="4" t="s">
        <v>5</v>
      </c>
      <c r="C7" s="7">
        <f>SUM(E10:E27)</f>
      </c>
      <c r="D7" s="1"/>
      <c r="E7" s="1"/>
    </row>
    <row r="8" spans="1:5" ht="12.75" customHeight="1">
      <c r="A8" s="6"/>
      <c r="B8" s="6"/>
      <c r="C8" s="6"/>
      <c r="D8" s="6"/>
      <c r="E8" s="6"/>
    </row>
    <row r="9" spans="1:5" ht="12.75" customHeight="1">
      <c r="A9" s="5" t="s">
        <v>6</v>
      </c>
      <c r="B9" s="5" t="s">
        <v>7</v>
      </c>
      <c r="C9" s="5" t="s">
        <v>8</v>
      </c>
      <c r="D9" s="5" t="s">
        <v>9</v>
      </c>
      <c r="E9" s="5" t="s">
        <v>10</v>
      </c>
    </row>
    <row r="10" spans="1:5" ht="12.75" customHeight="1">
      <c r="A10" s="20" t="s">
        <v>23</v>
      </c>
      <c r="B10" s="20" t="s">
        <v>24</v>
      </c>
      <c r="C10" s="21">
        <f>'SO 000'!I3</f>
      </c>
      <c r="D10" s="21">
        <f>'SO 000'!O2</f>
      </c>
      <c r="E10" s="21">
        <f>C10+D10</f>
      </c>
    </row>
    <row r="11" spans="1:5" ht="12.75" customHeight="1">
      <c r="A11" s="20" t="s">
        <v>100</v>
      </c>
      <c r="B11" s="20" t="s">
        <v>101</v>
      </c>
      <c r="C11" s="21">
        <f>'SO 001'!I3</f>
      </c>
      <c r="D11" s="21">
        <f>'SO 001'!O2</f>
      </c>
      <c r="E11" s="21">
        <f>C11+D11</f>
      </c>
    </row>
    <row r="12" spans="1:5" ht="12.75" customHeight="1">
      <c r="A12" s="20" t="s">
        <v>178</v>
      </c>
      <c r="B12" s="20" t="s">
        <v>179</v>
      </c>
      <c r="C12" s="21">
        <f>'SO 101'!I3</f>
      </c>
      <c r="D12" s="21">
        <f>'SO 101'!O2</f>
      </c>
      <c r="E12" s="21">
        <f>C12+D12</f>
      </c>
    </row>
    <row r="13" spans="1:5" ht="12.75" customHeight="1">
      <c r="A13" s="20" t="s">
        <v>491</v>
      </c>
      <c r="B13" s="20" t="s">
        <v>492</v>
      </c>
      <c r="C13" s="21">
        <f>'SO 181'!I3</f>
      </c>
      <c r="D13" s="21">
        <f>'SO 181'!O2</f>
      </c>
      <c r="E13" s="21">
        <f>C13+D13</f>
      </c>
    </row>
    <row r="14" spans="1:5" ht="12.75" customHeight="1">
      <c r="A14" s="20" t="s">
        <v>538</v>
      </c>
      <c r="B14" s="20" t="s">
        <v>539</v>
      </c>
      <c r="C14" s="21">
        <f>'SO 191'!I3</f>
      </c>
      <c r="D14" s="21">
        <f>'SO 191'!O2</f>
      </c>
      <c r="E14" s="21">
        <f>C14+D14</f>
      </c>
    </row>
    <row r="15" spans="1:5" ht="12.75" customHeight="1">
      <c r="A15" s="20" t="s">
        <v>552</v>
      </c>
      <c r="B15" s="20" t="s">
        <v>553</v>
      </c>
      <c r="C15" s="21">
        <f>'SO 201'!I3</f>
      </c>
      <c r="D15" s="21">
        <f>'SO 201'!O2</f>
      </c>
      <c r="E15" s="21">
        <f>C15+D15</f>
      </c>
    </row>
    <row r="16" spans="1:5" ht="12.75" customHeight="1">
      <c r="A16" s="20" t="s">
        <v>602</v>
      </c>
      <c r="B16" s="20" t="s">
        <v>603</v>
      </c>
      <c r="C16" s="21">
        <f>'SO 211'!I3</f>
      </c>
      <c r="D16" s="21">
        <f>'SO 211'!O2</f>
      </c>
      <c r="E16" s="21">
        <f>C16+D16</f>
      </c>
    </row>
    <row r="17" spans="1:5" ht="12.75" customHeight="1">
      <c r="A17" s="20" t="s">
        <v>625</v>
      </c>
      <c r="B17" s="20" t="s">
        <v>626</v>
      </c>
      <c r="C17" s="21">
        <f>'SO 212'!I3</f>
      </c>
      <c r="D17" s="21">
        <f>'SO 212'!O2</f>
      </c>
      <c r="E17" s="21">
        <f>C17+D17</f>
      </c>
    </row>
    <row r="18" spans="1:5" ht="12.75" customHeight="1">
      <c r="A18" s="20" t="s">
        <v>636</v>
      </c>
      <c r="B18" s="20" t="s">
        <v>634</v>
      </c>
      <c r="C18" s="21">
        <f>'SO 301_SO 301.1'!I3</f>
      </c>
      <c r="D18" s="21">
        <f>'SO 301_SO 301.1'!O2</f>
      </c>
      <c r="E18" s="21">
        <f>C18+D18</f>
      </c>
    </row>
    <row r="19" spans="1:5" ht="12.75" customHeight="1">
      <c r="A19" s="20" t="s">
        <v>704</v>
      </c>
      <c r="B19" s="20" t="s">
        <v>705</v>
      </c>
      <c r="C19" s="21">
        <f>'SO 301_SO 301.2'!I3</f>
      </c>
      <c r="D19" s="21">
        <f>'SO 301_SO 301.2'!O2</f>
      </c>
      <c r="E19" s="21">
        <f>C19+D19</f>
      </c>
    </row>
    <row r="20" spans="1:5" ht="12.75" customHeight="1">
      <c r="A20" s="20" t="s">
        <v>744</v>
      </c>
      <c r="B20" s="20" t="s">
        <v>745</v>
      </c>
      <c r="C20" s="21">
        <f>'SO 411'!I3</f>
      </c>
      <c r="D20" s="21">
        <f>'SO 411'!O2</f>
      </c>
      <c r="E20" s="21">
        <f>C20+D20</f>
      </c>
    </row>
    <row r="21" spans="1:5" ht="12.75" customHeight="1">
      <c r="A21" s="20" t="s">
        <v>811</v>
      </c>
      <c r="B21" s="20" t="s">
        <v>812</v>
      </c>
      <c r="C21" s="21">
        <f>'SO 431'!I3</f>
      </c>
      <c r="D21" s="21">
        <f>'SO 431'!O2</f>
      </c>
      <c r="E21" s="21">
        <f>C21+D21</f>
      </c>
    </row>
    <row r="22" spans="1:5" ht="12.75" customHeight="1">
      <c r="A22" s="20" t="s">
        <v>953</v>
      </c>
      <c r="B22" s="20" t="s">
        <v>954</v>
      </c>
      <c r="C22" s="21">
        <f>'SO 451'!I3</f>
      </c>
      <c r="D22" s="21">
        <f>'SO 451'!O2</f>
      </c>
      <c r="E22" s="21">
        <f>C22+D22</f>
      </c>
    </row>
    <row r="23" spans="1:5" ht="12.75" customHeight="1">
      <c r="A23" s="20" t="s">
        <v>990</v>
      </c>
      <c r="B23" s="20" t="s">
        <v>991</v>
      </c>
      <c r="C23" s="21">
        <f>'SO 452'!I3</f>
      </c>
      <c r="D23" s="21">
        <f>'SO 452'!O2</f>
      </c>
      <c r="E23" s="21">
        <f>C23+D23</f>
      </c>
    </row>
    <row r="24" spans="1:5" ht="12.75" customHeight="1">
      <c r="A24" s="20" t="s">
        <v>1010</v>
      </c>
      <c r="B24" s="20" t="s">
        <v>1011</v>
      </c>
      <c r="C24" s="21">
        <f>'SO 510'!I3</f>
      </c>
      <c r="D24" s="21">
        <f>'SO 510'!O2</f>
      </c>
      <c r="E24" s="21">
        <f>C24+D24</f>
      </c>
    </row>
    <row r="25" spans="1:5" ht="12.75" customHeight="1">
      <c r="A25" s="20" t="s">
        <v>1066</v>
      </c>
      <c r="B25" s="20" t="s">
        <v>1067</v>
      </c>
      <c r="C25" s="21">
        <f>'SO 701'!I3</f>
      </c>
      <c r="D25" s="21">
        <f>'SO 701'!O2</f>
      </c>
      <c r="E25" s="21">
        <f>C25+D25</f>
      </c>
    </row>
    <row r="26" spans="1:5" ht="12.75" customHeight="1">
      <c r="A26" s="20" t="s">
        <v>1085</v>
      </c>
      <c r="B26" s="20" t="s">
        <v>1086</v>
      </c>
      <c r="C26" s="21">
        <f>'SO 702'!I3</f>
      </c>
      <c r="D26" s="21">
        <f>'SO 702'!O2</f>
      </c>
      <c r="E26" s="21">
        <f>C26+D26</f>
      </c>
    </row>
    <row r="27" spans="1:5" ht="12.75" customHeight="1">
      <c r="A27" s="20" t="s">
        <v>1100</v>
      </c>
      <c r="B27" s="20" t="s">
        <v>1101</v>
      </c>
      <c r="C27" s="21">
        <f>'SO 801'!I3</f>
      </c>
      <c r="D27" s="21">
        <f>'SO 801'!O2</f>
      </c>
      <c r="E27" s="21">
        <f>C27+D27</f>
      </c>
    </row>
  </sheetData>
  <mergeCells count="4">
    <mergeCell ref="A1:A3"/>
    <mergeCell ref="B2:B3"/>
    <mergeCell ref="B4:D4"/>
    <mergeCell ref="B5:D5"/>
  </mergeCells>
  <printOptions/>
  <pageMargins left="0.75" right="0.75" top="1" bottom="1" header="0.5" footer="0.5"/>
  <pageSetup fitToHeight="0" fitToWidth="1" horizontalDpi="300" verticalDpi="300" orientation="portrait" paperSize="9"/>
  <drawing r:id="rId1"/>
</worksheet>
</file>

<file path=xl/worksheets/sheet10.xml><?xml version="1.0" encoding="utf-8"?>
<worksheet xmlns="http://schemas.openxmlformats.org/spreadsheetml/2006/main" xmlns:r="http://schemas.openxmlformats.org/officeDocument/2006/relationships">
  <sheetPr>
    <pageSetUpPr fitToPage="1"/>
  </sheetPr>
  <dimension ref="A1:R109"/>
  <sheetViews>
    <sheetView workbookViewId="0" topLeftCell="A1">
      <pane ySplit="8" topLeftCell="A9" activePane="bottomLeft" state="frozen"/>
      <selection pane="topLeft" activeCell="A1" sqref="A1"/>
      <selection pane="bottomLeft" activeCell="A9" sqref="A9"/>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11</v>
      </c>
      <c r="B1" s="1"/>
      <c r="C1" s="1"/>
      <c r="D1" s="1"/>
      <c r="E1" s="1" t="s">
        <v>0</v>
      </c>
      <c r="F1" s="1"/>
      <c r="G1" s="1"/>
      <c r="H1" s="1"/>
      <c r="I1" s="1"/>
      <c r="P1" t="s">
        <v>22</v>
      </c>
    </row>
    <row r="2" spans="2:16" ht="24.75" customHeight="1">
      <c r="B2" s="1"/>
      <c r="C2" s="1"/>
      <c r="D2" s="1"/>
      <c r="E2" s="2" t="s">
        <v>13</v>
      </c>
      <c r="F2" s="1"/>
      <c r="G2" s="1"/>
      <c r="H2" s="6"/>
      <c r="I2" s="6"/>
      <c r="O2">
        <f>0+O9+O14+O39+O56+O105</f>
      </c>
      <c r="P2" t="s">
        <v>22</v>
      </c>
    </row>
    <row r="3" spans="1:16" ht="15" customHeight="1">
      <c r="A3" t="s">
        <v>12</v>
      </c>
      <c r="B3" s="12" t="s">
        <v>14</v>
      </c>
      <c r="C3" s="13" t="s">
        <v>15</v>
      </c>
      <c r="D3" s="1"/>
      <c r="E3" s="14" t="s">
        <v>16</v>
      </c>
      <c r="F3" s="1"/>
      <c r="G3" s="9"/>
      <c r="H3" s="8" t="s">
        <v>636</v>
      </c>
      <c r="I3" s="37">
        <f>0+I9+I14+I39+I56+I105</f>
      </c>
      <c r="O3" t="s">
        <v>19</v>
      </c>
      <c r="P3" t="s">
        <v>22</v>
      </c>
    </row>
    <row r="4" spans="1:16" ht="15" customHeight="1">
      <c r="A4" t="s">
        <v>17</v>
      </c>
      <c r="B4" s="12" t="s">
        <v>632</v>
      </c>
      <c r="C4" s="13" t="s">
        <v>633</v>
      </c>
      <c r="D4" s="1"/>
      <c r="E4" s="14" t="s">
        <v>634</v>
      </c>
      <c r="F4" s="1"/>
      <c r="G4" s="1"/>
      <c r="H4" s="11"/>
      <c r="I4" s="11"/>
      <c r="O4" t="s">
        <v>20</v>
      </c>
      <c r="P4" t="s">
        <v>22</v>
      </c>
    </row>
    <row r="5" spans="1:16" ht="12.75" customHeight="1">
      <c r="A5" t="s">
        <v>635</v>
      </c>
      <c r="B5" s="16" t="s">
        <v>18</v>
      </c>
      <c r="C5" s="17" t="s">
        <v>636</v>
      </c>
      <c r="D5" s="6"/>
      <c r="E5" s="18" t="s">
        <v>634</v>
      </c>
      <c r="F5" s="6"/>
      <c r="G5" s="6"/>
      <c r="H5" s="6"/>
      <c r="I5" s="6"/>
      <c r="O5" t="s">
        <v>21</v>
      </c>
      <c r="P5" t="s">
        <v>22</v>
      </c>
    </row>
    <row r="6" spans="1:9" ht="12.75" customHeight="1">
      <c r="A6" s="15" t="s">
        <v>25</v>
      </c>
      <c r="B6" s="15" t="s">
        <v>27</v>
      </c>
      <c r="C6" s="15" t="s">
        <v>29</v>
      </c>
      <c r="D6" s="15" t="s">
        <v>30</v>
      </c>
      <c r="E6" s="15" t="s">
        <v>32</v>
      </c>
      <c r="F6" s="15" t="s">
        <v>34</v>
      </c>
      <c r="G6" s="15" t="s">
        <v>36</v>
      </c>
      <c r="H6" s="15" t="s">
        <v>38</v>
      </c>
      <c r="I6" s="15"/>
    </row>
    <row r="7" spans="1:9" ht="12.75" customHeight="1">
      <c r="A7" s="15"/>
      <c r="B7" s="15"/>
      <c r="C7" s="15"/>
      <c r="D7" s="15"/>
      <c r="E7" s="15"/>
      <c r="F7" s="15"/>
      <c r="G7" s="15"/>
      <c r="H7" s="15" t="s">
        <v>39</v>
      </c>
      <c r="I7" s="15" t="s">
        <v>41</v>
      </c>
    </row>
    <row r="8" spans="1:9" ht="12.75" customHeight="1">
      <c r="A8" s="15" t="s">
        <v>26</v>
      </c>
      <c r="B8" s="15" t="s">
        <v>28</v>
      </c>
      <c r="C8" s="15" t="s">
        <v>22</v>
      </c>
      <c r="D8" s="15" t="s">
        <v>31</v>
      </c>
      <c r="E8" s="15" t="s">
        <v>33</v>
      </c>
      <c r="F8" s="15" t="s">
        <v>35</v>
      </c>
      <c r="G8" s="15" t="s">
        <v>37</v>
      </c>
      <c r="H8" s="15" t="s">
        <v>40</v>
      </c>
      <c r="I8" s="15" t="s">
        <v>42</v>
      </c>
    </row>
    <row r="9" spans="1:18" ht="12.75" customHeight="1">
      <c r="A9" s="19" t="s">
        <v>43</v>
      </c>
      <c r="B9" s="19"/>
      <c r="C9" s="26" t="s">
        <v>26</v>
      </c>
      <c r="D9" s="19"/>
      <c r="E9" s="27" t="s">
        <v>44</v>
      </c>
      <c r="F9" s="19"/>
      <c r="G9" s="19"/>
      <c r="H9" s="19"/>
      <c r="I9" s="28">
        <f>0+Q9</f>
      </c>
      <c r="O9">
        <f>0+R9</f>
      </c>
      <c r="Q9">
        <f>0+I10</f>
      </c>
      <c r="R9">
        <f>0+O10</f>
      </c>
    </row>
    <row r="10" spans="1:16" ht="12.75">
      <c r="A10" s="25" t="s">
        <v>45</v>
      </c>
      <c r="B10" s="29" t="s">
        <v>28</v>
      </c>
      <c r="C10" s="29" t="s">
        <v>180</v>
      </c>
      <c r="D10" s="25" t="s">
        <v>47</v>
      </c>
      <c r="E10" s="30" t="s">
        <v>181</v>
      </c>
      <c r="F10" s="31" t="s">
        <v>121</v>
      </c>
      <c r="G10" s="32">
        <v>819.6</v>
      </c>
      <c r="H10" s="32">
        <v>0</v>
      </c>
      <c r="I10" s="32">
        <f>ROUND(ROUND(H10,2)*ROUND(G10,2),2)</f>
      </c>
      <c r="O10">
        <f>(I10*21)/100</f>
      </c>
      <c r="P10" t="s">
        <v>22</v>
      </c>
    </row>
    <row r="11" spans="1:5" ht="12.75">
      <c r="A11" s="33" t="s">
        <v>50</v>
      </c>
      <c r="E11" s="34" t="s">
        <v>637</v>
      </c>
    </row>
    <row r="12" spans="1:5" ht="12.75">
      <c r="A12" s="35" t="s">
        <v>52</v>
      </c>
      <c r="E12" s="36" t="s">
        <v>638</v>
      </c>
    </row>
    <row r="13" spans="1:5" ht="25.5">
      <c r="A13" t="s">
        <v>53</v>
      </c>
      <c r="E13" s="34" t="s">
        <v>183</v>
      </c>
    </row>
    <row r="14" spans="1:18" ht="12.75" customHeight="1">
      <c r="A14" s="6" t="s">
        <v>43</v>
      </c>
      <c r="B14" s="6"/>
      <c r="C14" s="39" t="s">
        <v>28</v>
      </c>
      <c r="D14" s="6"/>
      <c r="E14" s="27" t="s">
        <v>102</v>
      </c>
      <c r="F14" s="6"/>
      <c r="G14" s="6"/>
      <c r="H14" s="6"/>
      <c r="I14" s="40">
        <f>0+Q14</f>
      </c>
      <c r="O14">
        <f>0+R14</f>
      </c>
      <c r="Q14">
        <f>0+I15+I19+I23+I27+I31+I35</f>
      </c>
      <c r="R14">
        <f>0+O15+O19+O23+O27+O31+O35</f>
      </c>
    </row>
    <row r="15" spans="1:16" ht="12.75">
      <c r="A15" s="25" t="s">
        <v>45</v>
      </c>
      <c r="B15" s="29" t="s">
        <v>22</v>
      </c>
      <c r="C15" s="29" t="s">
        <v>555</v>
      </c>
      <c r="D15" s="25" t="s">
        <v>47</v>
      </c>
      <c r="E15" s="30" t="s">
        <v>556</v>
      </c>
      <c r="F15" s="31" t="s">
        <v>121</v>
      </c>
      <c r="G15" s="32">
        <v>307.36</v>
      </c>
      <c r="H15" s="32">
        <v>0</v>
      </c>
      <c r="I15" s="32">
        <f>ROUND(ROUND(H15,2)*ROUND(G15,2),2)</f>
      </c>
      <c r="O15">
        <f>(I15*21)/100</f>
      </c>
      <c r="P15" t="s">
        <v>22</v>
      </c>
    </row>
    <row r="16" spans="1:5" ht="38.25">
      <c r="A16" s="33" t="s">
        <v>50</v>
      </c>
      <c r="E16" s="34" t="s">
        <v>639</v>
      </c>
    </row>
    <row r="17" spans="1:5" ht="25.5">
      <c r="A17" s="35" t="s">
        <v>52</v>
      </c>
      <c r="E17" s="36" t="s">
        <v>640</v>
      </c>
    </row>
    <row r="18" spans="1:5" ht="318.75">
      <c r="A18" t="s">
        <v>53</v>
      </c>
      <c r="E18" s="34" t="s">
        <v>558</v>
      </c>
    </row>
    <row r="19" spans="1:16" ht="12.75">
      <c r="A19" s="25" t="s">
        <v>45</v>
      </c>
      <c r="B19" s="29" t="s">
        <v>31</v>
      </c>
      <c r="C19" s="29" t="s">
        <v>641</v>
      </c>
      <c r="D19" s="25" t="s">
        <v>47</v>
      </c>
      <c r="E19" s="30" t="s">
        <v>642</v>
      </c>
      <c r="F19" s="31" t="s">
        <v>121</v>
      </c>
      <c r="G19" s="32">
        <v>512.24</v>
      </c>
      <c r="H19" s="32">
        <v>0</v>
      </c>
      <c r="I19" s="32">
        <f>ROUND(ROUND(H19,2)*ROUND(G19,2),2)</f>
      </c>
      <c r="O19">
        <f>(I19*21)/100</f>
      </c>
      <c r="P19" t="s">
        <v>22</v>
      </c>
    </row>
    <row r="20" spans="1:5" ht="38.25">
      <c r="A20" s="33" t="s">
        <v>50</v>
      </c>
      <c r="E20" s="34" t="s">
        <v>643</v>
      </c>
    </row>
    <row r="21" spans="1:5" ht="51">
      <c r="A21" s="35" t="s">
        <v>52</v>
      </c>
      <c r="E21" s="36" t="s">
        <v>644</v>
      </c>
    </row>
    <row r="22" spans="1:5" ht="318.75">
      <c r="A22" t="s">
        <v>53</v>
      </c>
      <c r="E22" s="34" t="s">
        <v>558</v>
      </c>
    </row>
    <row r="23" spans="1:16" ht="12.75">
      <c r="A23" s="25" t="s">
        <v>45</v>
      </c>
      <c r="B23" s="29" t="s">
        <v>33</v>
      </c>
      <c r="C23" s="29" t="s">
        <v>133</v>
      </c>
      <c r="D23" s="25" t="s">
        <v>47</v>
      </c>
      <c r="E23" s="30" t="s">
        <v>134</v>
      </c>
      <c r="F23" s="31" t="s">
        <v>121</v>
      </c>
      <c r="G23" s="32">
        <v>819.6</v>
      </c>
      <c r="H23" s="32">
        <v>0</v>
      </c>
      <c r="I23" s="32">
        <f>ROUND(ROUND(H23,2)*ROUND(G23,2),2)</f>
      </c>
      <c r="O23">
        <f>(I23*21)/100</f>
      </c>
      <c r="P23" t="s">
        <v>22</v>
      </c>
    </row>
    <row r="24" spans="1:5" ht="12.75">
      <c r="A24" s="33" t="s">
        <v>50</v>
      </c>
      <c r="E24" s="34" t="s">
        <v>611</v>
      </c>
    </row>
    <row r="25" spans="1:5" ht="12.75">
      <c r="A25" s="35" t="s">
        <v>52</v>
      </c>
      <c r="E25" s="36" t="s">
        <v>645</v>
      </c>
    </row>
    <row r="26" spans="1:5" ht="191.25">
      <c r="A26" t="s">
        <v>53</v>
      </c>
      <c r="E26" s="34" t="s">
        <v>136</v>
      </c>
    </row>
    <row r="27" spans="1:16" ht="12.75">
      <c r="A27" s="25" t="s">
        <v>45</v>
      </c>
      <c r="B27" s="29" t="s">
        <v>35</v>
      </c>
      <c r="C27" s="29" t="s">
        <v>646</v>
      </c>
      <c r="D27" s="25" t="s">
        <v>47</v>
      </c>
      <c r="E27" s="30" t="s">
        <v>647</v>
      </c>
      <c r="F27" s="31" t="s">
        <v>121</v>
      </c>
      <c r="G27" s="32">
        <v>234.87</v>
      </c>
      <c r="H27" s="32">
        <v>0</v>
      </c>
      <c r="I27" s="32">
        <f>ROUND(ROUND(H27,2)*ROUND(G27,2),2)</f>
      </c>
      <c r="O27">
        <f>(I27*21)/100</f>
      </c>
      <c r="P27" t="s">
        <v>22</v>
      </c>
    </row>
    <row r="28" spans="1:5" ht="38.25">
      <c r="A28" s="33" t="s">
        <v>50</v>
      </c>
      <c r="E28" s="34" t="s">
        <v>648</v>
      </c>
    </row>
    <row r="29" spans="1:5" ht="51">
      <c r="A29" s="35" t="s">
        <v>52</v>
      </c>
      <c r="E29" s="36" t="s">
        <v>649</v>
      </c>
    </row>
    <row r="30" spans="1:5" ht="229.5">
      <c r="A30" t="s">
        <v>53</v>
      </c>
      <c r="E30" s="34" t="s">
        <v>650</v>
      </c>
    </row>
    <row r="31" spans="1:16" ht="12.75">
      <c r="A31" s="25" t="s">
        <v>45</v>
      </c>
      <c r="B31" s="29" t="s">
        <v>37</v>
      </c>
      <c r="C31" s="29" t="s">
        <v>560</v>
      </c>
      <c r="D31" s="25" t="s">
        <v>79</v>
      </c>
      <c r="E31" s="30" t="s">
        <v>561</v>
      </c>
      <c r="F31" s="31" t="s">
        <v>121</v>
      </c>
      <c r="G31" s="32">
        <v>123.21</v>
      </c>
      <c r="H31" s="32">
        <v>0</v>
      </c>
      <c r="I31" s="32">
        <f>ROUND(ROUND(H31,2)*ROUND(G31,2),2)</f>
      </c>
      <c r="O31">
        <f>(I31*21)/100</f>
      </c>
      <c r="P31" t="s">
        <v>22</v>
      </c>
    </row>
    <row r="32" spans="1:5" ht="38.25">
      <c r="A32" s="33" t="s">
        <v>50</v>
      </c>
      <c r="E32" s="34" t="s">
        <v>651</v>
      </c>
    </row>
    <row r="33" spans="1:5" ht="51">
      <c r="A33" s="35" t="s">
        <v>52</v>
      </c>
      <c r="E33" s="36" t="s">
        <v>652</v>
      </c>
    </row>
    <row r="34" spans="1:5" ht="293.25">
      <c r="A34" t="s">
        <v>53</v>
      </c>
      <c r="E34" s="34" t="s">
        <v>564</v>
      </c>
    </row>
    <row r="35" spans="1:16" ht="12.75">
      <c r="A35" s="25" t="s">
        <v>45</v>
      </c>
      <c r="B35" s="29" t="s">
        <v>72</v>
      </c>
      <c r="C35" s="29" t="s">
        <v>560</v>
      </c>
      <c r="D35" s="25" t="s">
        <v>108</v>
      </c>
      <c r="E35" s="30" t="s">
        <v>561</v>
      </c>
      <c r="F35" s="31" t="s">
        <v>121</v>
      </c>
      <c r="G35" s="32">
        <v>204.48</v>
      </c>
      <c r="H35" s="32">
        <v>0</v>
      </c>
      <c r="I35" s="32">
        <f>ROUND(ROUND(H35,2)*ROUND(G35,2),2)</f>
      </c>
      <c r="O35">
        <f>(I35*21)/100</f>
      </c>
      <c r="P35" t="s">
        <v>22</v>
      </c>
    </row>
    <row r="36" spans="1:5" ht="38.25">
      <c r="A36" s="33" t="s">
        <v>50</v>
      </c>
      <c r="E36" s="34" t="s">
        <v>653</v>
      </c>
    </row>
    <row r="37" spans="1:5" ht="38.25">
      <c r="A37" s="35" t="s">
        <v>52</v>
      </c>
      <c r="E37" s="36" t="s">
        <v>654</v>
      </c>
    </row>
    <row r="38" spans="1:5" ht="293.25">
      <c r="A38" t="s">
        <v>53</v>
      </c>
      <c r="E38" s="34" t="s">
        <v>564</v>
      </c>
    </row>
    <row r="39" spans="1:18" ht="12.75" customHeight="1">
      <c r="A39" s="6" t="s">
        <v>43</v>
      </c>
      <c r="B39" s="6"/>
      <c r="C39" s="39" t="s">
        <v>33</v>
      </c>
      <c r="D39" s="6"/>
      <c r="E39" s="27" t="s">
        <v>279</v>
      </c>
      <c r="F39" s="6"/>
      <c r="G39" s="6"/>
      <c r="H39" s="6"/>
      <c r="I39" s="40">
        <f>0+Q39</f>
      </c>
      <c r="O39">
        <f>0+R39</f>
      </c>
      <c r="Q39">
        <f>0+I40+I44+I48+I52</f>
      </c>
      <c r="R39">
        <f>0+O40+O44+O48+O52</f>
      </c>
    </row>
    <row r="40" spans="1:16" ht="12.75">
      <c r="A40" s="25" t="s">
        <v>45</v>
      </c>
      <c r="B40" s="29" t="s">
        <v>77</v>
      </c>
      <c r="C40" s="29" t="s">
        <v>655</v>
      </c>
      <c r="D40" s="25" t="s">
        <v>47</v>
      </c>
      <c r="E40" s="30" t="s">
        <v>656</v>
      </c>
      <c r="F40" s="31" t="s">
        <v>121</v>
      </c>
      <c r="G40" s="32">
        <v>1.47</v>
      </c>
      <c r="H40" s="32">
        <v>0</v>
      </c>
      <c r="I40" s="32">
        <f>ROUND(ROUND(H40,2)*ROUND(G40,2),2)</f>
      </c>
      <c r="O40">
        <f>(I40*21)/100</f>
      </c>
      <c r="P40" t="s">
        <v>22</v>
      </c>
    </row>
    <row r="41" spans="1:5" ht="38.25">
      <c r="A41" s="33" t="s">
        <v>50</v>
      </c>
      <c r="E41" s="34" t="s">
        <v>657</v>
      </c>
    </row>
    <row r="42" spans="1:5" ht="12.75">
      <c r="A42" s="35" t="s">
        <v>52</v>
      </c>
      <c r="E42" s="36" t="s">
        <v>658</v>
      </c>
    </row>
    <row r="43" spans="1:5" ht="369.75">
      <c r="A43" t="s">
        <v>53</v>
      </c>
      <c r="E43" s="34" t="s">
        <v>583</v>
      </c>
    </row>
    <row r="44" spans="1:16" ht="12.75">
      <c r="A44" s="25" t="s">
        <v>45</v>
      </c>
      <c r="B44" s="29" t="s">
        <v>40</v>
      </c>
      <c r="C44" s="29" t="s">
        <v>659</v>
      </c>
      <c r="D44" s="25" t="s">
        <v>47</v>
      </c>
      <c r="E44" s="30" t="s">
        <v>660</v>
      </c>
      <c r="F44" s="31" t="s">
        <v>121</v>
      </c>
      <c r="G44" s="32">
        <v>2.45</v>
      </c>
      <c r="H44" s="32">
        <v>0</v>
      </c>
      <c r="I44" s="32">
        <f>ROUND(ROUND(H44,2)*ROUND(G44,2),2)</f>
      </c>
      <c r="O44">
        <f>(I44*21)/100</f>
      </c>
      <c r="P44" t="s">
        <v>22</v>
      </c>
    </row>
    <row r="45" spans="1:5" ht="25.5">
      <c r="A45" s="33" t="s">
        <v>50</v>
      </c>
      <c r="E45" s="34" t="s">
        <v>661</v>
      </c>
    </row>
    <row r="46" spans="1:5" ht="12.75">
      <c r="A46" s="35" t="s">
        <v>52</v>
      </c>
      <c r="E46" s="36" t="s">
        <v>662</v>
      </c>
    </row>
    <row r="47" spans="1:5" ht="369.75">
      <c r="A47" t="s">
        <v>53</v>
      </c>
      <c r="E47" s="34" t="s">
        <v>583</v>
      </c>
    </row>
    <row r="48" spans="1:16" ht="12.75">
      <c r="A48" s="25" t="s">
        <v>45</v>
      </c>
      <c r="B48" s="29" t="s">
        <v>42</v>
      </c>
      <c r="C48" s="29" t="s">
        <v>281</v>
      </c>
      <c r="D48" s="25" t="s">
        <v>47</v>
      </c>
      <c r="E48" s="30" t="s">
        <v>282</v>
      </c>
      <c r="F48" s="31" t="s">
        <v>121</v>
      </c>
      <c r="G48" s="32">
        <v>6.56</v>
      </c>
      <c r="H48" s="32">
        <v>0</v>
      </c>
      <c r="I48" s="32">
        <f>ROUND(ROUND(H48,2)*ROUND(G48,2),2)</f>
      </c>
      <c r="O48">
        <f>(I48*21)/100</f>
      </c>
      <c r="P48" t="s">
        <v>22</v>
      </c>
    </row>
    <row r="49" spans="1:5" ht="25.5">
      <c r="A49" s="33" t="s">
        <v>50</v>
      </c>
      <c r="E49" s="34" t="s">
        <v>663</v>
      </c>
    </row>
    <row r="50" spans="1:5" ht="12.75">
      <c r="A50" s="35" t="s">
        <v>52</v>
      </c>
      <c r="E50" s="36" t="s">
        <v>664</v>
      </c>
    </row>
    <row r="51" spans="1:5" ht="38.25">
      <c r="A51" t="s">
        <v>53</v>
      </c>
      <c r="E51" s="34" t="s">
        <v>268</v>
      </c>
    </row>
    <row r="52" spans="1:16" ht="12.75">
      <c r="A52" s="25" t="s">
        <v>45</v>
      </c>
      <c r="B52" s="29" t="s">
        <v>92</v>
      </c>
      <c r="C52" s="29" t="s">
        <v>286</v>
      </c>
      <c r="D52" s="25" t="s">
        <v>47</v>
      </c>
      <c r="E52" s="30" t="s">
        <v>287</v>
      </c>
      <c r="F52" s="31" t="s">
        <v>121</v>
      </c>
      <c r="G52" s="32">
        <v>30.01</v>
      </c>
      <c r="H52" s="32">
        <v>0</v>
      </c>
      <c r="I52" s="32">
        <f>ROUND(ROUND(H52,2)*ROUND(G52,2),2)</f>
      </c>
      <c r="O52">
        <f>(I52*21)/100</f>
      </c>
      <c r="P52" t="s">
        <v>22</v>
      </c>
    </row>
    <row r="53" spans="1:5" ht="25.5">
      <c r="A53" s="33" t="s">
        <v>50</v>
      </c>
      <c r="E53" s="34" t="s">
        <v>665</v>
      </c>
    </row>
    <row r="54" spans="1:5" ht="51">
      <c r="A54" s="35" t="s">
        <v>52</v>
      </c>
      <c r="E54" s="36" t="s">
        <v>666</v>
      </c>
    </row>
    <row r="55" spans="1:5" ht="38.25">
      <c r="A55" t="s">
        <v>53</v>
      </c>
      <c r="E55" s="34" t="s">
        <v>268</v>
      </c>
    </row>
    <row r="56" spans="1:18" ht="12.75" customHeight="1">
      <c r="A56" s="6" t="s">
        <v>43</v>
      </c>
      <c r="B56" s="6"/>
      <c r="C56" s="39" t="s">
        <v>77</v>
      </c>
      <c r="D56" s="6"/>
      <c r="E56" s="27" t="s">
        <v>375</v>
      </c>
      <c r="F56" s="6"/>
      <c r="G56" s="6"/>
      <c r="H56" s="6"/>
      <c r="I56" s="40">
        <f>0+Q56</f>
      </c>
      <c r="O56">
        <f>0+R56</f>
      </c>
      <c r="Q56">
        <f>0+I57+I61+I65+I69+I73+I77+I81+I85+I89+I93+I97+I101</f>
      </c>
      <c r="R56">
        <f>0+O57+O61+O65+O69+O73+O77+O81+O85+O89+O93+O97+O101</f>
      </c>
    </row>
    <row r="57" spans="1:16" ht="12.75">
      <c r="A57" s="25" t="s">
        <v>45</v>
      </c>
      <c r="B57" s="29" t="s">
        <v>96</v>
      </c>
      <c r="C57" s="29" t="s">
        <v>667</v>
      </c>
      <c r="D57" s="25" t="s">
        <v>47</v>
      </c>
      <c r="E57" s="30" t="s">
        <v>668</v>
      </c>
      <c r="F57" s="31" t="s">
        <v>168</v>
      </c>
      <c r="G57" s="32">
        <v>31.1</v>
      </c>
      <c r="H57" s="32">
        <v>0</v>
      </c>
      <c r="I57" s="32">
        <f>ROUND(ROUND(H57,2)*ROUND(G57,2),2)</f>
      </c>
      <c r="O57">
        <f>(I57*21)/100</f>
      </c>
      <c r="P57" t="s">
        <v>22</v>
      </c>
    </row>
    <row r="58" spans="1:5" ht="25.5">
      <c r="A58" s="33" t="s">
        <v>50</v>
      </c>
      <c r="E58" s="34" t="s">
        <v>669</v>
      </c>
    </row>
    <row r="59" spans="1:5" ht="12.75">
      <c r="A59" s="35" t="s">
        <v>52</v>
      </c>
      <c r="E59" s="36" t="s">
        <v>47</v>
      </c>
    </row>
    <row r="60" spans="1:5" ht="242.25">
      <c r="A60" t="s">
        <v>53</v>
      </c>
      <c r="E60" s="34" t="s">
        <v>398</v>
      </c>
    </row>
    <row r="61" spans="1:16" ht="12.75">
      <c r="A61" s="25" t="s">
        <v>45</v>
      </c>
      <c r="B61" s="29" t="s">
        <v>151</v>
      </c>
      <c r="C61" s="29" t="s">
        <v>670</v>
      </c>
      <c r="D61" s="25" t="s">
        <v>47</v>
      </c>
      <c r="E61" s="30" t="s">
        <v>671</v>
      </c>
      <c r="F61" s="31" t="s">
        <v>168</v>
      </c>
      <c r="G61" s="32">
        <v>36</v>
      </c>
      <c r="H61" s="32">
        <v>0</v>
      </c>
      <c r="I61" s="32">
        <f>ROUND(ROUND(H61,2)*ROUND(G61,2),2)</f>
      </c>
      <c r="O61">
        <f>(I61*21)/100</f>
      </c>
      <c r="P61" t="s">
        <v>22</v>
      </c>
    </row>
    <row r="62" spans="1:5" ht="38.25">
      <c r="A62" s="33" t="s">
        <v>50</v>
      </c>
      <c r="E62" s="34" t="s">
        <v>672</v>
      </c>
    </row>
    <row r="63" spans="1:5" ht="12.75">
      <c r="A63" s="35" t="s">
        <v>52</v>
      </c>
      <c r="E63" s="36" t="s">
        <v>47</v>
      </c>
    </row>
    <row r="64" spans="1:5" ht="242.25">
      <c r="A64" t="s">
        <v>53</v>
      </c>
      <c r="E64" s="34" t="s">
        <v>398</v>
      </c>
    </row>
    <row r="65" spans="1:16" ht="12.75">
      <c r="A65" s="25" t="s">
        <v>45</v>
      </c>
      <c r="B65" s="29" t="s">
        <v>156</v>
      </c>
      <c r="C65" s="29" t="s">
        <v>395</v>
      </c>
      <c r="D65" s="25" t="s">
        <v>47</v>
      </c>
      <c r="E65" s="30" t="s">
        <v>396</v>
      </c>
      <c r="F65" s="31" t="s">
        <v>168</v>
      </c>
      <c r="G65" s="32">
        <v>109.3</v>
      </c>
      <c r="H65" s="32">
        <v>0</v>
      </c>
      <c r="I65" s="32">
        <f>ROUND(ROUND(H65,2)*ROUND(G65,2),2)</f>
      </c>
      <c r="O65">
        <f>(I65*21)/100</f>
      </c>
      <c r="P65" t="s">
        <v>22</v>
      </c>
    </row>
    <row r="66" spans="1:5" ht="38.25">
      <c r="A66" s="33" t="s">
        <v>50</v>
      </c>
      <c r="E66" s="34" t="s">
        <v>673</v>
      </c>
    </row>
    <row r="67" spans="1:5" ht="12.75">
      <c r="A67" s="35" t="s">
        <v>52</v>
      </c>
      <c r="E67" s="36" t="s">
        <v>47</v>
      </c>
    </row>
    <row r="68" spans="1:5" ht="242.25">
      <c r="A68" t="s">
        <v>53</v>
      </c>
      <c r="E68" s="34" t="s">
        <v>398</v>
      </c>
    </row>
    <row r="69" spans="1:16" ht="12.75">
      <c r="A69" s="25" t="s">
        <v>45</v>
      </c>
      <c r="B69" s="29" t="s">
        <v>161</v>
      </c>
      <c r="C69" s="29" t="s">
        <v>674</v>
      </c>
      <c r="D69" s="25" t="s">
        <v>47</v>
      </c>
      <c r="E69" s="30" t="s">
        <v>675</v>
      </c>
      <c r="F69" s="31" t="s">
        <v>168</v>
      </c>
      <c r="G69" s="32">
        <v>28</v>
      </c>
      <c r="H69" s="32">
        <v>0</v>
      </c>
      <c r="I69" s="32">
        <f>ROUND(ROUND(H69,2)*ROUND(G69,2),2)</f>
      </c>
      <c r="O69">
        <f>(I69*21)/100</f>
      </c>
      <c r="P69" t="s">
        <v>22</v>
      </c>
    </row>
    <row r="70" spans="1:5" ht="38.25">
      <c r="A70" s="33" t="s">
        <v>50</v>
      </c>
      <c r="E70" s="34" t="s">
        <v>676</v>
      </c>
    </row>
    <row r="71" spans="1:5" ht="12.75">
      <c r="A71" s="35" t="s">
        <v>52</v>
      </c>
      <c r="E71" s="36" t="s">
        <v>47</v>
      </c>
    </row>
    <row r="72" spans="1:5" ht="242.25">
      <c r="A72" t="s">
        <v>53</v>
      </c>
      <c r="E72" s="34" t="s">
        <v>398</v>
      </c>
    </row>
    <row r="73" spans="1:16" ht="12.75">
      <c r="A73" s="25" t="s">
        <v>45</v>
      </c>
      <c r="B73" s="29" t="s">
        <v>165</v>
      </c>
      <c r="C73" s="29" t="s">
        <v>405</v>
      </c>
      <c r="D73" s="25" t="s">
        <v>47</v>
      </c>
      <c r="E73" s="30" t="s">
        <v>406</v>
      </c>
      <c r="F73" s="31" t="s">
        <v>81</v>
      </c>
      <c r="G73" s="32">
        <v>4</v>
      </c>
      <c r="H73" s="32">
        <v>0</v>
      </c>
      <c r="I73" s="32">
        <f>ROUND(ROUND(H73,2)*ROUND(G73,2),2)</f>
      </c>
      <c r="O73">
        <f>(I73*21)/100</f>
      </c>
      <c r="P73" t="s">
        <v>22</v>
      </c>
    </row>
    <row r="74" spans="1:5" ht="51">
      <c r="A74" s="33" t="s">
        <v>50</v>
      </c>
      <c r="E74" s="34" t="s">
        <v>677</v>
      </c>
    </row>
    <row r="75" spans="1:5" ht="12.75">
      <c r="A75" s="35" t="s">
        <v>52</v>
      </c>
      <c r="E75" s="36" t="s">
        <v>47</v>
      </c>
    </row>
    <row r="76" spans="1:5" ht="242.25">
      <c r="A76" t="s">
        <v>53</v>
      </c>
      <c r="E76" s="34" t="s">
        <v>408</v>
      </c>
    </row>
    <row r="77" spans="1:16" ht="12.75">
      <c r="A77" s="25" t="s">
        <v>45</v>
      </c>
      <c r="B77" s="29" t="s">
        <v>171</v>
      </c>
      <c r="C77" s="29" t="s">
        <v>678</v>
      </c>
      <c r="D77" s="25" t="s">
        <v>47</v>
      </c>
      <c r="E77" s="30" t="s">
        <v>679</v>
      </c>
      <c r="F77" s="31" t="s">
        <v>81</v>
      </c>
      <c r="G77" s="32">
        <v>1</v>
      </c>
      <c r="H77" s="32">
        <v>0</v>
      </c>
      <c r="I77" s="32">
        <f>ROUND(ROUND(H77,2)*ROUND(G77,2),2)</f>
      </c>
      <c r="O77">
        <f>(I77*21)/100</f>
      </c>
      <c r="P77" t="s">
        <v>22</v>
      </c>
    </row>
    <row r="78" spans="1:5" ht="51">
      <c r="A78" s="33" t="s">
        <v>50</v>
      </c>
      <c r="E78" s="34" t="s">
        <v>680</v>
      </c>
    </row>
    <row r="79" spans="1:5" ht="12.75">
      <c r="A79" s="35" t="s">
        <v>52</v>
      </c>
      <c r="E79" s="36" t="s">
        <v>47</v>
      </c>
    </row>
    <row r="80" spans="1:5" ht="242.25">
      <c r="A80" t="s">
        <v>53</v>
      </c>
      <c r="E80" s="34" t="s">
        <v>408</v>
      </c>
    </row>
    <row r="81" spans="1:16" ht="12.75">
      <c r="A81" s="25" t="s">
        <v>45</v>
      </c>
      <c r="B81" s="29" t="s">
        <v>176</v>
      </c>
      <c r="C81" s="29" t="s">
        <v>681</v>
      </c>
      <c r="D81" s="25" t="s">
        <v>47</v>
      </c>
      <c r="E81" s="30" t="s">
        <v>682</v>
      </c>
      <c r="F81" s="31" t="s">
        <v>81</v>
      </c>
      <c r="G81" s="32">
        <v>4</v>
      </c>
      <c r="H81" s="32">
        <v>0</v>
      </c>
      <c r="I81" s="32">
        <f>ROUND(ROUND(H81,2)*ROUND(G81,2),2)</f>
      </c>
      <c r="O81">
        <f>(I81*21)/100</f>
      </c>
      <c r="P81" t="s">
        <v>22</v>
      </c>
    </row>
    <row r="82" spans="1:5" ht="51">
      <c r="A82" s="33" t="s">
        <v>50</v>
      </c>
      <c r="E82" s="34" t="s">
        <v>683</v>
      </c>
    </row>
    <row r="83" spans="1:5" ht="12.75">
      <c r="A83" s="35" t="s">
        <v>52</v>
      </c>
      <c r="E83" s="36" t="s">
        <v>47</v>
      </c>
    </row>
    <row r="84" spans="1:5" ht="255">
      <c r="A84" t="s">
        <v>53</v>
      </c>
      <c r="E84" s="34" t="s">
        <v>413</v>
      </c>
    </row>
    <row r="85" spans="1:16" ht="12.75">
      <c r="A85" s="25" t="s">
        <v>45</v>
      </c>
      <c r="B85" s="29" t="s">
        <v>240</v>
      </c>
      <c r="C85" s="29" t="s">
        <v>684</v>
      </c>
      <c r="D85" s="25" t="s">
        <v>47</v>
      </c>
      <c r="E85" s="30" t="s">
        <v>685</v>
      </c>
      <c r="F85" s="31" t="s">
        <v>81</v>
      </c>
      <c r="G85" s="32">
        <v>15</v>
      </c>
      <c r="H85" s="32">
        <v>0</v>
      </c>
      <c r="I85" s="32">
        <f>ROUND(ROUND(H85,2)*ROUND(G85,2),2)</f>
      </c>
      <c r="O85">
        <f>(I85*21)/100</f>
      </c>
      <c r="P85" t="s">
        <v>22</v>
      </c>
    </row>
    <row r="86" spans="1:5" ht="38.25">
      <c r="A86" s="33" t="s">
        <v>50</v>
      </c>
      <c r="E86" s="34" t="s">
        <v>686</v>
      </c>
    </row>
    <row r="87" spans="1:5" ht="12.75">
      <c r="A87" s="35" t="s">
        <v>52</v>
      </c>
      <c r="E87" s="36" t="s">
        <v>47</v>
      </c>
    </row>
    <row r="88" spans="1:5" ht="76.5">
      <c r="A88" t="s">
        <v>53</v>
      </c>
      <c r="E88" s="34" t="s">
        <v>687</v>
      </c>
    </row>
    <row r="89" spans="1:16" ht="12.75">
      <c r="A89" s="25" t="s">
        <v>45</v>
      </c>
      <c r="B89" s="29" t="s">
        <v>243</v>
      </c>
      <c r="C89" s="29" t="s">
        <v>688</v>
      </c>
      <c r="D89" s="25" t="s">
        <v>47</v>
      </c>
      <c r="E89" s="30" t="s">
        <v>689</v>
      </c>
      <c r="F89" s="31" t="s">
        <v>81</v>
      </c>
      <c r="G89" s="32">
        <v>1</v>
      </c>
      <c r="H89" s="32">
        <v>0</v>
      </c>
      <c r="I89" s="32">
        <f>ROUND(ROUND(H89,2)*ROUND(G89,2),2)</f>
      </c>
      <c r="O89">
        <f>(I89*21)/100</f>
      </c>
      <c r="P89" t="s">
        <v>22</v>
      </c>
    </row>
    <row r="90" spans="1:5" ht="38.25">
      <c r="A90" s="33" t="s">
        <v>50</v>
      </c>
      <c r="E90" s="34" t="s">
        <v>690</v>
      </c>
    </row>
    <row r="91" spans="1:5" ht="12.75">
      <c r="A91" s="35" t="s">
        <v>52</v>
      </c>
      <c r="E91" s="36" t="s">
        <v>47</v>
      </c>
    </row>
    <row r="92" spans="1:5" ht="25.5">
      <c r="A92" t="s">
        <v>53</v>
      </c>
      <c r="E92" s="34" t="s">
        <v>691</v>
      </c>
    </row>
    <row r="93" spans="1:16" ht="12.75">
      <c r="A93" s="25" t="s">
        <v>45</v>
      </c>
      <c r="B93" s="29" t="s">
        <v>248</v>
      </c>
      <c r="C93" s="29" t="s">
        <v>692</v>
      </c>
      <c r="D93" s="25" t="s">
        <v>47</v>
      </c>
      <c r="E93" s="30" t="s">
        <v>693</v>
      </c>
      <c r="F93" s="31" t="s">
        <v>168</v>
      </c>
      <c r="G93" s="32">
        <v>36</v>
      </c>
      <c r="H93" s="32">
        <v>0</v>
      </c>
      <c r="I93" s="32">
        <f>ROUND(ROUND(H93,2)*ROUND(G93,2),2)</f>
      </c>
      <c r="O93">
        <f>(I93*21)/100</f>
      </c>
      <c r="P93" t="s">
        <v>22</v>
      </c>
    </row>
    <row r="94" spans="1:5" ht="12.75">
      <c r="A94" s="33" t="s">
        <v>50</v>
      </c>
      <c r="E94" s="34" t="s">
        <v>694</v>
      </c>
    </row>
    <row r="95" spans="1:5" ht="12.75">
      <c r="A95" s="35" t="s">
        <v>52</v>
      </c>
      <c r="E95" s="36" t="s">
        <v>47</v>
      </c>
    </row>
    <row r="96" spans="1:5" ht="51">
      <c r="A96" t="s">
        <v>53</v>
      </c>
      <c r="E96" s="34" t="s">
        <v>418</v>
      </c>
    </row>
    <row r="97" spans="1:16" ht="12.75">
      <c r="A97" s="25" t="s">
        <v>45</v>
      </c>
      <c r="B97" s="29" t="s">
        <v>253</v>
      </c>
      <c r="C97" s="29" t="s">
        <v>424</v>
      </c>
      <c r="D97" s="25" t="s">
        <v>47</v>
      </c>
      <c r="E97" s="30" t="s">
        <v>425</v>
      </c>
      <c r="F97" s="31" t="s">
        <v>168</v>
      </c>
      <c r="G97" s="32">
        <v>109.3</v>
      </c>
      <c r="H97" s="32">
        <v>0</v>
      </c>
      <c r="I97" s="32">
        <f>ROUND(ROUND(H97,2)*ROUND(G97,2),2)</f>
      </c>
      <c r="O97">
        <f>(I97*21)/100</f>
      </c>
      <c r="P97" t="s">
        <v>22</v>
      </c>
    </row>
    <row r="98" spans="1:5" ht="12.75">
      <c r="A98" s="33" t="s">
        <v>50</v>
      </c>
      <c r="E98" s="34" t="s">
        <v>695</v>
      </c>
    </row>
    <row r="99" spans="1:5" ht="12.75">
      <c r="A99" s="35" t="s">
        <v>52</v>
      </c>
      <c r="E99" s="36" t="s">
        <v>47</v>
      </c>
    </row>
    <row r="100" spans="1:5" ht="51">
      <c r="A100" t="s">
        <v>53</v>
      </c>
      <c r="E100" s="34" t="s">
        <v>418</v>
      </c>
    </row>
    <row r="101" spans="1:16" ht="12.75">
      <c r="A101" s="25" t="s">
        <v>45</v>
      </c>
      <c r="B101" s="29" t="s">
        <v>259</v>
      </c>
      <c r="C101" s="29" t="s">
        <v>696</v>
      </c>
      <c r="D101" s="25" t="s">
        <v>47</v>
      </c>
      <c r="E101" s="30" t="s">
        <v>697</v>
      </c>
      <c r="F101" s="31" t="s">
        <v>168</v>
      </c>
      <c r="G101" s="32">
        <v>59.1</v>
      </c>
      <c r="H101" s="32">
        <v>0</v>
      </c>
      <c r="I101" s="32">
        <f>ROUND(ROUND(H101,2)*ROUND(G101,2),2)</f>
      </c>
      <c r="O101">
        <f>(I101*21)/100</f>
      </c>
      <c r="P101" t="s">
        <v>22</v>
      </c>
    </row>
    <row r="102" spans="1:5" ht="12.75">
      <c r="A102" s="33" t="s">
        <v>50</v>
      </c>
      <c r="E102" s="34" t="s">
        <v>698</v>
      </c>
    </row>
    <row r="103" spans="1:5" ht="12.75">
      <c r="A103" s="35" t="s">
        <v>52</v>
      </c>
      <c r="E103" s="36" t="s">
        <v>699</v>
      </c>
    </row>
    <row r="104" spans="1:5" ht="51">
      <c r="A104" t="s">
        <v>53</v>
      </c>
      <c r="E104" s="34" t="s">
        <v>418</v>
      </c>
    </row>
    <row r="105" spans="1:18" ht="12.75" customHeight="1">
      <c r="A105" s="6" t="s">
        <v>43</v>
      </c>
      <c r="B105" s="6"/>
      <c r="C105" s="39" t="s">
        <v>40</v>
      </c>
      <c r="D105" s="6"/>
      <c r="E105" s="27" t="s">
        <v>150</v>
      </c>
      <c r="F105" s="6"/>
      <c r="G105" s="6"/>
      <c r="H105" s="6"/>
      <c r="I105" s="40">
        <f>0+Q105</f>
      </c>
      <c r="O105">
        <f>0+R105</f>
      </c>
      <c r="Q105">
        <f>0+I106</f>
      </c>
      <c r="R105">
        <f>0+O106</f>
      </c>
    </row>
    <row r="106" spans="1:16" ht="12.75">
      <c r="A106" s="25" t="s">
        <v>45</v>
      </c>
      <c r="B106" s="29" t="s">
        <v>264</v>
      </c>
      <c r="C106" s="29" t="s">
        <v>700</v>
      </c>
      <c r="D106" s="25" t="s">
        <v>47</v>
      </c>
      <c r="E106" s="30" t="s">
        <v>701</v>
      </c>
      <c r="F106" s="31" t="s">
        <v>168</v>
      </c>
      <c r="G106" s="32">
        <v>7.1</v>
      </c>
      <c r="H106" s="32">
        <v>0</v>
      </c>
      <c r="I106" s="32">
        <f>ROUND(ROUND(H106,2)*ROUND(G106,2),2)</f>
      </c>
      <c r="O106">
        <f>(I106*21)/100</f>
      </c>
      <c r="P106" t="s">
        <v>22</v>
      </c>
    </row>
    <row r="107" spans="1:5" ht="38.25">
      <c r="A107" s="33" t="s">
        <v>50</v>
      </c>
      <c r="E107" s="34" t="s">
        <v>702</v>
      </c>
    </row>
    <row r="108" spans="1:5" ht="12.75">
      <c r="A108" s="35" t="s">
        <v>52</v>
      </c>
      <c r="E108" s="36" t="s">
        <v>47</v>
      </c>
    </row>
    <row r="109" spans="1:5" ht="63.75">
      <c r="A109" t="s">
        <v>53</v>
      </c>
      <c r="E109" s="34" t="s">
        <v>703</v>
      </c>
    </row>
  </sheetData>
  <mergeCells count="11">
    <mergeCell ref="C3:D3"/>
    <mergeCell ref="C4:D4"/>
    <mergeCell ref="C5:D5"/>
    <mergeCell ref="A6:A7"/>
    <mergeCell ref="B6:B7"/>
    <mergeCell ref="C6:C7"/>
    <mergeCell ref="D6:D7"/>
    <mergeCell ref="E6:E7"/>
    <mergeCell ref="F6:F7"/>
    <mergeCell ref="G6:G7"/>
    <mergeCell ref="H6:I6"/>
  </mergeCells>
  <printOptions/>
  <pageMargins left="0.75" right="0.75" top="1" bottom="1" header="0.5" footer="0.5"/>
  <pageSetup fitToHeight="0" fitToWidth="1" horizontalDpi="300" verticalDpi="300" orientation="portrait" paperSize="9"/>
  <drawing r:id="rId1"/>
</worksheet>
</file>

<file path=xl/worksheets/sheet11.xml><?xml version="1.0" encoding="utf-8"?>
<worksheet xmlns="http://schemas.openxmlformats.org/spreadsheetml/2006/main" xmlns:r="http://schemas.openxmlformats.org/officeDocument/2006/relationships">
  <sheetPr>
    <pageSetUpPr fitToPage="1"/>
  </sheetPr>
  <dimension ref="A1:R66"/>
  <sheetViews>
    <sheetView workbookViewId="0" topLeftCell="A1">
      <pane ySplit="8" topLeftCell="A9" activePane="bottomLeft" state="frozen"/>
      <selection pane="topLeft" activeCell="A1" sqref="A1"/>
      <selection pane="bottomLeft" activeCell="A9" sqref="A9"/>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11</v>
      </c>
      <c r="B1" s="1"/>
      <c r="C1" s="1"/>
      <c r="D1" s="1"/>
      <c r="E1" s="1" t="s">
        <v>0</v>
      </c>
      <c r="F1" s="1"/>
      <c r="G1" s="1"/>
      <c r="H1" s="1"/>
      <c r="I1" s="1"/>
      <c r="P1" t="s">
        <v>22</v>
      </c>
    </row>
    <row r="2" spans="2:16" ht="24.75" customHeight="1">
      <c r="B2" s="1"/>
      <c r="C2" s="1"/>
      <c r="D2" s="1"/>
      <c r="E2" s="2" t="s">
        <v>13</v>
      </c>
      <c r="F2" s="1"/>
      <c r="G2" s="1"/>
      <c r="H2" s="6"/>
      <c r="I2" s="6"/>
      <c r="O2">
        <f>0+O9+O14+O31+O40+O57+O62</f>
      </c>
      <c r="P2" t="s">
        <v>22</v>
      </c>
    </row>
    <row r="3" spans="1:16" ht="15" customHeight="1">
      <c r="A3" t="s">
        <v>12</v>
      </c>
      <c r="B3" s="12" t="s">
        <v>14</v>
      </c>
      <c r="C3" s="13" t="s">
        <v>15</v>
      </c>
      <c r="D3" s="1"/>
      <c r="E3" s="14" t="s">
        <v>16</v>
      </c>
      <c r="F3" s="1"/>
      <c r="G3" s="9"/>
      <c r="H3" s="8" t="s">
        <v>704</v>
      </c>
      <c r="I3" s="37">
        <f>0+I9+I14+I31+I40+I57+I62</f>
      </c>
      <c r="O3" t="s">
        <v>19</v>
      </c>
      <c r="P3" t="s">
        <v>22</v>
      </c>
    </row>
    <row r="4" spans="1:16" ht="15" customHeight="1">
      <c r="A4" t="s">
        <v>17</v>
      </c>
      <c r="B4" s="12" t="s">
        <v>632</v>
      </c>
      <c r="C4" s="13" t="s">
        <v>633</v>
      </c>
      <c r="D4" s="1"/>
      <c r="E4" s="14" t="s">
        <v>634</v>
      </c>
      <c r="F4" s="1"/>
      <c r="G4" s="1"/>
      <c r="H4" s="11"/>
      <c r="I4" s="11"/>
      <c r="O4" t="s">
        <v>20</v>
      </c>
      <c r="P4" t="s">
        <v>22</v>
      </c>
    </row>
    <row r="5" spans="1:16" ht="12.75" customHeight="1">
      <c r="A5" t="s">
        <v>635</v>
      </c>
      <c r="B5" s="16" t="s">
        <v>18</v>
      </c>
      <c r="C5" s="17" t="s">
        <v>704</v>
      </c>
      <c r="D5" s="6"/>
      <c r="E5" s="18" t="s">
        <v>705</v>
      </c>
      <c r="F5" s="6"/>
      <c r="G5" s="6"/>
      <c r="H5" s="6"/>
      <c r="I5" s="6"/>
      <c r="O5" t="s">
        <v>21</v>
      </c>
      <c r="P5" t="s">
        <v>22</v>
      </c>
    </row>
    <row r="6" spans="1:9" ht="12.75" customHeight="1">
      <c r="A6" s="15" t="s">
        <v>25</v>
      </c>
      <c r="B6" s="15" t="s">
        <v>27</v>
      </c>
      <c r="C6" s="15" t="s">
        <v>29</v>
      </c>
      <c r="D6" s="15" t="s">
        <v>30</v>
      </c>
      <c r="E6" s="15" t="s">
        <v>32</v>
      </c>
      <c r="F6" s="15" t="s">
        <v>34</v>
      </c>
      <c r="G6" s="15" t="s">
        <v>36</v>
      </c>
      <c r="H6" s="15" t="s">
        <v>38</v>
      </c>
      <c r="I6" s="15"/>
    </row>
    <row r="7" spans="1:9" ht="12.75" customHeight="1">
      <c r="A7" s="15"/>
      <c r="B7" s="15"/>
      <c r="C7" s="15"/>
      <c r="D7" s="15"/>
      <c r="E7" s="15"/>
      <c r="F7" s="15"/>
      <c r="G7" s="15"/>
      <c r="H7" s="15" t="s">
        <v>39</v>
      </c>
      <c r="I7" s="15" t="s">
        <v>41</v>
      </c>
    </row>
    <row r="8" spans="1:9" ht="12.75" customHeight="1">
      <c r="A8" s="15" t="s">
        <v>26</v>
      </c>
      <c r="B8" s="15" t="s">
        <v>28</v>
      </c>
      <c r="C8" s="15" t="s">
        <v>22</v>
      </c>
      <c r="D8" s="15" t="s">
        <v>31</v>
      </c>
      <c r="E8" s="15" t="s">
        <v>33</v>
      </c>
      <c r="F8" s="15" t="s">
        <v>35</v>
      </c>
      <c r="G8" s="15" t="s">
        <v>37</v>
      </c>
      <c r="H8" s="15" t="s">
        <v>40</v>
      </c>
      <c r="I8" s="15" t="s">
        <v>42</v>
      </c>
    </row>
    <row r="9" spans="1:18" ht="12.75" customHeight="1">
      <c r="A9" s="19" t="s">
        <v>43</v>
      </c>
      <c r="B9" s="19"/>
      <c r="C9" s="26" t="s">
        <v>26</v>
      </c>
      <c r="D9" s="19"/>
      <c r="E9" s="27" t="s">
        <v>44</v>
      </c>
      <c r="F9" s="19"/>
      <c r="G9" s="19"/>
      <c r="H9" s="19"/>
      <c r="I9" s="28">
        <f>0+Q9</f>
      </c>
      <c r="O9">
        <f>0+R9</f>
      </c>
      <c r="Q9">
        <f>0+I10</f>
      </c>
      <c r="R9">
        <f>0+O10</f>
      </c>
    </row>
    <row r="10" spans="1:16" ht="12.75">
      <c r="A10" s="25" t="s">
        <v>45</v>
      </c>
      <c r="B10" s="29" t="s">
        <v>28</v>
      </c>
      <c r="C10" s="29" t="s">
        <v>180</v>
      </c>
      <c r="D10" s="25" t="s">
        <v>47</v>
      </c>
      <c r="E10" s="30" t="s">
        <v>181</v>
      </c>
      <c r="F10" s="31" t="s">
        <v>121</v>
      </c>
      <c r="G10" s="32">
        <v>50.25</v>
      </c>
      <c r="H10" s="32">
        <v>0</v>
      </c>
      <c r="I10" s="32">
        <f>ROUND(ROUND(H10,2)*ROUND(G10,2),2)</f>
      </c>
      <c r="O10">
        <f>(I10*21)/100</f>
      </c>
      <c r="P10" t="s">
        <v>22</v>
      </c>
    </row>
    <row r="11" spans="1:5" ht="12.75">
      <c r="A11" s="33" t="s">
        <v>50</v>
      </c>
      <c r="E11" s="34" t="s">
        <v>706</v>
      </c>
    </row>
    <row r="12" spans="1:5" ht="12.75">
      <c r="A12" s="35" t="s">
        <v>52</v>
      </c>
      <c r="E12" s="36" t="s">
        <v>47</v>
      </c>
    </row>
    <row r="13" spans="1:5" ht="25.5">
      <c r="A13" t="s">
        <v>53</v>
      </c>
      <c r="E13" s="34" t="s">
        <v>183</v>
      </c>
    </row>
    <row r="14" spans="1:18" ht="12.75" customHeight="1">
      <c r="A14" s="6" t="s">
        <v>43</v>
      </c>
      <c r="B14" s="6"/>
      <c r="C14" s="39" t="s">
        <v>28</v>
      </c>
      <c r="D14" s="6"/>
      <c r="E14" s="27" t="s">
        <v>102</v>
      </c>
      <c r="F14" s="6"/>
      <c r="G14" s="6"/>
      <c r="H14" s="6"/>
      <c r="I14" s="40">
        <f>0+Q14</f>
      </c>
      <c r="O14">
        <f>0+R14</f>
      </c>
      <c r="Q14">
        <f>0+I15+I19+I23+I27</f>
      </c>
      <c r="R14">
        <f>0+O15+O19+O23+O27</f>
      </c>
    </row>
    <row r="15" spans="1:16" ht="12.75">
      <c r="A15" s="25" t="s">
        <v>45</v>
      </c>
      <c r="B15" s="29" t="s">
        <v>22</v>
      </c>
      <c r="C15" s="29" t="s">
        <v>129</v>
      </c>
      <c r="D15" s="25" t="s">
        <v>47</v>
      </c>
      <c r="E15" s="30" t="s">
        <v>130</v>
      </c>
      <c r="F15" s="31" t="s">
        <v>121</v>
      </c>
      <c r="G15" s="32">
        <v>20.25</v>
      </c>
      <c r="H15" s="32">
        <v>0</v>
      </c>
      <c r="I15" s="32">
        <f>ROUND(ROUND(H15,2)*ROUND(G15,2),2)</f>
      </c>
      <c r="O15">
        <f>(I15*21)/100</f>
      </c>
      <c r="P15" t="s">
        <v>22</v>
      </c>
    </row>
    <row r="16" spans="1:5" ht="12.75">
      <c r="A16" s="33" t="s">
        <v>50</v>
      </c>
      <c r="E16" s="34" t="s">
        <v>707</v>
      </c>
    </row>
    <row r="17" spans="1:5" ht="12.75">
      <c r="A17" s="35" t="s">
        <v>52</v>
      </c>
      <c r="E17" s="36" t="s">
        <v>47</v>
      </c>
    </row>
    <row r="18" spans="1:5" ht="306">
      <c r="A18" t="s">
        <v>53</v>
      </c>
      <c r="E18" s="34" t="s">
        <v>132</v>
      </c>
    </row>
    <row r="19" spans="1:16" ht="12.75">
      <c r="A19" s="25" t="s">
        <v>45</v>
      </c>
      <c r="B19" s="29" t="s">
        <v>31</v>
      </c>
      <c r="C19" s="29" t="s">
        <v>555</v>
      </c>
      <c r="D19" s="25" t="s">
        <v>47</v>
      </c>
      <c r="E19" s="30" t="s">
        <v>556</v>
      </c>
      <c r="F19" s="31" t="s">
        <v>121</v>
      </c>
      <c r="G19" s="32">
        <v>50.25</v>
      </c>
      <c r="H19" s="32">
        <v>0</v>
      </c>
      <c r="I19" s="32">
        <f>ROUND(ROUND(H19,2)*ROUND(G19,2),2)</f>
      </c>
      <c r="O19">
        <f>(I19*21)/100</f>
      </c>
      <c r="P19" t="s">
        <v>22</v>
      </c>
    </row>
    <row r="20" spans="1:5" ht="38.25">
      <c r="A20" s="33" t="s">
        <v>50</v>
      </c>
      <c r="E20" s="34" t="s">
        <v>708</v>
      </c>
    </row>
    <row r="21" spans="1:5" ht="12.75">
      <c r="A21" s="35" t="s">
        <v>52</v>
      </c>
      <c r="E21" s="36" t="s">
        <v>709</v>
      </c>
    </row>
    <row r="22" spans="1:5" ht="318.75">
      <c r="A22" t="s">
        <v>53</v>
      </c>
      <c r="E22" s="34" t="s">
        <v>558</v>
      </c>
    </row>
    <row r="23" spans="1:16" ht="12.75">
      <c r="A23" s="25" t="s">
        <v>45</v>
      </c>
      <c r="B23" s="29" t="s">
        <v>33</v>
      </c>
      <c r="C23" s="29" t="s">
        <v>133</v>
      </c>
      <c r="D23" s="25" t="s">
        <v>47</v>
      </c>
      <c r="E23" s="30" t="s">
        <v>134</v>
      </c>
      <c r="F23" s="31" t="s">
        <v>121</v>
      </c>
      <c r="G23" s="32">
        <v>50.25</v>
      </c>
      <c r="H23" s="32">
        <v>0</v>
      </c>
      <c r="I23" s="32">
        <f>ROUND(ROUND(H23,2)*ROUND(G23,2),2)</f>
      </c>
      <c r="O23">
        <f>(I23*21)/100</f>
      </c>
      <c r="P23" t="s">
        <v>22</v>
      </c>
    </row>
    <row r="24" spans="1:5" ht="12.75">
      <c r="A24" s="33" t="s">
        <v>50</v>
      </c>
      <c r="E24" s="34" t="s">
        <v>710</v>
      </c>
    </row>
    <row r="25" spans="1:5" ht="12.75">
      <c r="A25" s="35" t="s">
        <v>52</v>
      </c>
      <c r="E25" s="36" t="s">
        <v>47</v>
      </c>
    </row>
    <row r="26" spans="1:5" ht="191.25">
      <c r="A26" t="s">
        <v>53</v>
      </c>
      <c r="E26" s="34" t="s">
        <v>136</v>
      </c>
    </row>
    <row r="27" spans="1:16" ht="12.75">
      <c r="A27" s="25" t="s">
        <v>45</v>
      </c>
      <c r="B27" s="29" t="s">
        <v>35</v>
      </c>
      <c r="C27" s="29" t="s">
        <v>711</v>
      </c>
      <c r="D27" s="25" t="s">
        <v>47</v>
      </c>
      <c r="E27" s="30" t="s">
        <v>712</v>
      </c>
      <c r="F27" s="31" t="s">
        <v>121</v>
      </c>
      <c r="G27" s="32">
        <v>20.25</v>
      </c>
      <c r="H27" s="32">
        <v>0</v>
      </c>
      <c r="I27" s="32">
        <f>ROUND(ROUND(H27,2)*ROUND(G27,2),2)</f>
      </c>
      <c r="O27">
        <f>(I27*21)/100</f>
      </c>
      <c r="P27" t="s">
        <v>22</v>
      </c>
    </row>
    <row r="28" spans="1:5" ht="12.75">
      <c r="A28" s="33" t="s">
        <v>50</v>
      </c>
      <c r="E28" s="34" t="s">
        <v>713</v>
      </c>
    </row>
    <row r="29" spans="1:5" ht="12.75">
      <c r="A29" s="35" t="s">
        <v>52</v>
      </c>
      <c r="E29" s="36" t="s">
        <v>714</v>
      </c>
    </row>
    <row r="30" spans="1:5" ht="229.5">
      <c r="A30" t="s">
        <v>53</v>
      </c>
      <c r="E30" s="34" t="s">
        <v>715</v>
      </c>
    </row>
    <row r="31" spans="1:18" ht="12.75" customHeight="1">
      <c r="A31" s="6" t="s">
        <v>43</v>
      </c>
      <c r="B31" s="6"/>
      <c r="C31" s="39" t="s">
        <v>31</v>
      </c>
      <c r="D31" s="6"/>
      <c r="E31" s="27" t="s">
        <v>568</v>
      </c>
      <c r="F31" s="6"/>
      <c r="G31" s="6"/>
      <c r="H31" s="6"/>
      <c r="I31" s="40">
        <f>0+Q31</f>
      </c>
      <c r="O31">
        <f>0+R31</f>
      </c>
      <c r="Q31">
        <f>0+I32+I36</f>
      </c>
      <c r="R31">
        <f>0+O32+O36</f>
      </c>
    </row>
    <row r="32" spans="1:16" ht="12.75">
      <c r="A32" s="25" t="s">
        <v>45</v>
      </c>
      <c r="B32" s="29" t="s">
        <v>37</v>
      </c>
      <c r="C32" s="29" t="s">
        <v>716</v>
      </c>
      <c r="D32" s="25" t="s">
        <v>47</v>
      </c>
      <c r="E32" s="30" t="s">
        <v>717</v>
      </c>
      <c r="F32" s="31" t="s">
        <v>121</v>
      </c>
      <c r="G32" s="32">
        <v>3.54</v>
      </c>
      <c r="H32" s="32">
        <v>0</v>
      </c>
      <c r="I32" s="32">
        <f>ROUND(ROUND(H32,2)*ROUND(G32,2),2)</f>
      </c>
      <c r="O32">
        <f>(I32*21)/100</f>
      </c>
      <c r="P32" t="s">
        <v>22</v>
      </c>
    </row>
    <row r="33" spans="1:5" ht="25.5">
      <c r="A33" s="33" t="s">
        <v>50</v>
      </c>
      <c r="E33" s="34" t="s">
        <v>718</v>
      </c>
    </row>
    <row r="34" spans="1:5" ht="12.75">
      <c r="A34" s="35" t="s">
        <v>52</v>
      </c>
      <c r="E34" s="36" t="s">
        <v>719</v>
      </c>
    </row>
    <row r="35" spans="1:5" ht="369.75">
      <c r="A35" t="s">
        <v>53</v>
      </c>
      <c r="E35" s="34" t="s">
        <v>583</v>
      </c>
    </row>
    <row r="36" spans="1:16" ht="12.75">
      <c r="A36" s="25" t="s">
        <v>45</v>
      </c>
      <c r="B36" s="29" t="s">
        <v>72</v>
      </c>
      <c r="C36" s="29" t="s">
        <v>720</v>
      </c>
      <c r="D36" s="25" t="s">
        <v>47</v>
      </c>
      <c r="E36" s="30" t="s">
        <v>721</v>
      </c>
      <c r="F36" s="31" t="s">
        <v>576</v>
      </c>
      <c r="G36" s="32">
        <v>0.1</v>
      </c>
      <c r="H36" s="32">
        <v>0</v>
      </c>
      <c r="I36" s="32">
        <f>ROUND(ROUND(H36,2)*ROUND(G36,2),2)</f>
      </c>
      <c r="O36">
        <f>(I36*21)/100</f>
      </c>
      <c r="P36" t="s">
        <v>22</v>
      </c>
    </row>
    <row r="37" spans="1:5" ht="38.25">
      <c r="A37" s="33" t="s">
        <v>50</v>
      </c>
      <c r="E37" s="34" t="s">
        <v>722</v>
      </c>
    </row>
    <row r="38" spans="1:5" ht="12.75">
      <c r="A38" s="35" t="s">
        <v>52</v>
      </c>
      <c r="E38" s="36" t="s">
        <v>723</v>
      </c>
    </row>
    <row r="39" spans="1:5" ht="267.75">
      <c r="A39" t="s">
        <v>53</v>
      </c>
      <c r="E39" s="34" t="s">
        <v>578</v>
      </c>
    </row>
    <row r="40" spans="1:18" ht="12.75" customHeight="1">
      <c r="A40" s="6" t="s">
        <v>43</v>
      </c>
      <c r="B40" s="6"/>
      <c r="C40" s="39" t="s">
        <v>33</v>
      </c>
      <c r="D40" s="6"/>
      <c r="E40" s="27" t="s">
        <v>279</v>
      </c>
      <c r="F40" s="6"/>
      <c r="G40" s="6"/>
      <c r="H40" s="6"/>
      <c r="I40" s="40">
        <f>0+Q40</f>
      </c>
      <c r="O40">
        <f>0+R40</f>
      </c>
      <c r="Q40">
        <f>0+I41+I45+I49+I53</f>
      </c>
      <c r="R40">
        <f>0+O41+O45+O49+O53</f>
      </c>
    </row>
    <row r="41" spans="1:16" ht="12.75">
      <c r="A41" s="25" t="s">
        <v>45</v>
      </c>
      <c r="B41" s="29" t="s">
        <v>77</v>
      </c>
      <c r="C41" s="29" t="s">
        <v>655</v>
      </c>
      <c r="D41" s="25" t="s">
        <v>47</v>
      </c>
      <c r="E41" s="30" t="s">
        <v>656</v>
      </c>
      <c r="F41" s="31" t="s">
        <v>121</v>
      </c>
      <c r="G41" s="32">
        <v>0.42</v>
      </c>
      <c r="H41" s="32">
        <v>0</v>
      </c>
      <c r="I41" s="32">
        <f>ROUND(ROUND(H41,2)*ROUND(G41,2),2)</f>
      </c>
      <c r="O41">
        <f>(I41*21)/100</f>
      </c>
      <c r="P41" t="s">
        <v>22</v>
      </c>
    </row>
    <row r="42" spans="1:5" ht="25.5">
      <c r="A42" s="33" t="s">
        <v>50</v>
      </c>
      <c r="E42" s="34" t="s">
        <v>724</v>
      </c>
    </row>
    <row r="43" spans="1:5" ht="12.75">
      <c r="A43" s="35" t="s">
        <v>52</v>
      </c>
      <c r="E43" s="36" t="s">
        <v>725</v>
      </c>
    </row>
    <row r="44" spans="1:5" ht="369.75">
      <c r="A44" t="s">
        <v>53</v>
      </c>
      <c r="E44" s="34" t="s">
        <v>583</v>
      </c>
    </row>
    <row r="45" spans="1:16" ht="12.75">
      <c r="A45" s="25" t="s">
        <v>45</v>
      </c>
      <c r="B45" s="29" t="s">
        <v>40</v>
      </c>
      <c r="C45" s="29" t="s">
        <v>659</v>
      </c>
      <c r="D45" s="25" t="s">
        <v>47</v>
      </c>
      <c r="E45" s="30" t="s">
        <v>660</v>
      </c>
      <c r="F45" s="31" t="s">
        <v>121</v>
      </c>
      <c r="G45" s="32">
        <v>1.4</v>
      </c>
      <c r="H45" s="32">
        <v>0</v>
      </c>
      <c r="I45" s="32">
        <f>ROUND(ROUND(H45,2)*ROUND(G45,2),2)</f>
      </c>
      <c r="O45">
        <f>(I45*21)/100</f>
      </c>
      <c r="P45" t="s">
        <v>22</v>
      </c>
    </row>
    <row r="46" spans="1:5" ht="25.5">
      <c r="A46" s="33" t="s">
        <v>50</v>
      </c>
      <c r="E46" s="34" t="s">
        <v>726</v>
      </c>
    </row>
    <row r="47" spans="1:5" ht="12.75">
      <c r="A47" s="35" t="s">
        <v>52</v>
      </c>
      <c r="E47" s="36" t="s">
        <v>727</v>
      </c>
    </row>
    <row r="48" spans="1:5" ht="369.75">
      <c r="A48" t="s">
        <v>53</v>
      </c>
      <c r="E48" s="34" t="s">
        <v>583</v>
      </c>
    </row>
    <row r="49" spans="1:16" ht="12.75">
      <c r="A49" s="25" t="s">
        <v>45</v>
      </c>
      <c r="B49" s="29" t="s">
        <v>42</v>
      </c>
      <c r="C49" s="29" t="s">
        <v>728</v>
      </c>
      <c r="D49" s="25" t="s">
        <v>47</v>
      </c>
      <c r="E49" s="30" t="s">
        <v>729</v>
      </c>
      <c r="F49" s="31" t="s">
        <v>121</v>
      </c>
      <c r="G49" s="32">
        <v>2.23</v>
      </c>
      <c r="H49" s="32">
        <v>0</v>
      </c>
      <c r="I49" s="32">
        <f>ROUND(ROUND(H49,2)*ROUND(G49,2),2)</f>
      </c>
      <c r="O49">
        <f>(I49*21)/100</f>
      </c>
      <c r="P49" t="s">
        <v>22</v>
      </c>
    </row>
    <row r="50" spans="1:5" ht="38.25">
      <c r="A50" s="33" t="s">
        <v>50</v>
      </c>
      <c r="E50" s="34" t="s">
        <v>730</v>
      </c>
    </row>
    <row r="51" spans="1:5" ht="12.75">
      <c r="A51" s="35" t="s">
        <v>52</v>
      </c>
      <c r="E51" s="36" t="s">
        <v>731</v>
      </c>
    </row>
    <row r="52" spans="1:5" ht="102">
      <c r="A52" t="s">
        <v>53</v>
      </c>
      <c r="E52" s="34" t="s">
        <v>732</v>
      </c>
    </row>
    <row r="53" spans="1:16" ht="12.75">
      <c r="A53" s="25" t="s">
        <v>45</v>
      </c>
      <c r="B53" s="29" t="s">
        <v>92</v>
      </c>
      <c r="C53" s="29" t="s">
        <v>733</v>
      </c>
      <c r="D53" s="25" t="s">
        <v>47</v>
      </c>
      <c r="E53" s="30" t="s">
        <v>734</v>
      </c>
      <c r="F53" s="31" t="s">
        <v>121</v>
      </c>
      <c r="G53" s="32">
        <v>1.04</v>
      </c>
      <c r="H53" s="32">
        <v>0</v>
      </c>
      <c r="I53" s="32">
        <f>ROUND(ROUND(H53,2)*ROUND(G53,2),2)</f>
      </c>
      <c r="O53">
        <f>(I53*21)/100</f>
      </c>
      <c r="P53" t="s">
        <v>22</v>
      </c>
    </row>
    <row r="54" spans="1:5" ht="51">
      <c r="A54" s="33" t="s">
        <v>50</v>
      </c>
      <c r="E54" s="34" t="s">
        <v>735</v>
      </c>
    </row>
    <row r="55" spans="1:5" ht="12.75">
      <c r="A55" s="35" t="s">
        <v>52</v>
      </c>
      <c r="E55" s="36" t="s">
        <v>736</v>
      </c>
    </row>
    <row r="56" spans="1:5" ht="63.75">
      <c r="A56" t="s">
        <v>53</v>
      </c>
      <c r="E56" s="34" t="s">
        <v>737</v>
      </c>
    </row>
    <row r="57" spans="1:18" ht="12.75" customHeight="1">
      <c r="A57" s="6" t="s">
        <v>43</v>
      </c>
      <c r="B57" s="6"/>
      <c r="C57" s="39" t="s">
        <v>72</v>
      </c>
      <c r="D57" s="6"/>
      <c r="E57" s="27" t="s">
        <v>368</v>
      </c>
      <c r="F57" s="6"/>
      <c r="G57" s="6"/>
      <c r="H57" s="6"/>
      <c r="I57" s="40">
        <f>0+Q57</f>
      </c>
      <c r="O57">
        <f>0+R57</f>
      </c>
      <c r="Q57">
        <f>0+I58</f>
      </c>
      <c r="R57">
        <f>0+O58</f>
      </c>
    </row>
    <row r="58" spans="1:16" ht="25.5">
      <c r="A58" s="25" t="s">
        <v>45</v>
      </c>
      <c r="B58" s="29" t="s">
        <v>96</v>
      </c>
      <c r="C58" s="29" t="s">
        <v>584</v>
      </c>
      <c r="D58" s="25" t="s">
        <v>47</v>
      </c>
      <c r="E58" s="30" t="s">
        <v>585</v>
      </c>
      <c r="F58" s="31" t="s">
        <v>105</v>
      </c>
      <c r="G58" s="32">
        <v>28.37</v>
      </c>
      <c r="H58" s="32">
        <v>0</v>
      </c>
      <c r="I58" s="32">
        <f>ROUND(ROUND(H58,2)*ROUND(G58,2),2)</f>
      </c>
      <c r="O58">
        <f>(I58*21)/100</f>
      </c>
      <c r="P58" t="s">
        <v>22</v>
      </c>
    </row>
    <row r="59" spans="1:5" ht="25.5">
      <c r="A59" s="33" t="s">
        <v>50</v>
      </c>
      <c r="E59" s="34" t="s">
        <v>738</v>
      </c>
    </row>
    <row r="60" spans="1:5" ht="12.75">
      <c r="A60" s="35" t="s">
        <v>52</v>
      </c>
      <c r="E60" s="36" t="s">
        <v>739</v>
      </c>
    </row>
    <row r="61" spans="1:5" ht="191.25">
      <c r="A61" t="s">
        <v>53</v>
      </c>
      <c r="E61" s="34" t="s">
        <v>588</v>
      </c>
    </row>
    <row r="62" spans="1:18" ht="12.75" customHeight="1">
      <c r="A62" s="6" t="s">
        <v>43</v>
      </c>
      <c r="B62" s="6"/>
      <c r="C62" s="39" t="s">
        <v>40</v>
      </c>
      <c r="D62" s="6"/>
      <c r="E62" s="27" t="s">
        <v>150</v>
      </c>
      <c r="F62" s="6"/>
      <c r="G62" s="6"/>
      <c r="H62" s="6"/>
      <c r="I62" s="40">
        <f>0+Q62</f>
      </c>
      <c r="O62">
        <f>0+R62</f>
      </c>
      <c r="Q62">
        <f>0+I63</f>
      </c>
      <c r="R62">
        <f>0+O63</f>
      </c>
    </row>
    <row r="63" spans="1:16" ht="12.75">
      <c r="A63" s="25" t="s">
        <v>45</v>
      </c>
      <c r="B63" s="29" t="s">
        <v>151</v>
      </c>
      <c r="C63" s="29" t="s">
        <v>740</v>
      </c>
      <c r="D63" s="25" t="s">
        <v>47</v>
      </c>
      <c r="E63" s="30" t="s">
        <v>741</v>
      </c>
      <c r="F63" s="31" t="s">
        <v>81</v>
      </c>
      <c r="G63" s="32">
        <v>1</v>
      </c>
      <c r="H63" s="32">
        <v>0</v>
      </c>
      <c r="I63" s="32">
        <f>ROUND(ROUND(H63,2)*ROUND(G63,2),2)</f>
      </c>
      <c r="O63">
        <f>(I63*21)/100</f>
      </c>
      <c r="P63" t="s">
        <v>22</v>
      </c>
    </row>
    <row r="64" spans="1:5" ht="51">
      <c r="A64" s="33" t="s">
        <v>50</v>
      </c>
      <c r="E64" s="34" t="s">
        <v>742</v>
      </c>
    </row>
    <row r="65" spans="1:5" ht="12.75">
      <c r="A65" s="35" t="s">
        <v>52</v>
      </c>
      <c r="E65" s="36" t="s">
        <v>47</v>
      </c>
    </row>
    <row r="66" spans="1:5" ht="38.25">
      <c r="A66" t="s">
        <v>53</v>
      </c>
      <c r="E66" s="34" t="s">
        <v>743</v>
      </c>
    </row>
  </sheetData>
  <mergeCells count="11">
    <mergeCell ref="C3:D3"/>
    <mergeCell ref="C4:D4"/>
    <mergeCell ref="C5:D5"/>
    <mergeCell ref="A6:A7"/>
    <mergeCell ref="B6:B7"/>
    <mergeCell ref="C6:C7"/>
    <mergeCell ref="D6:D7"/>
    <mergeCell ref="E6:E7"/>
    <mergeCell ref="F6:F7"/>
    <mergeCell ref="G6:G7"/>
    <mergeCell ref="H6:I6"/>
  </mergeCells>
  <printOptions/>
  <pageMargins left="0.75" right="0.75" top="1" bottom="1" header="0.5" footer="0.5"/>
  <pageSetup fitToHeight="0" fitToWidth="1" horizontalDpi="300" verticalDpi="300" orientation="portrait" paperSize="9"/>
  <drawing r:id="rId1"/>
</worksheet>
</file>

<file path=xl/worksheets/sheet12.xml><?xml version="1.0" encoding="utf-8"?>
<worksheet xmlns="http://schemas.openxmlformats.org/spreadsheetml/2006/main" xmlns:r="http://schemas.openxmlformats.org/officeDocument/2006/relationships">
  <sheetPr>
    <pageSetUpPr fitToPage="1"/>
  </sheetPr>
  <dimension ref="A1:R94"/>
  <sheetViews>
    <sheetView workbookViewId="0" topLeftCell="A1">
      <pane ySplit="7" topLeftCell="A8" activePane="bottomLeft" state="frozen"/>
      <selection pane="topLeft" activeCell="A1" sqref="A1"/>
      <selection pane="bottomLeft" activeCell="A8" sqref="A8"/>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11</v>
      </c>
      <c r="B1" s="1"/>
      <c r="C1" s="1"/>
      <c r="D1" s="1"/>
      <c r="E1" s="1" t="s">
        <v>0</v>
      </c>
      <c r="F1" s="1"/>
      <c r="G1" s="1"/>
      <c r="H1" s="1"/>
      <c r="I1" s="1"/>
      <c r="P1" t="s">
        <v>22</v>
      </c>
    </row>
    <row r="2" spans="2:16" ht="24.75" customHeight="1">
      <c r="B2" s="1"/>
      <c r="C2" s="1"/>
      <c r="D2" s="1"/>
      <c r="E2" s="2" t="s">
        <v>13</v>
      </c>
      <c r="F2" s="1"/>
      <c r="G2" s="1"/>
      <c r="H2" s="6"/>
      <c r="I2" s="6"/>
      <c r="O2">
        <f>0+O8+O17+O38</f>
      </c>
      <c r="P2" t="s">
        <v>22</v>
      </c>
    </row>
    <row r="3" spans="1:16" ht="15" customHeight="1">
      <c r="A3" t="s">
        <v>12</v>
      </c>
      <c r="B3" s="12" t="s">
        <v>14</v>
      </c>
      <c r="C3" s="13" t="s">
        <v>15</v>
      </c>
      <c r="D3" s="1"/>
      <c r="E3" s="14" t="s">
        <v>16</v>
      </c>
      <c r="F3" s="1"/>
      <c r="G3" s="9"/>
      <c r="H3" s="8" t="s">
        <v>744</v>
      </c>
      <c r="I3" s="37">
        <f>0+I8+I17+I38</f>
      </c>
      <c r="O3" t="s">
        <v>19</v>
      </c>
      <c r="P3" t="s">
        <v>22</v>
      </c>
    </row>
    <row r="4" spans="1:16" ht="15" customHeight="1">
      <c r="A4" t="s">
        <v>17</v>
      </c>
      <c r="B4" s="16" t="s">
        <v>18</v>
      </c>
      <c r="C4" s="17" t="s">
        <v>744</v>
      </c>
      <c r="D4" s="6"/>
      <c r="E4" s="18" t="s">
        <v>745</v>
      </c>
      <c r="F4" s="6"/>
      <c r="G4" s="6"/>
      <c r="H4" s="19"/>
      <c r="I4" s="19"/>
      <c r="O4" t="s">
        <v>20</v>
      </c>
      <c r="P4" t="s">
        <v>22</v>
      </c>
    </row>
    <row r="5" spans="1:16" ht="12.75" customHeight="1">
      <c r="A5" s="15" t="s">
        <v>25</v>
      </c>
      <c r="B5" s="15" t="s">
        <v>27</v>
      </c>
      <c r="C5" s="15" t="s">
        <v>29</v>
      </c>
      <c r="D5" s="15" t="s">
        <v>30</v>
      </c>
      <c r="E5" s="15" t="s">
        <v>32</v>
      </c>
      <c r="F5" s="15" t="s">
        <v>34</v>
      </c>
      <c r="G5" s="15" t="s">
        <v>36</v>
      </c>
      <c r="H5" s="15" t="s">
        <v>38</v>
      </c>
      <c r="I5" s="15"/>
      <c r="O5" t="s">
        <v>21</v>
      </c>
      <c r="P5" t="s">
        <v>22</v>
      </c>
    </row>
    <row r="6" spans="1:9" ht="12.75" customHeight="1">
      <c r="A6" s="15"/>
      <c r="B6" s="15"/>
      <c r="C6" s="15"/>
      <c r="D6" s="15"/>
      <c r="E6" s="15"/>
      <c r="F6" s="15"/>
      <c r="G6" s="15"/>
      <c r="H6" s="15" t="s">
        <v>39</v>
      </c>
      <c r="I6" s="15" t="s">
        <v>41</v>
      </c>
    </row>
    <row r="7" spans="1:9" ht="12.75" customHeight="1">
      <c r="A7" s="15" t="s">
        <v>26</v>
      </c>
      <c r="B7" s="15" t="s">
        <v>28</v>
      </c>
      <c r="C7" s="15" t="s">
        <v>22</v>
      </c>
      <c r="D7" s="15" t="s">
        <v>31</v>
      </c>
      <c r="E7" s="15" t="s">
        <v>33</v>
      </c>
      <c r="F7" s="15" t="s">
        <v>35</v>
      </c>
      <c r="G7" s="15" t="s">
        <v>37</v>
      </c>
      <c r="H7" s="15" t="s">
        <v>40</v>
      </c>
      <c r="I7" s="15" t="s">
        <v>42</v>
      </c>
    </row>
    <row r="8" spans="1:18" ht="12.75" customHeight="1">
      <c r="A8" s="19" t="s">
        <v>43</v>
      </c>
      <c r="B8" s="19"/>
      <c r="C8" s="26" t="s">
        <v>26</v>
      </c>
      <c r="D8" s="19"/>
      <c r="E8" s="27" t="s">
        <v>44</v>
      </c>
      <c r="F8" s="19"/>
      <c r="G8" s="19"/>
      <c r="H8" s="19"/>
      <c r="I8" s="28">
        <f>0+Q8</f>
      </c>
      <c r="O8">
        <f>0+R8</f>
      </c>
      <c r="Q8">
        <f>0+I9+I13</f>
      </c>
      <c r="R8">
        <f>0+O9+O13</f>
      </c>
    </row>
    <row r="9" spans="1:16" ht="12.75">
      <c r="A9" s="25" t="s">
        <v>45</v>
      </c>
      <c r="B9" s="29" t="s">
        <v>28</v>
      </c>
      <c r="C9" s="29" t="s">
        <v>180</v>
      </c>
      <c r="D9" s="25" t="s">
        <v>47</v>
      </c>
      <c r="E9" s="30" t="s">
        <v>181</v>
      </c>
      <c r="F9" s="31" t="s">
        <v>746</v>
      </c>
      <c r="G9" s="32">
        <v>10.2</v>
      </c>
      <c r="H9" s="32">
        <v>0</v>
      </c>
      <c r="I9" s="32">
        <f>ROUND(ROUND(H9,2)*ROUND(G9,2),2)</f>
      </c>
      <c r="O9">
        <f>(I9*21)/100</f>
      </c>
      <c r="P9" t="s">
        <v>22</v>
      </c>
    </row>
    <row r="10" spans="1:5" ht="12.75">
      <c r="A10" s="33" t="s">
        <v>50</v>
      </c>
      <c r="E10" s="34" t="s">
        <v>747</v>
      </c>
    </row>
    <row r="11" spans="1:5" ht="12.75">
      <c r="A11" s="35" t="s">
        <v>52</v>
      </c>
      <c r="E11" s="36" t="s">
        <v>47</v>
      </c>
    </row>
    <row r="12" spans="1:5" ht="25.5">
      <c r="A12" t="s">
        <v>53</v>
      </c>
      <c r="E12" s="34" t="s">
        <v>183</v>
      </c>
    </row>
    <row r="13" spans="1:16" ht="12.75">
      <c r="A13" s="25" t="s">
        <v>45</v>
      </c>
      <c r="B13" s="29" t="s">
        <v>22</v>
      </c>
      <c r="C13" s="29" t="s">
        <v>97</v>
      </c>
      <c r="D13" s="25" t="s">
        <v>47</v>
      </c>
      <c r="E13" s="30" t="s">
        <v>98</v>
      </c>
      <c r="F13" s="31" t="s">
        <v>746</v>
      </c>
      <c r="G13" s="32">
        <v>1</v>
      </c>
      <c r="H13" s="32">
        <v>0</v>
      </c>
      <c r="I13" s="32">
        <f>ROUND(ROUND(H13,2)*ROUND(G13,2),2)</f>
      </c>
      <c r="O13">
        <f>(I13*21)/100</f>
      </c>
      <c r="P13" t="s">
        <v>22</v>
      </c>
    </row>
    <row r="14" spans="1:5" ht="12.75">
      <c r="A14" s="33" t="s">
        <v>50</v>
      </c>
      <c r="E14" s="34" t="s">
        <v>748</v>
      </c>
    </row>
    <row r="15" spans="1:5" ht="12.75">
      <c r="A15" s="35" t="s">
        <v>52</v>
      </c>
      <c r="E15" s="36" t="s">
        <v>47</v>
      </c>
    </row>
    <row r="16" spans="1:5" ht="12.75">
      <c r="A16" t="s">
        <v>53</v>
      </c>
      <c r="E16" s="34" t="s">
        <v>91</v>
      </c>
    </row>
    <row r="17" spans="1:18" ht="12.75" customHeight="1">
      <c r="A17" s="6" t="s">
        <v>43</v>
      </c>
      <c r="B17" s="6"/>
      <c r="C17" s="39" t="s">
        <v>28</v>
      </c>
      <c r="D17" s="6"/>
      <c r="E17" s="27" t="s">
        <v>102</v>
      </c>
      <c r="F17" s="6"/>
      <c r="G17" s="6"/>
      <c r="H17" s="6"/>
      <c r="I17" s="40">
        <f>0+Q17</f>
      </c>
      <c r="O17">
        <f>0+R17</f>
      </c>
      <c r="Q17">
        <f>0+I18+I22+I26+I30+I34</f>
      </c>
      <c r="R17">
        <f>0+O18+O22+O26+O30+O34</f>
      </c>
    </row>
    <row r="18" spans="1:16" ht="12.75">
      <c r="A18" s="25" t="s">
        <v>45</v>
      </c>
      <c r="B18" s="29" t="s">
        <v>31</v>
      </c>
      <c r="C18" s="29" t="s">
        <v>749</v>
      </c>
      <c r="D18" s="25" t="s">
        <v>47</v>
      </c>
      <c r="E18" s="30" t="s">
        <v>750</v>
      </c>
      <c r="F18" s="31" t="s">
        <v>121</v>
      </c>
      <c r="G18" s="32">
        <v>6.6</v>
      </c>
      <c r="H18" s="32">
        <v>0</v>
      </c>
      <c r="I18" s="32">
        <f>ROUND(ROUND(H18,2)*ROUND(G18,2),2)</f>
      </c>
      <c r="O18">
        <f>(I18*21)/100</f>
      </c>
      <c r="P18" t="s">
        <v>22</v>
      </c>
    </row>
    <row r="19" spans="1:5" ht="25.5">
      <c r="A19" s="33" t="s">
        <v>50</v>
      </c>
      <c r="E19" s="34" t="s">
        <v>751</v>
      </c>
    </row>
    <row r="20" spans="1:5" ht="12.75">
      <c r="A20" s="35" t="s">
        <v>52</v>
      </c>
      <c r="E20" s="36" t="s">
        <v>752</v>
      </c>
    </row>
    <row r="21" spans="1:5" ht="318.75">
      <c r="A21" t="s">
        <v>53</v>
      </c>
      <c r="E21" s="34" t="s">
        <v>558</v>
      </c>
    </row>
    <row r="22" spans="1:16" ht="12.75">
      <c r="A22" s="25" t="s">
        <v>45</v>
      </c>
      <c r="B22" s="29" t="s">
        <v>33</v>
      </c>
      <c r="C22" s="29" t="s">
        <v>749</v>
      </c>
      <c r="D22" s="25" t="s">
        <v>28</v>
      </c>
      <c r="E22" s="30" t="s">
        <v>750</v>
      </c>
      <c r="F22" s="31" t="s">
        <v>121</v>
      </c>
      <c r="G22" s="32">
        <v>3.6</v>
      </c>
      <c r="H22" s="32">
        <v>0</v>
      </c>
      <c r="I22" s="32">
        <f>ROUND(ROUND(H22,2)*ROUND(G22,2),2)</f>
      </c>
      <c r="O22">
        <f>(I22*21)/100</f>
      </c>
      <c r="P22" t="s">
        <v>22</v>
      </c>
    </row>
    <row r="23" spans="1:5" ht="25.5">
      <c r="A23" s="33" t="s">
        <v>50</v>
      </c>
      <c r="E23" s="34" t="s">
        <v>753</v>
      </c>
    </row>
    <row r="24" spans="1:5" ht="12.75">
      <c r="A24" s="35" t="s">
        <v>52</v>
      </c>
      <c r="E24" s="36" t="s">
        <v>754</v>
      </c>
    </row>
    <row r="25" spans="1:5" ht="318.75">
      <c r="A25" t="s">
        <v>53</v>
      </c>
      <c r="E25" s="34" t="s">
        <v>558</v>
      </c>
    </row>
    <row r="26" spans="1:16" ht="12.75">
      <c r="A26" s="25" t="s">
        <v>45</v>
      </c>
      <c r="B26" s="29" t="s">
        <v>35</v>
      </c>
      <c r="C26" s="29" t="s">
        <v>133</v>
      </c>
      <c r="D26" s="25" t="s">
        <v>47</v>
      </c>
      <c r="E26" s="30" t="s">
        <v>134</v>
      </c>
      <c r="F26" s="31" t="s">
        <v>121</v>
      </c>
      <c r="G26" s="32">
        <v>10.2</v>
      </c>
      <c r="H26" s="32">
        <v>0</v>
      </c>
      <c r="I26" s="32">
        <f>ROUND(ROUND(H26,2)*ROUND(G26,2),2)</f>
      </c>
      <c r="O26">
        <f>(I26*21)/100</f>
      </c>
      <c r="P26" t="s">
        <v>22</v>
      </c>
    </row>
    <row r="27" spans="1:5" ht="12.75">
      <c r="A27" s="33" t="s">
        <v>50</v>
      </c>
      <c r="E27" s="34" t="s">
        <v>755</v>
      </c>
    </row>
    <row r="28" spans="1:5" ht="12.75">
      <c r="A28" s="35" t="s">
        <v>52</v>
      </c>
      <c r="E28" s="36" t="s">
        <v>756</v>
      </c>
    </row>
    <row r="29" spans="1:5" ht="191.25">
      <c r="A29" t="s">
        <v>53</v>
      </c>
      <c r="E29" s="34" t="s">
        <v>136</v>
      </c>
    </row>
    <row r="30" spans="1:16" ht="12.75">
      <c r="A30" s="25" t="s">
        <v>45</v>
      </c>
      <c r="B30" s="29" t="s">
        <v>37</v>
      </c>
      <c r="C30" s="29" t="s">
        <v>646</v>
      </c>
      <c r="D30" s="25" t="s">
        <v>47</v>
      </c>
      <c r="E30" s="30" t="s">
        <v>647</v>
      </c>
      <c r="F30" s="31" t="s">
        <v>121</v>
      </c>
      <c r="G30" s="32">
        <v>9.4</v>
      </c>
      <c r="H30" s="32">
        <v>0</v>
      </c>
      <c r="I30" s="32">
        <f>ROUND(ROUND(H30,2)*ROUND(G30,2),2)</f>
      </c>
      <c r="O30">
        <f>(I30*21)/100</f>
      </c>
      <c r="P30" t="s">
        <v>22</v>
      </c>
    </row>
    <row r="31" spans="1:5" ht="12.75">
      <c r="A31" s="33" t="s">
        <v>50</v>
      </c>
      <c r="E31" s="34" t="s">
        <v>757</v>
      </c>
    </row>
    <row r="32" spans="1:5" ht="12.75">
      <c r="A32" s="35" t="s">
        <v>52</v>
      </c>
      <c r="E32" s="36" t="s">
        <v>758</v>
      </c>
    </row>
    <row r="33" spans="1:5" ht="229.5">
      <c r="A33" t="s">
        <v>53</v>
      </c>
      <c r="E33" s="34" t="s">
        <v>650</v>
      </c>
    </row>
    <row r="34" spans="1:16" ht="12.75">
      <c r="A34" s="25" t="s">
        <v>45</v>
      </c>
      <c r="B34" s="29" t="s">
        <v>72</v>
      </c>
      <c r="C34" s="29" t="s">
        <v>646</v>
      </c>
      <c r="D34" s="25" t="s">
        <v>28</v>
      </c>
      <c r="E34" s="30" t="s">
        <v>647</v>
      </c>
      <c r="F34" s="31" t="s">
        <v>121</v>
      </c>
      <c r="G34" s="32">
        <v>0.8</v>
      </c>
      <c r="H34" s="32">
        <v>0</v>
      </c>
      <c r="I34" s="32">
        <f>ROUND(ROUND(H34,2)*ROUND(G34,2),2)</f>
      </c>
      <c r="O34">
        <f>(I34*21)/100</f>
      </c>
      <c r="P34" t="s">
        <v>22</v>
      </c>
    </row>
    <row r="35" spans="1:5" ht="12.75">
      <c r="A35" s="33" t="s">
        <v>50</v>
      </c>
      <c r="E35" s="34" t="s">
        <v>759</v>
      </c>
    </row>
    <row r="36" spans="1:5" ht="12.75">
      <c r="A36" s="35" t="s">
        <v>52</v>
      </c>
      <c r="E36" s="36" t="s">
        <v>760</v>
      </c>
    </row>
    <row r="37" spans="1:5" ht="229.5">
      <c r="A37" t="s">
        <v>53</v>
      </c>
      <c r="E37" s="34" t="s">
        <v>650</v>
      </c>
    </row>
    <row r="38" spans="1:18" ht="12.75" customHeight="1">
      <c r="A38" s="6" t="s">
        <v>43</v>
      </c>
      <c r="B38" s="6"/>
      <c r="C38" s="39" t="s">
        <v>72</v>
      </c>
      <c r="D38" s="6"/>
      <c r="E38" s="27" t="s">
        <v>368</v>
      </c>
      <c r="F38" s="6"/>
      <c r="G38" s="6"/>
      <c r="H38" s="6"/>
      <c r="I38" s="40">
        <f>0+Q38</f>
      </c>
      <c r="O38">
        <f>0+R38</f>
      </c>
      <c r="Q38">
        <f>0+I39+I43+I47+I51+I55+I59+I63+I67+I71+I75+I79+I83+I87+I91</f>
      </c>
      <c r="R38">
        <f>0+O39+O43+O47+O51+O55+O59+O63+O67+O71+O75+O79+O83+O87+O91</f>
      </c>
    </row>
    <row r="39" spans="1:16" ht="12.75">
      <c r="A39" s="25" t="s">
        <v>45</v>
      </c>
      <c r="B39" s="29" t="s">
        <v>77</v>
      </c>
      <c r="C39" s="29" t="s">
        <v>761</v>
      </c>
      <c r="D39" s="25" t="s">
        <v>47</v>
      </c>
      <c r="E39" s="30" t="s">
        <v>762</v>
      </c>
      <c r="F39" s="31" t="s">
        <v>168</v>
      </c>
      <c r="G39" s="32">
        <v>2</v>
      </c>
      <c r="H39" s="32">
        <v>0</v>
      </c>
      <c r="I39" s="32">
        <f>ROUND(ROUND(H39,2)*ROUND(G39,2),2)</f>
      </c>
      <c r="O39">
        <f>(I39*21)/100</f>
      </c>
      <c r="P39" t="s">
        <v>22</v>
      </c>
    </row>
    <row r="40" spans="1:5" ht="25.5">
      <c r="A40" s="33" t="s">
        <v>50</v>
      </c>
      <c r="E40" s="34" t="s">
        <v>763</v>
      </c>
    </row>
    <row r="41" spans="1:5" ht="12.75">
      <c r="A41" s="35" t="s">
        <v>52</v>
      </c>
      <c r="E41" s="36" t="s">
        <v>47</v>
      </c>
    </row>
    <row r="42" spans="1:5" ht="76.5">
      <c r="A42" t="s">
        <v>53</v>
      </c>
      <c r="E42" s="34" t="s">
        <v>764</v>
      </c>
    </row>
    <row r="43" spans="1:16" ht="12.75">
      <c r="A43" s="25" t="s">
        <v>45</v>
      </c>
      <c r="B43" s="29" t="s">
        <v>40</v>
      </c>
      <c r="C43" s="29" t="s">
        <v>765</v>
      </c>
      <c r="D43" s="25" t="s">
        <v>47</v>
      </c>
      <c r="E43" s="30" t="s">
        <v>766</v>
      </c>
      <c r="F43" s="31" t="s">
        <v>168</v>
      </c>
      <c r="G43" s="32">
        <v>8</v>
      </c>
      <c r="H43" s="32">
        <v>0</v>
      </c>
      <c r="I43" s="32">
        <f>ROUND(ROUND(H43,2)*ROUND(G43,2),2)</f>
      </c>
      <c r="O43">
        <f>(I43*21)/100</f>
      </c>
      <c r="P43" t="s">
        <v>22</v>
      </c>
    </row>
    <row r="44" spans="1:5" ht="25.5">
      <c r="A44" s="33" t="s">
        <v>50</v>
      </c>
      <c r="E44" s="34" t="s">
        <v>767</v>
      </c>
    </row>
    <row r="45" spans="1:5" ht="12.75">
      <c r="A45" s="35" t="s">
        <v>52</v>
      </c>
      <c r="E45" s="36" t="s">
        <v>47</v>
      </c>
    </row>
    <row r="46" spans="1:5" ht="102">
      <c r="A46" t="s">
        <v>53</v>
      </c>
      <c r="E46" s="34" t="s">
        <v>768</v>
      </c>
    </row>
    <row r="47" spans="1:16" ht="12.75">
      <c r="A47" s="25" t="s">
        <v>45</v>
      </c>
      <c r="B47" s="29" t="s">
        <v>42</v>
      </c>
      <c r="C47" s="29" t="s">
        <v>769</v>
      </c>
      <c r="D47" s="25" t="s">
        <v>47</v>
      </c>
      <c r="E47" s="30" t="s">
        <v>770</v>
      </c>
      <c r="F47" s="31" t="s">
        <v>168</v>
      </c>
      <c r="G47" s="32">
        <v>12</v>
      </c>
      <c r="H47" s="32">
        <v>0</v>
      </c>
      <c r="I47" s="32">
        <f>ROUND(ROUND(H47,2)*ROUND(G47,2),2)</f>
      </c>
      <c r="O47">
        <f>(I47*21)/100</f>
      </c>
      <c r="P47" t="s">
        <v>22</v>
      </c>
    </row>
    <row r="48" spans="1:5" ht="25.5">
      <c r="A48" s="33" t="s">
        <v>50</v>
      </c>
      <c r="E48" s="34" t="s">
        <v>771</v>
      </c>
    </row>
    <row r="49" spans="1:5" ht="12.75">
      <c r="A49" s="35" t="s">
        <v>52</v>
      </c>
      <c r="E49" s="36" t="s">
        <v>47</v>
      </c>
    </row>
    <row r="50" spans="1:5" ht="51">
      <c r="A50" t="s">
        <v>53</v>
      </c>
      <c r="E50" s="34" t="s">
        <v>772</v>
      </c>
    </row>
    <row r="51" spans="1:16" ht="25.5">
      <c r="A51" s="25" t="s">
        <v>45</v>
      </c>
      <c r="B51" s="29" t="s">
        <v>92</v>
      </c>
      <c r="C51" s="29" t="s">
        <v>773</v>
      </c>
      <c r="D51" s="25" t="s">
        <v>47</v>
      </c>
      <c r="E51" s="30" t="s">
        <v>774</v>
      </c>
      <c r="F51" s="31" t="s">
        <v>168</v>
      </c>
      <c r="G51" s="32">
        <v>2</v>
      </c>
      <c r="H51" s="32">
        <v>0</v>
      </c>
      <c r="I51" s="32">
        <f>ROUND(ROUND(H51,2)*ROUND(G51,2),2)</f>
      </c>
      <c r="O51">
        <f>(I51*21)/100</f>
      </c>
      <c r="P51" t="s">
        <v>22</v>
      </c>
    </row>
    <row r="52" spans="1:5" ht="12.75">
      <c r="A52" s="33" t="s">
        <v>50</v>
      </c>
      <c r="E52" s="34" t="s">
        <v>775</v>
      </c>
    </row>
    <row r="53" spans="1:5" ht="12.75">
      <c r="A53" s="35" t="s">
        <v>52</v>
      </c>
      <c r="E53" s="36" t="s">
        <v>47</v>
      </c>
    </row>
    <row r="54" spans="1:5" ht="102">
      <c r="A54" t="s">
        <v>53</v>
      </c>
      <c r="E54" s="34" t="s">
        <v>768</v>
      </c>
    </row>
    <row r="55" spans="1:16" ht="25.5">
      <c r="A55" s="25" t="s">
        <v>45</v>
      </c>
      <c r="B55" s="29" t="s">
        <v>96</v>
      </c>
      <c r="C55" s="29" t="s">
        <v>776</v>
      </c>
      <c r="D55" s="25" t="s">
        <v>47</v>
      </c>
      <c r="E55" s="30" t="s">
        <v>777</v>
      </c>
      <c r="F55" s="31" t="s">
        <v>81</v>
      </c>
      <c r="G55" s="32">
        <v>1</v>
      </c>
      <c r="H55" s="32">
        <v>0</v>
      </c>
      <c r="I55" s="32">
        <f>ROUND(ROUND(H55,2)*ROUND(G55,2),2)</f>
      </c>
      <c r="O55">
        <f>(I55*21)/100</f>
      </c>
      <c r="P55" t="s">
        <v>22</v>
      </c>
    </row>
    <row r="56" spans="1:5" ht="12.75">
      <c r="A56" s="33" t="s">
        <v>50</v>
      </c>
      <c r="E56" s="34" t="s">
        <v>775</v>
      </c>
    </row>
    <row r="57" spans="1:5" ht="12.75">
      <c r="A57" s="35" t="s">
        <v>52</v>
      </c>
      <c r="E57" s="36" t="s">
        <v>47</v>
      </c>
    </row>
    <row r="58" spans="1:5" ht="76.5">
      <c r="A58" t="s">
        <v>53</v>
      </c>
      <c r="E58" s="34" t="s">
        <v>764</v>
      </c>
    </row>
    <row r="59" spans="1:16" ht="12.75">
      <c r="A59" s="25" t="s">
        <v>45</v>
      </c>
      <c r="B59" s="29" t="s">
        <v>151</v>
      </c>
      <c r="C59" s="29" t="s">
        <v>778</v>
      </c>
      <c r="D59" s="25" t="s">
        <v>47</v>
      </c>
      <c r="E59" s="30" t="s">
        <v>779</v>
      </c>
      <c r="F59" s="31" t="s">
        <v>168</v>
      </c>
      <c r="G59" s="32">
        <v>2</v>
      </c>
      <c r="H59" s="32">
        <v>0</v>
      </c>
      <c r="I59" s="32">
        <f>ROUND(ROUND(H59,2)*ROUND(G59,2),2)</f>
      </c>
      <c r="O59">
        <f>(I59*21)/100</f>
      </c>
      <c r="P59" t="s">
        <v>22</v>
      </c>
    </row>
    <row r="60" spans="1:5" ht="12.75">
      <c r="A60" s="33" t="s">
        <v>50</v>
      </c>
      <c r="E60" s="34" t="s">
        <v>775</v>
      </c>
    </row>
    <row r="61" spans="1:5" ht="12.75">
      <c r="A61" s="35" t="s">
        <v>52</v>
      </c>
      <c r="E61" s="36" t="s">
        <v>47</v>
      </c>
    </row>
    <row r="62" spans="1:5" ht="76.5">
      <c r="A62" t="s">
        <v>53</v>
      </c>
      <c r="E62" s="34" t="s">
        <v>780</v>
      </c>
    </row>
    <row r="63" spans="1:16" ht="12.75">
      <c r="A63" s="25" t="s">
        <v>45</v>
      </c>
      <c r="B63" s="29" t="s">
        <v>156</v>
      </c>
      <c r="C63" s="29" t="s">
        <v>781</v>
      </c>
      <c r="D63" s="25" t="s">
        <v>47</v>
      </c>
      <c r="E63" s="30" t="s">
        <v>782</v>
      </c>
      <c r="F63" s="31" t="s">
        <v>168</v>
      </c>
      <c r="G63" s="32">
        <v>2</v>
      </c>
      <c r="H63" s="32">
        <v>0</v>
      </c>
      <c r="I63" s="32">
        <f>ROUND(ROUND(H63,2)*ROUND(G63,2),2)</f>
      </c>
      <c r="O63">
        <f>(I63*21)/100</f>
      </c>
      <c r="P63" t="s">
        <v>22</v>
      </c>
    </row>
    <row r="64" spans="1:5" ht="25.5">
      <c r="A64" s="33" t="s">
        <v>50</v>
      </c>
      <c r="E64" s="34" t="s">
        <v>783</v>
      </c>
    </row>
    <row r="65" spans="1:5" ht="12.75">
      <c r="A65" s="35" t="s">
        <v>52</v>
      </c>
      <c r="E65" s="36" t="s">
        <v>47</v>
      </c>
    </row>
    <row r="66" spans="1:5" ht="63.75">
      <c r="A66" t="s">
        <v>53</v>
      </c>
      <c r="E66" s="34" t="s">
        <v>784</v>
      </c>
    </row>
    <row r="67" spans="1:16" ht="12.75">
      <c r="A67" s="25" t="s">
        <v>45</v>
      </c>
      <c r="B67" s="29" t="s">
        <v>161</v>
      </c>
      <c r="C67" s="29" t="s">
        <v>785</v>
      </c>
      <c r="D67" s="25" t="s">
        <v>47</v>
      </c>
      <c r="E67" s="30" t="s">
        <v>786</v>
      </c>
      <c r="F67" s="31" t="s">
        <v>168</v>
      </c>
      <c r="G67" s="32">
        <v>8</v>
      </c>
      <c r="H67" s="32">
        <v>0</v>
      </c>
      <c r="I67" s="32">
        <f>ROUND(ROUND(H67,2)*ROUND(G67,2),2)</f>
      </c>
      <c r="O67">
        <f>(I67*21)/100</f>
      </c>
      <c r="P67" t="s">
        <v>22</v>
      </c>
    </row>
    <row r="68" spans="1:5" ht="12.75">
      <c r="A68" s="33" t="s">
        <v>50</v>
      </c>
      <c r="E68" s="34" t="s">
        <v>775</v>
      </c>
    </row>
    <row r="69" spans="1:5" ht="12.75">
      <c r="A69" s="35" t="s">
        <v>52</v>
      </c>
      <c r="E69" s="36" t="s">
        <v>47</v>
      </c>
    </row>
    <row r="70" spans="1:5" ht="89.25">
      <c r="A70" t="s">
        <v>53</v>
      </c>
      <c r="E70" s="34" t="s">
        <v>787</v>
      </c>
    </row>
    <row r="71" spans="1:16" ht="12.75">
      <c r="A71" s="25" t="s">
        <v>45</v>
      </c>
      <c r="B71" s="29" t="s">
        <v>165</v>
      </c>
      <c r="C71" s="29" t="s">
        <v>788</v>
      </c>
      <c r="D71" s="25" t="s">
        <v>47</v>
      </c>
      <c r="E71" s="30" t="s">
        <v>789</v>
      </c>
      <c r="F71" s="31" t="s">
        <v>81</v>
      </c>
      <c r="G71" s="32">
        <v>2</v>
      </c>
      <c r="H71" s="32">
        <v>0</v>
      </c>
      <c r="I71" s="32">
        <f>ROUND(ROUND(H71,2)*ROUND(G71,2),2)</f>
      </c>
      <c r="O71">
        <f>(I71*21)/100</f>
      </c>
      <c r="P71" t="s">
        <v>22</v>
      </c>
    </row>
    <row r="72" spans="1:5" ht="12.75">
      <c r="A72" s="33" t="s">
        <v>50</v>
      </c>
      <c r="E72" s="34" t="s">
        <v>790</v>
      </c>
    </row>
    <row r="73" spans="1:5" ht="12.75">
      <c r="A73" s="35" t="s">
        <v>52</v>
      </c>
      <c r="E73" s="36" t="s">
        <v>791</v>
      </c>
    </row>
    <row r="74" spans="1:5" ht="51">
      <c r="A74" t="s">
        <v>53</v>
      </c>
      <c r="E74" s="34" t="s">
        <v>792</v>
      </c>
    </row>
    <row r="75" spans="1:16" ht="12.75">
      <c r="A75" s="25" t="s">
        <v>45</v>
      </c>
      <c r="B75" s="29" t="s">
        <v>171</v>
      </c>
      <c r="C75" s="29" t="s">
        <v>793</v>
      </c>
      <c r="D75" s="25" t="s">
        <v>47</v>
      </c>
      <c r="E75" s="30" t="s">
        <v>794</v>
      </c>
      <c r="F75" s="31" t="s">
        <v>81</v>
      </c>
      <c r="G75" s="32">
        <v>5</v>
      </c>
      <c r="H75" s="32">
        <v>0</v>
      </c>
      <c r="I75" s="32">
        <f>ROUND(ROUND(H75,2)*ROUND(G75,2),2)</f>
      </c>
      <c r="O75">
        <f>(I75*21)/100</f>
      </c>
      <c r="P75" t="s">
        <v>22</v>
      </c>
    </row>
    <row r="76" spans="1:5" ht="12.75">
      <c r="A76" s="33" t="s">
        <v>50</v>
      </c>
      <c r="E76" s="34" t="s">
        <v>795</v>
      </c>
    </row>
    <row r="77" spans="1:5" ht="12.75">
      <c r="A77" s="35" t="s">
        <v>52</v>
      </c>
      <c r="E77" s="36" t="s">
        <v>47</v>
      </c>
    </row>
    <row r="78" spans="1:5" ht="51">
      <c r="A78" t="s">
        <v>53</v>
      </c>
      <c r="E78" s="34" t="s">
        <v>796</v>
      </c>
    </row>
    <row r="79" spans="1:16" ht="25.5">
      <c r="A79" s="25" t="s">
        <v>45</v>
      </c>
      <c r="B79" s="29" t="s">
        <v>176</v>
      </c>
      <c r="C79" s="29" t="s">
        <v>797</v>
      </c>
      <c r="D79" s="25" t="s">
        <v>47</v>
      </c>
      <c r="E79" s="30" t="s">
        <v>798</v>
      </c>
      <c r="F79" s="31" t="s">
        <v>81</v>
      </c>
      <c r="G79" s="32">
        <v>2</v>
      </c>
      <c r="H79" s="32">
        <v>0</v>
      </c>
      <c r="I79" s="32">
        <f>ROUND(ROUND(H79,2)*ROUND(G79,2),2)</f>
      </c>
      <c r="O79">
        <f>(I79*21)/100</f>
      </c>
      <c r="P79" t="s">
        <v>22</v>
      </c>
    </row>
    <row r="80" spans="1:5" ht="25.5">
      <c r="A80" s="33" t="s">
        <v>50</v>
      </c>
      <c r="E80" s="34" t="s">
        <v>799</v>
      </c>
    </row>
    <row r="81" spans="1:5" ht="12.75">
      <c r="A81" s="35" t="s">
        <v>52</v>
      </c>
      <c r="E81" s="36" t="s">
        <v>791</v>
      </c>
    </row>
    <row r="82" spans="1:5" ht="63.75">
      <c r="A82" t="s">
        <v>53</v>
      </c>
      <c r="E82" s="34" t="s">
        <v>800</v>
      </c>
    </row>
    <row r="83" spans="1:16" ht="12.75">
      <c r="A83" s="25" t="s">
        <v>45</v>
      </c>
      <c r="B83" s="29" t="s">
        <v>240</v>
      </c>
      <c r="C83" s="29" t="s">
        <v>801</v>
      </c>
      <c r="D83" s="25" t="s">
        <v>47</v>
      </c>
      <c r="E83" s="30" t="s">
        <v>802</v>
      </c>
      <c r="F83" s="31" t="s">
        <v>168</v>
      </c>
      <c r="G83" s="32">
        <v>0.1</v>
      </c>
      <c r="H83" s="32">
        <v>0</v>
      </c>
      <c r="I83" s="32">
        <f>ROUND(ROUND(H83,2)*ROUND(G83,2),2)</f>
      </c>
      <c r="O83">
        <f>(I83*21)/100</f>
      </c>
      <c r="P83" t="s">
        <v>22</v>
      </c>
    </row>
    <row r="84" spans="1:5" ht="12.75">
      <c r="A84" s="33" t="s">
        <v>50</v>
      </c>
      <c r="E84" s="34" t="s">
        <v>47</v>
      </c>
    </row>
    <row r="85" spans="1:5" ht="12.75">
      <c r="A85" s="35" t="s">
        <v>52</v>
      </c>
      <c r="E85" s="36" t="s">
        <v>47</v>
      </c>
    </row>
    <row r="86" spans="1:5" ht="63.75">
      <c r="A86" t="s">
        <v>53</v>
      </c>
      <c r="E86" s="34" t="s">
        <v>803</v>
      </c>
    </row>
    <row r="87" spans="1:16" ht="12.75">
      <c r="A87" s="25" t="s">
        <v>45</v>
      </c>
      <c r="B87" s="29" t="s">
        <v>243</v>
      </c>
      <c r="C87" s="29" t="s">
        <v>804</v>
      </c>
      <c r="D87" s="25" t="s">
        <v>47</v>
      </c>
      <c r="E87" s="30" t="s">
        <v>805</v>
      </c>
      <c r="F87" s="31" t="s">
        <v>168</v>
      </c>
      <c r="G87" s="32">
        <v>2</v>
      </c>
      <c r="H87" s="32">
        <v>0</v>
      </c>
      <c r="I87" s="32">
        <f>ROUND(ROUND(H87,2)*ROUND(G87,2),2)</f>
      </c>
      <c r="O87">
        <f>(I87*21)/100</f>
      </c>
      <c r="P87" t="s">
        <v>22</v>
      </c>
    </row>
    <row r="88" spans="1:5" ht="12.75">
      <c r="A88" s="33" t="s">
        <v>50</v>
      </c>
      <c r="E88" s="34" t="s">
        <v>775</v>
      </c>
    </row>
    <row r="89" spans="1:5" ht="12.75">
      <c r="A89" s="35" t="s">
        <v>52</v>
      </c>
      <c r="E89" s="36" t="s">
        <v>47</v>
      </c>
    </row>
    <row r="90" spans="1:5" ht="51">
      <c r="A90" t="s">
        <v>53</v>
      </c>
      <c r="E90" s="34" t="s">
        <v>806</v>
      </c>
    </row>
    <row r="91" spans="1:16" ht="25.5">
      <c r="A91" s="25" t="s">
        <v>45</v>
      </c>
      <c r="B91" s="29" t="s">
        <v>248</v>
      </c>
      <c r="C91" s="29" t="s">
        <v>807</v>
      </c>
      <c r="D91" s="25" t="s">
        <v>47</v>
      </c>
      <c r="E91" s="30" t="s">
        <v>808</v>
      </c>
      <c r="F91" s="31" t="s">
        <v>81</v>
      </c>
      <c r="G91" s="32">
        <v>1</v>
      </c>
      <c r="H91" s="32">
        <v>0</v>
      </c>
      <c r="I91" s="32">
        <f>ROUND(ROUND(H91,2)*ROUND(G91,2),2)</f>
      </c>
      <c r="O91">
        <f>(I91*21)/100</f>
      </c>
      <c r="P91" t="s">
        <v>22</v>
      </c>
    </row>
    <row r="92" spans="1:5" ht="25.5">
      <c r="A92" s="33" t="s">
        <v>50</v>
      </c>
      <c r="E92" s="34" t="s">
        <v>809</v>
      </c>
    </row>
    <row r="93" spans="1:5" ht="12.75">
      <c r="A93" s="35" t="s">
        <v>52</v>
      </c>
      <c r="E93" s="36" t="s">
        <v>47</v>
      </c>
    </row>
    <row r="94" spans="1:5" ht="76.5">
      <c r="A94" t="s">
        <v>53</v>
      </c>
      <c r="E94" s="34" t="s">
        <v>810</v>
      </c>
    </row>
  </sheetData>
  <mergeCells count="10">
    <mergeCell ref="C3:D3"/>
    <mergeCell ref="C4:D4"/>
    <mergeCell ref="A5:A6"/>
    <mergeCell ref="B5:B6"/>
    <mergeCell ref="C5:C6"/>
    <mergeCell ref="D5:D6"/>
    <mergeCell ref="E5:E6"/>
    <mergeCell ref="F5:F6"/>
    <mergeCell ref="G5:G6"/>
    <mergeCell ref="H5:I5"/>
  </mergeCells>
  <printOptions/>
  <pageMargins left="0.75" right="0.75" top="1" bottom="1" header="0.5" footer="0.5"/>
  <pageSetup fitToHeight="0" fitToWidth="1" horizontalDpi="300" verticalDpi="300" orientation="portrait" paperSize="9"/>
  <drawing r:id="rId1"/>
</worksheet>
</file>

<file path=xl/worksheets/sheet13.xml><?xml version="1.0" encoding="utf-8"?>
<worksheet xmlns="http://schemas.openxmlformats.org/spreadsheetml/2006/main" xmlns:r="http://schemas.openxmlformats.org/officeDocument/2006/relationships">
  <sheetPr>
    <pageSetUpPr fitToPage="1"/>
  </sheetPr>
  <dimension ref="A1:R204"/>
  <sheetViews>
    <sheetView workbookViewId="0" topLeftCell="A1">
      <pane ySplit="7" topLeftCell="A8" activePane="bottomLeft" state="frozen"/>
      <selection pane="topLeft" activeCell="A1" sqref="A1"/>
      <selection pane="bottomLeft" activeCell="A8" sqref="A8"/>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11</v>
      </c>
      <c r="B1" s="1"/>
      <c r="C1" s="1"/>
      <c r="D1" s="1"/>
      <c r="E1" s="1" t="s">
        <v>0</v>
      </c>
      <c r="F1" s="1"/>
      <c r="G1" s="1"/>
      <c r="H1" s="1"/>
      <c r="I1" s="1"/>
      <c r="P1" t="s">
        <v>22</v>
      </c>
    </row>
    <row r="2" spans="2:16" ht="24.75" customHeight="1">
      <c r="B2" s="1"/>
      <c r="C2" s="1"/>
      <c r="D2" s="1"/>
      <c r="E2" s="2" t="s">
        <v>13</v>
      </c>
      <c r="F2" s="1"/>
      <c r="G2" s="1"/>
      <c r="H2" s="6"/>
      <c r="I2" s="6"/>
      <c r="O2">
        <f>0+O8+O17+O46+O51+O56</f>
      </c>
      <c r="P2" t="s">
        <v>22</v>
      </c>
    </row>
    <row r="3" spans="1:16" ht="15" customHeight="1">
      <c r="A3" t="s">
        <v>12</v>
      </c>
      <c r="B3" s="12" t="s">
        <v>14</v>
      </c>
      <c r="C3" s="13" t="s">
        <v>15</v>
      </c>
      <c r="D3" s="1"/>
      <c r="E3" s="14" t="s">
        <v>16</v>
      </c>
      <c r="F3" s="1"/>
      <c r="G3" s="9"/>
      <c r="H3" s="8" t="s">
        <v>811</v>
      </c>
      <c r="I3" s="37">
        <f>0+I8+I17+I46+I51+I56</f>
      </c>
      <c r="O3" t="s">
        <v>19</v>
      </c>
      <c r="P3" t="s">
        <v>22</v>
      </c>
    </row>
    <row r="4" spans="1:16" ht="15" customHeight="1">
      <c r="A4" t="s">
        <v>17</v>
      </c>
      <c r="B4" s="16" t="s">
        <v>18</v>
      </c>
      <c r="C4" s="17" t="s">
        <v>811</v>
      </c>
      <c r="D4" s="6"/>
      <c r="E4" s="18" t="s">
        <v>812</v>
      </c>
      <c r="F4" s="6"/>
      <c r="G4" s="6"/>
      <c r="H4" s="19"/>
      <c r="I4" s="19"/>
      <c r="O4" t="s">
        <v>20</v>
      </c>
      <c r="P4" t="s">
        <v>22</v>
      </c>
    </row>
    <row r="5" spans="1:16" ht="12.75" customHeight="1">
      <c r="A5" s="15" t="s">
        <v>25</v>
      </c>
      <c r="B5" s="15" t="s">
        <v>27</v>
      </c>
      <c r="C5" s="15" t="s">
        <v>29</v>
      </c>
      <c r="D5" s="15" t="s">
        <v>30</v>
      </c>
      <c r="E5" s="15" t="s">
        <v>32</v>
      </c>
      <c r="F5" s="15" t="s">
        <v>34</v>
      </c>
      <c r="G5" s="15" t="s">
        <v>36</v>
      </c>
      <c r="H5" s="15" t="s">
        <v>38</v>
      </c>
      <c r="I5" s="15"/>
      <c r="O5" t="s">
        <v>21</v>
      </c>
      <c r="P5" t="s">
        <v>22</v>
      </c>
    </row>
    <row r="6" spans="1:9" ht="12.75" customHeight="1">
      <c r="A6" s="15"/>
      <c r="B6" s="15"/>
      <c r="C6" s="15"/>
      <c r="D6" s="15"/>
      <c r="E6" s="15"/>
      <c r="F6" s="15"/>
      <c r="G6" s="15"/>
      <c r="H6" s="15" t="s">
        <v>39</v>
      </c>
      <c r="I6" s="15" t="s">
        <v>41</v>
      </c>
    </row>
    <row r="7" spans="1:9" ht="12.75" customHeight="1">
      <c r="A7" s="15" t="s">
        <v>26</v>
      </c>
      <c r="B7" s="15" t="s">
        <v>28</v>
      </c>
      <c r="C7" s="15" t="s">
        <v>22</v>
      </c>
      <c r="D7" s="15" t="s">
        <v>31</v>
      </c>
      <c r="E7" s="15" t="s">
        <v>33</v>
      </c>
      <c r="F7" s="15" t="s">
        <v>35</v>
      </c>
      <c r="G7" s="15" t="s">
        <v>37</v>
      </c>
      <c r="H7" s="15" t="s">
        <v>40</v>
      </c>
      <c r="I7" s="15" t="s">
        <v>42</v>
      </c>
    </row>
    <row r="8" spans="1:18" ht="12.75" customHeight="1">
      <c r="A8" s="19" t="s">
        <v>43</v>
      </c>
      <c r="B8" s="19"/>
      <c r="C8" s="26" t="s">
        <v>26</v>
      </c>
      <c r="D8" s="19"/>
      <c r="E8" s="27" t="s">
        <v>44</v>
      </c>
      <c r="F8" s="19"/>
      <c r="G8" s="19"/>
      <c r="H8" s="19"/>
      <c r="I8" s="28">
        <f>0+Q8</f>
      </c>
      <c r="O8">
        <f>0+R8</f>
      </c>
      <c r="Q8">
        <f>0+I9+I13</f>
      </c>
      <c r="R8">
        <f>0+O9+O13</f>
      </c>
    </row>
    <row r="9" spans="1:16" ht="12.75">
      <c r="A9" s="25" t="s">
        <v>45</v>
      </c>
      <c r="B9" s="29" t="s">
        <v>28</v>
      </c>
      <c r="C9" s="29" t="s">
        <v>180</v>
      </c>
      <c r="D9" s="25" t="s">
        <v>47</v>
      </c>
      <c r="E9" s="30" t="s">
        <v>181</v>
      </c>
      <c r="F9" s="31" t="s">
        <v>121</v>
      </c>
      <c r="G9" s="32">
        <v>176.9</v>
      </c>
      <c r="H9" s="32">
        <v>0</v>
      </c>
      <c r="I9" s="32">
        <f>ROUND(ROUND(H9,2)*ROUND(G9,2),2)</f>
      </c>
      <c r="O9">
        <f>(I9*21)/100</f>
      </c>
      <c r="P9" t="s">
        <v>22</v>
      </c>
    </row>
    <row r="10" spans="1:5" ht="12.75">
      <c r="A10" s="33" t="s">
        <v>50</v>
      </c>
      <c r="E10" s="34" t="s">
        <v>813</v>
      </c>
    </row>
    <row r="11" spans="1:5" ht="12.75">
      <c r="A11" s="35" t="s">
        <v>52</v>
      </c>
      <c r="E11" s="36" t="s">
        <v>47</v>
      </c>
    </row>
    <row r="12" spans="1:5" ht="25.5">
      <c r="A12" t="s">
        <v>53</v>
      </c>
      <c r="E12" s="34" t="s">
        <v>183</v>
      </c>
    </row>
    <row r="13" spans="1:16" ht="12.75">
      <c r="A13" s="25" t="s">
        <v>45</v>
      </c>
      <c r="B13" s="29" t="s">
        <v>22</v>
      </c>
      <c r="C13" s="29" t="s">
        <v>97</v>
      </c>
      <c r="D13" s="25" t="s">
        <v>47</v>
      </c>
      <c r="E13" s="30" t="s">
        <v>98</v>
      </c>
      <c r="F13" s="31" t="s">
        <v>121</v>
      </c>
      <c r="G13" s="32">
        <v>1</v>
      </c>
      <c r="H13" s="32">
        <v>0</v>
      </c>
      <c r="I13" s="32">
        <f>ROUND(ROUND(H13,2)*ROUND(G13,2),2)</f>
      </c>
      <c r="O13">
        <f>(I13*21)/100</f>
      </c>
      <c r="P13" t="s">
        <v>22</v>
      </c>
    </row>
    <row r="14" spans="1:5" ht="12.75">
      <c r="A14" s="33" t="s">
        <v>50</v>
      </c>
      <c r="E14" s="34" t="s">
        <v>748</v>
      </c>
    </row>
    <row r="15" spans="1:5" ht="12.75">
      <c r="A15" s="35" t="s">
        <v>52</v>
      </c>
      <c r="E15" s="36" t="s">
        <v>47</v>
      </c>
    </row>
    <row r="16" spans="1:5" ht="12.75">
      <c r="A16" t="s">
        <v>53</v>
      </c>
      <c r="E16" s="34" t="s">
        <v>91</v>
      </c>
    </row>
    <row r="17" spans="1:18" ht="12.75" customHeight="1">
      <c r="A17" s="6" t="s">
        <v>43</v>
      </c>
      <c r="B17" s="6"/>
      <c r="C17" s="39" t="s">
        <v>28</v>
      </c>
      <c r="D17" s="6"/>
      <c r="E17" s="27" t="s">
        <v>102</v>
      </c>
      <c r="F17" s="6"/>
      <c r="G17" s="6"/>
      <c r="H17" s="6"/>
      <c r="I17" s="40">
        <f>0+Q17</f>
      </c>
      <c r="O17">
        <f>0+R17</f>
      </c>
      <c r="Q17">
        <f>0+I18+I22+I26+I30+I34+I38+I42</f>
      </c>
      <c r="R17">
        <f>0+O18+O22+O26+O30+O34+O38+O42</f>
      </c>
    </row>
    <row r="18" spans="1:16" ht="12.75">
      <c r="A18" s="25" t="s">
        <v>45</v>
      </c>
      <c r="B18" s="29" t="s">
        <v>31</v>
      </c>
      <c r="C18" s="29" t="s">
        <v>814</v>
      </c>
      <c r="D18" s="25" t="s">
        <v>47</v>
      </c>
      <c r="E18" s="30" t="s">
        <v>815</v>
      </c>
      <c r="F18" s="31" t="s">
        <v>121</v>
      </c>
      <c r="G18" s="32">
        <v>1.2</v>
      </c>
      <c r="H18" s="32">
        <v>0</v>
      </c>
      <c r="I18" s="32">
        <f>ROUND(ROUND(H18,2)*ROUND(G18,2),2)</f>
      </c>
      <c r="O18">
        <f>(I18*21)/100</f>
      </c>
      <c r="P18" t="s">
        <v>22</v>
      </c>
    </row>
    <row r="19" spans="1:5" ht="25.5">
      <c r="A19" s="33" t="s">
        <v>50</v>
      </c>
      <c r="E19" s="34" t="s">
        <v>816</v>
      </c>
    </row>
    <row r="20" spans="1:5" ht="12.75">
      <c r="A20" s="35" t="s">
        <v>52</v>
      </c>
      <c r="E20" s="36" t="s">
        <v>817</v>
      </c>
    </row>
    <row r="21" spans="1:5" ht="63.75">
      <c r="A21" t="s">
        <v>53</v>
      </c>
      <c r="E21" s="34" t="s">
        <v>197</v>
      </c>
    </row>
    <row r="22" spans="1:16" ht="12.75">
      <c r="A22" s="25" t="s">
        <v>45</v>
      </c>
      <c r="B22" s="29" t="s">
        <v>33</v>
      </c>
      <c r="C22" s="29" t="s">
        <v>818</v>
      </c>
      <c r="D22" s="25" t="s">
        <v>47</v>
      </c>
      <c r="E22" s="30" t="s">
        <v>819</v>
      </c>
      <c r="F22" s="31" t="s">
        <v>121</v>
      </c>
      <c r="G22" s="32">
        <v>20.2</v>
      </c>
      <c r="H22" s="32">
        <v>0</v>
      </c>
      <c r="I22" s="32">
        <f>ROUND(ROUND(H22,2)*ROUND(G22,2),2)</f>
      </c>
      <c r="O22">
        <f>(I22*21)/100</f>
      </c>
      <c r="P22" t="s">
        <v>22</v>
      </c>
    </row>
    <row r="23" spans="1:5" ht="51">
      <c r="A23" s="33" t="s">
        <v>50</v>
      </c>
      <c r="E23" s="34" t="s">
        <v>820</v>
      </c>
    </row>
    <row r="24" spans="1:5" ht="12.75">
      <c r="A24" s="35" t="s">
        <v>52</v>
      </c>
      <c r="E24" s="36" t="s">
        <v>821</v>
      </c>
    </row>
    <row r="25" spans="1:5" ht="318.75">
      <c r="A25" t="s">
        <v>53</v>
      </c>
      <c r="E25" s="34" t="s">
        <v>558</v>
      </c>
    </row>
    <row r="26" spans="1:16" ht="12.75">
      <c r="A26" s="25" t="s">
        <v>45</v>
      </c>
      <c r="B26" s="29" t="s">
        <v>35</v>
      </c>
      <c r="C26" s="29" t="s">
        <v>749</v>
      </c>
      <c r="D26" s="25" t="s">
        <v>47</v>
      </c>
      <c r="E26" s="30" t="s">
        <v>750</v>
      </c>
      <c r="F26" s="31" t="s">
        <v>121</v>
      </c>
      <c r="G26" s="32">
        <v>15.5</v>
      </c>
      <c r="H26" s="32">
        <v>0</v>
      </c>
      <c r="I26" s="32">
        <f>ROUND(ROUND(H26,2)*ROUND(G26,2),2)</f>
      </c>
      <c r="O26">
        <f>(I26*21)/100</f>
      </c>
      <c r="P26" t="s">
        <v>22</v>
      </c>
    </row>
    <row r="27" spans="1:5" ht="25.5">
      <c r="A27" s="33" t="s">
        <v>50</v>
      </c>
      <c r="E27" s="34" t="s">
        <v>822</v>
      </c>
    </row>
    <row r="28" spans="1:5" ht="12.75">
      <c r="A28" s="35" t="s">
        <v>52</v>
      </c>
      <c r="E28" s="36" t="s">
        <v>823</v>
      </c>
    </row>
    <row r="29" spans="1:5" ht="318.75">
      <c r="A29" t="s">
        <v>53</v>
      </c>
      <c r="E29" s="34" t="s">
        <v>558</v>
      </c>
    </row>
    <row r="30" spans="1:16" ht="12.75">
      <c r="A30" s="25" t="s">
        <v>45</v>
      </c>
      <c r="B30" s="29" t="s">
        <v>37</v>
      </c>
      <c r="C30" s="29" t="s">
        <v>749</v>
      </c>
      <c r="D30" s="25" t="s">
        <v>28</v>
      </c>
      <c r="E30" s="30" t="s">
        <v>750</v>
      </c>
      <c r="F30" s="31" t="s">
        <v>121</v>
      </c>
      <c r="G30" s="32">
        <v>139.98</v>
      </c>
      <c r="H30" s="32">
        <v>0</v>
      </c>
      <c r="I30" s="32">
        <f>ROUND(ROUND(H30,2)*ROUND(G30,2),2)</f>
      </c>
      <c r="O30">
        <f>(I30*21)/100</f>
      </c>
      <c r="P30" t="s">
        <v>22</v>
      </c>
    </row>
    <row r="31" spans="1:5" ht="38.25">
      <c r="A31" s="33" t="s">
        <v>50</v>
      </c>
      <c r="E31" s="34" t="s">
        <v>824</v>
      </c>
    </row>
    <row r="32" spans="1:5" ht="12.75">
      <c r="A32" s="35" t="s">
        <v>52</v>
      </c>
      <c r="E32" s="36" t="s">
        <v>825</v>
      </c>
    </row>
    <row r="33" spans="1:5" ht="318.75">
      <c r="A33" t="s">
        <v>53</v>
      </c>
      <c r="E33" s="34" t="s">
        <v>558</v>
      </c>
    </row>
    <row r="34" spans="1:16" ht="12.75">
      <c r="A34" s="25" t="s">
        <v>45</v>
      </c>
      <c r="B34" s="29" t="s">
        <v>72</v>
      </c>
      <c r="C34" s="29" t="s">
        <v>133</v>
      </c>
      <c r="D34" s="25" t="s">
        <v>47</v>
      </c>
      <c r="E34" s="30" t="s">
        <v>134</v>
      </c>
      <c r="F34" s="31" t="s">
        <v>121</v>
      </c>
      <c r="G34" s="32">
        <v>176.9</v>
      </c>
      <c r="H34" s="32">
        <v>0</v>
      </c>
      <c r="I34" s="32">
        <f>ROUND(ROUND(H34,2)*ROUND(G34,2),2)</f>
      </c>
      <c r="O34">
        <f>(I34*21)/100</f>
      </c>
      <c r="P34" t="s">
        <v>22</v>
      </c>
    </row>
    <row r="35" spans="1:5" ht="12.75">
      <c r="A35" s="33" t="s">
        <v>50</v>
      </c>
      <c r="E35" s="34" t="s">
        <v>755</v>
      </c>
    </row>
    <row r="36" spans="1:5" ht="12.75">
      <c r="A36" s="35" t="s">
        <v>52</v>
      </c>
      <c r="E36" s="36" t="s">
        <v>826</v>
      </c>
    </row>
    <row r="37" spans="1:5" ht="191.25">
      <c r="A37" t="s">
        <v>53</v>
      </c>
      <c r="E37" s="34" t="s">
        <v>136</v>
      </c>
    </row>
    <row r="38" spans="1:16" ht="12.75">
      <c r="A38" s="25" t="s">
        <v>45</v>
      </c>
      <c r="B38" s="29" t="s">
        <v>77</v>
      </c>
      <c r="C38" s="29" t="s">
        <v>646</v>
      </c>
      <c r="D38" s="25" t="s">
        <v>47</v>
      </c>
      <c r="E38" s="30" t="s">
        <v>647</v>
      </c>
      <c r="F38" s="31" t="s">
        <v>121</v>
      </c>
      <c r="G38" s="32">
        <v>130.04</v>
      </c>
      <c r="H38" s="32">
        <v>0</v>
      </c>
      <c r="I38" s="32">
        <f>ROUND(ROUND(H38,2)*ROUND(G38,2),2)</f>
      </c>
      <c r="O38">
        <f>(I38*21)/100</f>
      </c>
      <c r="P38" t="s">
        <v>22</v>
      </c>
    </row>
    <row r="39" spans="1:5" ht="12.75">
      <c r="A39" s="33" t="s">
        <v>50</v>
      </c>
      <c r="E39" s="34" t="s">
        <v>757</v>
      </c>
    </row>
    <row r="40" spans="1:5" ht="12.75">
      <c r="A40" s="35" t="s">
        <v>52</v>
      </c>
      <c r="E40" s="36" t="s">
        <v>827</v>
      </c>
    </row>
    <row r="41" spans="1:5" ht="229.5">
      <c r="A41" t="s">
        <v>53</v>
      </c>
      <c r="E41" s="34" t="s">
        <v>650</v>
      </c>
    </row>
    <row r="42" spans="1:16" ht="12.75">
      <c r="A42" s="25" t="s">
        <v>45</v>
      </c>
      <c r="B42" s="29" t="s">
        <v>40</v>
      </c>
      <c r="C42" s="29" t="s">
        <v>646</v>
      </c>
      <c r="D42" s="25" t="s">
        <v>28</v>
      </c>
      <c r="E42" s="30" t="s">
        <v>647</v>
      </c>
      <c r="F42" s="31" t="s">
        <v>121</v>
      </c>
      <c r="G42" s="32">
        <v>25.38</v>
      </c>
      <c r="H42" s="32">
        <v>0</v>
      </c>
      <c r="I42" s="32">
        <f>ROUND(ROUND(H42,2)*ROUND(G42,2),2)</f>
      </c>
      <c r="O42">
        <f>(I42*21)/100</f>
      </c>
      <c r="P42" t="s">
        <v>22</v>
      </c>
    </row>
    <row r="43" spans="1:5" ht="12.75">
      <c r="A43" s="33" t="s">
        <v>50</v>
      </c>
      <c r="E43" s="34" t="s">
        <v>759</v>
      </c>
    </row>
    <row r="44" spans="1:5" ht="12.75">
      <c r="A44" s="35" t="s">
        <v>52</v>
      </c>
      <c r="E44" s="36" t="s">
        <v>828</v>
      </c>
    </row>
    <row r="45" spans="1:5" ht="229.5">
      <c r="A45" t="s">
        <v>53</v>
      </c>
      <c r="E45" s="34" t="s">
        <v>650</v>
      </c>
    </row>
    <row r="46" spans="1:18" ht="12.75" customHeight="1">
      <c r="A46" s="6" t="s">
        <v>43</v>
      </c>
      <c r="B46" s="6"/>
      <c r="C46" s="39" t="s">
        <v>22</v>
      </c>
      <c r="D46" s="6"/>
      <c r="E46" s="27" t="s">
        <v>252</v>
      </c>
      <c r="F46" s="6"/>
      <c r="G46" s="6"/>
      <c r="H46" s="6"/>
      <c r="I46" s="40">
        <f>0+Q46</f>
      </c>
      <c r="O46">
        <f>0+R46</f>
      </c>
      <c r="Q46">
        <f>0+I47</f>
      </c>
      <c r="R46">
        <f>0+O47</f>
      </c>
    </row>
    <row r="47" spans="1:16" ht="12.75">
      <c r="A47" s="25" t="s">
        <v>45</v>
      </c>
      <c r="B47" s="29" t="s">
        <v>42</v>
      </c>
      <c r="C47" s="29" t="s">
        <v>829</v>
      </c>
      <c r="D47" s="25" t="s">
        <v>47</v>
      </c>
      <c r="E47" s="30" t="s">
        <v>830</v>
      </c>
      <c r="F47" s="31" t="s">
        <v>121</v>
      </c>
      <c r="G47" s="32">
        <v>8.43</v>
      </c>
      <c r="H47" s="32">
        <v>0</v>
      </c>
      <c r="I47" s="32">
        <f>ROUND(ROUND(H47,2)*ROUND(G47,2),2)</f>
      </c>
      <c r="O47">
        <f>(I47*21)/100</f>
      </c>
      <c r="P47" t="s">
        <v>22</v>
      </c>
    </row>
    <row r="48" spans="1:5" ht="51">
      <c r="A48" s="33" t="s">
        <v>50</v>
      </c>
      <c r="E48" s="34" t="s">
        <v>831</v>
      </c>
    </row>
    <row r="49" spans="1:5" ht="12.75">
      <c r="A49" s="35" t="s">
        <v>52</v>
      </c>
      <c r="E49" s="36" t="s">
        <v>832</v>
      </c>
    </row>
    <row r="50" spans="1:5" ht="369.75">
      <c r="A50" t="s">
        <v>53</v>
      </c>
      <c r="E50" s="34" t="s">
        <v>573</v>
      </c>
    </row>
    <row r="51" spans="1:18" ht="12.75" customHeight="1">
      <c r="A51" s="6" t="s">
        <v>43</v>
      </c>
      <c r="B51" s="6"/>
      <c r="C51" s="39" t="s">
        <v>33</v>
      </c>
      <c r="D51" s="6"/>
      <c r="E51" s="27" t="s">
        <v>279</v>
      </c>
      <c r="F51" s="6"/>
      <c r="G51" s="6"/>
      <c r="H51" s="6"/>
      <c r="I51" s="40">
        <f>0+Q51</f>
      </c>
      <c r="O51">
        <f>0+R51</f>
      </c>
      <c r="Q51">
        <f>0+I52</f>
      </c>
      <c r="R51">
        <f>0+O52</f>
      </c>
    </row>
    <row r="52" spans="1:16" ht="12.75">
      <c r="A52" s="25" t="s">
        <v>45</v>
      </c>
      <c r="B52" s="29" t="s">
        <v>92</v>
      </c>
      <c r="C52" s="29" t="s">
        <v>655</v>
      </c>
      <c r="D52" s="25" t="s">
        <v>47</v>
      </c>
      <c r="E52" s="30" t="s">
        <v>656</v>
      </c>
      <c r="F52" s="31" t="s">
        <v>121</v>
      </c>
      <c r="G52" s="32">
        <v>11.03</v>
      </c>
      <c r="H52" s="32">
        <v>0</v>
      </c>
      <c r="I52" s="32">
        <f>ROUND(ROUND(H52,2)*ROUND(G52,2),2)</f>
      </c>
      <c r="O52">
        <f>(I52*21)/100</f>
      </c>
      <c r="P52" t="s">
        <v>22</v>
      </c>
    </row>
    <row r="53" spans="1:5" ht="25.5">
      <c r="A53" s="33" t="s">
        <v>50</v>
      </c>
      <c r="E53" s="34" t="s">
        <v>833</v>
      </c>
    </row>
    <row r="54" spans="1:5" ht="12.75">
      <c r="A54" s="35" t="s">
        <v>52</v>
      </c>
      <c r="E54" s="36" t="s">
        <v>834</v>
      </c>
    </row>
    <row r="55" spans="1:5" ht="369.75">
      <c r="A55" t="s">
        <v>53</v>
      </c>
      <c r="E55" s="34" t="s">
        <v>583</v>
      </c>
    </row>
    <row r="56" spans="1:18" ht="12.75" customHeight="1">
      <c r="A56" s="6" t="s">
        <v>43</v>
      </c>
      <c r="B56" s="6"/>
      <c r="C56" s="39" t="s">
        <v>72</v>
      </c>
      <c r="D56" s="6"/>
      <c r="E56" s="27" t="s">
        <v>368</v>
      </c>
      <c r="F56" s="6"/>
      <c r="G56" s="6"/>
      <c r="H56" s="6"/>
      <c r="I56" s="40">
        <f>0+Q56</f>
      </c>
      <c r="O56">
        <f>0+R56</f>
      </c>
      <c r="Q56">
        <f>0+I57+I61+I65+I69+I73+I77+I81+I85+I89+I93+I97+I101+I105+I109+I113+I117+I121+I125+I129+I133+I137+I141+I145+I149+I153+I157+I161+I165+I169+I173+I177+I181+I185+I189+I193+I197+I201</f>
      </c>
      <c r="R56">
        <f>0+O57+O61+O65+O69+O73+O77+O81+O85+O89+O93+O97+O101+O105+O109+O113+O117+O121+O125+O129+O133+O137+O141+O145+O149+O153+O157+O161+O165+O169+O173+O177+O181+O185+O189+O193+O197+O201</f>
      </c>
    </row>
    <row r="57" spans="1:16" ht="25.5">
      <c r="A57" s="25" t="s">
        <v>45</v>
      </c>
      <c r="B57" s="29" t="s">
        <v>96</v>
      </c>
      <c r="C57" s="29" t="s">
        <v>835</v>
      </c>
      <c r="D57" s="25" t="s">
        <v>47</v>
      </c>
      <c r="E57" s="30" t="s">
        <v>836</v>
      </c>
      <c r="F57" s="31" t="s">
        <v>81</v>
      </c>
      <c r="G57" s="32">
        <v>13</v>
      </c>
      <c r="H57" s="32">
        <v>0</v>
      </c>
      <c r="I57" s="32">
        <f>ROUND(ROUND(H57,2)*ROUND(G57,2),2)</f>
      </c>
      <c r="O57">
        <f>(I57*21)/100</f>
      </c>
      <c r="P57" t="s">
        <v>22</v>
      </c>
    </row>
    <row r="58" spans="1:5" ht="25.5">
      <c r="A58" s="33" t="s">
        <v>50</v>
      </c>
      <c r="E58" s="34" t="s">
        <v>837</v>
      </c>
    </row>
    <row r="59" spans="1:5" ht="12.75">
      <c r="A59" s="35" t="s">
        <v>52</v>
      </c>
      <c r="E59" s="36" t="s">
        <v>838</v>
      </c>
    </row>
    <row r="60" spans="1:5" ht="51">
      <c r="A60" t="s">
        <v>53</v>
      </c>
      <c r="E60" s="34" t="s">
        <v>772</v>
      </c>
    </row>
    <row r="61" spans="1:16" ht="12.75">
      <c r="A61" s="25" t="s">
        <v>45</v>
      </c>
      <c r="B61" s="29" t="s">
        <v>151</v>
      </c>
      <c r="C61" s="29" t="s">
        <v>761</v>
      </c>
      <c r="D61" s="25" t="s">
        <v>47</v>
      </c>
      <c r="E61" s="30" t="s">
        <v>762</v>
      </c>
      <c r="F61" s="31" t="s">
        <v>168</v>
      </c>
      <c r="G61" s="32">
        <v>6</v>
      </c>
      <c r="H61" s="32">
        <v>0</v>
      </c>
      <c r="I61" s="32">
        <f>ROUND(ROUND(H61,2)*ROUND(G61,2),2)</f>
      </c>
      <c r="O61">
        <f>(I61*21)/100</f>
      </c>
      <c r="P61" t="s">
        <v>22</v>
      </c>
    </row>
    <row r="62" spans="1:5" ht="25.5">
      <c r="A62" s="33" t="s">
        <v>50</v>
      </c>
      <c r="E62" s="34" t="s">
        <v>839</v>
      </c>
    </row>
    <row r="63" spans="1:5" ht="12.75">
      <c r="A63" s="35" t="s">
        <v>52</v>
      </c>
      <c r="E63" s="36" t="s">
        <v>840</v>
      </c>
    </row>
    <row r="64" spans="1:5" ht="76.5">
      <c r="A64" t="s">
        <v>53</v>
      </c>
      <c r="E64" s="34" t="s">
        <v>764</v>
      </c>
    </row>
    <row r="65" spans="1:16" ht="12.75">
      <c r="A65" s="25" t="s">
        <v>45</v>
      </c>
      <c r="B65" s="29" t="s">
        <v>156</v>
      </c>
      <c r="C65" s="29" t="s">
        <v>841</v>
      </c>
      <c r="D65" s="25" t="s">
        <v>47</v>
      </c>
      <c r="E65" s="30" t="s">
        <v>842</v>
      </c>
      <c r="F65" s="31" t="s">
        <v>168</v>
      </c>
      <c r="G65" s="32">
        <v>81</v>
      </c>
      <c r="H65" s="32">
        <v>0</v>
      </c>
      <c r="I65" s="32">
        <f>ROUND(ROUND(H65,2)*ROUND(G65,2),2)</f>
      </c>
      <c r="O65">
        <f>(I65*21)/100</f>
      </c>
      <c r="P65" t="s">
        <v>22</v>
      </c>
    </row>
    <row r="66" spans="1:5" ht="25.5">
      <c r="A66" s="33" t="s">
        <v>50</v>
      </c>
      <c r="E66" s="34" t="s">
        <v>843</v>
      </c>
    </row>
    <row r="67" spans="1:5" ht="12.75">
      <c r="A67" s="35" t="s">
        <v>52</v>
      </c>
      <c r="E67" s="36" t="s">
        <v>844</v>
      </c>
    </row>
    <row r="68" spans="1:5" ht="51">
      <c r="A68" t="s">
        <v>53</v>
      </c>
      <c r="E68" s="34" t="s">
        <v>845</v>
      </c>
    </row>
    <row r="69" spans="1:16" ht="12.75">
      <c r="A69" s="25" t="s">
        <v>45</v>
      </c>
      <c r="B69" s="29" t="s">
        <v>161</v>
      </c>
      <c r="C69" s="29" t="s">
        <v>841</v>
      </c>
      <c r="D69" s="25" t="s">
        <v>28</v>
      </c>
      <c r="E69" s="30" t="s">
        <v>842</v>
      </c>
      <c r="F69" s="31" t="s">
        <v>168</v>
      </c>
      <c r="G69" s="32">
        <v>58</v>
      </c>
      <c r="H69" s="32">
        <v>0</v>
      </c>
      <c r="I69" s="32">
        <f>ROUND(ROUND(H69,2)*ROUND(G69,2),2)</f>
      </c>
      <c r="O69">
        <f>(I69*21)/100</f>
      </c>
      <c r="P69" t="s">
        <v>22</v>
      </c>
    </row>
    <row r="70" spans="1:5" ht="25.5">
      <c r="A70" s="33" t="s">
        <v>50</v>
      </c>
      <c r="E70" s="34" t="s">
        <v>846</v>
      </c>
    </row>
    <row r="71" spans="1:5" ht="12.75">
      <c r="A71" s="35" t="s">
        <v>52</v>
      </c>
      <c r="E71" s="36" t="s">
        <v>847</v>
      </c>
    </row>
    <row r="72" spans="1:5" ht="51">
      <c r="A72" t="s">
        <v>53</v>
      </c>
      <c r="E72" s="34" t="s">
        <v>845</v>
      </c>
    </row>
    <row r="73" spans="1:16" ht="12.75">
      <c r="A73" s="25" t="s">
        <v>45</v>
      </c>
      <c r="B73" s="29" t="s">
        <v>165</v>
      </c>
      <c r="C73" s="29" t="s">
        <v>848</v>
      </c>
      <c r="D73" s="25" t="s">
        <v>47</v>
      </c>
      <c r="E73" s="30" t="s">
        <v>849</v>
      </c>
      <c r="F73" s="31" t="s">
        <v>168</v>
      </c>
      <c r="G73" s="32">
        <v>84</v>
      </c>
      <c r="H73" s="32">
        <v>0</v>
      </c>
      <c r="I73" s="32">
        <f>ROUND(ROUND(H73,2)*ROUND(G73,2),2)</f>
      </c>
      <c r="O73">
        <f>(I73*21)/100</f>
      </c>
      <c r="P73" t="s">
        <v>22</v>
      </c>
    </row>
    <row r="74" spans="1:5" ht="25.5">
      <c r="A74" s="33" t="s">
        <v>50</v>
      </c>
      <c r="E74" s="34" t="s">
        <v>850</v>
      </c>
    </row>
    <row r="75" spans="1:5" ht="12.75">
      <c r="A75" s="35" t="s">
        <v>52</v>
      </c>
      <c r="E75" s="36" t="s">
        <v>851</v>
      </c>
    </row>
    <row r="76" spans="1:5" ht="51">
      <c r="A76" t="s">
        <v>53</v>
      </c>
      <c r="E76" s="34" t="s">
        <v>852</v>
      </c>
    </row>
    <row r="77" spans="1:16" ht="12.75">
      <c r="A77" s="25" t="s">
        <v>45</v>
      </c>
      <c r="B77" s="29" t="s">
        <v>171</v>
      </c>
      <c r="C77" s="29" t="s">
        <v>853</v>
      </c>
      <c r="D77" s="25" t="s">
        <v>47</v>
      </c>
      <c r="E77" s="30" t="s">
        <v>854</v>
      </c>
      <c r="F77" s="31" t="s">
        <v>168</v>
      </c>
      <c r="G77" s="32">
        <v>282</v>
      </c>
      <c r="H77" s="32">
        <v>0</v>
      </c>
      <c r="I77" s="32">
        <f>ROUND(ROUND(H77,2)*ROUND(G77,2),2)</f>
      </c>
      <c r="O77">
        <f>(I77*21)/100</f>
      </c>
      <c r="P77" t="s">
        <v>22</v>
      </c>
    </row>
    <row r="78" spans="1:5" ht="25.5">
      <c r="A78" s="33" t="s">
        <v>50</v>
      </c>
      <c r="E78" s="34" t="s">
        <v>855</v>
      </c>
    </row>
    <row r="79" spans="1:5" ht="12.75">
      <c r="A79" s="35" t="s">
        <v>52</v>
      </c>
      <c r="E79" s="36" t="s">
        <v>856</v>
      </c>
    </row>
    <row r="80" spans="1:5" ht="89.25">
      <c r="A80" t="s">
        <v>53</v>
      </c>
      <c r="E80" s="34" t="s">
        <v>857</v>
      </c>
    </row>
    <row r="81" spans="1:16" ht="25.5">
      <c r="A81" s="25" t="s">
        <v>45</v>
      </c>
      <c r="B81" s="29" t="s">
        <v>176</v>
      </c>
      <c r="C81" s="29" t="s">
        <v>773</v>
      </c>
      <c r="D81" s="25" t="s">
        <v>47</v>
      </c>
      <c r="E81" s="30" t="s">
        <v>774</v>
      </c>
      <c r="F81" s="31" t="s">
        <v>168</v>
      </c>
      <c r="G81" s="32">
        <v>6</v>
      </c>
      <c r="H81" s="32">
        <v>0</v>
      </c>
      <c r="I81" s="32">
        <f>ROUND(ROUND(H81,2)*ROUND(G81,2),2)</f>
      </c>
      <c r="O81">
        <f>(I81*21)/100</f>
      </c>
      <c r="P81" t="s">
        <v>22</v>
      </c>
    </row>
    <row r="82" spans="1:5" ht="12.75">
      <c r="A82" s="33" t="s">
        <v>50</v>
      </c>
      <c r="E82" s="34" t="s">
        <v>858</v>
      </c>
    </row>
    <row r="83" spans="1:5" ht="12.75">
      <c r="A83" s="35" t="s">
        <v>52</v>
      </c>
      <c r="E83" s="36" t="s">
        <v>47</v>
      </c>
    </row>
    <row r="84" spans="1:5" ht="102">
      <c r="A84" t="s">
        <v>53</v>
      </c>
      <c r="E84" s="34" t="s">
        <v>768</v>
      </c>
    </row>
    <row r="85" spans="1:16" ht="25.5">
      <c r="A85" s="25" t="s">
        <v>45</v>
      </c>
      <c r="B85" s="29" t="s">
        <v>240</v>
      </c>
      <c r="C85" s="29" t="s">
        <v>859</v>
      </c>
      <c r="D85" s="25" t="s">
        <v>47</v>
      </c>
      <c r="E85" s="30" t="s">
        <v>860</v>
      </c>
      <c r="F85" s="31" t="s">
        <v>168</v>
      </c>
      <c r="G85" s="32">
        <v>28</v>
      </c>
      <c r="H85" s="32">
        <v>0</v>
      </c>
      <c r="I85" s="32">
        <f>ROUND(ROUND(H85,2)*ROUND(G85,2),2)</f>
      </c>
      <c r="O85">
        <f>(I85*21)/100</f>
      </c>
      <c r="P85" t="s">
        <v>22</v>
      </c>
    </row>
    <row r="86" spans="1:5" ht="38.25">
      <c r="A86" s="33" t="s">
        <v>50</v>
      </c>
      <c r="E86" s="34" t="s">
        <v>861</v>
      </c>
    </row>
    <row r="87" spans="1:5" ht="12.75">
      <c r="A87" s="35" t="s">
        <v>52</v>
      </c>
      <c r="E87" s="36" t="s">
        <v>47</v>
      </c>
    </row>
    <row r="88" spans="1:5" ht="51">
      <c r="A88" t="s">
        <v>53</v>
      </c>
      <c r="E88" s="34" t="s">
        <v>852</v>
      </c>
    </row>
    <row r="89" spans="1:16" ht="25.5">
      <c r="A89" s="25" t="s">
        <v>45</v>
      </c>
      <c r="B89" s="29" t="s">
        <v>243</v>
      </c>
      <c r="C89" s="29" t="s">
        <v>776</v>
      </c>
      <c r="D89" s="25" t="s">
        <v>47</v>
      </c>
      <c r="E89" s="30" t="s">
        <v>777</v>
      </c>
      <c r="F89" s="31" t="s">
        <v>81</v>
      </c>
      <c r="G89" s="32">
        <v>5</v>
      </c>
      <c r="H89" s="32">
        <v>0</v>
      </c>
      <c r="I89" s="32">
        <f>ROUND(ROUND(H89,2)*ROUND(G89,2),2)</f>
      </c>
      <c r="O89">
        <f>(I89*21)/100</f>
      </c>
      <c r="P89" t="s">
        <v>22</v>
      </c>
    </row>
    <row r="90" spans="1:5" ht="12.75">
      <c r="A90" s="33" t="s">
        <v>50</v>
      </c>
      <c r="E90" s="34" t="s">
        <v>858</v>
      </c>
    </row>
    <row r="91" spans="1:5" ht="12.75">
      <c r="A91" s="35" t="s">
        <v>52</v>
      </c>
      <c r="E91" s="36" t="s">
        <v>47</v>
      </c>
    </row>
    <row r="92" spans="1:5" ht="76.5">
      <c r="A92" t="s">
        <v>53</v>
      </c>
      <c r="E92" s="34" t="s">
        <v>764</v>
      </c>
    </row>
    <row r="93" spans="1:16" ht="12.75">
      <c r="A93" s="25" t="s">
        <v>45</v>
      </c>
      <c r="B93" s="29" t="s">
        <v>248</v>
      </c>
      <c r="C93" s="29" t="s">
        <v>778</v>
      </c>
      <c r="D93" s="25" t="s">
        <v>47</v>
      </c>
      <c r="E93" s="30" t="s">
        <v>779</v>
      </c>
      <c r="F93" s="31" t="s">
        <v>168</v>
      </c>
      <c r="G93" s="32">
        <v>291</v>
      </c>
      <c r="H93" s="32">
        <v>0</v>
      </c>
      <c r="I93" s="32">
        <f>ROUND(ROUND(H93,2)*ROUND(G93,2),2)</f>
      </c>
      <c r="O93">
        <f>(I93*21)/100</f>
      </c>
      <c r="P93" t="s">
        <v>22</v>
      </c>
    </row>
    <row r="94" spans="1:5" ht="38.25">
      <c r="A94" s="33" t="s">
        <v>50</v>
      </c>
      <c r="E94" s="34" t="s">
        <v>862</v>
      </c>
    </row>
    <row r="95" spans="1:5" ht="12.75">
      <c r="A95" s="35" t="s">
        <v>52</v>
      </c>
      <c r="E95" s="36" t="s">
        <v>863</v>
      </c>
    </row>
    <row r="96" spans="1:5" ht="76.5">
      <c r="A96" t="s">
        <v>53</v>
      </c>
      <c r="E96" s="34" t="s">
        <v>780</v>
      </c>
    </row>
    <row r="97" spans="1:16" ht="12.75">
      <c r="A97" s="25" t="s">
        <v>45</v>
      </c>
      <c r="B97" s="29" t="s">
        <v>253</v>
      </c>
      <c r="C97" s="29" t="s">
        <v>864</v>
      </c>
      <c r="D97" s="25" t="s">
        <v>47</v>
      </c>
      <c r="E97" s="30" t="s">
        <v>865</v>
      </c>
      <c r="F97" s="31" t="s">
        <v>168</v>
      </c>
      <c r="G97" s="32">
        <v>39</v>
      </c>
      <c r="H97" s="32">
        <v>0</v>
      </c>
      <c r="I97" s="32">
        <f>ROUND(ROUND(H97,2)*ROUND(G97,2),2)</f>
      </c>
      <c r="O97">
        <f>(I97*21)/100</f>
      </c>
      <c r="P97" t="s">
        <v>22</v>
      </c>
    </row>
    <row r="98" spans="1:5" ht="25.5">
      <c r="A98" s="33" t="s">
        <v>50</v>
      </c>
      <c r="E98" s="34" t="s">
        <v>866</v>
      </c>
    </row>
    <row r="99" spans="1:5" ht="12.75">
      <c r="A99" s="35" t="s">
        <v>52</v>
      </c>
      <c r="E99" s="36" t="s">
        <v>867</v>
      </c>
    </row>
    <row r="100" spans="1:5" ht="63.75">
      <c r="A100" t="s">
        <v>53</v>
      </c>
      <c r="E100" s="34" t="s">
        <v>784</v>
      </c>
    </row>
    <row r="101" spans="1:16" ht="12.75">
      <c r="A101" s="25" t="s">
        <v>45</v>
      </c>
      <c r="B101" s="29" t="s">
        <v>259</v>
      </c>
      <c r="C101" s="29" t="s">
        <v>785</v>
      </c>
      <c r="D101" s="25" t="s">
        <v>47</v>
      </c>
      <c r="E101" s="30" t="s">
        <v>786</v>
      </c>
      <c r="F101" s="31" t="s">
        <v>168</v>
      </c>
      <c r="G101" s="32">
        <v>325</v>
      </c>
      <c r="H101" s="32">
        <v>0</v>
      </c>
      <c r="I101" s="32">
        <f>ROUND(ROUND(H101,2)*ROUND(G101,2),2)</f>
      </c>
      <c r="O101">
        <f>(I101*21)/100</f>
      </c>
      <c r="P101" t="s">
        <v>22</v>
      </c>
    </row>
    <row r="102" spans="1:5" ht="25.5">
      <c r="A102" s="33" t="s">
        <v>50</v>
      </c>
      <c r="E102" s="34" t="s">
        <v>868</v>
      </c>
    </row>
    <row r="103" spans="1:5" ht="12.75">
      <c r="A103" s="35" t="s">
        <v>52</v>
      </c>
      <c r="E103" s="36" t="s">
        <v>869</v>
      </c>
    </row>
    <row r="104" spans="1:5" ht="89.25">
      <c r="A104" t="s">
        <v>53</v>
      </c>
      <c r="E104" s="34" t="s">
        <v>787</v>
      </c>
    </row>
    <row r="105" spans="1:16" ht="12.75">
      <c r="A105" s="25" t="s">
        <v>45</v>
      </c>
      <c r="B105" s="29" t="s">
        <v>264</v>
      </c>
      <c r="C105" s="29" t="s">
        <v>870</v>
      </c>
      <c r="D105" s="25" t="s">
        <v>47</v>
      </c>
      <c r="E105" s="30" t="s">
        <v>789</v>
      </c>
      <c r="F105" s="31" t="s">
        <v>81</v>
      </c>
      <c r="G105" s="32">
        <v>13</v>
      </c>
      <c r="H105" s="32">
        <v>0</v>
      </c>
      <c r="I105" s="32">
        <f>ROUND(ROUND(H105,2)*ROUND(G105,2),2)</f>
      </c>
      <c r="O105">
        <f>(I105*21)/100</f>
      </c>
      <c r="P105" t="s">
        <v>22</v>
      </c>
    </row>
    <row r="106" spans="1:5" ht="12.75">
      <c r="A106" s="33" t="s">
        <v>50</v>
      </c>
      <c r="E106" s="34" t="s">
        <v>871</v>
      </c>
    </row>
    <row r="107" spans="1:5" ht="12.75">
      <c r="A107" s="35" t="s">
        <v>52</v>
      </c>
      <c r="E107" s="36" t="s">
        <v>838</v>
      </c>
    </row>
    <row r="108" spans="1:5" ht="51">
      <c r="A108" t="s">
        <v>53</v>
      </c>
      <c r="E108" s="34" t="s">
        <v>792</v>
      </c>
    </row>
    <row r="109" spans="1:16" ht="12.75">
      <c r="A109" s="25" t="s">
        <v>45</v>
      </c>
      <c r="B109" s="29" t="s">
        <v>269</v>
      </c>
      <c r="C109" s="29" t="s">
        <v>872</v>
      </c>
      <c r="D109" s="25" t="s">
        <v>47</v>
      </c>
      <c r="E109" s="30" t="s">
        <v>794</v>
      </c>
      <c r="F109" s="31" t="s">
        <v>81</v>
      </c>
      <c r="G109" s="32">
        <v>33</v>
      </c>
      <c r="H109" s="32">
        <v>0</v>
      </c>
      <c r="I109" s="32">
        <f>ROUND(ROUND(H109,2)*ROUND(G109,2),2)</f>
      </c>
      <c r="O109">
        <f>(I109*21)/100</f>
      </c>
      <c r="P109" t="s">
        <v>22</v>
      </c>
    </row>
    <row r="110" spans="1:5" ht="12.75">
      <c r="A110" s="33" t="s">
        <v>50</v>
      </c>
      <c r="E110" s="34" t="s">
        <v>873</v>
      </c>
    </row>
    <row r="111" spans="1:5" ht="12.75">
      <c r="A111" s="35" t="s">
        <v>52</v>
      </c>
      <c r="E111" s="36" t="s">
        <v>874</v>
      </c>
    </row>
    <row r="112" spans="1:5" ht="51">
      <c r="A112" t="s">
        <v>53</v>
      </c>
      <c r="E112" s="34" t="s">
        <v>796</v>
      </c>
    </row>
    <row r="113" spans="1:16" ht="12.75">
      <c r="A113" s="25" t="s">
        <v>45</v>
      </c>
      <c r="B113" s="29" t="s">
        <v>274</v>
      </c>
      <c r="C113" s="29" t="s">
        <v>875</v>
      </c>
      <c r="D113" s="25" t="s">
        <v>47</v>
      </c>
      <c r="E113" s="30" t="s">
        <v>876</v>
      </c>
      <c r="F113" s="31" t="s">
        <v>168</v>
      </c>
      <c r="G113" s="32">
        <v>81</v>
      </c>
      <c r="H113" s="32">
        <v>0</v>
      </c>
      <c r="I113" s="32">
        <f>ROUND(ROUND(H113,2)*ROUND(G113,2),2)</f>
      </c>
      <c r="O113">
        <f>(I113*21)/100</f>
      </c>
      <c r="P113" t="s">
        <v>22</v>
      </c>
    </row>
    <row r="114" spans="1:5" ht="25.5">
      <c r="A114" s="33" t="s">
        <v>50</v>
      </c>
      <c r="E114" s="34" t="s">
        <v>877</v>
      </c>
    </row>
    <row r="115" spans="1:5" ht="12.75">
      <c r="A115" s="35" t="s">
        <v>52</v>
      </c>
      <c r="E115" s="36" t="s">
        <v>878</v>
      </c>
    </row>
    <row r="116" spans="1:5" ht="63.75">
      <c r="A116" t="s">
        <v>53</v>
      </c>
      <c r="E116" s="34" t="s">
        <v>879</v>
      </c>
    </row>
    <row r="117" spans="1:16" ht="12.75">
      <c r="A117" s="25" t="s">
        <v>45</v>
      </c>
      <c r="B117" s="29" t="s">
        <v>280</v>
      </c>
      <c r="C117" s="29" t="s">
        <v>880</v>
      </c>
      <c r="D117" s="25" t="s">
        <v>47</v>
      </c>
      <c r="E117" s="30" t="s">
        <v>881</v>
      </c>
      <c r="F117" s="31" t="s">
        <v>168</v>
      </c>
      <c r="G117" s="32">
        <v>442</v>
      </c>
      <c r="H117" s="32">
        <v>0</v>
      </c>
      <c r="I117" s="32">
        <f>ROUND(ROUND(H117,2)*ROUND(G117,2),2)</f>
      </c>
      <c r="O117">
        <f>(I117*21)/100</f>
      </c>
      <c r="P117" t="s">
        <v>22</v>
      </c>
    </row>
    <row r="118" spans="1:5" ht="25.5">
      <c r="A118" s="33" t="s">
        <v>50</v>
      </c>
      <c r="E118" s="34" t="s">
        <v>882</v>
      </c>
    </row>
    <row r="119" spans="1:5" ht="12.75">
      <c r="A119" s="35" t="s">
        <v>52</v>
      </c>
      <c r="E119" s="36" t="s">
        <v>883</v>
      </c>
    </row>
    <row r="120" spans="1:5" ht="63.75">
      <c r="A120" t="s">
        <v>53</v>
      </c>
      <c r="E120" s="34" t="s">
        <v>879</v>
      </c>
    </row>
    <row r="121" spans="1:16" ht="25.5">
      <c r="A121" s="25" t="s">
        <v>45</v>
      </c>
      <c r="B121" s="29" t="s">
        <v>285</v>
      </c>
      <c r="C121" s="29" t="s">
        <v>884</v>
      </c>
      <c r="D121" s="25" t="s">
        <v>47</v>
      </c>
      <c r="E121" s="30" t="s">
        <v>885</v>
      </c>
      <c r="F121" s="31" t="s">
        <v>81</v>
      </c>
      <c r="G121" s="32">
        <v>26</v>
      </c>
      <c r="H121" s="32">
        <v>0</v>
      </c>
      <c r="I121" s="32">
        <f>ROUND(ROUND(H121,2)*ROUND(G121,2),2)</f>
      </c>
      <c r="O121">
        <f>(I121*21)/100</f>
      </c>
      <c r="P121" t="s">
        <v>22</v>
      </c>
    </row>
    <row r="122" spans="1:5" ht="25.5">
      <c r="A122" s="33" t="s">
        <v>50</v>
      </c>
      <c r="E122" s="34" t="s">
        <v>886</v>
      </c>
    </row>
    <row r="123" spans="1:5" ht="12.75">
      <c r="A123" s="35" t="s">
        <v>52</v>
      </c>
      <c r="E123" s="36" t="s">
        <v>887</v>
      </c>
    </row>
    <row r="124" spans="1:5" ht="63.75">
      <c r="A124" t="s">
        <v>53</v>
      </c>
      <c r="E124" s="34" t="s">
        <v>800</v>
      </c>
    </row>
    <row r="125" spans="1:16" ht="25.5">
      <c r="A125" s="25" t="s">
        <v>45</v>
      </c>
      <c r="B125" s="29" t="s">
        <v>291</v>
      </c>
      <c r="C125" s="29" t="s">
        <v>888</v>
      </c>
      <c r="D125" s="25" t="s">
        <v>47</v>
      </c>
      <c r="E125" s="30" t="s">
        <v>889</v>
      </c>
      <c r="F125" s="31" t="s">
        <v>81</v>
      </c>
      <c r="G125" s="32">
        <v>25</v>
      </c>
      <c r="H125" s="32">
        <v>0</v>
      </c>
      <c r="I125" s="32">
        <f>ROUND(ROUND(H125,2)*ROUND(G125,2),2)</f>
      </c>
      <c r="O125">
        <f>(I125*21)/100</f>
      </c>
      <c r="P125" t="s">
        <v>22</v>
      </c>
    </row>
    <row r="126" spans="1:5" ht="38.25">
      <c r="A126" s="33" t="s">
        <v>50</v>
      </c>
      <c r="E126" s="34" t="s">
        <v>890</v>
      </c>
    </row>
    <row r="127" spans="1:5" ht="12.75">
      <c r="A127" s="35" t="s">
        <v>52</v>
      </c>
      <c r="E127" s="36" t="s">
        <v>891</v>
      </c>
    </row>
    <row r="128" spans="1:5" ht="63.75">
      <c r="A128" t="s">
        <v>53</v>
      </c>
      <c r="E128" s="34" t="s">
        <v>800</v>
      </c>
    </row>
    <row r="129" spans="1:16" ht="12.75">
      <c r="A129" s="25" t="s">
        <v>45</v>
      </c>
      <c r="B129" s="29" t="s">
        <v>296</v>
      </c>
      <c r="C129" s="29" t="s">
        <v>801</v>
      </c>
      <c r="D129" s="25" t="s">
        <v>47</v>
      </c>
      <c r="E129" s="30" t="s">
        <v>802</v>
      </c>
      <c r="F129" s="31" t="s">
        <v>168</v>
      </c>
      <c r="G129" s="32">
        <v>0.5</v>
      </c>
      <c r="H129" s="32">
        <v>0</v>
      </c>
      <c r="I129" s="32">
        <f>ROUND(ROUND(H129,2)*ROUND(G129,2),2)</f>
      </c>
      <c r="O129">
        <f>(I129*21)/100</f>
      </c>
      <c r="P129" t="s">
        <v>22</v>
      </c>
    </row>
    <row r="130" spans="1:5" ht="12.75">
      <c r="A130" s="33" t="s">
        <v>50</v>
      </c>
      <c r="E130" s="34" t="s">
        <v>47</v>
      </c>
    </row>
    <row r="131" spans="1:5" ht="12.75">
      <c r="A131" s="35" t="s">
        <v>52</v>
      </c>
      <c r="E131" s="36" t="s">
        <v>892</v>
      </c>
    </row>
    <row r="132" spans="1:5" ht="63.75">
      <c r="A132" t="s">
        <v>53</v>
      </c>
      <c r="E132" s="34" t="s">
        <v>803</v>
      </c>
    </row>
    <row r="133" spans="1:16" ht="12.75">
      <c r="A133" s="25" t="s">
        <v>45</v>
      </c>
      <c r="B133" s="29" t="s">
        <v>300</v>
      </c>
      <c r="C133" s="29" t="s">
        <v>804</v>
      </c>
      <c r="D133" s="25" t="s">
        <v>47</v>
      </c>
      <c r="E133" s="30" t="s">
        <v>805</v>
      </c>
      <c r="F133" s="31" t="s">
        <v>168</v>
      </c>
      <c r="G133" s="32">
        <v>186</v>
      </c>
      <c r="H133" s="32">
        <v>0</v>
      </c>
      <c r="I133" s="32">
        <f>ROUND(ROUND(H133,2)*ROUND(G133,2),2)</f>
      </c>
      <c r="O133">
        <f>(I133*21)/100</f>
      </c>
      <c r="P133" t="s">
        <v>22</v>
      </c>
    </row>
    <row r="134" spans="1:5" ht="12.75">
      <c r="A134" s="33" t="s">
        <v>50</v>
      </c>
      <c r="E134" s="34" t="s">
        <v>858</v>
      </c>
    </row>
    <row r="135" spans="1:5" ht="12.75">
      <c r="A135" s="35" t="s">
        <v>52</v>
      </c>
      <c r="E135" s="36" t="s">
        <v>893</v>
      </c>
    </row>
    <row r="136" spans="1:5" ht="51">
      <c r="A136" t="s">
        <v>53</v>
      </c>
      <c r="E136" s="34" t="s">
        <v>806</v>
      </c>
    </row>
    <row r="137" spans="1:16" ht="12.75">
      <c r="A137" s="25" t="s">
        <v>45</v>
      </c>
      <c r="B137" s="29" t="s">
        <v>304</v>
      </c>
      <c r="C137" s="29" t="s">
        <v>894</v>
      </c>
      <c r="D137" s="25" t="s">
        <v>47</v>
      </c>
      <c r="E137" s="30" t="s">
        <v>895</v>
      </c>
      <c r="F137" s="31" t="s">
        <v>81</v>
      </c>
      <c r="G137" s="32">
        <v>51</v>
      </c>
      <c r="H137" s="32">
        <v>0</v>
      </c>
      <c r="I137" s="32">
        <f>ROUND(ROUND(H137,2)*ROUND(G137,2),2)</f>
      </c>
      <c r="O137">
        <f>(I137*21)/100</f>
      </c>
      <c r="P137" t="s">
        <v>22</v>
      </c>
    </row>
    <row r="138" spans="1:5" ht="25.5">
      <c r="A138" s="33" t="s">
        <v>50</v>
      </c>
      <c r="E138" s="34" t="s">
        <v>896</v>
      </c>
    </row>
    <row r="139" spans="1:5" ht="12.75">
      <c r="A139" s="35" t="s">
        <v>52</v>
      </c>
      <c r="E139" s="36" t="s">
        <v>897</v>
      </c>
    </row>
    <row r="140" spans="1:5" ht="51">
      <c r="A140" t="s">
        <v>53</v>
      </c>
      <c r="E140" s="34" t="s">
        <v>898</v>
      </c>
    </row>
    <row r="141" spans="1:16" ht="12.75">
      <c r="A141" s="25" t="s">
        <v>45</v>
      </c>
      <c r="B141" s="29" t="s">
        <v>308</v>
      </c>
      <c r="C141" s="29" t="s">
        <v>899</v>
      </c>
      <c r="D141" s="25" t="s">
        <v>47</v>
      </c>
      <c r="E141" s="30" t="s">
        <v>900</v>
      </c>
      <c r="F141" s="31" t="s">
        <v>168</v>
      </c>
      <c r="G141" s="32">
        <v>60</v>
      </c>
      <c r="H141" s="32">
        <v>0</v>
      </c>
      <c r="I141" s="32">
        <f>ROUND(ROUND(H141,2)*ROUND(G141,2),2)</f>
      </c>
      <c r="O141">
        <f>(I141*21)/100</f>
      </c>
      <c r="P141" t="s">
        <v>22</v>
      </c>
    </row>
    <row r="142" spans="1:5" ht="38.25">
      <c r="A142" s="33" t="s">
        <v>50</v>
      </c>
      <c r="E142" s="34" t="s">
        <v>901</v>
      </c>
    </row>
    <row r="143" spans="1:5" ht="12.75">
      <c r="A143" s="35" t="s">
        <v>52</v>
      </c>
      <c r="E143" s="36" t="s">
        <v>47</v>
      </c>
    </row>
    <row r="144" spans="1:5" ht="89.25">
      <c r="A144" t="s">
        <v>53</v>
      </c>
      <c r="E144" s="34" t="s">
        <v>902</v>
      </c>
    </row>
    <row r="145" spans="1:16" ht="12.75">
      <c r="A145" s="25" t="s">
        <v>45</v>
      </c>
      <c r="B145" s="29" t="s">
        <v>309</v>
      </c>
      <c r="C145" s="29" t="s">
        <v>903</v>
      </c>
      <c r="D145" s="25" t="s">
        <v>47</v>
      </c>
      <c r="E145" s="30" t="s">
        <v>904</v>
      </c>
      <c r="F145" s="31" t="s">
        <v>168</v>
      </c>
      <c r="G145" s="32">
        <v>31</v>
      </c>
      <c r="H145" s="32">
        <v>0</v>
      </c>
      <c r="I145" s="32">
        <f>ROUND(ROUND(H145,2)*ROUND(G145,2),2)</f>
      </c>
      <c r="O145">
        <f>(I145*21)/100</f>
      </c>
      <c r="P145" t="s">
        <v>22</v>
      </c>
    </row>
    <row r="146" spans="1:5" ht="38.25">
      <c r="A146" s="33" t="s">
        <v>50</v>
      </c>
      <c r="E146" s="34" t="s">
        <v>905</v>
      </c>
    </row>
    <row r="147" spans="1:5" ht="12.75">
      <c r="A147" s="35" t="s">
        <v>52</v>
      </c>
      <c r="E147" s="36" t="s">
        <v>47</v>
      </c>
    </row>
    <row r="148" spans="1:5" ht="89.25">
      <c r="A148" t="s">
        <v>53</v>
      </c>
      <c r="E148" s="34" t="s">
        <v>902</v>
      </c>
    </row>
    <row r="149" spans="1:16" ht="12.75">
      <c r="A149" s="25" t="s">
        <v>45</v>
      </c>
      <c r="B149" s="29" t="s">
        <v>311</v>
      </c>
      <c r="C149" s="29" t="s">
        <v>906</v>
      </c>
      <c r="D149" s="25" t="s">
        <v>47</v>
      </c>
      <c r="E149" s="30" t="s">
        <v>907</v>
      </c>
      <c r="F149" s="31" t="s">
        <v>81</v>
      </c>
      <c r="G149" s="32">
        <v>6</v>
      </c>
      <c r="H149" s="32">
        <v>0</v>
      </c>
      <c r="I149" s="32">
        <f>ROUND(ROUND(H149,2)*ROUND(G149,2),2)</f>
      </c>
      <c r="O149">
        <f>(I149*21)/100</f>
      </c>
      <c r="P149" t="s">
        <v>22</v>
      </c>
    </row>
    <row r="150" spans="1:5" ht="63.75">
      <c r="A150" s="33" t="s">
        <v>50</v>
      </c>
      <c r="E150" s="34" t="s">
        <v>908</v>
      </c>
    </row>
    <row r="151" spans="1:5" ht="12.75">
      <c r="A151" s="35" t="s">
        <v>52</v>
      </c>
      <c r="E151" s="36" t="s">
        <v>47</v>
      </c>
    </row>
    <row r="152" spans="1:5" ht="89.25">
      <c r="A152" t="s">
        <v>53</v>
      </c>
      <c r="E152" s="34" t="s">
        <v>909</v>
      </c>
    </row>
    <row r="153" spans="1:16" ht="12.75">
      <c r="A153" s="25" t="s">
        <v>45</v>
      </c>
      <c r="B153" s="29" t="s">
        <v>313</v>
      </c>
      <c r="C153" s="29" t="s">
        <v>910</v>
      </c>
      <c r="D153" s="25" t="s">
        <v>47</v>
      </c>
      <c r="E153" s="30" t="s">
        <v>911</v>
      </c>
      <c r="F153" s="31" t="s">
        <v>81</v>
      </c>
      <c r="G153" s="32">
        <v>7</v>
      </c>
      <c r="H153" s="32">
        <v>0</v>
      </c>
      <c r="I153" s="32">
        <f>ROUND(ROUND(H153,2)*ROUND(G153,2),2)</f>
      </c>
      <c r="O153">
        <f>(I153*21)/100</f>
      </c>
      <c r="P153" t="s">
        <v>22</v>
      </c>
    </row>
    <row r="154" spans="1:5" ht="51">
      <c r="A154" s="33" t="s">
        <v>50</v>
      </c>
      <c r="E154" s="34" t="s">
        <v>912</v>
      </c>
    </row>
    <row r="155" spans="1:5" ht="12.75">
      <c r="A155" s="35" t="s">
        <v>52</v>
      </c>
      <c r="E155" s="36" t="s">
        <v>47</v>
      </c>
    </row>
    <row r="156" spans="1:5" ht="89.25">
      <c r="A156" t="s">
        <v>53</v>
      </c>
      <c r="E156" s="34" t="s">
        <v>913</v>
      </c>
    </row>
    <row r="157" spans="1:16" ht="12.75">
      <c r="A157" s="25" t="s">
        <v>45</v>
      </c>
      <c r="B157" s="29" t="s">
        <v>317</v>
      </c>
      <c r="C157" s="29" t="s">
        <v>914</v>
      </c>
      <c r="D157" s="25" t="s">
        <v>47</v>
      </c>
      <c r="E157" s="30" t="s">
        <v>915</v>
      </c>
      <c r="F157" s="31" t="s">
        <v>81</v>
      </c>
      <c r="G157" s="32">
        <v>12</v>
      </c>
      <c r="H157" s="32">
        <v>0</v>
      </c>
      <c r="I157" s="32">
        <f>ROUND(ROUND(H157,2)*ROUND(G157,2),2)</f>
      </c>
      <c r="O157">
        <f>(I157*21)/100</f>
      </c>
      <c r="P157" t="s">
        <v>22</v>
      </c>
    </row>
    <row r="158" spans="1:5" ht="25.5">
      <c r="A158" s="33" t="s">
        <v>50</v>
      </c>
      <c r="E158" s="34" t="s">
        <v>916</v>
      </c>
    </row>
    <row r="159" spans="1:5" ht="12.75">
      <c r="A159" s="35" t="s">
        <v>52</v>
      </c>
      <c r="E159" s="36" t="s">
        <v>917</v>
      </c>
    </row>
    <row r="160" spans="1:5" ht="51">
      <c r="A160" t="s">
        <v>53</v>
      </c>
      <c r="E160" s="34" t="s">
        <v>918</v>
      </c>
    </row>
    <row r="161" spans="1:16" ht="12.75">
      <c r="A161" s="25" t="s">
        <v>45</v>
      </c>
      <c r="B161" s="29" t="s">
        <v>323</v>
      </c>
      <c r="C161" s="29" t="s">
        <v>919</v>
      </c>
      <c r="D161" s="25" t="s">
        <v>47</v>
      </c>
      <c r="E161" s="30" t="s">
        <v>920</v>
      </c>
      <c r="F161" s="31" t="s">
        <v>81</v>
      </c>
      <c r="G161" s="32">
        <v>2</v>
      </c>
      <c r="H161" s="32">
        <v>0</v>
      </c>
      <c r="I161" s="32">
        <f>ROUND(ROUND(H161,2)*ROUND(G161,2),2)</f>
      </c>
      <c r="O161">
        <f>(I161*21)/100</f>
      </c>
      <c r="P161" t="s">
        <v>22</v>
      </c>
    </row>
    <row r="162" spans="1:5" ht="25.5">
      <c r="A162" s="33" t="s">
        <v>50</v>
      </c>
      <c r="E162" s="34" t="s">
        <v>921</v>
      </c>
    </row>
    <row r="163" spans="1:5" ht="12.75">
      <c r="A163" s="35" t="s">
        <v>52</v>
      </c>
      <c r="E163" s="36" t="s">
        <v>791</v>
      </c>
    </row>
    <row r="164" spans="1:5" ht="51">
      <c r="A164" t="s">
        <v>53</v>
      </c>
      <c r="E164" s="34" t="s">
        <v>918</v>
      </c>
    </row>
    <row r="165" spans="1:16" ht="25.5">
      <c r="A165" s="25" t="s">
        <v>45</v>
      </c>
      <c r="B165" s="29" t="s">
        <v>328</v>
      </c>
      <c r="C165" s="29" t="s">
        <v>922</v>
      </c>
      <c r="D165" s="25" t="s">
        <v>47</v>
      </c>
      <c r="E165" s="30" t="s">
        <v>923</v>
      </c>
      <c r="F165" s="31" t="s">
        <v>81</v>
      </c>
      <c r="G165" s="32">
        <v>1</v>
      </c>
      <c r="H165" s="32">
        <v>0</v>
      </c>
      <c r="I165" s="32">
        <f>ROUND(ROUND(H165,2)*ROUND(G165,2),2)</f>
      </c>
      <c r="O165">
        <f>(I165*21)/100</f>
      </c>
      <c r="P165" t="s">
        <v>22</v>
      </c>
    </row>
    <row r="166" spans="1:5" ht="25.5">
      <c r="A166" s="33" t="s">
        <v>50</v>
      </c>
      <c r="E166" s="34" t="s">
        <v>924</v>
      </c>
    </row>
    <row r="167" spans="1:5" ht="12.75">
      <c r="A167" s="35" t="s">
        <v>52</v>
      </c>
      <c r="E167" s="36" t="s">
        <v>47</v>
      </c>
    </row>
    <row r="168" spans="1:5" ht="63.75">
      <c r="A168" t="s">
        <v>53</v>
      </c>
      <c r="E168" s="34" t="s">
        <v>925</v>
      </c>
    </row>
    <row r="169" spans="1:16" ht="12.75">
      <c r="A169" s="25" t="s">
        <v>45</v>
      </c>
      <c r="B169" s="29" t="s">
        <v>332</v>
      </c>
      <c r="C169" s="29" t="s">
        <v>926</v>
      </c>
      <c r="D169" s="25" t="s">
        <v>47</v>
      </c>
      <c r="E169" s="30" t="s">
        <v>927</v>
      </c>
      <c r="F169" s="31" t="s">
        <v>81</v>
      </c>
      <c r="G169" s="32">
        <v>13</v>
      </c>
      <c r="H169" s="32">
        <v>0</v>
      </c>
      <c r="I169" s="32">
        <f>ROUND(ROUND(H169,2)*ROUND(G169,2),2)</f>
      </c>
      <c r="O169">
        <f>(I169*21)/100</f>
      </c>
      <c r="P169" t="s">
        <v>22</v>
      </c>
    </row>
    <row r="170" spans="1:5" ht="38.25">
      <c r="A170" s="33" t="s">
        <v>50</v>
      </c>
      <c r="E170" s="34" t="s">
        <v>928</v>
      </c>
    </row>
    <row r="171" spans="1:5" ht="12.75">
      <c r="A171" s="35" t="s">
        <v>52</v>
      </c>
      <c r="E171" s="36" t="s">
        <v>838</v>
      </c>
    </row>
    <row r="172" spans="1:5" ht="51">
      <c r="A172" t="s">
        <v>53</v>
      </c>
      <c r="E172" s="34" t="s">
        <v>929</v>
      </c>
    </row>
    <row r="173" spans="1:16" ht="12.75">
      <c r="A173" s="25" t="s">
        <v>45</v>
      </c>
      <c r="B173" s="29" t="s">
        <v>337</v>
      </c>
      <c r="C173" s="29" t="s">
        <v>930</v>
      </c>
      <c r="D173" s="25" t="s">
        <v>47</v>
      </c>
      <c r="E173" s="30" t="s">
        <v>931</v>
      </c>
      <c r="F173" s="31" t="s">
        <v>81</v>
      </c>
      <c r="G173" s="32">
        <v>13</v>
      </c>
      <c r="H173" s="32">
        <v>0</v>
      </c>
      <c r="I173" s="32">
        <f>ROUND(ROUND(H173,2)*ROUND(G173,2),2)</f>
      </c>
      <c r="O173">
        <f>(I173*21)/100</f>
      </c>
      <c r="P173" t="s">
        <v>22</v>
      </c>
    </row>
    <row r="174" spans="1:5" ht="12.75">
      <c r="A174" s="33" t="s">
        <v>50</v>
      </c>
      <c r="E174" s="34" t="s">
        <v>47</v>
      </c>
    </row>
    <row r="175" spans="1:5" ht="12.75">
      <c r="A175" s="35" t="s">
        <v>52</v>
      </c>
      <c r="E175" s="36" t="s">
        <v>47</v>
      </c>
    </row>
    <row r="176" spans="1:5" ht="51">
      <c r="A176" t="s">
        <v>53</v>
      </c>
      <c r="E176" s="34" t="s">
        <v>932</v>
      </c>
    </row>
    <row r="177" spans="1:16" ht="12.75">
      <c r="A177" s="25" t="s">
        <v>45</v>
      </c>
      <c r="B177" s="29" t="s">
        <v>339</v>
      </c>
      <c r="C177" s="29" t="s">
        <v>933</v>
      </c>
      <c r="D177" s="25" t="s">
        <v>47</v>
      </c>
      <c r="E177" s="30" t="s">
        <v>934</v>
      </c>
      <c r="F177" s="31" t="s">
        <v>81</v>
      </c>
      <c r="G177" s="32">
        <v>13</v>
      </c>
      <c r="H177" s="32">
        <v>0</v>
      </c>
      <c r="I177" s="32">
        <f>ROUND(ROUND(H177,2)*ROUND(G177,2),2)</f>
      </c>
      <c r="O177">
        <f>(I177*21)/100</f>
      </c>
      <c r="P177" t="s">
        <v>22</v>
      </c>
    </row>
    <row r="178" spans="1:5" ht="12.75">
      <c r="A178" s="33" t="s">
        <v>50</v>
      </c>
      <c r="E178" s="34" t="s">
        <v>47</v>
      </c>
    </row>
    <row r="179" spans="1:5" ht="12.75">
      <c r="A179" s="35" t="s">
        <v>52</v>
      </c>
      <c r="E179" s="36" t="s">
        <v>47</v>
      </c>
    </row>
    <row r="180" spans="1:5" ht="51">
      <c r="A180" t="s">
        <v>53</v>
      </c>
      <c r="E180" s="34" t="s">
        <v>932</v>
      </c>
    </row>
    <row r="181" spans="1:16" ht="12.75">
      <c r="A181" s="25" t="s">
        <v>45</v>
      </c>
      <c r="B181" s="29" t="s">
        <v>341</v>
      </c>
      <c r="C181" s="29" t="s">
        <v>935</v>
      </c>
      <c r="D181" s="25" t="s">
        <v>47</v>
      </c>
      <c r="E181" s="30" t="s">
        <v>936</v>
      </c>
      <c r="F181" s="31" t="s">
        <v>81</v>
      </c>
      <c r="G181" s="32">
        <v>2</v>
      </c>
      <c r="H181" s="32">
        <v>0</v>
      </c>
      <c r="I181" s="32">
        <f>ROUND(ROUND(H181,2)*ROUND(G181,2),2)</f>
      </c>
      <c r="O181">
        <f>(I181*21)/100</f>
      </c>
      <c r="P181" t="s">
        <v>22</v>
      </c>
    </row>
    <row r="182" spans="1:5" ht="25.5">
      <c r="A182" s="33" t="s">
        <v>50</v>
      </c>
      <c r="E182" s="34" t="s">
        <v>937</v>
      </c>
    </row>
    <row r="183" spans="1:5" ht="12.75">
      <c r="A183" s="35" t="s">
        <v>52</v>
      </c>
      <c r="E183" s="36" t="s">
        <v>47</v>
      </c>
    </row>
    <row r="184" spans="1:5" ht="89.25">
      <c r="A184" t="s">
        <v>53</v>
      </c>
      <c r="E184" s="34" t="s">
        <v>938</v>
      </c>
    </row>
    <row r="185" spans="1:16" ht="12.75">
      <c r="A185" s="25" t="s">
        <v>45</v>
      </c>
      <c r="B185" s="29" t="s">
        <v>346</v>
      </c>
      <c r="C185" s="29" t="s">
        <v>939</v>
      </c>
      <c r="D185" s="25" t="s">
        <v>47</v>
      </c>
      <c r="E185" s="30" t="s">
        <v>940</v>
      </c>
      <c r="F185" s="31" t="s">
        <v>81</v>
      </c>
      <c r="G185" s="32">
        <v>2</v>
      </c>
      <c r="H185" s="32">
        <v>0</v>
      </c>
      <c r="I185" s="32">
        <f>ROUND(ROUND(H185,2)*ROUND(G185,2),2)</f>
      </c>
      <c r="O185">
        <f>(I185*21)/100</f>
      </c>
      <c r="P185" t="s">
        <v>22</v>
      </c>
    </row>
    <row r="186" spans="1:5" ht="12.75">
      <c r="A186" s="33" t="s">
        <v>50</v>
      </c>
      <c r="E186" s="34" t="s">
        <v>858</v>
      </c>
    </row>
    <row r="187" spans="1:5" ht="12.75">
      <c r="A187" s="35" t="s">
        <v>52</v>
      </c>
      <c r="E187" s="36" t="s">
        <v>47</v>
      </c>
    </row>
    <row r="188" spans="1:5" ht="89.25">
      <c r="A188" t="s">
        <v>53</v>
      </c>
      <c r="E188" s="34" t="s">
        <v>938</v>
      </c>
    </row>
    <row r="189" spans="1:16" ht="12.75">
      <c r="A189" s="25" t="s">
        <v>45</v>
      </c>
      <c r="B189" s="29" t="s">
        <v>350</v>
      </c>
      <c r="C189" s="29" t="s">
        <v>941</v>
      </c>
      <c r="D189" s="25" t="s">
        <v>47</v>
      </c>
      <c r="E189" s="30" t="s">
        <v>942</v>
      </c>
      <c r="F189" s="31" t="s">
        <v>81</v>
      </c>
      <c r="G189" s="32">
        <v>2</v>
      </c>
      <c r="H189" s="32">
        <v>0</v>
      </c>
      <c r="I189" s="32">
        <f>ROUND(ROUND(H189,2)*ROUND(G189,2),2)</f>
      </c>
      <c r="O189">
        <f>(I189*21)/100</f>
      </c>
      <c r="P189" t="s">
        <v>22</v>
      </c>
    </row>
    <row r="190" spans="1:5" ht="25.5">
      <c r="A190" s="33" t="s">
        <v>50</v>
      </c>
      <c r="E190" s="34" t="s">
        <v>943</v>
      </c>
    </row>
    <row r="191" spans="1:5" ht="12.75">
      <c r="A191" s="35" t="s">
        <v>52</v>
      </c>
      <c r="E191" s="36" t="s">
        <v>47</v>
      </c>
    </row>
    <row r="192" spans="1:5" ht="89.25">
      <c r="A192" t="s">
        <v>53</v>
      </c>
      <c r="E192" s="34" t="s">
        <v>938</v>
      </c>
    </row>
    <row r="193" spans="1:16" ht="25.5">
      <c r="A193" s="25" t="s">
        <v>45</v>
      </c>
      <c r="B193" s="29" t="s">
        <v>355</v>
      </c>
      <c r="C193" s="29" t="s">
        <v>807</v>
      </c>
      <c r="D193" s="25" t="s">
        <v>47</v>
      </c>
      <c r="E193" s="30" t="s">
        <v>808</v>
      </c>
      <c r="F193" s="31" t="s">
        <v>81</v>
      </c>
      <c r="G193" s="32">
        <v>1</v>
      </c>
      <c r="H193" s="32">
        <v>0</v>
      </c>
      <c r="I193" s="32">
        <f>ROUND(ROUND(H193,2)*ROUND(G193,2),2)</f>
      </c>
      <c r="O193">
        <f>(I193*21)/100</f>
      </c>
      <c r="P193" t="s">
        <v>22</v>
      </c>
    </row>
    <row r="194" spans="1:5" ht="25.5">
      <c r="A194" s="33" t="s">
        <v>50</v>
      </c>
      <c r="E194" s="34" t="s">
        <v>944</v>
      </c>
    </row>
    <row r="195" spans="1:5" ht="12.75">
      <c r="A195" s="35" t="s">
        <v>52</v>
      </c>
      <c r="E195" s="36" t="s">
        <v>47</v>
      </c>
    </row>
    <row r="196" spans="1:5" ht="76.5">
      <c r="A196" t="s">
        <v>53</v>
      </c>
      <c r="E196" s="34" t="s">
        <v>810</v>
      </c>
    </row>
    <row r="197" spans="1:16" ht="12.75">
      <c r="A197" s="25" t="s">
        <v>45</v>
      </c>
      <c r="B197" s="29" t="s">
        <v>359</v>
      </c>
      <c r="C197" s="29" t="s">
        <v>945</v>
      </c>
      <c r="D197" s="25" t="s">
        <v>47</v>
      </c>
      <c r="E197" s="30" t="s">
        <v>946</v>
      </c>
      <c r="F197" s="31" t="s">
        <v>81</v>
      </c>
      <c r="G197" s="32">
        <v>13</v>
      </c>
      <c r="H197" s="32">
        <v>0</v>
      </c>
      <c r="I197" s="32">
        <f>ROUND(ROUND(H197,2)*ROUND(G197,2),2)</f>
      </c>
      <c r="O197">
        <f>(I197*21)/100</f>
      </c>
      <c r="P197" t="s">
        <v>22</v>
      </c>
    </row>
    <row r="198" spans="1:5" ht="12.75">
      <c r="A198" s="33" t="s">
        <v>50</v>
      </c>
      <c r="E198" s="34" t="s">
        <v>947</v>
      </c>
    </row>
    <row r="199" spans="1:5" ht="12.75">
      <c r="A199" s="35" t="s">
        <v>52</v>
      </c>
      <c r="E199" s="36" t="s">
        <v>47</v>
      </c>
    </row>
    <row r="200" spans="1:5" ht="51">
      <c r="A200" t="s">
        <v>53</v>
      </c>
      <c r="E200" s="34" t="s">
        <v>948</v>
      </c>
    </row>
    <row r="201" spans="1:16" ht="12.75">
      <c r="A201" s="25" t="s">
        <v>45</v>
      </c>
      <c r="B201" s="29" t="s">
        <v>363</v>
      </c>
      <c r="C201" s="29" t="s">
        <v>949</v>
      </c>
      <c r="D201" s="25" t="s">
        <v>47</v>
      </c>
      <c r="E201" s="30" t="s">
        <v>950</v>
      </c>
      <c r="F201" s="31" t="s">
        <v>81</v>
      </c>
      <c r="G201" s="32">
        <v>1</v>
      </c>
      <c r="H201" s="32">
        <v>0</v>
      </c>
      <c r="I201" s="32">
        <f>ROUND(ROUND(H201,2)*ROUND(G201,2),2)</f>
      </c>
      <c r="O201">
        <f>(I201*21)/100</f>
      </c>
      <c r="P201" t="s">
        <v>22</v>
      </c>
    </row>
    <row r="202" spans="1:5" ht="12.75">
      <c r="A202" s="33" t="s">
        <v>50</v>
      </c>
      <c r="E202" s="34" t="s">
        <v>951</v>
      </c>
    </row>
    <row r="203" spans="1:5" ht="12.75">
      <c r="A203" s="35" t="s">
        <v>52</v>
      </c>
      <c r="E203" s="36" t="s">
        <v>47</v>
      </c>
    </row>
    <row r="204" spans="1:5" ht="51">
      <c r="A204" t="s">
        <v>53</v>
      </c>
      <c r="E204" s="34" t="s">
        <v>952</v>
      </c>
    </row>
  </sheetData>
  <mergeCells count="10">
    <mergeCell ref="C3:D3"/>
    <mergeCell ref="C4:D4"/>
    <mergeCell ref="A5:A6"/>
    <mergeCell ref="B5:B6"/>
    <mergeCell ref="C5:C6"/>
    <mergeCell ref="D5:D6"/>
    <mergeCell ref="E5:E6"/>
    <mergeCell ref="F5:F6"/>
    <mergeCell ref="G5:G6"/>
    <mergeCell ref="H5:I5"/>
  </mergeCells>
  <printOptions/>
  <pageMargins left="0.75" right="0.75" top="1" bottom="1" header="0.5" footer="0.5"/>
  <pageSetup fitToHeight="0" fitToWidth="1" horizontalDpi="300" verticalDpi="300" orientation="portrait" paperSize="9"/>
  <drawing r:id="rId1"/>
</worksheet>
</file>

<file path=xl/worksheets/sheet14.xml><?xml version="1.0" encoding="utf-8"?>
<worksheet xmlns="http://schemas.openxmlformats.org/spreadsheetml/2006/main" xmlns:r="http://schemas.openxmlformats.org/officeDocument/2006/relationships">
  <sheetPr>
    <pageSetUpPr fitToPage="1"/>
  </sheetPr>
  <dimension ref="A1:R75"/>
  <sheetViews>
    <sheetView workbookViewId="0" topLeftCell="A1">
      <pane ySplit="7" topLeftCell="A8" activePane="bottomLeft" state="frozen"/>
      <selection pane="topLeft" activeCell="A1" sqref="A1"/>
      <selection pane="bottomLeft" activeCell="A8" sqref="A8"/>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11</v>
      </c>
      <c r="B1" s="1"/>
      <c r="C1" s="1"/>
      <c r="D1" s="1"/>
      <c r="E1" s="1" t="s">
        <v>0</v>
      </c>
      <c r="F1" s="1"/>
      <c r="G1" s="1"/>
      <c r="H1" s="1"/>
      <c r="I1" s="1"/>
      <c r="P1" t="s">
        <v>22</v>
      </c>
    </row>
    <row r="2" spans="2:16" ht="24.75" customHeight="1">
      <c r="B2" s="1"/>
      <c r="C2" s="1"/>
      <c r="D2" s="1"/>
      <c r="E2" s="2" t="s">
        <v>13</v>
      </c>
      <c r="F2" s="1"/>
      <c r="G2" s="1"/>
      <c r="H2" s="6"/>
      <c r="I2" s="6"/>
      <c r="O2">
        <f>0+O8+O17+O30+O35</f>
      </c>
      <c r="P2" t="s">
        <v>22</v>
      </c>
    </row>
    <row r="3" spans="1:16" ht="15" customHeight="1">
      <c r="A3" t="s">
        <v>12</v>
      </c>
      <c r="B3" s="12" t="s">
        <v>14</v>
      </c>
      <c r="C3" s="13" t="s">
        <v>15</v>
      </c>
      <c r="D3" s="1"/>
      <c r="E3" s="14" t="s">
        <v>16</v>
      </c>
      <c r="F3" s="1"/>
      <c r="G3" s="9"/>
      <c r="H3" s="8" t="s">
        <v>953</v>
      </c>
      <c r="I3" s="37">
        <f>0+I8+I17+I30+I35</f>
      </c>
      <c r="O3" t="s">
        <v>19</v>
      </c>
      <c r="P3" t="s">
        <v>22</v>
      </c>
    </row>
    <row r="4" spans="1:16" ht="15" customHeight="1">
      <c r="A4" t="s">
        <v>17</v>
      </c>
      <c r="B4" s="16" t="s">
        <v>18</v>
      </c>
      <c r="C4" s="17" t="s">
        <v>953</v>
      </c>
      <c r="D4" s="6"/>
      <c r="E4" s="18" t="s">
        <v>954</v>
      </c>
      <c r="F4" s="6"/>
      <c r="G4" s="6"/>
      <c r="H4" s="19"/>
      <c r="I4" s="19"/>
      <c r="O4" t="s">
        <v>20</v>
      </c>
      <c r="P4" t="s">
        <v>22</v>
      </c>
    </row>
    <row r="5" spans="1:16" ht="12.75" customHeight="1">
      <c r="A5" s="15" t="s">
        <v>25</v>
      </c>
      <c r="B5" s="15" t="s">
        <v>27</v>
      </c>
      <c r="C5" s="15" t="s">
        <v>29</v>
      </c>
      <c r="D5" s="15" t="s">
        <v>30</v>
      </c>
      <c r="E5" s="15" t="s">
        <v>32</v>
      </c>
      <c r="F5" s="15" t="s">
        <v>34</v>
      </c>
      <c r="G5" s="15" t="s">
        <v>36</v>
      </c>
      <c r="H5" s="15" t="s">
        <v>38</v>
      </c>
      <c r="I5" s="15"/>
      <c r="O5" t="s">
        <v>21</v>
      </c>
      <c r="P5" t="s">
        <v>22</v>
      </c>
    </row>
    <row r="6" spans="1:9" ht="12.75" customHeight="1">
      <c r="A6" s="15"/>
      <c r="B6" s="15"/>
      <c r="C6" s="15"/>
      <c r="D6" s="15"/>
      <c r="E6" s="15"/>
      <c r="F6" s="15"/>
      <c r="G6" s="15"/>
      <c r="H6" s="15" t="s">
        <v>39</v>
      </c>
      <c r="I6" s="15" t="s">
        <v>41</v>
      </c>
    </row>
    <row r="7" spans="1:9" ht="12.75" customHeight="1">
      <c r="A7" s="15" t="s">
        <v>26</v>
      </c>
      <c r="B7" s="15" t="s">
        <v>28</v>
      </c>
      <c r="C7" s="15" t="s">
        <v>22</v>
      </c>
      <c r="D7" s="15" t="s">
        <v>31</v>
      </c>
      <c r="E7" s="15" t="s">
        <v>33</v>
      </c>
      <c r="F7" s="15" t="s">
        <v>35</v>
      </c>
      <c r="G7" s="15" t="s">
        <v>37</v>
      </c>
      <c r="H7" s="15" t="s">
        <v>40</v>
      </c>
      <c r="I7" s="15" t="s">
        <v>42</v>
      </c>
    </row>
    <row r="8" spans="1:18" ht="12.75" customHeight="1">
      <c r="A8" s="19" t="s">
        <v>43</v>
      </c>
      <c r="B8" s="19"/>
      <c r="C8" s="26" t="s">
        <v>26</v>
      </c>
      <c r="D8" s="19"/>
      <c r="E8" s="27" t="s">
        <v>44</v>
      </c>
      <c r="F8" s="19"/>
      <c r="G8" s="19"/>
      <c r="H8" s="19"/>
      <c r="I8" s="28">
        <f>0+Q8</f>
      </c>
      <c r="O8">
        <f>0+R8</f>
      </c>
      <c r="Q8">
        <f>0+I9+I13</f>
      </c>
      <c r="R8">
        <f>0+O9+O13</f>
      </c>
    </row>
    <row r="9" spans="1:16" ht="12.75">
      <c r="A9" s="25" t="s">
        <v>45</v>
      </c>
      <c r="B9" s="29" t="s">
        <v>28</v>
      </c>
      <c r="C9" s="29" t="s">
        <v>180</v>
      </c>
      <c r="D9" s="25" t="s">
        <v>47</v>
      </c>
      <c r="E9" s="30" t="s">
        <v>181</v>
      </c>
      <c r="F9" s="31" t="s">
        <v>746</v>
      </c>
      <c r="G9" s="32">
        <v>25.92</v>
      </c>
      <c r="H9" s="32">
        <v>0</v>
      </c>
      <c r="I9" s="32">
        <f>ROUND(ROUND(H9,2)*ROUND(G9,2),2)</f>
      </c>
      <c r="O9">
        <f>(I9*21)/100</f>
      </c>
      <c r="P9" t="s">
        <v>22</v>
      </c>
    </row>
    <row r="10" spans="1:5" ht="12.75">
      <c r="A10" s="33" t="s">
        <v>50</v>
      </c>
      <c r="E10" s="34" t="s">
        <v>813</v>
      </c>
    </row>
    <row r="11" spans="1:5" ht="12.75">
      <c r="A11" s="35" t="s">
        <v>52</v>
      </c>
      <c r="E11" s="36" t="s">
        <v>47</v>
      </c>
    </row>
    <row r="12" spans="1:5" ht="25.5">
      <c r="A12" t="s">
        <v>53</v>
      </c>
      <c r="E12" s="34" t="s">
        <v>183</v>
      </c>
    </row>
    <row r="13" spans="1:16" ht="12.75">
      <c r="A13" s="25" t="s">
        <v>45</v>
      </c>
      <c r="B13" s="29" t="s">
        <v>22</v>
      </c>
      <c r="C13" s="29" t="s">
        <v>97</v>
      </c>
      <c r="D13" s="25" t="s">
        <v>47</v>
      </c>
      <c r="E13" s="30" t="s">
        <v>98</v>
      </c>
      <c r="F13" s="31" t="s">
        <v>746</v>
      </c>
      <c r="G13" s="32">
        <v>1</v>
      </c>
      <c r="H13" s="32">
        <v>0</v>
      </c>
      <c r="I13" s="32">
        <f>ROUND(ROUND(H13,2)*ROUND(G13,2),2)</f>
      </c>
      <c r="O13">
        <f>(I13*21)/100</f>
      </c>
      <c r="P13" t="s">
        <v>22</v>
      </c>
    </row>
    <row r="14" spans="1:5" ht="12.75">
      <c r="A14" s="33" t="s">
        <v>50</v>
      </c>
      <c r="E14" s="34" t="s">
        <v>955</v>
      </c>
    </row>
    <row r="15" spans="1:5" ht="12.75">
      <c r="A15" s="35" t="s">
        <v>52</v>
      </c>
      <c r="E15" s="36" t="s">
        <v>47</v>
      </c>
    </row>
    <row r="16" spans="1:5" ht="12.75">
      <c r="A16" t="s">
        <v>53</v>
      </c>
      <c r="E16" s="34" t="s">
        <v>91</v>
      </c>
    </row>
    <row r="17" spans="1:18" ht="12.75" customHeight="1">
      <c r="A17" s="6" t="s">
        <v>43</v>
      </c>
      <c r="B17" s="6"/>
      <c r="C17" s="39" t="s">
        <v>28</v>
      </c>
      <c r="D17" s="6"/>
      <c r="E17" s="27" t="s">
        <v>102</v>
      </c>
      <c r="F17" s="6"/>
      <c r="G17" s="6"/>
      <c r="H17" s="6"/>
      <c r="I17" s="40">
        <f>0+Q17</f>
      </c>
      <c r="O17">
        <f>0+R17</f>
      </c>
      <c r="Q17">
        <f>0+I18+I22+I26</f>
      </c>
      <c r="R17">
        <f>0+O18+O22+O26</f>
      </c>
    </row>
    <row r="18" spans="1:16" ht="12.75">
      <c r="A18" s="25" t="s">
        <v>45</v>
      </c>
      <c r="B18" s="29" t="s">
        <v>31</v>
      </c>
      <c r="C18" s="29" t="s">
        <v>749</v>
      </c>
      <c r="D18" s="25" t="s">
        <v>47</v>
      </c>
      <c r="E18" s="30" t="s">
        <v>750</v>
      </c>
      <c r="F18" s="31" t="s">
        <v>121</v>
      </c>
      <c r="G18" s="32">
        <v>25.92</v>
      </c>
      <c r="H18" s="32">
        <v>0</v>
      </c>
      <c r="I18" s="32">
        <f>ROUND(ROUND(H18,2)*ROUND(G18,2),2)</f>
      </c>
      <c r="O18">
        <f>(I18*21)/100</f>
      </c>
      <c r="P18" t="s">
        <v>22</v>
      </c>
    </row>
    <row r="19" spans="1:5" ht="38.25">
      <c r="A19" s="33" t="s">
        <v>50</v>
      </c>
      <c r="E19" s="34" t="s">
        <v>956</v>
      </c>
    </row>
    <row r="20" spans="1:5" ht="12.75">
      <c r="A20" s="35" t="s">
        <v>52</v>
      </c>
      <c r="E20" s="36" t="s">
        <v>957</v>
      </c>
    </row>
    <row r="21" spans="1:5" ht="318.75">
      <c r="A21" t="s">
        <v>53</v>
      </c>
      <c r="E21" s="34" t="s">
        <v>558</v>
      </c>
    </row>
    <row r="22" spans="1:16" ht="12.75">
      <c r="A22" s="25" t="s">
        <v>45</v>
      </c>
      <c r="B22" s="29" t="s">
        <v>33</v>
      </c>
      <c r="C22" s="29" t="s">
        <v>133</v>
      </c>
      <c r="D22" s="25" t="s">
        <v>47</v>
      </c>
      <c r="E22" s="30" t="s">
        <v>134</v>
      </c>
      <c r="F22" s="31" t="s">
        <v>121</v>
      </c>
      <c r="G22" s="32">
        <v>25.92</v>
      </c>
      <c r="H22" s="32">
        <v>0</v>
      </c>
      <c r="I22" s="32">
        <f>ROUND(ROUND(H22,2)*ROUND(G22,2),2)</f>
      </c>
      <c r="O22">
        <f>(I22*21)/100</f>
      </c>
      <c r="P22" t="s">
        <v>22</v>
      </c>
    </row>
    <row r="23" spans="1:5" ht="12.75">
      <c r="A23" s="33" t="s">
        <v>50</v>
      </c>
      <c r="E23" s="34" t="s">
        <v>755</v>
      </c>
    </row>
    <row r="24" spans="1:5" ht="12.75">
      <c r="A24" s="35" t="s">
        <v>52</v>
      </c>
      <c r="E24" s="36" t="s">
        <v>47</v>
      </c>
    </row>
    <row r="25" spans="1:5" ht="191.25">
      <c r="A25" t="s">
        <v>53</v>
      </c>
      <c r="E25" s="34" t="s">
        <v>136</v>
      </c>
    </row>
    <row r="26" spans="1:16" ht="12.75">
      <c r="A26" s="25" t="s">
        <v>45</v>
      </c>
      <c r="B26" s="29" t="s">
        <v>35</v>
      </c>
      <c r="C26" s="29" t="s">
        <v>646</v>
      </c>
      <c r="D26" s="25" t="s">
        <v>47</v>
      </c>
      <c r="E26" s="30" t="s">
        <v>647</v>
      </c>
      <c r="F26" s="31" t="s">
        <v>121</v>
      </c>
      <c r="G26" s="32">
        <v>19.2</v>
      </c>
      <c r="H26" s="32">
        <v>0</v>
      </c>
      <c r="I26" s="32">
        <f>ROUND(ROUND(H26,2)*ROUND(G26,2),2)</f>
      </c>
      <c r="O26">
        <f>(I26*21)/100</f>
      </c>
      <c r="P26" t="s">
        <v>22</v>
      </c>
    </row>
    <row r="27" spans="1:5" ht="12.75">
      <c r="A27" s="33" t="s">
        <v>50</v>
      </c>
      <c r="E27" s="34" t="s">
        <v>757</v>
      </c>
    </row>
    <row r="28" spans="1:5" ht="12.75">
      <c r="A28" s="35" t="s">
        <v>52</v>
      </c>
      <c r="E28" s="36" t="s">
        <v>958</v>
      </c>
    </row>
    <row r="29" spans="1:5" ht="229.5">
      <c r="A29" t="s">
        <v>53</v>
      </c>
      <c r="E29" s="34" t="s">
        <v>650</v>
      </c>
    </row>
    <row r="30" spans="1:18" ht="12.75" customHeight="1">
      <c r="A30" s="6" t="s">
        <v>43</v>
      </c>
      <c r="B30" s="6"/>
      <c r="C30" s="39" t="s">
        <v>33</v>
      </c>
      <c r="D30" s="6"/>
      <c r="E30" s="27" t="s">
        <v>279</v>
      </c>
      <c r="F30" s="6"/>
      <c r="G30" s="6"/>
      <c r="H30" s="6"/>
      <c r="I30" s="40">
        <f>0+Q30</f>
      </c>
      <c r="O30">
        <f>0+R30</f>
      </c>
      <c r="Q30">
        <f>0+I31</f>
      </c>
      <c r="R30">
        <f>0+O31</f>
      </c>
    </row>
    <row r="31" spans="1:16" ht="12.75">
      <c r="A31" s="25" t="s">
        <v>45</v>
      </c>
      <c r="B31" s="29" t="s">
        <v>37</v>
      </c>
      <c r="C31" s="29" t="s">
        <v>655</v>
      </c>
      <c r="D31" s="25" t="s">
        <v>47</v>
      </c>
      <c r="E31" s="30" t="s">
        <v>656</v>
      </c>
      <c r="F31" s="31" t="s">
        <v>121</v>
      </c>
      <c r="G31" s="32">
        <v>6.72</v>
      </c>
      <c r="H31" s="32">
        <v>0</v>
      </c>
      <c r="I31" s="32">
        <f>ROUND(ROUND(H31,2)*ROUND(G31,2),2)</f>
      </c>
      <c r="O31">
        <f>(I31*21)/100</f>
      </c>
      <c r="P31" t="s">
        <v>22</v>
      </c>
    </row>
    <row r="32" spans="1:5" ht="25.5">
      <c r="A32" s="33" t="s">
        <v>50</v>
      </c>
      <c r="E32" s="34" t="s">
        <v>959</v>
      </c>
    </row>
    <row r="33" spans="1:5" ht="12.75">
      <c r="A33" s="35" t="s">
        <v>52</v>
      </c>
      <c r="E33" s="36" t="s">
        <v>960</v>
      </c>
    </row>
    <row r="34" spans="1:5" ht="369.75">
      <c r="A34" t="s">
        <v>53</v>
      </c>
      <c r="E34" s="34" t="s">
        <v>583</v>
      </c>
    </row>
    <row r="35" spans="1:18" ht="12.75" customHeight="1">
      <c r="A35" s="6" t="s">
        <v>43</v>
      </c>
      <c r="B35" s="6"/>
      <c r="C35" s="39" t="s">
        <v>72</v>
      </c>
      <c r="D35" s="6"/>
      <c r="E35" s="27" t="s">
        <v>368</v>
      </c>
      <c r="F35" s="6"/>
      <c r="G35" s="6"/>
      <c r="H35" s="6"/>
      <c r="I35" s="40">
        <f>0+Q35</f>
      </c>
      <c r="O35">
        <f>0+R35</f>
      </c>
      <c r="Q35">
        <f>0+I36+I40+I44+I48+I52+I56+I60+I64+I68+I72</f>
      </c>
      <c r="R35">
        <f>0+O36+O40+O44+O48+O52+O56+O60+O64+O68+O72</f>
      </c>
    </row>
    <row r="36" spans="1:16" ht="12.75">
      <c r="A36" s="25" t="s">
        <v>45</v>
      </c>
      <c r="B36" s="29" t="s">
        <v>72</v>
      </c>
      <c r="C36" s="29" t="s">
        <v>961</v>
      </c>
      <c r="D36" s="25" t="s">
        <v>47</v>
      </c>
      <c r="E36" s="30" t="s">
        <v>962</v>
      </c>
      <c r="F36" s="31" t="s">
        <v>81</v>
      </c>
      <c r="G36" s="32">
        <v>3</v>
      </c>
      <c r="H36" s="32">
        <v>0</v>
      </c>
      <c r="I36" s="32">
        <f>ROUND(ROUND(H36,2)*ROUND(G36,2),2)</f>
      </c>
      <c r="O36">
        <f>(I36*21)/100</f>
      </c>
      <c r="P36" t="s">
        <v>22</v>
      </c>
    </row>
    <row r="37" spans="1:5" ht="25.5">
      <c r="A37" s="33" t="s">
        <v>50</v>
      </c>
      <c r="E37" s="34" t="s">
        <v>963</v>
      </c>
    </row>
    <row r="38" spans="1:5" ht="12.75">
      <c r="A38" s="35" t="s">
        <v>52</v>
      </c>
      <c r="E38" s="36" t="s">
        <v>964</v>
      </c>
    </row>
    <row r="39" spans="1:5" ht="76.5">
      <c r="A39" t="s">
        <v>53</v>
      </c>
      <c r="E39" s="34" t="s">
        <v>965</v>
      </c>
    </row>
    <row r="40" spans="1:16" ht="12.75">
      <c r="A40" s="25" t="s">
        <v>45</v>
      </c>
      <c r="B40" s="29" t="s">
        <v>77</v>
      </c>
      <c r="C40" s="29" t="s">
        <v>966</v>
      </c>
      <c r="D40" s="25" t="s">
        <v>47</v>
      </c>
      <c r="E40" s="30" t="s">
        <v>967</v>
      </c>
      <c r="F40" s="31" t="s">
        <v>168</v>
      </c>
      <c r="G40" s="32">
        <v>21</v>
      </c>
      <c r="H40" s="32">
        <v>0</v>
      </c>
      <c r="I40" s="32">
        <f>ROUND(ROUND(H40,2)*ROUND(G40,2),2)</f>
      </c>
      <c r="O40">
        <f>(I40*21)/100</f>
      </c>
      <c r="P40" t="s">
        <v>22</v>
      </c>
    </row>
    <row r="41" spans="1:5" ht="25.5">
      <c r="A41" s="33" t="s">
        <v>50</v>
      </c>
      <c r="E41" s="34" t="s">
        <v>968</v>
      </c>
    </row>
    <row r="42" spans="1:5" ht="12.75">
      <c r="A42" s="35" t="s">
        <v>52</v>
      </c>
      <c r="E42" s="36" t="s">
        <v>47</v>
      </c>
    </row>
    <row r="43" spans="1:5" ht="76.5">
      <c r="A43" t="s">
        <v>53</v>
      </c>
      <c r="E43" s="34" t="s">
        <v>764</v>
      </c>
    </row>
    <row r="44" spans="1:16" ht="12.75">
      <c r="A44" s="25" t="s">
        <v>45</v>
      </c>
      <c r="B44" s="29" t="s">
        <v>40</v>
      </c>
      <c r="C44" s="29" t="s">
        <v>841</v>
      </c>
      <c r="D44" s="25" t="s">
        <v>47</v>
      </c>
      <c r="E44" s="30" t="s">
        <v>842</v>
      </c>
      <c r="F44" s="31" t="s">
        <v>168</v>
      </c>
      <c r="G44" s="32">
        <v>32</v>
      </c>
      <c r="H44" s="32">
        <v>0</v>
      </c>
      <c r="I44" s="32">
        <f>ROUND(ROUND(H44,2)*ROUND(G44,2),2)</f>
      </c>
      <c r="O44">
        <f>(I44*21)/100</f>
      </c>
      <c r="P44" t="s">
        <v>22</v>
      </c>
    </row>
    <row r="45" spans="1:5" ht="25.5">
      <c r="A45" s="33" t="s">
        <v>50</v>
      </c>
      <c r="E45" s="34" t="s">
        <v>969</v>
      </c>
    </row>
    <row r="46" spans="1:5" ht="12.75">
      <c r="A46" s="35" t="s">
        <v>52</v>
      </c>
      <c r="E46" s="36" t="s">
        <v>970</v>
      </c>
    </row>
    <row r="47" spans="1:5" ht="51">
      <c r="A47" t="s">
        <v>53</v>
      </c>
      <c r="E47" s="34" t="s">
        <v>845</v>
      </c>
    </row>
    <row r="48" spans="1:16" ht="12.75">
      <c r="A48" s="25" t="s">
        <v>45</v>
      </c>
      <c r="B48" s="29" t="s">
        <v>42</v>
      </c>
      <c r="C48" s="29" t="s">
        <v>971</v>
      </c>
      <c r="D48" s="25" t="s">
        <v>47</v>
      </c>
      <c r="E48" s="30" t="s">
        <v>972</v>
      </c>
      <c r="F48" s="31" t="s">
        <v>168</v>
      </c>
      <c r="G48" s="32">
        <v>11</v>
      </c>
      <c r="H48" s="32">
        <v>0</v>
      </c>
      <c r="I48" s="32">
        <f>ROUND(ROUND(H48,2)*ROUND(G48,2),2)</f>
      </c>
      <c r="O48">
        <f>(I48*21)/100</f>
      </c>
      <c r="P48" t="s">
        <v>22</v>
      </c>
    </row>
    <row r="49" spans="1:5" ht="25.5">
      <c r="A49" s="33" t="s">
        <v>50</v>
      </c>
      <c r="E49" s="34" t="s">
        <v>973</v>
      </c>
    </row>
    <row r="50" spans="1:5" ht="12.75">
      <c r="A50" s="35" t="s">
        <v>52</v>
      </c>
      <c r="E50" s="36" t="s">
        <v>47</v>
      </c>
    </row>
    <row r="51" spans="1:5" ht="76.5">
      <c r="A51" t="s">
        <v>53</v>
      </c>
      <c r="E51" s="34" t="s">
        <v>974</v>
      </c>
    </row>
    <row r="52" spans="1:16" ht="12.75">
      <c r="A52" s="25" t="s">
        <v>45</v>
      </c>
      <c r="B52" s="29" t="s">
        <v>92</v>
      </c>
      <c r="C52" s="29" t="s">
        <v>769</v>
      </c>
      <c r="D52" s="25" t="s">
        <v>47</v>
      </c>
      <c r="E52" s="30" t="s">
        <v>770</v>
      </c>
      <c r="F52" s="31" t="s">
        <v>168</v>
      </c>
      <c r="G52" s="32">
        <v>32</v>
      </c>
      <c r="H52" s="32">
        <v>0</v>
      </c>
      <c r="I52" s="32">
        <f>ROUND(ROUND(H52,2)*ROUND(G52,2),2)</f>
      </c>
      <c r="O52">
        <f>(I52*21)/100</f>
      </c>
      <c r="P52" t="s">
        <v>22</v>
      </c>
    </row>
    <row r="53" spans="1:5" ht="25.5">
      <c r="A53" s="33" t="s">
        <v>50</v>
      </c>
      <c r="E53" s="34" t="s">
        <v>975</v>
      </c>
    </row>
    <row r="54" spans="1:5" ht="12.75">
      <c r="A54" s="35" t="s">
        <v>52</v>
      </c>
      <c r="E54" s="36" t="s">
        <v>976</v>
      </c>
    </row>
    <row r="55" spans="1:5" ht="51">
      <c r="A55" t="s">
        <v>53</v>
      </c>
      <c r="E55" s="34" t="s">
        <v>772</v>
      </c>
    </row>
    <row r="56" spans="1:16" ht="25.5">
      <c r="A56" s="25" t="s">
        <v>45</v>
      </c>
      <c r="B56" s="29" t="s">
        <v>96</v>
      </c>
      <c r="C56" s="29" t="s">
        <v>773</v>
      </c>
      <c r="D56" s="25" t="s">
        <v>47</v>
      </c>
      <c r="E56" s="30" t="s">
        <v>774</v>
      </c>
      <c r="F56" s="31" t="s">
        <v>168</v>
      </c>
      <c r="G56" s="32">
        <v>21</v>
      </c>
      <c r="H56" s="32">
        <v>0</v>
      </c>
      <c r="I56" s="32">
        <f>ROUND(ROUND(H56,2)*ROUND(G56,2),2)</f>
      </c>
      <c r="O56">
        <f>(I56*21)/100</f>
      </c>
      <c r="P56" t="s">
        <v>22</v>
      </c>
    </row>
    <row r="57" spans="1:5" ht="12.75">
      <c r="A57" s="33" t="s">
        <v>50</v>
      </c>
      <c r="E57" s="34" t="s">
        <v>977</v>
      </c>
    </row>
    <row r="58" spans="1:5" ht="12.75">
      <c r="A58" s="35" t="s">
        <v>52</v>
      </c>
      <c r="E58" s="36" t="s">
        <v>47</v>
      </c>
    </row>
    <row r="59" spans="1:5" ht="102">
      <c r="A59" t="s">
        <v>53</v>
      </c>
      <c r="E59" s="34" t="s">
        <v>768</v>
      </c>
    </row>
    <row r="60" spans="1:16" ht="25.5">
      <c r="A60" s="25" t="s">
        <v>45</v>
      </c>
      <c r="B60" s="29" t="s">
        <v>151</v>
      </c>
      <c r="C60" s="29" t="s">
        <v>776</v>
      </c>
      <c r="D60" s="25" t="s">
        <v>47</v>
      </c>
      <c r="E60" s="30" t="s">
        <v>777</v>
      </c>
      <c r="F60" s="31" t="s">
        <v>81</v>
      </c>
      <c r="G60" s="32">
        <v>4</v>
      </c>
      <c r="H60" s="32">
        <v>0</v>
      </c>
      <c r="I60" s="32">
        <f>ROUND(ROUND(H60,2)*ROUND(G60,2),2)</f>
      </c>
      <c r="O60">
        <f>(I60*21)/100</f>
      </c>
      <c r="P60" t="s">
        <v>22</v>
      </c>
    </row>
    <row r="61" spans="1:5" ht="12.75">
      <c r="A61" s="33" t="s">
        <v>50</v>
      </c>
      <c r="E61" s="34" t="s">
        <v>977</v>
      </c>
    </row>
    <row r="62" spans="1:5" ht="12.75">
      <c r="A62" s="35" t="s">
        <v>52</v>
      </c>
      <c r="E62" s="36" t="s">
        <v>978</v>
      </c>
    </row>
    <row r="63" spans="1:5" ht="76.5">
      <c r="A63" t="s">
        <v>53</v>
      </c>
      <c r="E63" s="34" t="s">
        <v>764</v>
      </c>
    </row>
    <row r="64" spans="1:16" ht="12.75">
      <c r="A64" s="25" t="s">
        <v>45</v>
      </c>
      <c r="B64" s="29" t="s">
        <v>156</v>
      </c>
      <c r="C64" s="29" t="s">
        <v>778</v>
      </c>
      <c r="D64" s="25" t="s">
        <v>47</v>
      </c>
      <c r="E64" s="30" t="s">
        <v>779</v>
      </c>
      <c r="F64" s="31" t="s">
        <v>168</v>
      </c>
      <c r="G64" s="32">
        <v>64</v>
      </c>
      <c r="H64" s="32">
        <v>0</v>
      </c>
      <c r="I64" s="32">
        <f>ROUND(ROUND(H64,2)*ROUND(G64,2),2)</f>
      </c>
      <c r="O64">
        <f>(I64*21)/100</f>
      </c>
      <c r="P64" t="s">
        <v>22</v>
      </c>
    </row>
    <row r="65" spans="1:5" ht="38.25">
      <c r="A65" s="33" t="s">
        <v>50</v>
      </c>
      <c r="E65" s="34" t="s">
        <v>979</v>
      </c>
    </row>
    <row r="66" spans="1:5" ht="12.75">
      <c r="A66" s="35" t="s">
        <v>52</v>
      </c>
      <c r="E66" s="36" t="s">
        <v>980</v>
      </c>
    </row>
    <row r="67" spans="1:5" ht="76.5">
      <c r="A67" t="s">
        <v>53</v>
      </c>
      <c r="E67" s="34" t="s">
        <v>780</v>
      </c>
    </row>
    <row r="68" spans="1:16" ht="12.75">
      <c r="A68" s="25" t="s">
        <v>45</v>
      </c>
      <c r="B68" s="29" t="s">
        <v>161</v>
      </c>
      <c r="C68" s="29" t="s">
        <v>981</v>
      </c>
      <c r="D68" s="25" t="s">
        <v>47</v>
      </c>
      <c r="E68" s="30" t="s">
        <v>982</v>
      </c>
      <c r="F68" s="31" t="s">
        <v>168</v>
      </c>
      <c r="G68" s="32">
        <v>32</v>
      </c>
      <c r="H68" s="32">
        <v>0</v>
      </c>
      <c r="I68" s="32">
        <f>ROUND(ROUND(H68,2)*ROUND(G68,2),2)</f>
      </c>
      <c r="O68">
        <f>(I68*21)/100</f>
      </c>
      <c r="P68" t="s">
        <v>22</v>
      </c>
    </row>
    <row r="69" spans="1:5" ht="25.5">
      <c r="A69" s="33" t="s">
        <v>50</v>
      </c>
      <c r="E69" s="34" t="s">
        <v>983</v>
      </c>
    </row>
    <row r="70" spans="1:5" ht="12.75">
      <c r="A70" s="35" t="s">
        <v>52</v>
      </c>
      <c r="E70" s="36" t="s">
        <v>976</v>
      </c>
    </row>
    <row r="71" spans="1:5" ht="89.25">
      <c r="A71" t="s">
        <v>53</v>
      </c>
      <c r="E71" s="34" t="s">
        <v>984</v>
      </c>
    </row>
    <row r="72" spans="1:16" ht="25.5">
      <c r="A72" s="25" t="s">
        <v>45</v>
      </c>
      <c r="B72" s="29" t="s">
        <v>165</v>
      </c>
      <c r="C72" s="29" t="s">
        <v>985</v>
      </c>
      <c r="D72" s="25" t="s">
        <v>47</v>
      </c>
      <c r="E72" s="30" t="s">
        <v>986</v>
      </c>
      <c r="F72" s="31" t="s">
        <v>987</v>
      </c>
      <c r="G72" s="32">
        <v>14</v>
      </c>
      <c r="H72" s="32">
        <v>0</v>
      </c>
      <c r="I72" s="32">
        <f>ROUND(ROUND(H72,2)*ROUND(G72,2),2)</f>
      </c>
      <c r="O72">
        <f>(I72*21)/100</f>
      </c>
      <c r="P72" t="s">
        <v>22</v>
      </c>
    </row>
    <row r="73" spans="1:5" ht="12.75">
      <c r="A73" s="33" t="s">
        <v>50</v>
      </c>
      <c r="E73" s="34" t="s">
        <v>988</v>
      </c>
    </row>
    <row r="74" spans="1:5" ht="12.75">
      <c r="A74" s="35" t="s">
        <v>52</v>
      </c>
      <c r="E74" s="36" t="s">
        <v>47</v>
      </c>
    </row>
    <row r="75" spans="1:5" ht="102">
      <c r="A75" t="s">
        <v>53</v>
      </c>
      <c r="E75" s="34" t="s">
        <v>989</v>
      </c>
    </row>
  </sheetData>
  <mergeCells count="10">
    <mergeCell ref="C3:D3"/>
    <mergeCell ref="C4:D4"/>
    <mergeCell ref="A5:A6"/>
    <mergeCell ref="B5:B6"/>
    <mergeCell ref="C5:C6"/>
    <mergeCell ref="D5:D6"/>
    <mergeCell ref="E5:E6"/>
    <mergeCell ref="F5:F6"/>
    <mergeCell ref="G5:G6"/>
    <mergeCell ref="H5:I5"/>
  </mergeCells>
  <printOptions/>
  <pageMargins left="0.75" right="0.75" top="1" bottom="1" header="0.5" footer="0.5"/>
  <pageSetup fitToHeight="0" fitToWidth="1" horizontalDpi="300" verticalDpi="300" orientation="portrait" paperSize="9"/>
  <drawing r:id="rId1"/>
</worksheet>
</file>

<file path=xl/worksheets/sheet15.xml><?xml version="1.0" encoding="utf-8"?>
<worksheet xmlns="http://schemas.openxmlformats.org/spreadsheetml/2006/main" xmlns:r="http://schemas.openxmlformats.org/officeDocument/2006/relationships">
  <sheetPr>
    <pageSetUpPr fitToPage="1"/>
  </sheetPr>
  <dimension ref="A1:R67"/>
  <sheetViews>
    <sheetView workbookViewId="0" topLeftCell="A1">
      <pane ySplit="7" topLeftCell="A8" activePane="bottomLeft" state="frozen"/>
      <selection pane="topLeft" activeCell="A1" sqref="A1"/>
      <selection pane="bottomLeft" activeCell="A8" sqref="A8"/>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11</v>
      </c>
      <c r="B1" s="1"/>
      <c r="C1" s="1"/>
      <c r="D1" s="1"/>
      <c r="E1" s="1" t="s">
        <v>0</v>
      </c>
      <c r="F1" s="1"/>
      <c r="G1" s="1"/>
      <c r="H1" s="1"/>
      <c r="I1" s="1"/>
      <c r="P1" t="s">
        <v>22</v>
      </c>
    </row>
    <row r="2" spans="2:16" ht="24.75" customHeight="1">
      <c r="B2" s="1"/>
      <c r="C2" s="1"/>
      <c r="D2" s="1"/>
      <c r="E2" s="2" t="s">
        <v>13</v>
      </c>
      <c r="F2" s="1"/>
      <c r="G2" s="1"/>
      <c r="H2" s="6"/>
      <c r="I2" s="6"/>
      <c r="O2">
        <f>0+O8+O17+O30+O35</f>
      </c>
      <c r="P2" t="s">
        <v>22</v>
      </c>
    </row>
    <row r="3" spans="1:16" ht="15" customHeight="1">
      <c r="A3" t="s">
        <v>12</v>
      </c>
      <c r="B3" s="12" t="s">
        <v>14</v>
      </c>
      <c r="C3" s="13" t="s">
        <v>15</v>
      </c>
      <c r="D3" s="1"/>
      <c r="E3" s="14" t="s">
        <v>16</v>
      </c>
      <c r="F3" s="1"/>
      <c r="G3" s="9"/>
      <c r="H3" s="8" t="s">
        <v>990</v>
      </c>
      <c r="I3" s="37">
        <f>0+I8+I17+I30+I35</f>
      </c>
      <c r="O3" t="s">
        <v>19</v>
      </c>
      <c r="P3" t="s">
        <v>22</v>
      </c>
    </row>
    <row r="4" spans="1:16" ht="15" customHeight="1">
      <c r="A4" t="s">
        <v>17</v>
      </c>
      <c r="B4" s="16" t="s">
        <v>18</v>
      </c>
      <c r="C4" s="17" t="s">
        <v>990</v>
      </c>
      <c r="D4" s="6"/>
      <c r="E4" s="18" t="s">
        <v>991</v>
      </c>
      <c r="F4" s="6"/>
      <c r="G4" s="6"/>
      <c r="H4" s="19"/>
      <c r="I4" s="19"/>
      <c r="O4" t="s">
        <v>20</v>
      </c>
      <c r="P4" t="s">
        <v>22</v>
      </c>
    </row>
    <row r="5" spans="1:16" ht="12.75" customHeight="1">
      <c r="A5" s="15" t="s">
        <v>25</v>
      </c>
      <c r="B5" s="15" t="s">
        <v>27</v>
      </c>
      <c r="C5" s="15" t="s">
        <v>29</v>
      </c>
      <c r="D5" s="15" t="s">
        <v>30</v>
      </c>
      <c r="E5" s="15" t="s">
        <v>32</v>
      </c>
      <c r="F5" s="15" t="s">
        <v>34</v>
      </c>
      <c r="G5" s="15" t="s">
        <v>36</v>
      </c>
      <c r="H5" s="15" t="s">
        <v>38</v>
      </c>
      <c r="I5" s="15"/>
      <c r="O5" t="s">
        <v>21</v>
      </c>
      <c r="P5" t="s">
        <v>22</v>
      </c>
    </row>
    <row r="6" spans="1:9" ht="12.75" customHeight="1">
      <c r="A6" s="15"/>
      <c r="B6" s="15"/>
      <c r="C6" s="15"/>
      <c r="D6" s="15"/>
      <c r="E6" s="15"/>
      <c r="F6" s="15"/>
      <c r="G6" s="15"/>
      <c r="H6" s="15" t="s">
        <v>39</v>
      </c>
      <c r="I6" s="15" t="s">
        <v>41</v>
      </c>
    </row>
    <row r="7" spans="1:9" ht="12.75" customHeight="1">
      <c r="A7" s="15" t="s">
        <v>26</v>
      </c>
      <c r="B7" s="15" t="s">
        <v>28</v>
      </c>
      <c r="C7" s="15" t="s">
        <v>22</v>
      </c>
      <c r="D7" s="15" t="s">
        <v>31</v>
      </c>
      <c r="E7" s="15" t="s">
        <v>33</v>
      </c>
      <c r="F7" s="15" t="s">
        <v>35</v>
      </c>
      <c r="G7" s="15" t="s">
        <v>37</v>
      </c>
      <c r="H7" s="15" t="s">
        <v>40</v>
      </c>
      <c r="I7" s="15" t="s">
        <v>42</v>
      </c>
    </row>
    <row r="8" spans="1:18" ht="12.75" customHeight="1">
      <c r="A8" s="19" t="s">
        <v>43</v>
      </c>
      <c r="B8" s="19"/>
      <c r="C8" s="26" t="s">
        <v>26</v>
      </c>
      <c r="D8" s="19"/>
      <c r="E8" s="27" t="s">
        <v>44</v>
      </c>
      <c r="F8" s="19"/>
      <c r="G8" s="19"/>
      <c r="H8" s="19"/>
      <c r="I8" s="28">
        <f>0+Q8</f>
      </c>
      <c r="O8">
        <f>0+R8</f>
      </c>
      <c r="Q8">
        <f>0+I9+I13</f>
      </c>
      <c r="R8">
        <f>0+O9+O13</f>
      </c>
    </row>
    <row r="9" spans="1:16" ht="12.75">
      <c r="A9" s="25" t="s">
        <v>45</v>
      </c>
      <c r="B9" s="29" t="s">
        <v>28</v>
      </c>
      <c r="C9" s="29" t="s">
        <v>180</v>
      </c>
      <c r="D9" s="25" t="s">
        <v>47</v>
      </c>
      <c r="E9" s="30" t="s">
        <v>181</v>
      </c>
      <c r="F9" s="31" t="s">
        <v>746</v>
      </c>
      <c r="G9" s="32">
        <v>15.39</v>
      </c>
      <c r="H9" s="32">
        <v>0</v>
      </c>
      <c r="I9" s="32">
        <f>ROUND(ROUND(H9,2)*ROUND(G9,2),2)</f>
      </c>
      <c r="O9">
        <f>(I9*21)/100</f>
      </c>
      <c r="P9" t="s">
        <v>22</v>
      </c>
    </row>
    <row r="10" spans="1:5" ht="12.75">
      <c r="A10" s="33" t="s">
        <v>50</v>
      </c>
      <c r="E10" s="34" t="s">
        <v>813</v>
      </c>
    </row>
    <row r="11" spans="1:5" ht="12.75">
      <c r="A11" s="35" t="s">
        <v>52</v>
      </c>
      <c r="E11" s="36" t="s">
        <v>47</v>
      </c>
    </row>
    <row r="12" spans="1:5" ht="25.5">
      <c r="A12" t="s">
        <v>53</v>
      </c>
      <c r="E12" s="34" t="s">
        <v>183</v>
      </c>
    </row>
    <row r="13" spans="1:16" ht="12.75">
      <c r="A13" s="25" t="s">
        <v>45</v>
      </c>
      <c r="B13" s="29" t="s">
        <v>22</v>
      </c>
      <c r="C13" s="29" t="s">
        <v>97</v>
      </c>
      <c r="D13" s="25" t="s">
        <v>47</v>
      </c>
      <c r="E13" s="30" t="s">
        <v>98</v>
      </c>
      <c r="F13" s="31" t="s">
        <v>746</v>
      </c>
      <c r="G13" s="32">
        <v>1</v>
      </c>
      <c r="H13" s="32">
        <v>0</v>
      </c>
      <c r="I13" s="32">
        <f>ROUND(ROUND(H13,2)*ROUND(G13,2),2)</f>
      </c>
      <c r="O13">
        <f>(I13*21)/100</f>
      </c>
      <c r="P13" t="s">
        <v>22</v>
      </c>
    </row>
    <row r="14" spans="1:5" ht="25.5">
      <c r="A14" s="33" t="s">
        <v>50</v>
      </c>
      <c r="E14" s="34" t="s">
        <v>992</v>
      </c>
    </row>
    <row r="15" spans="1:5" ht="12.75">
      <c r="A15" s="35" t="s">
        <v>52</v>
      </c>
      <c r="E15" s="36" t="s">
        <v>47</v>
      </c>
    </row>
    <row r="16" spans="1:5" ht="12.75">
      <c r="A16" t="s">
        <v>53</v>
      </c>
      <c r="E16" s="34" t="s">
        <v>91</v>
      </c>
    </row>
    <row r="17" spans="1:18" ht="12.75" customHeight="1">
      <c r="A17" s="6" t="s">
        <v>43</v>
      </c>
      <c r="B17" s="6"/>
      <c r="C17" s="39" t="s">
        <v>28</v>
      </c>
      <c r="D17" s="6"/>
      <c r="E17" s="27" t="s">
        <v>102</v>
      </c>
      <c r="F17" s="6"/>
      <c r="G17" s="6"/>
      <c r="H17" s="6"/>
      <c r="I17" s="40">
        <f>0+Q17</f>
      </c>
      <c r="O17">
        <f>0+R17</f>
      </c>
      <c r="Q17">
        <f>0+I18+I22+I26</f>
      </c>
      <c r="R17">
        <f>0+O18+O22+O26</f>
      </c>
    </row>
    <row r="18" spans="1:16" ht="12.75">
      <c r="A18" s="25" t="s">
        <v>45</v>
      </c>
      <c r="B18" s="29" t="s">
        <v>31</v>
      </c>
      <c r="C18" s="29" t="s">
        <v>749</v>
      </c>
      <c r="D18" s="25" t="s">
        <v>47</v>
      </c>
      <c r="E18" s="30" t="s">
        <v>750</v>
      </c>
      <c r="F18" s="31" t="s">
        <v>121</v>
      </c>
      <c r="G18" s="32">
        <v>15.39</v>
      </c>
      <c r="H18" s="32">
        <v>0</v>
      </c>
      <c r="I18" s="32">
        <f>ROUND(ROUND(H18,2)*ROUND(G18,2),2)</f>
      </c>
      <c r="O18">
        <f>(I18*21)/100</f>
      </c>
      <c r="P18" t="s">
        <v>22</v>
      </c>
    </row>
    <row r="19" spans="1:5" ht="38.25">
      <c r="A19" s="33" t="s">
        <v>50</v>
      </c>
      <c r="E19" s="34" t="s">
        <v>993</v>
      </c>
    </row>
    <row r="20" spans="1:5" ht="12.75">
      <c r="A20" s="35" t="s">
        <v>52</v>
      </c>
      <c r="E20" s="36" t="s">
        <v>994</v>
      </c>
    </row>
    <row r="21" spans="1:5" ht="318.75">
      <c r="A21" t="s">
        <v>53</v>
      </c>
      <c r="E21" s="34" t="s">
        <v>558</v>
      </c>
    </row>
    <row r="22" spans="1:16" ht="12.75">
      <c r="A22" s="25" t="s">
        <v>45</v>
      </c>
      <c r="B22" s="29" t="s">
        <v>33</v>
      </c>
      <c r="C22" s="29" t="s">
        <v>133</v>
      </c>
      <c r="D22" s="25" t="s">
        <v>47</v>
      </c>
      <c r="E22" s="30" t="s">
        <v>134</v>
      </c>
      <c r="F22" s="31" t="s">
        <v>121</v>
      </c>
      <c r="G22" s="32">
        <v>15.39</v>
      </c>
      <c r="H22" s="32">
        <v>0</v>
      </c>
      <c r="I22" s="32">
        <f>ROUND(ROUND(H22,2)*ROUND(G22,2),2)</f>
      </c>
      <c r="O22">
        <f>(I22*21)/100</f>
      </c>
      <c r="P22" t="s">
        <v>22</v>
      </c>
    </row>
    <row r="23" spans="1:5" ht="12.75">
      <c r="A23" s="33" t="s">
        <v>50</v>
      </c>
      <c r="E23" s="34" t="s">
        <v>755</v>
      </c>
    </row>
    <row r="24" spans="1:5" ht="12.75">
      <c r="A24" s="35" t="s">
        <v>52</v>
      </c>
      <c r="E24" s="36" t="s">
        <v>47</v>
      </c>
    </row>
    <row r="25" spans="1:5" ht="191.25">
      <c r="A25" t="s">
        <v>53</v>
      </c>
      <c r="E25" s="34" t="s">
        <v>136</v>
      </c>
    </row>
    <row r="26" spans="1:16" ht="12.75">
      <c r="A26" s="25" t="s">
        <v>45</v>
      </c>
      <c r="B26" s="29" t="s">
        <v>35</v>
      </c>
      <c r="C26" s="29" t="s">
        <v>646</v>
      </c>
      <c r="D26" s="25" t="s">
        <v>47</v>
      </c>
      <c r="E26" s="30" t="s">
        <v>647</v>
      </c>
      <c r="F26" s="31" t="s">
        <v>121</v>
      </c>
      <c r="G26" s="32">
        <v>11.4</v>
      </c>
      <c r="H26" s="32">
        <v>0</v>
      </c>
      <c r="I26" s="32">
        <f>ROUND(ROUND(H26,2)*ROUND(G26,2),2)</f>
      </c>
      <c r="O26">
        <f>(I26*21)/100</f>
      </c>
      <c r="P26" t="s">
        <v>22</v>
      </c>
    </row>
    <row r="27" spans="1:5" ht="12.75">
      <c r="A27" s="33" t="s">
        <v>50</v>
      </c>
      <c r="E27" s="34" t="s">
        <v>757</v>
      </c>
    </row>
    <row r="28" spans="1:5" ht="12.75">
      <c r="A28" s="35" t="s">
        <v>52</v>
      </c>
      <c r="E28" s="36" t="s">
        <v>995</v>
      </c>
    </row>
    <row r="29" spans="1:5" ht="229.5">
      <c r="A29" t="s">
        <v>53</v>
      </c>
      <c r="E29" s="34" t="s">
        <v>650</v>
      </c>
    </row>
    <row r="30" spans="1:18" ht="12.75" customHeight="1">
      <c r="A30" s="6" t="s">
        <v>43</v>
      </c>
      <c r="B30" s="6"/>
      <c r="C30" s="39" t="s">
        <v>33</v>
      </c>
      <c r="D30" s="6"/>
      <c r="E30" s="27" t="s">
        <v>279</v>
      </c>
      <c r="F30" s="6"/>
      <c r="G30" s="6"/>
      <c r="H30" s="6"/>
      <c r="I30" s="40">
        <f>0+Q30</f>
      </c>
      <c r="O30">
        <f>0+R30</f>
      </c>
      <c r="Q30">
        <f>0+I31</f>
      </c>
      <c r="R30">
        <f>0+O31</f>
      </c>
    </row>
    <row r="31" spans="1:16" ht="12.75">
      <c r="A31" s="25" t="s">
        <v>45</v>
      </c>
      <c r="B31" s="29" t="s">
        <v>37</v>
      </c>
      <c r="C31" s="29" t="s">
        <v>655</v>
      </c>
      <c r="D31" s="25" t="s">
        <v>47</v>
      </c>
      <c r="E31" s="30" t="s">
        <v>656</v>
      </c>
      <c r="F31" s="31" t="s">
        <v>121</v>
      </c>
      <c r="G31" s="32">
        <v>3.99</v>
      </c>
      <c r="H31" s="32">
        <v>0</v>
      </c>
      <c r="I31" s="32">
        <f>ROUND(ROUND(H31,2)*ROUND(G31,2),2)</f>
      </c>
      <c r="O31">
        <f>(I31*21)/100</f>
      </c>
      <c r="P31" t="s">
        <v>22</v>
      </c>
    </row>
    <row r="32" spans="1:5" ht="25.5">
      <c r="A32" s="33" t="s">
        <v>50</v>
      </c>
      <c r="E32" s="34" t="s">
        <v>996</v>
      </c>
    </row>
    <row r="33" spans="1:5" ht="12.75">
      <c r="A33" s="35" t="s">
        <v>52</v>
      </c>
      <c r="E33" s="36" t="s">
        <v>997</v>
      </c>
    </row>
    <row r="34" spans="1:5" ht="369.75">
      <c r="A34" t="s">
        <v>53</v>
      </c>
      <c r="E34" s="34" t="s">
        <v>583</v>
      </c>
    </row>
    <row r="35" spans="1:18" ht="12.75" customHeight="1">
      <c r="A35" s="6" t="s">
        <v>43</v>
      </c>
      <c r="B35" s="6"/>
      <c r="C35" s="39" t="s">
        <v>72</v>
      </c>
      <c r="D35" s="6"/>
      <c r="E35" s="27" t="s">
        <v>368</v>
      </c>
      <c r="F35" s="6"/>
      <c r="G35" s="6"/>
      <c r="H35" s="6"/>
      <c r="I35" s="40">
        <f>0+Q35</f>
      </c>
      <c r="O35">
        <f>0+R35</f>
      </c>
      <c r="Q35">
        <f>0+I36+I40+I44+I48+I52+I56+I60+I64</f>
      </c>
      <c r="R35">
        <f>0+O36+O40+O44+O48+O52+O56+O60+O64</f>
      </c>
    </row>
    <row r="36" spans="1:16" ht="12.75">
      <c r="A36" s="25" t="s">
        <v>45</v>
      </c>
      <c r="B36" s="29" t="s">
        <v>72</v>
      </c>
      <c r="C36" s="29" t="s">
        <v>961</v>
      </c>
      <c r="D36" s="25" t="s">
        <v>47</v>
      </c>
      <c r="E36" s="30" t="s">
        <v>962</v>
      </c>
      <c r="F36" s="31" t="s">
        <v>81</v>
      </c>
      <c r="G36" s="32">
        <v>3</v>
      </c>
      <c r="H36" s="32">
        <v>0</v>
      </c>
      <c r="I36" s="32">
        <f>ROUND(ROUND(H36,2)*ROUND(G36,2),2)</f>
      </c>
      <c r="O36">
        <f>(I36*21)/100</f>
      </c>
      <c r="P36" t="s">
        <v>22</v>
      </c>
    </row>
    <row r="37" spans="1:5" ht="25.5">
      <c r="A37" s="33" t="s">
        <v>50</v>
      </c>
      <c r="E37" s="34" t="s">
        <v>998</v>
      </c>
    </row>
    <row r="38" spans="1:5" ht="12.75">
      <c r="A38" s="35" t="s">
        <v>52</v>
      </c>
      <c r="E38" s="36" t="s">
        <v>964</v>
      </c>
    </row>
    <row r="39" spans="1:5" ht="76.5">
      <c r="A39" t="s">
        <v>53</v>
      </c>
      <c r="E39" s="34" t="s">
        <v>965</v>
      </c>
    </row>
    <row r="40" spans="1:16" ht="12.75">
      <c r="A40" s="25" t="s">
        <v>45</v>
      </c>
      <c r="B40" s="29" t="s">
        <v>77</v>
      </c>
      <c r="C40" s="29" t="s">
        <v>841</v>
      </c>
      <c r="D40" s="25" t="s">
        <v>47</v>
      </c>
      <c r="E40" s="30" t="s">
        <v>842</v>
      </c>
      <c r="F40" s="31" t="s">
        <v>168</v>
      </c>
      <c r="G40" s="32">
        <v>19</v>
      </c>
      <c r="H40" s="32">
        <v>0</v>
      </c>
      <c r="I40" s="32">
        <f>ROUND(ROUND(H40,2)*ROUND(G40,2),2)</f>
      </c>
      <c r="O40">
        <f>(I40*21)/100</f>
      </c>
      <c r="P40" t="s">
        <v>22</v>
      </c>
    </row>
    <row r="41" spans="1:5" ht="25.5">
      <c r="A41" s="33" t="s">
        <v>50</v>
      </c>
      <c r="E41" s="34" t="s">
        <v>999</v>
      </c>
    </row>
    <row r="42" spans="1:5" ht="12.75">
      <c r="A42" s="35" t="s">
        <v>52</v>
      </c>
      <c r="E42" s="36" t="s">
        <v>1000</v>
      </c>
    </row>
    <row r="43" spans="1:5" ht="51">
      <c r="A43" t="s">
        <v>53</v>
      </c>
      <c r="E43" s="34" t="s">
        <v>845</v>
      </c>
    </row>
    <row r="44" spans="1:16" ht="12.75">
      <c r="A44" s="25" t="s">
        <v>45</v>
      </c>
      <c r="B44" s="29" t="s">
        <v>40</v>
      </c>
      <c r="C44" s="29" t="s">
        <v>971</v>
      </c>
      <c r="D44" s="25" t="s">
        <v>47</v>
      </c>
      <c r="E44" s="30" t="s">
        <v>972</v>
      </c>
      <c r="F44" s="31" t="s">
        <v>168</v>
      </c>
      <c r="G44" s="32">
        <v>21</v>
      </c>
      <c r="H44" s="32">
        <v>0</v>
      </c>
      <c r="I44" s="32">
        <f>ROUND(ROUND(H44,2)*ROUND(G44,2),2)</f>
      </c>
      <c r="O44">
        <f>(I44*21)/100</f>
      </c>
      <c r="P44" t="s">
        <v>22</v>
      </c>
    </row>
    <row r="45" spans="1:5" ht="25.5">
      <c r="A45" s="33" t="s">
        <v>50</v>
      </c>
      <c r="E45" s="34" t="s">
        <v>1001</v>
      </c>
    </row>
    <row r="46" spans="1:5" ht="12.75">
      <c r="A46" s="35" t="s">
        <v>52</v>
      </c>
      <c r="E46" s="36" t="s">
        <v>1002</v>
      </c>
    </row>
    <row r="47" spans="1:5" ht="76.5">
      <c r="A47" t="s">
        <v>53</v>
      </c>
      <c r="E47" s="34" t="s">
        <v>974</v>
      </c>
    </row>
    <row r="48" spans="1:16" ht="12.75">
      <c r="A48" s="25" t="s">
        <v>45</v>
      </c>
      <c r="B48" s="29" t="s">
        <v>42</v>
      </c>
      <c r="C48" s="29" t="s">
        <v>769</v>
      </c>
      <c r="D48" s="25" t="s">
        <v>47</v>
      </c>
      <c r="E48" s="30" t="s">
        <v>770</v>
      </c>
      <c r="F48" s="31" t="s">
        <v>168</v>
      </c>
      <c r="G48" s="32">
        <v>21</v>
      </c>
      <c r="H48" s="32">
        <v>0</v>
      </c>
      <c r="I48" s="32">
        <f>ROUND(ROUND(H48,2)*ROUND(G48,2),2)</f>
      </c>
      <c r="O48">
        <f>(I48*21)/100</f>
      </c>
      <c r="P48" t="s">
        <v>22</v>
      </c>
    </row>
    <row r="49" spans="1:5" ht="25.5">
      <c r="A49" s="33" t="s">
        <v>50</v>
      </c>
      <c r="E49" s="34" t="s">
        <v>1003</v>
      </c>
    </row>
    <row r="50" spans="1:5" ht="12.75">
      <c r="A50" s="35" t="s">
        <v>52</v>
      </c>
      <c r="E50" s="36" t="s">
        <v>1002</v>
      </c>
    </row>
    <row r="51" spans="1:5" ht="51">
      <c r="A51" t="s">
        <v>53</v>
      </c>
      <c r="E51" s="34" t="s">
        <v>772</v>
      </c>
    </row>
    <row r="52" spans="1:16" ht="25.5">
      <c r="A52" s="25" t="s">
        <v>45</v>
      </c>
      <c r="B52" s="29" t="s">
        <v>92</v>
      </c>
      <c r="C52" s="29" t="s">
        <v>776</v>
      </c>
      <c r="D52" s="25" t="s">
        <v>47</v>
      </c>
      <c r="E52" s="30" t="s">
        <v>777</v>
      </c>
      <c r="F52" s="31" t="s">
        <v>81</v>
      </c>
      <c r="G52" s="32">
        <v>3</v>
      </c>
      <c r="H52" s="32">
        <v>0</v>
      </c>
      <c r="I52" s="32">
        <f>ROUND(ROUND(H52,2)*ROUND(G52,2),2)</f>
      </c>
      <c r="O52">
        <f>(I52*21)/100</f>
      </c>
      <c r="P52" t="s">
        <v>22</v>
      </c>
    </row>
    <row r="53" spans="1:5" ht="12.75">
      <c r="A53" s="33" t="s">
        <v>50</v>
      </c>
      <c r="E53" s="34" t="s">
        <v>1004</v>
      </c>
    </row>
    <row r="54" spans="1:5" ht="12.75">
      <c r="A54" s="35" t="s">
        <v>52</v>
      </c>
      <c r="E54" s="36" t="s">
        <v>47</v>
      </c>
    </row>
    <row r="55" spans="1:5" ht="76.5">
      <c r="A55" t="s">
        <v>53</v>
      </c>
      <c r="E55" s="34" t="s">
        <v>764</v>
      </c>
    </row>
    <row r="56" spans="1:16" ht="12.75">
      <c r="A56" s="25" t="s">
        <v>45</v>
      </c>
      <c r="B56" s="29" t="s">
        <v>96</v>
      </c>
      <c r="C56" s="29" t="s">
        <v>778</v>
      </c>
      <c r="D56" s="25" t="s">
        <v>47</v>
      </c>
      <c r="E56" s="30" t="s">
        <v>779</v>
      </c>
      <c r="F56" s="31" t="s">
        <v>168</v>
      </c>
      <c r="G56" s="32">
        <v>50</v>
      </c>
      <c r="H56" s="32">
        <v>0</v>
      </c>
      <c r="I56" s="32">
        <f>ROUND(ROUND(H56,2)*ROUND(G56,2),2)</f>
      </c>
      <c r="O56">
        <f>(I56*21)/100</f>
      </c>
      <c r="P56" t="s">
        <v>22</v>
      </c>
    </row>
    <row r="57" spans="1:5" ht="38.25">
      <c r="A57" s="33" t="s">
        <v>50</v>
      </c>
      <c r="E57" s="34" t="s">
        <v>1005</v>
      </c>
    </row>
    <row r="58" spans="1:5" ht="12.75">
      <c r="A58" s="35" t="s">
        <v>52</v>
      </c>
      <c r="E58" s="36" t="s">
        <v>1006</v>
      </c>
    </row>
    <row r="59" spans="1:5" ht="76.5">
      <c r="A59" t="s">
        <v>53</v>
      </c>
      <c r="E59" s="34" t="s">
        <v>780</v>
      </c>
    </row>
    <row r="60" spans="1:16" ht="12.75">
      <c r="A60" s="25" t="s">
        <v>45</v>
      </c>
      <c r="B60" s="29" t="s">
        <v>151</v>
      </c>
      <c r="C60" s="29" t="s">
        <v>981</v>
      </c>
      <c r="D60" s="25" t="s">
        <v>47</v>
      </c>
      <c r="E60" s="30" t="s">
        <v>982</v>
      </c>
      <c r="F60" s="31" t="s">
        <v>168</v>
      </c>
      <c r="G60" s="32">
        <v>21</v>
      </c>
      <c r="H60" s="32">
        <v>0</v>
      </c>
      <c r="I60" s="32">
        <f>ROUND(ROUND(H60,2)*ROUND(G60,2),2)</f>
      </c>
      <c r="O60">
        <f>(I60*21)/100</f>
      </c>
      <c r="P60" t="s">
        <v>22</v>
      </c>
    </row>
    <row r="61" spans="1:5" ht="25.5">
      <c r="A61" s="33" t="s">
        <v>50</v>
      </c>
      <c r="E61" s="34" t="s">
        <v>1007</v>
      </c>
    </row>
    <row r="62" spans="1:5" ht="12.75">
      <c r="A62" s="35" t="s">
        <v>52</v>
      </c>
      <c r="E62" s="36" t="s">
        <v>1002</v>
      </c>
    </row>
    <row r="63" spans="1:5" ht="89.25">
      <c r="A63" t="s">
        <v>53</v>
      </c>
      <c r="E63" s="34" t="s">
        <v>984</v>
      </c>
    </row>
    <row r="64" spans="1:16" ht="25.5">
      <c r="A64" s="25" t="s">
        <v>45</v>
      </c>
      <c r="B64" s="29" t="s">
        <v>156</v>
      </c>
      <c r="C64" s="29" t="s">
        <v>985</v>
      </c>
      <c r="D64" s="25" t="s">
        <v>47</v>
      </c>
      <c r="E64" s="30" t="s">
        <v>986</v>
      </c>
      <c r="F64" s="31" t="s">
        <v>987</v>
      </c>
      <c r="G64" s="32">
        <v>15</v>
      </c>
      <c r="H64" s="32">
        <v>0</v>
      </c>
      <c r="I64" s="32">
        <f>ROUND(ROUND(H64,2)*ROUND(G64,2),2)</f>
      </c>
      <c r="O64">
        <f>(I64*21)/100</f>
      </c>
      <c r="P64" t="s">
        <v>22</v>
      </c>
    </row>
    <row r="65" spans="1:5" ht="25.5">
      <c r="A65" s="33" t="s">
        <v>50</v>
      </c>
      <c r="E65" s="34" t="s">
        <v>1008</v>
      </c>
    </row>
    <row r="66" spans="1:5" ht="12.75">
      <c r="A66" s="35" t="s">
        <v>52</v>
      </c>
      <c r="E66" s="36" t="s">
        <v>1009</v>
      </c>
    </row>
    <row r="67" spans="1:5" ht="102">
      <c r="A67" t="s">
        <v>53</v>
      </c>
      <c r="E67" s="34" t="s">
        <v>989</v>
      </c>
    </row>
  </sheetData>
  <mergeCells count="10">
    <mergeCell ref="C3:D3"/>
    <mergeCell ref="C4:D4"/>
    <mergeCell ref="A5:A6"/>
    <mergeCell ref="B5:B6"/>
    <mergeCell ref="C5:C6"/>
    <mergeCell ref="D5:D6"/>
    <mergeCell ref="E5:E6"/>
    <mergeCell ref="F5:F6"/>
    <mergeCell ref="G5:G6"/>
    <mergeCell ref="H5:I5"/>
  </mergeCells>
  <printOptions/>
  <pageMargins left="0.75" right="0.75" top="1" bottom="1" header="0.5" footer="0.5"/>
  <pageSetup fitToHeight="0" fitToWidth="1" horizontalDpi="300" verticalDpi="300" orientation="portrait" paperSize="9"/>
  <drawing r:id="rId1"/>
</worksheet>
</file>

<file path=xl/worksheets/sheet16.xml><?xml version="1.0" encoding="utf-8"?>
<worksheet xmlns="http://schemas.openxmlformats.org/spreadsheetml/2006/main" xmlns:r="http://schemas.openxmlformats.org/officeDocument/2006/relationships">
  <sheetPr>
    <pageSetUpPr fitToPage="1"/>
  </sheetPr>
  <dimension ref="A1:R122"/>
  <sheetViews>
    <sheetView workbookViewId="0" topLeftCell="A1">
      <pane ySplit="7" topLeftCell="A8" activePane="bottomLeft" state="frozen"/>
      <selection pane="topLeft" activeCell="A1" sqref="A1"/>
      <selection pane="bottomLeft" activeCell="A8" sqref="A8"/>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11</v>
      </c>
      <c r="B1" s="1"/>
      <c r="C1" s="1"/>
      <c r="D1" s="1"/>
      <c r="E1" s="1" t="s">
        <v>0</v>
      </c>
      <c r="F1" s="1"/>
      <c r="G1" s="1"/>
      <c r="H1" s="1"/>
      <c r="I1" s="1"/>
      <c r="P1" t="s">
        <v>22</v>
      </c>
    </row>
    <row r="2" spans="2:16" ht="24.75" customHeight="1">
      <c r="B2" s="1"/>
      <c r="C2" s="1"/>
      <c r="D2" s="1"/>
      <c r="E2" s="2" t="s">
        <v>13</v>
      </c>
      <c r="F2" s="1"/>
      <c r="G2" s="1"/>
      <c r="H2" s="6"/>
      <c r="I2" s="6"/>
      <c r="O2">
        <f>0+O8+O17+O46+O55+O68+O85+O102</f>
      </c>
      <c r="P2" t="s">
        <v>22</v>
      </c>
    </row>
    <row r="3" spans="1:16" ht="15" customHeight="1">
      <c r="A3" t="s">
        <v>12</v>
      </c>
      <c r="B3" s="12" t="s">
        <v>14</v>
      </c>
      <c r="C3" s="13" t="s">
        <v>15</v>
      </c>
      <c r="D3" s="1"/>
      <c r="E3" s="14" t="s">
        <v>16</v>
      </c>
      <c r="F3" s="1"/>
      <c r="G3" s="9"/>
      <c r="H3" s="8" t="s">
        <v>1010</v>
      </c>
      <c r="I3" s="37">
        <f>0+I8+I17+I46+I55+I68+I85+I102</f>
      </c>
      <c r="O3" t="s">
        <v>19</v>
      </c>
      <c r="P3" t="s">
        <v>22</v>
      </c>
    </row>
    <row r="4" spans="1:16" ht="15" customHeight="1">
      <c r="A4" t="s">
        <v>17</v>
      </c>
      <c r="B4" s="16" t="s">
        <v>18</v>
      </c>
      <c r="C4" s="17" t="s">
        <v>1010</v>
      </c>
      <c r="D4" s="6"/>
      <c r="E4" s="18" t="s">
        <v>1011</v>
      </c>
      <c r="F4" s="6"/>
      <c r="G4" s="6"/>
      <c r="H4" s="19"/>
      <c r="I4" s="19"/>
      <c r="O4" t="s">
        <v>20</v>
      </c>
      <c r="P4" t="s">
        <v>22</v>
      </c>
    </row>
    <row r="5" spans="1:16" ht="12.75" customHeight="1">
      <c r="A5" s="15" t="s">
        <v>25</v>
      </c>
      <c r="B5" s="15" t="s">
        <v>27</v>
      </c>
      <c r="C5" s="15" t="s">
        <v>29</v>
      </c>
      <c r="D5" s="15" t="s">
        <v>30</v>
      </c>
      <c r="E5" s="15" t="s">
        <v>32</v>
      </c>
      <c r="F5" s="15" t="s">
        <v>34</v>
      </c>
      <c r="G5" s="15" t="s">
        <v>36</v>
      </c>
      <c r="H5" s="15" t="s">
        <v>38</v>
      </c>
      <c r="I5" s="15"/>
      <c r="O5" t="s">
        <v>21</v>
      </c>
      <c r="P5" t="s">
        <v>22</v>
      </c>
    </row>
    <row r="6" spans="1:9" ht="12.75" customHeight="1">
      <c r="A6" s="15"/>
      <c r="B6" s="15"/>
      <c r="C6" s="15"/>
      <c r="D6" s="15"/>
      <c r="E6" s="15"/>
      <c r="F6" s="15"/>
      <c r="G6" s="15"/>
      <c r="H6" s="15" t="s">
        <v>39</v>
      </c>
      <c r="I6" s="15" t="s">
        <v>41</v>
      </c>
    </row>
    <row r="7" spans="1:9" ht="12.75" customHeight="1">
      <c r="A7" s="15" t="s">
        <v>26</v>
      </c>
      <c r="B7" s="15" t="s">
        <v>28</v>
      </c>
      <c r="C7" s="15" t="s">
        <v>22</v>
      </c>
      <c r="D7" s="15" t="s">
        <v>31</v>
      </c>
      <c r="E7" s="15" t="s">
        <v>33</v>
      </c>
      <c r="F7" s="15" t="s">
        <v>35</v>
      </c>
      <c r="G7" s="15" t="s">
        <v>37</v>
      </c>
      <c r="H7" s="15" t="s">
        <v>40</v>
      </c>
      <c r="I7" s="15" t="s">
        <v>42</v>
      </c>
    </row>
    <row r="8" spans="1:18" ht="12.75" customHeight="1">
      <c r="A8" s="19" t="s">
        <v>43</v>
      </c>
      <c r="B8" s="19"/>
      <c r="C8" s="26" t="s">
        <v>26</v>
      </c>
      <c r="D8" s="19"/>
      <c r="E8" s="27" t="s">
        <v>44</v>
      </c>
      <c r="F8" s="19"/>
      <c r="G8" s="19"/>
      <c r="H8" s="19"/>
      <c r="I8" s="28">
        <f>0+Q8</f>
      </c>
      <c r="O8">
        <f>0+R8</f>
      </c>
      <c r="Q8">
        <f>0+I9+I13</f>
      </c>
      <c r="R8">
        <f>0+O9+O13</f>
      </c>
    </row>
    <row r="9" spans="1:16" ht="12.75">
      <c r="A9" s="25" t="s">
        <v>45</v>
      </c>
      <c r="B9" s="29" t="s">
        <v>28</v>
      </c>
      <c r="C9" s="29" t="s">
        <v>180</v>
      </c>
      <c r="D9" s="25" t="s">
        <v>28</v>
      </c>
      <c r="E9" s="30" t="s">
        <v>181</v>
      </c>
      <c r="F9" s="31" t="s">
        <v>121</v>
      </c>
      <c r="G9" s="32">
        <v>66</v>
      </c>
      <c r="H9" s="32">
        <v>0</v>
      </c>
      <c r="I9" s="32">
        <f>ROUND(ROUND(H9,2)*ROUND(G9,2),2)</f>
      </c>
      <c r="O9">
        <f>(I9*21)/100</f>
      </c>
      <c r="P9" t="s">
        <v>22</v>
      </c>
    </row>
    <row r="10" spans="1:5" ht="12.75">
      <c r="A10" s="33" t="s">
        <v>50</v>
      </c>
      <c r="E10" s="34" t="s">
        <v>554</v>
      </c>
    </row>
    <row r="11" spans="1:5" ht="12.75">
      <c r="A11" s="35" t="s">
        <v>52</v>
      </c>
      <c r="E11" s="36" t="s">
        <v>47</v>
      </c>
    </row>
    <row r="12" spans="1:5" ht="25.5">
      <c r="A12" t="s">
        <v>53</v>
      </c>
      <c r="E12" s="34" t="s">
        <v>183</v>
      </c>
    </row>
    <row r="13" spans="1:16" ht="12.75">
      <c r="A13" s="25" t="s">
        <v>45</v>
      </c>
      <c r="B13" s="29" t="s">
        <v>22</v>
      </c>
      <c r="C13" s="29" t="s">
        <v>180</v>
      </c>
      <c r="D13" s="25" t="s">
        <v>22</v>
      </c>
      <c r="E13" s="30" t="s">
        <v>181</v>
      </c>
      <c r="F13" s="31" t="s">
        <v>121</v>
      </c>
      <c r="G13" s="32">
        <v>25</v>
      </c>
      <c r="H13" s="32">
        <v>0</v>
      </c>
      <c r="I13" s="32">
        <f>ROUND(ROUND(H13,2)*ROUND(G13,2),2)</f>
      </c>
      <c r="O13">
        <f>(I13*21)/100</f>
      </c>
      <c r="P13" t="s">
        <v>22</v>
      </c>
    </row>
    <row r="14" spans="1:5" ht="12.75">
      <c r="A14" s="33" t="s">
        <v>50</v>
      </c>
      <c r="E14" s="34" t="s">
        <v>184</v>
      </c>
    </row>
    <row r="15" spans="1:5" ht="12.75">
      <c r="A15" s="35" t="s">
        <v>52</v>
      </c>
      <c r="E15" s="36" t="s">
        <v>47</v>
      </c>
    </row>
    <row r="16" spans="1:5" ht="25.5">
      <c r="A16" t="s">
        <v>53</v>
      </c>
      <c r="E16" s="34" t="s">
        <v>183</v>
      </c>
    </row>
    <row r="17" spans="1:18" ht="12.75" customHeight="1">
      <c r="A17" s="6" t="s">
        <v>43</v>
      </c>
      <c r="B17" s="6"/>
      <c r="C17" s="39" t="s">
        <v>28</v>
      </c>
      <c r="D17" s="6"/>
      <c r="E17" s="27" t="s">
        <v>102</v>
      </c>
      <c r="F17" s="6"/>
      <c r="G17" s="6"/>
      <c r="H17" s="6"/>
      <c r="I17" s="40">
        <f>0+Q17</f>
      </c>
      <c r="O17">
        <f>0+R17</f>
      </c>
      <c r="Q17">
        <f>0+I18+I22+I26+I30+I34+I38+I42</f>
      </c>
      <c r="R17">
        <f>0+O18+O22+O26+O30+O34+O38+O42</f>
      </c>
    </row>
    <row r="18" spans="1:16" ht="12.75">
      <c r="A18" s="25" t="s">
        <v>45</v>
      </c>
      <c r="B18" s="29" t="s">
        <v>31</v>
      </c>
      <c r="C18" s="29" t="s">
        <v>129</v>
      </c>
      <c r="D18" s="25" t="s">
        <v>47</v>
      </c>
      <c r="E18" s="30" t="s">
        <v>130</v>
      </c>
      <c r="F18" s="31" t="s">
        <v>121</v>
      </c>
      <c r="G18" s="32">
        <v>22</v>
      </c>
      <c r="H18" s="32">
        <v>0</v>
      </c>
      <c r="I18" s="32">
        <f>ROUND(ROUND(H18,2)*ROUND(G18,2),2)</f>
      </c>
      <c r="O18">
        <f>(I18*21)/100</f>
      </c>
      <c r="P18" t="s">
        <v>22</v>
      </c>
    </row>
    <row r="19" spans="1:5" ht="12.75">
      <c r="A19" s="33" t="s">
        <v>50</v>
      </c>
      <c r="E19" s="34" t="s">
        <v>605</v>
      </c>
    </row>
    <row r="20" spans="1:5" ht="12.75">
      <c r="A20" s="35" t="s">
        <v>52</v>
      </c>
      <c r="E20" s="36" t="s">
        <v>47</v>
      </c>
    </row>
    <row r="21" spans="1:5" ht="306">
      <c r="A21" t="s">
        <v>53</v>
      </c>
      <c r="E21" s="34" t="s">
        <v>132</v>
      </c>
    </row>
    <row r="22" spans="1:16" ht="12.75">
      <c r="A22" s="25" t="s">
        <v>45</v>
      </c>
      <c r="B22" s="29" t="s">
        <v>33</v>
      </c>
      <c r="C22" s="29" t="s">
        <v>555</v>
      </c>
      <c r="D22" s="25" t="s">
        <v>28</v>
      </c>
      <c r="E22" s="30" t="s">
        <v>556</v>
      </c>
      <c r="F22" s="31" t="s">
        <v>121</v>
      </c>
      <c r="G22" s="32">
        <v>22</v>
      </c>
      <c r="H22" s="32">
        <v>0</v>
      </c>
      <c r="I22" s="32">
        <f>ROUND(ROUND(H22,2)*ROUND(G22,2),2)</f>
      </c>
      <c r="O22">
        <f>(I22*21)/100</f>
      </c>
      <c r="P22" t="s">
        <v>22</v>
      </c>
    </row>
    <row r="23" spans="1:5" ht="12.75">
      <c r="A23" s="33" t="s">
        <v>50</v>
      </c>
      <c r="E23" s="34" t="s">
        <v>628</v>
      </c>
    </row>
    <row r="24" spans="1:5" ht="12.75">
      <c r="A24" s="35" t="s">
        <v>52</v>
      </c>
      <c r="E24" s="36" t="s">
        <v>47</v>
      </c>
    </row>
    <row r="25" spans="1:5" ht="318.75">
      <c r="A25" t="s">
        <v>53</v>
      </c>
      <c r="E25" s="34" t="s">
        <v>558</v>
      </c>
    </row>
    <row r="26" spans="1:16" ht="12.75">
      <c r="A26" s="25" t="s">
        <v>45</v>
      </c>
      <c r="B26" s="29" t="s">
        <v>35</v>
      </c>
      <c r="C26" s="29" t="s">
        <v>555</v>
      </c>
      <c r="D26" s="25" t="s">
        <v>22</v>
      </c>
      <c r="E26" s="30" t="s">
        <v>556</v>
      </c>
      <c r="F26" s="31" t="s">
        <v>121</v>
      </c>
      <c r="G26" s="32">
        <v>66</v>
      </c>
      <c r="H26" s="32">
        <v>0</v>
      </c>
      <c r="I26" s="32">
        <f>ROUND(ROUND(H26,2)*ROUND(G26,2),2)</f>
      </c>
      <c r="O26">
        <f>(I26*21)/100</f>
      </c>
      <c r="P26" t="s">
        <v>22</v>
      </c>
    </row>
    <row r="27" spans="1:5" ht="12.75">
      <c r="A27" s="33" t="s">
        <v>50</v>
      </c>
      <c r="E27" s="34" t="s">
        <v>606</v>
      </c>
    </row>
    <row r="28" spans="1:5" ht="12.75">
      <c r="A28" s="35" t="s">
        <v>52</v>
      </c>
      <c r="E28" s="36" t="s">
        <v>1012</v>
      </c>
    </row>
    <row r="29" spans="1:5" ht="318.75">
      <c r="A29" t="s">
        <v>53</v>
      </c>
      <c r="E29" s="34" t="s">
        <v>558</v>
      </c>
    </row>
    <row r="30" spans="1:16" ht="12.75">
      <c r="A30" s="25" t="s">
        <v>45</v>
      </c>
      <c r="B30" s="29" t="s">
        <v>37</v>
      </c>
      <c r="C30" s="29" t="s">
        <v>607</v>
      </c>
      <c r="D30" s="25" t="s">
        <v>47</v>
      </c>
      <c r="E30" s="30" t="s">
        <v>608</v>
      </c>
      <c r="F30" s="31" t="s">
        <v>121</v>
      </c>
      <c r="G30" s="32">
        <v>22</v>
      </c>
      <c r="H30" s="32">
        <v>0</v>
      </c>
      <c r="I30" s="32">
        <f>ROUND(ROUND(H30,2)*ROUND(G30,2),2)</f>
      </c>
      <c r="O30">
        <f>(I30*21)/100</f>
      </c>
      <c r="P30" t="s">
        <v>22</v>
      </c>
    </row>
    <row r="31" spans="1:5" ht="25.5">
      <c r="A31" s="33" t="s">
        <v>50</v>
      </c>
      <c r="E31" s="34" t="s">
        <v>1013</v>
      </c>
    </row>
    <row r="32" spans="1:5" ht="12.75">
      <c r="A32" s="35" t="s">
        <v>52</v>
      </c>
      <c r="E32" s="36" t="s">
        <v>1014</v>
      </c>
    </row>
    <row r="33" spans="1:5" ht="267.75">
      <c r="A33" t="s">
        <v>53</v>
      </c>
      <c r="E33" s="34" t="s">
        <v>610</v>
      </c>
    </row>
    <row r="34" spans="1:16" ht="12.75">
      <c r="A34" s="25" t="s">
        <v>45</v>
      </c>
      <c r="B34" s="29" t="s">
        <v>72</v>
      </c>
      <c r="C34" s="29" t="s">
        <v>133</v>
      </c>
      <c r="D34" s="25" t="s">
        <v>28</v>
      </c>
      <c r="E34" s="30" t="s">
        <v>134</v>
      </c>
      <c r="F34" s="31" t="s">
        <v>121</v>
      </c>
      <c r="G34" s="32">
        <v>66</v>
      </c>
      <c r="H34" s="32">
        <v>0</v>
      </c>
      <c r="I34" s="32">
        <f>ROUND(ROUND(H34,2)*ROUND(G34,2),2)</f>
      </c>
      <c r="O34">
        <f>(I34*21)/100</f>
      </c>
      <c r="P34" t="s">
        <v>22</v>
      </c>
    </row>
    <row r="35" spans="1:5" ht="12.75">
      <c r="A35" s="33" t="s">
        <v>50</v>
      </c>
      <c r="E35" s="34" t="s">
        <v>611</v>
      </c>
    </row>
    <row r="36" spans="1:5" ht="12.75">
      <c r="A36" s="35" t="s">
        <v>52</v>
      </c>
      <c r="E36" s="36" t="s">
        <v>47</v>
      </c>
    </row>
    <row r="37" spans="1:5" ht="191.25">
      <c r="A37" t="s">
        <v>53</v>
      </c>
      <c r="E37" s="34" t="s">
        <v>136</v>
      </c>
    </row>
    <row r="38" spans="1:16" ht="12.75">
      <c r="A38" s="25" t="s">
        <v>45</v>
      </c>
      <c r="B38" s="29" t="s">
        <v>77</v>
      </c>
      <c r="C38" s="29" t="s">
        <v>133</v>
      </c>
      <c r="D38" s="25" t="s">
        <v>22</v>
      </c>
      <c r="E38" s="30" t="s">
        <v>134</v>
      </c>
      <c r="F38" s="31" t="s">
        <v>121</v>
      </c>
      <c r="G38" s="32">
        <v>22</v>
      </c>
      <c r="H38" s="32">
        <v>0</v>
      </c>
      <c r="I38" s="32">
        <f>ROUND(ROUND(H38,2)*ROUND(G38,2),2)</f>
      </c>
      <c r="O38">
        <f>(I38*21)/100</f>
      </c>
      <c r="P38" t="s">
        <v>22</v>
      </c>
    </row>
    <row r="39" spans="1:5" ht="12.75">
      <c r="A39" s="33" t="s">
        <v>50</v>
      </c>
      <c r="E39" s="34" t="s">
        <v>1015</v>
      </c>
    </row>
    <row r="40" spans="1:5" ht="12.75">
      <c r="A40" s="35" t="s">
        <v>52</v>
      </c>
      <c r="E40" s="36" t="s">
        <v>47</v>
      </c>
    </row>
    <row r="41" spans="1:5" ht="191.25">
      <c r="A41" t="s">
        <v>53</v>
      </c>
      <c r="E41" s="34" t="s">
        <v>136</v>
      </c>
    </row>
    <row r="42" spans="1:16" ht="12.75">
      <c r="A42" s="25" t="s">
        <v>45</v>
      </c>
      <c r="B42" s="29" t="s">
        <v>40</v>
      </c>
      <c r="C42" s="29" t="s">
        <v>560</v>
      </c>
      <c r="D42" s="25" t="s">
        <v>47</v>
      </c>
      <c r="E42" s="30" t="s">
        <v>561</v>
      </c>
      <c r="F42" s="31" t="s">
        <v>121</v>
      </c>
      <c r="G42" s="32">
        <v>37</v>
      </c>
      <c r="H42" s="32">
        <v>0</v>
      </c>
      <c r="I42" s="32">
        <f>ROUND(ROUND(H42,2)*ROUND(G42,2),2)</f>
      </c>
      <c r="O42">
        <f>(I42*21)/100</f>
      </c>
      <c r="P42" t="s">
        <v>22</v>
      </c>
    </row>
    <row r="43" spans="1:5" ht="38.25">
      <c r="A43" s="33" t="s">
        <v>50</v>
      </c>
      <c r="E43" s="34" t="s">
        <v>1016</v>
      </c>
    </row>
    <row r="44" spans="1:5" ht="12.75">
      <c r="A44" s="35" t="s">
        <v>52</v>
      </c>
      <c r="E44" s="36" t="s">
        <v>1017</v>
      </c>
    </row>
    <row r="45" spans="1:5" ht="293.25">
      <c r="A45" t="s">
        <v>53</v>
      </c>
      <c r="E45" s="34" t="s">
        <v>564</v>
      </c>
    </row>
    <row r="46" spans="1:18" ht="12.75" customHeight="1">
      <c r="A46" s="6" t="s">
        <v>43</v>
      </c>
      <c r="B46" s="6"/>
      <c r="C46" s="39" t="s">
        <v>22</v>
      </c>
      <c r="D46" s="6"/>
      <c r="E46" s="27" t="s">
        <v>252</v>
      </c>
      <c r="F46" s="6"/>
      <c r="G46" s="6"/>
      <c r="H46" s="6"/>
      <c r="I46" s="40">
        <f>0+Q46</f>
      </c>
      <c r="O46">
        <f>0+R46</f>
      </c>
      <c r="Q46">
        <f>0+I47+I51</f>
      </c>
      <c r="R46">
        <f>0+O47+O51</f>
      </c>
    </row>
    <row r="47" spans="1:16" ht="12.75">
      <c r="A47" s="25" t="s">
        <v>45</v>
      </c>
      <c r="B47" s="29" t="s">
        <v>42</v>
      </c>
      <c r="C47" s="29" t="s">
        <v>1018</v>
      </c>
      <c r="D47" s="25" t="s">
        <v>47</v>
      </c>
      <c r="E47" s="30" t="s">
        <v>1019</v>
      </c>
      <c r="F47" s="31" t="s">
        <v>121</v>
      </c>
      <c r="G47" s="32">
        <v>17</v>
      </c>
      <c r="H47" s="32">
        <v>0</v>
      </c>
      <c r="I47" s="32">
        <f>ROUND(ROUND(H47,2)*ROUND(G47,2),2)</f>
      </c>
      <c r="O47">
        <f>(I47*21)/100</f>
      </c>
      <c r="P47" t="s">
        <v>22</v>
      </c>
    </row>
    <row r="48" spans="1:5" ht="12.75">
      <c r="A48" s="33" t="s">
        <v>50</v>
      </c>
      <c r="E48" s="34" t="s">
        <v>1020</v>
      </c>
    </row>
    <row r="49" spans="1:5" ht="12.75">
      <c r="A49" s="35" t="s">
        <v>52</v>
      </c>
      <c r="E49" s="36" t="s">
        <v>1021</v>
      </c>
    </row>
    <row r="50" spans="1:5" ht="369.75">
      <c r="A50" t="s">
        <v>53</v>
      </c>
      <c r="E50" s="34" t="s">
        <v>573</v>
      </c>
    </row>
    <row r="51" spans="1:16" ht="12.75">
      <c r="A51" s="25" t="s">
        <v>45</v>
      </c>
      <c r="B51" s="29" t="s">
        <v>92</v>
      </c>
      <c r="C51" s="29" t="s">
        <v>1022</v>
      </c>
      <c r="D51" s="25" t="s">
        <v>47</v>
      </c>
      <c r="E51" s="30" t="s">
        <v>1023</v>
      </c>
      <c r="F51" s="31" t="s">
        <v>576</v>
      </c>
      <c r="G51" s="32">
        <v>0.5</v>
      </c>
      <c r="H51" s="32">
        <v>0</v>
      </c>
      <c r="I51" s="32">
        <f>ROUND(ROUND(H51,2)*ROUND(G51,2),2)</f>
      </c>
      <c r="O51">
        <f>(I51*21)/100</f>
      </c>
      <c r="P51" t="s">
        <v>22</v>
      </c>
    </row>
    <row r="52" spans="1:5" ht="12.75">
      <c r="A52" s="33" t="s">
        <v>50</v>
      </c>
      <c r="E52" s="34" t="s">
        <v>1024</v>
      </c>
    </row>
    <row r="53" spans="1:5" ht="12.75">
      <c r="A53" s="35" t="s">
        <v>52</v>
      </c>
      <c r="E53" s="36" t="s">
        <v>1025</v>
      </c>
    </row>
    <row r="54" spans="1:5" ht="267.75">
      <c r="A54" t="s">
        <v>53</v>
      </c>
      <c r="E54" s="34" t="s">
        <v>578</v>
      </c>
    </row>
    <row r="55" spans="1:18" ht="12.75" customHeight="1">
      <c r="A55" s="6" t="s">
        <v>43</v>
      </c>
      <c r="B55" s="6"/>
      <c r="C55" s="39" t="s">
        <v>31</v>
      </c>
      <c r="D55" s="6"/>
      <c r="E55" s="27" t="s">
        <v>568</v>
      </c>
      <c r="F55" s="6"/>
      <c r="G55" s="6"/>
      <c r="H55" s="6"/>
      <c r="I55" s="40">
        <f>0+Q55</f>
      </c>
      <c r="O55">
        <f>0+R55</f>
      </c>
      <c r="Q55">
        <f>0+I56+I60+I64</f>
      </c>
      <c r="R55">
        <f>0+O56+O60+O64</f>
      </c>
    </row>
    <row r="56" spans="1:16" ht="12.75">
      <c r="A56" s="25" t="s">
        <v>45</v>
      </c>
      <c r="B56" s="29" t="s">
        <v>96</v>
      </c>
      <c r="C56" s="29" t="s">
        <v>1026</v>
      </c>
      <c r="D56" s="25" t="s">
        <v>47</v>
      </c>
      <c r="E56" s="30" t="s">
        <v>1027</v>
      </c>
      <c r="F56" s="31" t="s">
        <v>576</v>
      </c>
      <c r="G56" s="32">
        <v>0.5</v>
      </c>
      <c r="H56" s="32">
        <v>0</v>
      </c>
      <c r="I56" s="32">
        <f>ROUND(ROUND(H56,2)*ROUND(G56,2),2)</f>
      </c>
      <c r="O56">
        <f>(I56*21)/100</f>
      </c>
      <c r="P56" t="s">
        <v>22</v>
      </c>
    </row>
    <row r="57" spans="1:5" ht="12.75">
      <c r="A57" s="33" t="s">
        <v>50</v>
      </c>
      <c r="E57" s="34" t="s">
        <v>1024</v>
      </c>
    </row>
    <row r="58" spans="1:5" ht="12.75">
      <c r="A58" s="35" t="s">
        <v>52</v>
      </c>
      <c r="E58" s="36" t="s">
        <v>1028</v>
      </c>
    </row>
    <row r="59" spans="1:5" ht="242.25">
      <c r="A59" t="s">
        <v>53</v>
      </c>
      <c r="E59" s="34" t="s">
        <v>1029</v>
      </c>
    </row>
    <row r="60" spans="1:16" ht="12.75">
      <c r="A60" s="25" t="s">
        <v>45</v>
      </c>
      <c r="B60" s="29" t="s">
        <v>151</v>
      </c>
      <c r="C60" s="29" t="s">
        <v>1030</v>
      </c>
      <c r="D60" s="25" t="s">
        <v>47</v>
      </c>
      <c r="E60" s="30" t="s">
        <v>1031</v>
      </c>
      <c r="F60" s="31" t="s">
        <v>121</v>
      </c>
      <c r="G60" s="32">
        <v>21</v>
      </c>
      <c r="H60" s="32">
        <v>0</v>
      </c>
      <c r="I60" s="32">
        <f>ROUND(ROUND(H60,2)*ROUND(G60,2),2)</f>
      </c>
      <c r="O60">
        <f>(I60*21)/100</f>
      </c>
      <c r="P60" t="s">
        <v>22</v>
      </c>
    </row>
    <row r="61" spans="1:5" ht="12.75">
      <c r="A61" s="33" t="s">
        <v>50</v>
      </c>
      <c r="E61" s="34" t="s">
        <v>1032</v>
      </c>
    </row>
    <row r="62" spans="1:5" ht="12.75">
      <c r="A62" s="35" t="s">
        <v>52</v>
      </c>
      <c r="E62" s="36" t="s">
        <v>1033</v>
      </c>
    </row>
    <row r="63" spans="1:5" ht="369.75">
      <c r="A63" t="s">
        <v>53</v>
      </c>
      <c r="E63" s="34" t="s">
        <v>583</v>
      </c>
    </row>
    <row r="64" spans="1:16" ht="12.75">
      <c r="A64" s="25" t="s">
        <v>45</v>
      </c>
      <c r="B64" s="29" t="s">
        <v>156</v>
      </c>
      <c r="C64" s="29" t="s">
        <v>720</v>
      </c>
      <c r="D64" s="25" t="s">
        <v>47</v>
      </c>
      <c r="E64" s="30" t="s">
        <v>721</v>
      </c>
      <c r="F64" s="31" t="s">
        <v>576</v>
      </c>
      <c r="G64" s="32">
        <v>0.7</v>
      </c>
      <c r="H64" s="32">
        <v>0</v>
      </c>
      <c r="I64" s="32">
        <f>ROUND(ROUND(H64,2)*ROUND(G64,2),2)</f>
      </c>
      <c r="O64">
        <f>(I64*21)/100</f>
      </c>
      <c r="P64" t="s">
        <v>22</v>
      </c>
    </row>
    <row r="65" spans="1:5" ht="12.75">
      <c r="A65" s="33" t="s">
        <v>50</v>
      </c>
      <c r="E65" s="34" t="s">
        <v>1024</v>
      </c>
    </row>
    <row r="66" spans="1:5" ht="12.75">
      <c r="A66" s="35" t="s">
        <v>52</v>
      </c>
      <c r="E66" s="36" t="s">
        <v>1034</v>
      </c>
    </row>
    <row r="67" spans="1:5" ht="267.75">
      <c r="A67" t="s">
        <v>53</v>
      </c>
      <c r="E67" s="34" t="s">
        <v>578</v>
      </c>
    </row>
    <row r="68" spans="1:18" ht="12.75" customHeight="1">
      <c r="A68" s="6" t="s">
        <v>43</v>
      </c>
      <c r="B68" s="6"/>
      <c r="C68" s="39" t="s">
        <v>33</v>
      </c>
      <c r="D68" s="6"/>
      <c r="E68" s="27" t="s">
        <v>279</v>
      </c>
      <c r="F68" s="6"/>
      <c r="G68" s="6"/>
      <c r="H68" s="6"/>
      <c r="I68" s="40">
        <f>0+Q68</f>
      </c>
      <c r="O68">
        <f>0+R68</f>
      </c>
      <c r="Q68">
        <f>0+I69+I73+I77+I81</f>
      </c>
      <c r="R68">
        <f>0+O69+O73+O77+O81</f>
      </c>
    </row>
    <row r="69" spans="1:16" ht="12.75">
      <c r="A69" s="25" t="s">
        <v>45</v>
      </c>
      <c r="B69" s="29" t="s">
        <v>161</v>
      </c>
      <c r="C69" s="29" t="s">
        <v>579</v>
      </c>
      <c r="D69" s="25" t="s">
        <v>47</v>
      </c>
      <c r="E69" s="30" t="s">
        <v>580</v>
      </c>
      <c r="F69" s="31" t="s">
        <v>121</v>
      </c>
      <c r="G69" s="32">
        <v>2.6</v>
      </c>
      <c r="H69" s="32">
        <v>0</v>
      </c>
      <c r="I69" s="32">
        <f>ROUND(ROUND(H69,2)*ROUND(G69,2),2)</f>
      </c>
      <c r="O69">
        <f>(I69*21)/100</f>
      </c>
      <c r="P69" t="s">
        <v>22</v>
      </c>
    </row>
    <row r="70" spans="1:5" ht="12.75">
      <c r="A70" s="33" t="s">
        <v>50</v>
      </c>
      <c r="E70" s="34" t="s">
        <v>623</v>
      </c>
    </row>
    <row r="71" spans="1:5" ht="12.75">
      <c r="A71" s="35" t="s">
        <v>52</v>
      </c>
      <c r="E71" s="36" t="s">
        <v>1035</v>
      </c>
    </row>
    <row r="72" spans="1:5" ht="369.75">
      <c r="A72" t="s">
        <v>53</v>
      </c>
      <c r="E72" s="34" t="s">
        <v>583</v>
      </c>
    </row>
    <row r="73" spans="1:16" ht="12.75">
      <c r="A73" s="25" t="s">
        <v>45</v>
      </c>
      <c r="B73" s="29" t="s">
        <v>165</v>
      </c>
      <c r="C73" s="29" t="s">
        <v>659</v>
      </c>
      <c r="D73" s="25" t="s">
        <v>47</v>
      </c>
      <c r="E73" s="30" t="s">
        <v>660</v>
      </c>
      <c r="F73" s="31" t="s">
        <v>121</v>
      </c>
      <c r="G73" s="32">
        <v>0.5</v>
      </c>
      <c r="H73" s="32">
        <v>0</v>
      </c>
      <c r="I73" s="32">
        <f>ROUND(ROUND(H73,2)*ROUND(G73,2),2)</f>
      </c>
      <c r="O73">
        <f>(I73*21)/100</f>
      </c>
      <c r="P73" t="s">
        <v>22</v>
      </c>
    </row>
    <row r="74" spans="1:5" ht="12.75">
      <c r="A74" s="33" t="s">
        <v>50</v>
      </c>
      <c r="E74" s="34" t="s">
        <v>1036</v>
      </c>
    </row>
    <row r="75" spans="1:5" ht="12.75">
      <c r="A75" s="35" t="s">
        <v>52</v>
      </c>
      <c r="E75" s="36" t="s">
        <v>1037</v>
      </c>
    </row>
    <row r="76" spans="1:5" ht="369.75">
      <c r="A76" t="s">
        <v>53</v>
      </c>
      <c r="E76" s="34" t="s">
        <v>583</v>
      </c>
    </row>
    <row r="77" spans="1:16" ht="12.75">
      <c r="A77" s="25" t="s">
        <v>45</v>
      </c>
      <c r="B77" s="29" t="s">
        <v>171</v>
      </c>
      <c r="C77" s="29" t="s">
        <v>1038</v>
      </c>
      <c r="D77" s="25" t="s">
        <v>47</v>
      </c>
      <c r="E77" s="30" t="s">
        <v>1039</v>
      </c>
      <c r="F77" s="31" t="s">
        <v>121</v>
      </c>
      <c r="G77" s="32">
        <v>7</v>
      </c>
      <c r="H77" s="32">
        <v>0</v>
      </c>
      <c r="I77" s="32">
        <f>ROUND(ROUND(H77,2)*ROUND(G77,2),2)</f>
      </c>
      <c r="O77">
        <f>(I77*21)/100</f>
      </c>
      <c r="P77" t="s">
        <v>22</v>
      </c>
    </row>
    <row r="78" spans="1:5" ht="25.5">
      <c r="A78" s="33" t="s">
        <v>50</v>
      </c>
      <c r="E78" s="34" t="s">
        <v>1040</v>
      </c>
    </row>
    <row r="79" spans="1:5" ht="12.75">
      <c r="A79" s="35" t="s">
        <v>52</v>
      </c>
      <c r="E79" s="36" t="s">
        <v>1041</v>
      </c>
    </row>
    <row r="80" spans="1:5" ht="409.5">
      <c r="A80" t="s">
        <v>53</v>
      </c>
      <c r="E80" s="34" t="s">
        <v>1042</v>
      </c>
    </row>
    <row r="81" spans="1:16" ht="12.75">
      <c r="A81" s="25" t="s">
        <v>45</v>
      </c>
      <c r="B81" s="29" t="s">
        <v>176</v>
      </c>
      <c r="C81" s="29" t="s">
        <v>728</v>
      </c>
      <c r="D81" s="25" t="s">
        <v>47</v>
      </c>
      <c r="E81" s="30" t="s">
        <v>729</v>
      </c>
      <c r="F81" s="31" t="s">
        <v>121</v>
      </c>
      <c r="G81" s="32">
        <v>1</v>
      </c>
      <c r="H81" s="32">
        <v>0</v>
      </c>
      <c r="I81" s="32">
        <f>ROUND(ROUND(H81,2)*ROUND(G81,2),2)</f>
      </c>
      <c r="O81">
        <f>(I81*21)/100</f>
      </c>
      <c r="P81" t="s">
        <v>22</v>
      </c>
    </row>
    <row r="82" spans="1:5" ht="25.5">
      <c r="A82" s="33" t="s">
        <v>50</v>
      </c>
      <c r="E82" s="34" t="s">
        <v>1043</v>
      </c>
    </row>
    <row r="83" spans="1:5" ht="12.75">
      <c r="A83" s="35" t="s">
        <v>52</v>
      </c>
      <c r="E83" s="36" t="s">
        <v>1044</v>
      </c>
    </row>
    <row r="84" spans="1:5" ht="102">
      <c r="A84" t="s">
        <v>53</v>
      </c>
      <c r="E84" s="34" t="s">
        <v>732</v>
      </c>
    </row>
    <row r="85" spans="1:18" ht="12.75" customHeight="1">
      <c r="A85" s="6" t="s">
        <v>43</v>
      </c>
      <c r="B85" s="6"/>
      <c r="C85" s="39" t="s">
        <v>72</v>
      </c>
      <c r="D85" s="6"/>
      <c r="E85" s="27" t="s">
        <v>368</v>
      </c>
      <c r="F85" s="6"/>
      <c r="G85" s="6"/>
      <c r="H85" s="6"/>
      <c r="I85" s="40">
        <f>0+Q85</f>
      </c>
      <c r="O85">
        <f>0+R85</f>
      </c>
      <c r="Q85">
        <f>0+I86+I90+I94+I98</f>
      </c>
      <c r="R85">
        <f>0+O86+O90+O94+O98</f>
      </c>
    </row>
    <row r="86" spans="1:16" ht="12.75">
      <c r="A86" s="25" t="s">
        <v>45</v>
      </c>
      <c r="B86" s="29" t="s">
        <v>240</v>
      </c>
      <c r="C86" s="29" t="s">
        <v>841</v>
      </c>
      <c r="D86" s="25" t="s">
        <v>47</v>
      </c>
      <c r="E86" s="30" t="s">
        <v>842</v>
      </c>
      <c r="F86" s="31" t="s">
        <v>168</v>
      </c>
      <c r="G86" s="32">
        <v>23</v>
      </c>
      <c r="H86" s="32">
        <v>0</v>
      </c>
      <c r="I86" s="32">
        <f>ROUND(ROUND(H86,2)*ROUND(G86,2),2)</f>
      </c>
      <c r="O86">
        <f>(I86*21)/100</f>
      </c>
      <c r="P86" t="s">
        <v>22</v>
      </c>
    </row>
    <row r="87" spans="1:5" ht="12.75">
      <c r="A87" s="33" t="s">
        <v>50</v>
      </c>
      <c r="E87" s="34" t="s">
        <v>1045</v>
      </c>
    </row>
    <row r="88" spans="1:5" ht="12.75">
      <c r="A88" s="35" t="s">
        <v>52</v>
      </c>
      <c r="E88" s="36" t="s">
        <v>1046</v>
      </c>
    </row>
    <row r="89" spans="1:5" ht="51">
      <c r="A89" t="s">
        <v>53</v>
      </c>
      <c r="E89" s="34" t="s">
        <v>845</v>
      </c>
    </row>
    <row r="90" spans="1:16" ht="25.5">
      <c r="A90" s="25" t="s">
        <v>45</v>
      </c>
      <c r="B90" s="29" t="s">
        <v>243</v>
      </c>
      <c r="C90" s="29" t="s">
        <v>584</v>
      </c>
      <c r="D90" s="25" t="s">
        <v>47</v>
      </c>
      <c r="E90" s="30" t="s">
        <v>585</v>
      </c>
      <c r="F90" s="31" t="s">
        <v>105</v>
      </c>
      <c r="G90" s="32">
        <v>78</v>
      </c>
      <c r="H90" s="32">
        <v>0</v>
      </c>
      <c r="I90" s="32">
        <f>ROUND(ROUND(H90,2)*ROUND(G90,2),2)</f>
      </c>
      <c r="O90">
        <f>(I90*21)/100</f>
      </c>
      <c r="P90" t="s">
        <v>22</v>
      </c>
    </row>
    <row r="91" spans="1:5" ht="12.75">
      <c r="A91" s="33" t="s">
        <v>50</v>
      </c>
      <c r="E91" s="34" t="s">
        <v>586</v>
      </c>
    </row>
    <row r="92" spans="1:5" ht="12.75">
      <c r="A92" s="35" t="s">
        <v>52</v>
      </c>
      <c r="E92" s="36" t="s">
        <v>1047</v>
      </c>
    </row>
    <row r="93" spans="1:5" ht="191.25">
      <c r="A93" t="s">
        <v>53</v>
      </c>
      <c r="E93" s="34" t="s">
        <v>588</v>
      </c>
    </row>
    <row r="94" spans="1:16" ht="12.75">
      <c r="A94" s="25" t="s">
        <v>45</v>
      </c>
      <c r="B94" s="29" t="s">
        <v>248</v>
      </c>
      <c r="C94" s="29" t="s">
        <v>589</v>
      </c>
      <c r="D94" s="25" t="s">
        <v>47</v>
      </c>
      <c r="E94" s="30" t="s">
        <v>590</v>
      </c>
      <c r="F94" s="31" t="s">
        <v>105</v>
      </c>
      <c r="G94" s="32">
        <v>78</v>
      </c>
      <c r="H94" s="32">
        <v>0</v>
      </c>
      <c r="I94" s="32">
        <f>ROUND(ROUND(H94,2)*ROUND(G94,2),2)</f>
      </c>
      <c r="O94">
        <f>(I94*21)/100</f>
      </c>
      <c r="P94" t="s">
        <v>22</v>
      </c>
    </row>
    <row r="95" spans="1:5" ht="12.75">
      <c r="A95" s="33" t="s">
        <v>50</v>
      </c>
      <c r="E95" s="34" t="s">
        <v>591</v>
      </c>
    </row>
    <row r="96" spans="1:5" ht="12.75">
      <c r="A96" s="35" t="s">
        <v>52</v>
      </c>
      <c r="E96" s="36" t="s">
        <v>47</v>
      </c>
    </row>
    <row r="97" spans="1:5" ht="38.25">
      <c r="A97" t="s">
        <v>53</v>
      </c>
      <c r="E97" s="34" t="s">
        <v>592</v>
      </c>
    </row>
    <row r="98" spans="1:16" ht="12.75">
      <c r="A98" s="25" t="s">
        <v>45</v>
      </c>
      <c r="B98" s="29" t="s">
        <v>253</v>
      </c>
      <c r="C98" s="29" t="s">
        <v>593</v>
      </c>
      <c r="D98" s="25" t="s">
        <v>47</v>
      </c>
      <c r="E98" s="30" t="s">
        <v>594</v>
      </c>
      <c r="F98" s="31" t="s">
        <v>105</v>
      </c>
      <c r="G98" s="32">
        <v>35</v>
      </c>
      <c r="H98" s="32">
        <v>0</v>
      </c>
      <c r="I98" s="32">
        <f>ROUND(ROUND(H98,2)*ROUND(G98,2),2)</f>
      </c>
      <c r="O98">
        <f>(I98*21)/100</f>
      </c>
      <c r="P98" t="s">
        <v>22</v>
      </c>
    </row>
    <row r="99" spans="1:5" ht="25.5">
      <c r="A99" s="33" t="s">
        <v>50</v>
      </c>
      <c r="E99" s="34" t="s">
        <v>595</v>
      </c>
    </row>
    <row r="100" spans="1:5" ht="12.75">
      <c r="A100" s="35" t="s">
        <v>52</v>
      </c>
      <c r="E100" s="36" t="s">
        <v>1048</v>
      </c>
    </row>
    <row r="101" spans="1:5" ht="51">
      <c r="A101" t="s">
        <v>53</v>
      </c>
      <c r="E101" s="34" t="s">
        <v>597</v>
      </c>
    </row>
    <row r="102" spans="1:18" ht="12.75" customHeight="1">
      <c r="A102" s="6" t="s">
        <v>43</v>
      </c>
      <c r="B102" s="6"/>
      <c r="C102" s="39" t="s">
        <v>40</v>
      </c>
      <c r="D102" s="6"/>
      <c r="E102" s="27" t="s">
        <v>150</v>
      </c>
      <c r="F102" s="6"/>
      <c r="G102" s="6"/>
      <c r="H102" s="6"/>
      <c r="I102" s="40">
        <f>0+Q102</f>
      </c>
      <c r="O102">
        <f>0+R102</f>
      </c>
      <c r="Q102">
        <f>0+I103+I107+I111+I115+I119</f>
      </c>
      <c r="R102">
        <f>0+O103+O107+O111+O115+O119</f>
      </c>
    </row>
    <row r="103" spans="1:16" ht="12.75">
      <c r="A103" s="25" t="s">
        <v>45</v>
      </c>
      <c r="B103" s="29" t="s">
        <v>259</v>
      </c>
      <c r="C103" s="29" t="s">
        <v>1049</v>
      </c>
      <c r="D103" s="25" t="s">
        <v>47</v>
      </c>
      <c r="E103" s="30" t="s">
        <v>1050</v>
      </c>
      <c r="F103" s="31" t="s">
        <v>168</v>
      </c>
      <c r="G103" s="32">
        <v>28</v>
      </c>
      <c r="H103" s="32">
        <v>0</v>
      </c>
      <c r="I103" s="32">
        <f>ROUND(ROUND(H103,2)*ROUND(G103,2),2)</f>
      </c>
      <c r="O103">
        <f>(I103*21)/100</f>
      </c>
      <c r="P103" t="s">
        <v>22</v>
      </c>
    </row>
    <row r="104" spans="1:5" ht="12.75">
      <c r="A104" s="33" t="s">
        <v>50</v>
      </c>
      <c r="E104" s="34" t="s">
        <v>1051</v>
      </c>
    </row>
    <row r="105" spans="1:5" ht="12.75">
      <c r="A105" s="35" t="s">
        <v>52</v>
      </c>
      <c r="E105" s="36" t="s">
        <v>47</v>
      </c>
    </row>
    <row r="106" spans="1:5" ht="38.25">
      <c r="A106" t="s">
        <v>53</v>
      </c>
      <c r="E106" s="34" t="s">
        <v>1052</v>
      </c>
    </row>
    <row r="107" spans="1:16" ht="12.75">
      <c r="A107" s="25" t="s">
        <v>45</v>
      </c>
      <c r="B107" s="29" t="s">
        <v>264</v>
      </c>
      <c r="C107" s="29" t="s">
        <v>598</v>
      </c>
      <c r="D107" s="25" t="s">
        <v>47</v>
      </c>
      <c r="E107" s="30" t="s">
        <v>599</v>
      </c>
      <c r="F107" s="31" t="s">
        <v>168</v>
      </c>
      <c r="G107" s="32">
        <v>21.5</v>
      </c>
      <c r="H107" s="32">
        <v>0</v>
      </c>
      <c r="I107" s="32">
        <f>ROUND(ROUND(H107,2)*ROUND(G107,2),2)</f>
      </c>
      <c r="O107">
        <f>(I107*21)/100</f>
      </c>
      <c r="P107" t="s">
        <v>22</v>
      </c>
    </row>
    <row r="108" spans="1:5" ht="38.25">
      <c r="A108" s="33" t="s">
        <v>50</v>
      </c>
      <c r="E108" s="34" t="s">
        <v>1053</v>
      </c>
    </row>
    <row r="109" spans="1:5" ht="12.75">
      <c r="A109" s="35" t="s">
        <v>52</v>
      </c>
      <c r="E109" s="36" t="s">
        <v>47</v>
      </c>
    </row>
    <row r="110" spans="1:5" ht="38.25">
      <c r="A110" t="s">
        <v>53</v>
      </c>
      <c r="E110" s="34" t="s">
        <v>601</v>
      </c>
    </row>
    <row r="111" spans="1:16" ht="12.75">
      <c r="A111" s="25" t="s">
        <v>45</v>
      </c>
      <c r="B111" s="29" t="s">
        <v>269</v>
      </c>
      <c r="C111" s="29" t="s">
        <v>1054</v>
      </c>
      <c r="D111" s="25" t="s">
        <v>28</v>
      </c>
      <c r="E111" s="30" t="s">
        <v>1055</v>
      </c>
      <c r="F111" s="31" t="s">
        <v>1056</v>
      </c>
      <c r="G111" s="32">
        <v>100</v>
      </c>
      <c r="H111" s="32">
        <v>0</v>
      </c>
      <c r="I111" s="32">
        <f>ROUND(ROUND(H111,2)*ROUND(G111,2),2)</f>
      </c>
      <c r="O111">
        <f>(I111*21)/100</f>
      </c>
      <c r="P111" t="s">
        <v>22</v>
      </c>
    </row>
    <row r="112" spans="1:5" ht="12.75">
      <c r="A112" s="33" t="s">
        <v>50</v>
      </c>
      <c r="E112" s="34" t="s">
        <v>1057</v>
      </c>
    </row>
    <row r="113" spans="1:5" ht="12.75">
      <c r="A113" s="35" t="s">
        <v>52</v>
      </c>
      <c r="E113" s="36" t="s">
        <v>47</v>
      </c>
    </row>
    <row r="114" spans="1:5" ht="357">
      <c r="A114" t="s">
        <v>53</v>
      </c>
      <c r="E114" s="34" t="s">
        <v>1058</v>
      </c>
    </row>
    <row r="115" spans="1:16" ht="12.75">
      <c r="A115" s="25" t="s">
        <v>45</v>
      </c>
      <c r="B115" s="29" t="s">
        <v>274</v>
      </c>
      <c r="C115" s="29" t="s">
        <v>1054</v>
      </c>
      <c r="D115" s="25" t="s">
        <v>22</v>
      </c>
      <c r="E115" s="30" t="s">
        <v>1055</v>
      </c>
      <c r="F115" s="31" t="s">
        <v>1056</v>
      </c>
      <c r="G115" s="32">
        <v>510</v>
      </c>
      <c r="H115" s="32">
        <v>0</v>
      </c>
      <c r="I115" s="32">
        <f>ROUND(ROUND(H115,2)*ROUND(G115,2),2)</f>
      </c>
      <c r="O115">
        <f>(I115*21)/100</f>
      </c>
      <c r="P115" t="s">
        <v>22</v>
      </c>
    </row>
    <row r="116" spans="1:5" ht="51">
      <c r="A116" s="33" t="s">
        <v>50</v>
      </c>
      <c r="E116" s="34" t="s">
        <v>1059</v>
      </c>
    </row>
    <row r="117" spans="1:5" ht="25.5">
      <c r="A117" s="35" t="s">
        <v>52</v>
      </c>
      <c r="E117" s="36" t="s">
        <v>1060</v>
      </c>
    </row>
    <row r="118" spans="1:5" ht="357">
      <c r="A118" t="s">
        <v>53</v>
      </c>
      <c r="E118" s="34" t="s">
        <v>1058</v>
      </c>
    </row>
    <row r="119" spans="1:16" ht="12.75">
      <c r="A119" s="25" t="s">
        <v>45</v>
      </c>
      <c r="B119" s="29" t="s">
        <v>280</v>
      </c>
      <c r="C119" s="29" t="s">
        <v>1061</v>
      </c>
      <c r="D119" s="25" t="s">
        <v>47</v>
      </c>
      <c r="E119" s="30" t="s">
        <v>1062</v>
      </c>
      <c r="F119" s="31" t="s">
        <v>121</v>
      </c>
      <c r="G119" s="32">
        <v>25</v>
      </c>
      <c r="H119" s="32">
        <v>0</v>
      </c>
      <c r="I119" s="32">
        <f>ROUND(ROUND(H119,2)*ROUND(G119,2),2)</f>
      </c>
      <c r="O119">
        <f>(I119*21)/100</f>
      </c>
      <c r="P119" t="s">
        <v>22</v>
      </c>
    </row>
    <row r="120" spans="1:5" ht="12.75">
      <c r="A120" s="33" t="s">
        <v>50</v>
      </c>
      <c r="E120" s="34" t="s">
        <v>1063</v>
      </c>
    </row>
    <row r="121" spans="1:5" ht="12.75">
      <c r="A121" s="35" t="s">
        <v>52</v>
      </c>
      <c r="E121" s="36" t="s">
        <v>1064</v>
      </c>
    </row>
    <row r="122" spans="1:5" ht="102">
      <c r="A122" t="s">
        <v>53</v>
      </c>
      <c r="E122" s="34" t="s">
        <v>1065</v>
      </c>
    </row>
  </sheetData>
  <mergeCells count="10">
    <mergeCell ref="C3:D3"/>
    <mergeCell ref="C4:D4"/>
    <mergeCell ref="A5:A6"/>
    <mergeCell ref="B5:B6"/>
    <mergeCell ref="C5:C6"/>
    <mergeCell ref="D5:D6"/>
    <mergeCell ref="E5:E6"/>
    <mergeCell ref="F5:F6"/>
    <mergeCell ref="G5:G6"/>
    <mergeCell ref="H5:I5"/>
  </mergeCells>
  <printOptions/>
  <pageMargins left="0.75" right="0.75" top="1" bottom="1" header="0.5" footer="0.5"/>
  <pageSetup fitToHeight="0" fitToWidth="1" horizontalDpi="300" verticalDpi="300" orientation="portrait" paperSize="9"/>
  <drawing r:id="rId1"/>
</worksheet>
</file>

<file path=xl/worksheets/sheet17.xml><?xml version="1.0" encoding="utf-8"?>
<worksheet xmlns="http://schemas.openxmlformats.org/spreadsheetml/2006/main" xmlns:r="http://schemas.openxmlformats.org/officeDocument/2006/relationships">
  <sheetPr>
    <pageSetUpPr fitToPage="1"/>
  </sheetPr>
  <dimension ref="A1:R32"/>
  <sheetViews>
    <sheetView workbookViewId="0" topLeftCell="A1">
      <pane ySplit="7" topLeftCell="A8" activePane="bottomLeft" state="frozen"/>
      <selection pane="topLeft" activeCell="A1" sqref="A1"/>
      <selection pane="bottomLeft" activeCell="A8" sqref="A8"/>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11</v>
      </c>
      <c r="B1" s="1"/>
      <c r="C1" s="1"/>
      <c r="D1" s="1"/>
      <c r="E1" s="1" t="s">
        <v>0</v>
      </c>
      <c r="F1" s="1"/>
      <c r="G1" s="1"/>
      <c r="H1" s="1"/>
      <c r="I1" s="1"/>
      <c r="P1" t="s">
        <v>22</v>
      </c>
    </row>
    <row r="2" spans="2:16" ht="24.75" customHeight="1">
      <c r="B2" s="1"/>
      <c r="C2" s="1"/>
      <c r="D2" s="1"/>
      <c r="E2" s="2" t="s">
        <v>13</v>
      </c>
      <c r="F2" s="1"/>
      <c r="G2" s="1"/>
      <c r="H2" s="6"/>
      <c r="I2" s="6"/>
      <c r="O2">
        <f>0+O8+O13+O18+O23+O28</f>
      </c>
      <c r="P2" t="s">
        <v>22</v>
      </c>
    </row>
    <row r="3" spans="1:16" ht="15" customHeight="1">
      <c r="A3" t="s">
        <v>12</v>
      </c>
      <c r="B3" s="12" t="s">
        <v>14</v>
      </c>
      <c r="C3" s="13" t="s">
        <v>15</v>
      </c>
      <c r="D3" s="1"/>
      <c r="E3" s="14" t="s">
        <v>16</v>
      </c>
      <c r="F3" s="1"/>
      <c r="G3" s="9"/>
      <c r="H3" s="8" t="s">
        <v>1066</v>
      </c>
      <c r="I3" s="37">
        <f>0+I8+I13+I18+I23+I28</f>
      </c>
      <c r="O3" t="s">
        <v>19</v>
      </c>
      <c r="P3" t="s">
        <v>22</v>
      </c>
    </row>
    <row r="4" spans="1:16" ht="15" customHeight="1">
      <c r="A4" t="s">
        <v>17</v>
      </c>
      <c r="B4" s="16" t="s">
        <v>18</v>
      </c>
      <c r="C4" s="17" t="s">
        <v>1066</v>
      </c>
      <c r="D4" s="6"/>
      <c r="E4" s="18" t="s">
        <v>1067</v>
      </c>
      <c r="F4" s="6"/>
      <c r="G4" s="6"/>
      <c r="H4" s="19"/>
      <c r="I4" s="19"/>
      <c r="O4" t="s">
        <v>20</v>
      </c>
      <c r="P4" t="s">
        <v>22</v>
      </c>
    </row>
    <row r="5" spans="1:16" ht="12.75" customHeight="1">
      <c r="A5" s="15" t="s">
        <v>25</v>
      </c>
      <c r="B5" s="15" t="s">
        <v>27</v>
      </c>
      <c r="C5" s="15" t="s">
        <v>29</v>
      </c>
      <c r="D5" s="15" t="s">
        <v>30</v>
      </c>
      <c r="E5" s="15" t="s">
        <v>32</v>
      </c>
      <c r="F5" s="15" t="s">
        <v>34</v>
      </c>
      <c r="G5" s="15" t="s">
        <v>36</v>
      </c>
      <c r="H5" s="15" t="s">
        <v>38</v>
      </c>
      <c r="I5" s="15"/>
      <c r="O5" t="s">
        <v>21</v>
      </c>
      <c r="P5" t="s">
        <v>22</v>
      </c>
    </row>
    <row r="6" spans="1:9" ht="12.75" customHeight="1">
      <c r="A6" s="15"/>
      <c r="B6" s="15"/>
      <c r="C6" s="15"/>
      <c r="D6" s="15"/>
      <c r="E6" s="15"/>
      <c r="F6" s="15"/>
      <c r="G6" s="15"/>
      <c r="H6" s="15" t="s">
        <v>39</v>
      </c>
      <c r="I6" s="15" t="s">
        <v>41</v>
      </c>
    </row>
    <row r="7" spans="1:9" ht="12.75" customHeight="1">
      <c r="A7" s="15" t="s">
        <v>26</v>
      </c>
      <c r="B7" s="15" t="s">
        <v>28</v>
      </c>
      <c r="C7" s="15" t="s">
        <v>22</v>
      </c>
      <c r="D7" s="15" t="s">
        <v>31</v>
      </c>
      <c r="E7" s="15" t="s">
        <v>33</v>
      </c>
      <c r="F7" s="15" t="s">
        <v>35</v>
      </c>
      <c r="G7" s="15" t="s">
        <v>37</v>
      </c>
      <c r="H7" s="15" t="s">
        <v>40</v>
      </c>
      <c r="I7" s="15" t="s">
        <v>42</v>
      </c>
    </row>
    <row r="8" spans="1:18" ht="12.75" customHeight="1">
      <c r="A8" s="19" t="s">
        <v>43</v>
      </c>
      <c r="B8" s="19"/>
      <c r="C8" s="26" t="s">
        <v>26</v>
      </c>
      <c r="D8" s="19"/>
      <c r="E8" s="27" t="s">
        <v>44</v>
      </c>
      <c r="F8" s="19"/>
      <c r="G8" s="19"/>
      <c r="H8" s="19"/>
      <c r="I8" s="28">
        <f>0+Q8</f>
      </c>
      <c r="O8">
        <f>0+R8</f>
      </c>
      <c r="Q8">
        <f>0+I9</f>
      </c>
      <c r="R8">
        <f>0+O9</f>
      </c>
    </row>
    <row r="9" spans="1:16" ht="12.75">
      <c r="A9" s="25" t="s">
        <v>45</v>
      </c>
      <c r="B9" s="29" t="s">
        <v>28</v>
      </c>
      <c r="C9" s="29" t="s">
        <v>180</v>
      </c>
      <c r="D9" s="25" t="s">
        <v>47</v>
      </c>
      <c r="E9" s="30" t="s">
        <v>181</v>
      </c>
      <c r="F9" s="31" t="s">
        <v>121</v>
      </c>
      <c r="G9" s="32">
        <v>2.54</v>
      </c>
      <c r="H9" s="32">
        <v>0</v>
      </c>
      <c r="I9" s="32">
        <f>ROUND(ROUND(H9,2)*ROUND(G9,2),2)</f>
      </c>
      <c r="O9">
        <f>(I9*21)/100</f>
      </c>
      <c r="P9" t="s">
        <v>22</v>
      </c>
    </row>
    <row r="10" spans="1:5" ht="12.75">
      <c r="A10" s="33" t="s">
        <v>50</v>
      </c>
      <c r="E10" s="34" t="s">
        <v>554</v>
      </c>
    </row>
    <row r="11" spans="1:5" ht="12.75">
      <c r="A11" s="35" t="s">
        <v>52</v>
      </c>
      <c r="E11" s="36" t="s">
        <v>1068</v>
      </c>
    </row>
    <row r="12" spans="1:5" ht="25.5">
      <c r="A12" t="s">
        <v>53</v>
      </c>
      <c r="E12" s="34" t="s">
        <v>183</v>
      </c>
    </row>
    <row r="13" spans="1:18" ht="12.75" customHeight="1">
      <c r="A13" s="6" t="s">
        <v>43</v>
      </c>
      <c r="B13" s="6"/>
      <c r="C13" s="39" t="s">
        <v>22</v>
      </c>
      <c r="D13" s="6"/>
      <c r="E13" s="27" t="s">
        <v>252</v>
      </c>
      <c r="F13" s="6"/>
      <c r="G13" s="6"/>
      <c r="H13" s="6"/>
      <c r="I13" s="40">
        <f>0+Q13</f>
      </c>
      <c r="O13">
        <f>0+R13</f>
      </c>
      <c r="Q13">
        <f>0+I14</f>
      </c>
      <c r="R13">
        <f>0+O14</f>
      </c>
    </row>
    <row r="14" spans="1:16" ht="12.75">
      <c r="A14" s="25" t="s">
        <v>45</v>
      </c>
      <c r="B14" s="29" t="s">
        <v>22</v>
      </c>
      <c r="C14" s="29" t="s">
        <v>1069</v>
      </c>
      <c r="D14" s="25" t="s">
        <v>47</v>
      </c>
      <c r="E14" s="30" t="s">
        <v>1070</v>
      </c>
      <c r="F14" s="31" t="s">
        <v>168</v>
      </c>
      <c r="G14" s="32">
        <v>5.4</v>
      </c>
      <c r="H14" s="32">
        <v>0</v>
      </c>
      <c r="I14" s="32">
        <f>ROUND(ROUND(H14,2)*ROUND(G14,2),2)</f>
      </c>
      <c r="O14">
        <f>(I14*21)/100</f>
      </c>
      <c r="P14" t="s">
        <v>22</v>
      </c>
    </row>
    <row r="15" spans="1:5" ht="25.5">
      <c r="A15" s="33" t="s">
        <v>50</v>
      </c>
      <c r="E15" s="34" t="s">
        <v>1071</v>
      </c>
    </row>
    <row r="16" spans="1:5" ht="12.75">
      <c r="A16" s="35" t="s">
        <v>52</v>
      </c>
      <c r="E16" s="36" t="s">
        <v>1072</v>
      </c>
    </row>
    <row r="17" spans="1:5" ht="102">
      <c r="A17" t="s">
        <v>53</v>
      </c>
      <c r="E17" s="34" t="s">
        <v>1073</v>
      </c>
    </row>
    <row r="18" spans="1:18" ht="12.75" customHeight="1">
      <c r="A18" s="6" t="s">
        <v>43</v>
      </c>
      <c r="B18" s="6"/>
      <c r="C18" s="39" t="s">
        <v>31</v>
      </c>
      <c r="D18" s="6"/>
      <c r="E18" s="27" t="s">
        <v>568</v>
      </c>
      <c r="F18" s="6"/>
      <c r="G18" s="6"/>
      <c r="H18" s="6"/>
      <c r="I18" s="40">
        <f>0+Q18</f>
      </c>
      <c r="O18">
        <f>0+R18</f>
      </c>
      <c r="Q18">
        <f>0+I19</f>
      </c>
      <c r="R18">
        <f>0+O19</f>
      </c>
    </row>
    <row r="19" spans="1:16" ht="12.75">
      <c r="A19" s="25" t="s">
        <v>45</v>
      </c>
      <c r="B19" s="29" t="s">
        <v>31</v>
      </c>
      <c r="C19" s="29" t="s">
        <v>1074</v>
      </c>
      <c r="D19" s="25" t="s">
        <v>47</v>
      </c>
      <c r="E19" s="30" t="s">
        <v>1075</v>
      </c>
      <c r="F19" s="31" t="s">
        <v>1076</v>
      </c>
      <c r="G19" s="32">
        <v>9</v>
      </c>
      <c r="H19" s="32">
        <v>0</v>
      </c>
      <c r="I19" s="32">
        <f>ROUND(ROUND(H19,2)*ROUND(G19,2),2)</f>
      </c>
      <c r="O19">
        <f>(I19*21)/100</f>
      </c>
      <c r="P19" t="s">
        <v>22</v>
      </c>
    </row>
    <row r="20" spans="1:5" ht="63.75">
      <c r="A20" s="33" t="s">
        <v>50</v>
      </c>
      <c r="E20" s="34" t="s">
        <v>1077</v>
      </c>
    </row>
    <row r="21" spans="1:5" ht="12.75">
      <c r="A21" s="35" t="s">
        <v>52</v>
      </c>
      <c r="E21" s="36" t="s">
        <v>47</v>
      </c>
    </row>
    <row r="22" spans="1:5" ht="38.25">
      <c r="A22" t="s">
        <v>53</v>
      </c>
      <c r="E22" s="34" t="s">
        <v>1078</v>
      </c>
    </row>
    <row r="23" spans="1:18" ht="12.75" customHeight="1">
      <c r="A23" s="6" t="s">
        <v>43</v>
      </c>
      <c r="B23" s="6"/>
      <c r="C23" s="39" t="s">
        <v>33</v>
      </c>
      <c r="D23" s="6"/>
      <c r="E23" s="27" t="s">
        <v>279</v>
      </c>
      <c r="F23" s="6"/>
      <c r="G23" s="6"/>
      <c r="H23" s="6"/>
      <c r="I23" s="40">
        <f>0+Q23</f>
      </c>
      <c r="O23">
        <f>0+R23</f>
      </c>
      <c r="Q23">
        <f>0+I24</f>
      </c>
      <c r="R23">
        <f>0+O24</f>
      </c>
    </row>
    <row r="24" spans="1:16" ht="12.75">
      <c r="A24" s="25" t="s">
        <v>45</v>
      </c>
      <c r="B24" s="29" t="s">
        <v>33</v>
      </c>
      <c r="C24" s="29" t="s">
        <v>659</v>
      </c>
      <c r="D24" s="25" t="s">
        <v>47</v>
      </c>
      <c r="E24" s="30" t="s">
        <v>660</v>
      </c>
      <c r="F24" s="31" t="s">
        <v>121</v>
      </c>
      <c r="G24" s="32">
        <v>2.54</v>
      </c>
      <c r="H24" s="32">
        <v>0</v>
      </c>
      <c r="I24" s="32">
        <f>ROUND(ROUND(H24,2)*ROUND(G24,2),2)</f>
      </c>
      <c r="O24">
        <f>(I24*21)/100</f>
      </c>
      <c r="P24" t="s">
        <v>22</v>
      </c>
    </row>
    <row r="25" spans="1:5" ht="25.5">
      <c r="A25" s="33" t="s">
        <v>50</v>
      </c>
      <c r="E25" s="34" t="s">
        <v>1079</v>
      </c>
    </row>
    <row r="26" spans="1:5" ht="12.75">
      <c r="A26" s="35" t="s">
        <v>52</v>
      </c>
      <c r="E26" s="36" t="s">
        <v>1068</v>
      </c>
    </row>
    <row r="27" spans="1:5" ht="369.75">
      <c r="A27" t="s">
        <v>53</v>
      </c>
      <c r="E27" s="34" t="s">
        <v>583</v>
      </c>
    </row>
    <row r="28" spans="1:18" ht="12.75" customHeight="1">
      <c r="A28" s="6" t="s">
        <v>43</v>
      </c>
      <c r="B28" s="6"/>
      <c r="C28" s="39" t="s">
        <v>72</v>
      </c>
      <c r="D28" s="6"/>
      <c r="E28" s="27" t="s">
        <v>368</v>
      </c>
      <c r="F28" s="6"/>
      <c r="G28" s="6"/>
      <c r="H28" s="6"/>
      <c r="I28" s="40">
        <f>0+Q28</f>
      </c>
      <c r="O28">
        <f>0+R28</f>
      </c>
      <c r="Q28">
        <f>0+I29</f>
      </c>
      <c r="R28">
        <f>0+O29</f>
      </c>
    </row>
    <row r="29" spans="1:16" ht="12.75">
      <c r="A29" s="25" t="s">
        <v>45</v>
      </c>
      <c r="B29" s="29" t="s">
        <v>35</v>
      </c>
      <c r="C29" s="29" t="s">
        <v>1080</v>
      </c>
      <c r="D29" s="25" t="s">
        <v>47</v>
      </c>
      <c r="E29" s="30" t="s">
        <v>1081</v>
      </c>
      <c r="F29" s="31" t="s">
        <v>105</v>
      </c>
      <c r="G29" s="32">
        <v>12</v>
      </c>
      <c r="H29" s="32">
        <v>0</v>
      </c>
      <c r="I29" s="32">
        <f>ROUND(ROUND(H29,2)*ROUND(G29,2),2)</f>
      </c>
      <c r="O29">
        <f>(I29*21)/100</f>
      </c>
      <c r="P29" t="s">
        <v>22</v>
      </c>
    </row>
    <row r="30" spans="1:5" ht="38.25">
      <c r="A30" s="33" t="s">
        <v>50</v>
      </c>
      <c r="E30" s="34" t="s">
        <v>1082</v>
      </c>
    </row>
    <row r="31" spans="1:5" ht="12.75">
      <c r="A31" s="35" t="s">
        <v>52</v>
      </c>
      <c r="E31" s="36" t="s">
        <v>1083</v>
      </c>
    </row>
    <row r="32" spans="1:5" ht="89.25">
      <c r="A32" t="s">
        <v>53</v>
      </c>
      <c r="E32" s="34" t="s">
        <v>1084</v>
      </c>
    </row>
  </sheetData>
  <mergeCells count="10">
    <mergeCell ref="C3:D3"/>
    <mergeCell ref="C4:D4"/>
    <mergeCell ref="A5:A6"/>
    <mergeCell ref="B5:B6"/>
    <mergeCell ref="C5:C6"/>
    <mergeCell ref="D5:D6"/>
    <mergeCell ref="E5:E6"/>
    <mergeCell ref="F5:F6"/>
    <mergeCell ref="G5:G6"/>
    <mergeCell ref="H5:I5"/>
  </mergeCells>
  <printOptions/>
  <pageMargins left="0.75" right="0.75" top="1" bottom="1" header="0.5" footer="0.5"/>
  <pageSetup fitToHeight="0" fitToWidth="1" horizontalDpi="300" verticalDpi="300" orientation="portrait" paperSize="9"/>
  <drawing r:id="rId1"/>
</worksheet>
</file>

<file path=xl/worksheets/sheet18.xml><?xml version="1.0" encoding="utf-8"?>
<worksheet xmlns="http://schemas.openxmlformats.org/spreadsheetml/2006/main" xmlns:r="http://schemas.openxmlformats.org/officeDocument/2006/relationships">
  <sheetPr>
    <pageSetUpPr fitToPage="1"/>
  </sheetPr>
  <dimension ref="A1:R24"/>
  <sheetViews>
    <sheetView workbookViewId="0" topLeftCell="A1">
      <pane ySplit="7" topLeftCell="A8" activePane="bottomLeft" state="frozen"/>
      <selection pane="topLeft" activeCell="A1" sqref="A1"/>
      <selection pane="bottomLeft" activeCell="A8" sqref="A8"/>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11</v>
      </c>
      <c r="B1" s="1"/>
      <c r="C1" s="1"/>
      <c r="D1" s="1"/>
      <c r="E1" s="1" t="s">
        <v>0</v>
      </c>
      <c r="F1" s="1"/>
      <c r="G1" s="1"/>
      <c r="H1" s="1"/>
      <c r="I1" s="1"/>
      <c r="P1" t="s">
        <v>22</v>
      </c>
    </row>
    <row r="2" spans="2:16" ht="24.75" customHeight="1">
      <c r="B2" s="1"/>
      <c r="C2" s="1"/>
      <c r="D2" s="1"/>
      <c r="E2" s="2" t="s">
        <v>13</v>
      </c>
      <c r="F2" s="1"/>
      <c r="G2" s="1"/>
      <c r="H2" s="6"/>
      <c r="I2" s="6"/>
      <c r="O2">
        <f>0+O8</f>
      </c>
      <c r="P2" t="s">
        <v>22</v>
      </c>
    </row>
    <row r="3" spans="1:16" ht="15" customHeight="1">
      <c r="A3" t="s">
        <v>12</v>
      </c>
      <c r="B3" s="12" t="s">
        <v>14</v>
      </c>
      <c r="C3" s="13" t="s">
        <v>15</v>
      </c>
      <c r="D3" s="1"/>
      <c r="E3" s="14" t="s">
        <v>16</v>
      </c>
      <c r="F3" s="1"/>
      <c r="G3" s="9"/>
      <c r="H3" s="8" t="s">
        <v>1085</v>
      </c>
      <c r="I3" s="37">
        <f>0+I8</f>
      </c>
      <c r="O3" t="s">
        <v>19</v>
      </c>
      <c r="P3" t="s">
        <v>22</v>
      </c>
    </row>
    <row r="4" spans="1:16" ht="15" customHeight="1">
      <c r="A4" t="s">
        <v>17</v>
      </c>
      <c r="B4" s="16" t="s">
        <v>18</v>
      </c>
      <c r="C4" s="17" t="s">
        <v>1085</v>
      </c>
      <c r="D4" s="6"/>
      <c r="E4" s="18" t="s">
        <v>1086</v>
      </c>
      <c r="F4" s="6"/>
      <c r="G4" s="6"/>
      <c r="H4" s="19"/>
      <c r="I4" s="19"/>
      <c r="O4" t="s">
        <v>20</v>
      </c>
      <c r="P4" t="s">
        <v>22</v>
      </c>
    </row>
    <row r="5" spans="1:16" ht="12.75" customHeight="1">
      <c r="A5" s="15" t="s">
        <v>25</v>
      </c>
      <c r="B5" s="15" t="s">
        <v>27</v>
      </c>
      <c r="C5" s="15" t="s">
        <v>29</v>
      </c>
      <c r="D5" s="15" t="s">
        <v>30</v>
      </c>
      <c r="E5" s="15" t="s">
        <v>32</v>
      </c>
      <c r="F5" s="15" t="s">
        <v>34</v>
      </c>
      <c r="G5" s="15" t="s">
        <v>36</v>
      </c>
      <c r="H5" s="15" t="s">
        <v>38</v>
      </c>
      <c r="I5" s="15"/>
      <c r="O5" t="s">
        <v>21</v>
      </c>
      <c r="P5" t="s">
        <v>22</v>
      </c>
    </row>
    <row r="6" spans="1:9" ht="12.75" customHeight="1">
      <c r="A6" s="15"/>
      <c r="B6" s="15"/>
      <c r="C6" s="15"/>
      <c r="D6" s="15"/>
      <c r="E6" s="15"/>
      <c r="F6" s="15"/>
      <c r="G6" s="15"/>
      <c r="H6" s="15" t="s">
        <v>39</v>
      </c>
      <c r="I6" s="15" t="s">
        <v>41</v>
      </c>
    </row>
    <row r="7" spans="1:9" ht="12.75" customHeight="1">
      <c r="A7" s="15" t="s">
        <v>26</v>
      </c>
      <c r="B7" s="15" t="s">
        <v>28</v>
      </c>
      <c r="C7" s="15" t="s">
        <v>22</v>
      </c>
      <c r="D7" s="15" t="s">
        <v>31</v>
      </c>
      <c r="E7" s="15" t="s">
        <v>33</v>
      </c>
      <c r="F7" s="15" t="s">
        <v>35</v>
      </c>
      <c r="G7" s="15" t="s">
        <v>37</v>
      </c>
      <c r="H7" s="15" t="s">
        <v>40</v>
      </c>
      <c r="I7" s="15" t="s">
        <v>42</v>
      </c>
    </row>
    <row r="8" spans="1:18" ht="12.75" customHeight="1">
      <c r="A8" s="19" t="s">
        <v>43</v>
      </c>
      <c r="B8" s="19"/>
      <c r="C8" s="26" t="s">
        <v>40</v>
      </c>
      <c r="D8" s="19"/>
      <c r="E8" s="27" t="s">
        <v>150</v>
      </c>
      <c r="F8" s="19"/>
      <c r="G8" s="19"/>
      <c r="H8" s="19"/>
      <c r="I8" s="28">
        <f>0+Q8</f>
      </c>
      <c r="O8">
        <f>0+R8</f>
      </c>
      <c r="Q8">
        <f>0+I9+I13+I17+I21</f>
      </c>
      <c r="R8">
        <f>0+O9+O13+O17+O21</f>
      </c>
    </row>
    <row r="9" spans="1:16" ht="12.75">
      <c r="A9" s="25" t="s">
        <v>45</v>
      </c>
      <c r="B9" s="29" t="s">
        <v>28</v>
      </c>
      <c r="C9" s="29" t="s">
        <v>1087</v>
      </c>
      <c r="D9" s="25" t="s">
        <v>47</v>
      </c>
      <c r="E9" s="30" t="s">
        <v>1088</v>
      </c>
      <c r="F9" s="31" t="s">
        <v>81</v>
      </c>
      <c r="G9" s="32">
        <v>2</v>
      </c>
      <c r="H9" s="32">
        <v>0</v>
      </c>
      <c r="I9" s="32">
        <f>ROUND(ROUND(H9,2)*ROUND(G9,2),2)</f>
      </c>
      <c r="O9">
        <f>(I9*21)/100</f>
      </c>
      <c r="P9" t="s">
        <v>22</v>
      </c>
    </row>
    <row r="10" spans="1:5" ht="102">
      <c r="A10" s="33" t="s">
        <v>50</v>
      </c>
      <c r="E10" s="34" t="s">
        <v>1089</v>
      </c>
    </row>
    <row r="11" spans="1:5" ht="12.75">
      <c r="A11" s="35" t="s">
        <v>52</v>
      </c>
      <c r="E11" s="36" t="s">
        <v>47</v>
      </c>
    </row>
    <row r="12" spans="1:5" ht="89.25">
      <c r="A12" t="s">
        <v>53</v>
      </c>
      <c r="E12" s="34" t="s">
        <v>1090</v>
      </c>
    </row>
    <row r="13" spans="1:16" ht="12.75">
      <c r="A13" s="25" t="s">
        <v>45</v>
      </c>
      <c r="B13" s="29" t="s">
        <v>22</v>
      </c>
      <c r="C13" s="29" t="s">
        <v>1091</v>
      </c>
      <c r="D13" s="25" t="s">
        <v>47</v>
      </c>
      <c r="E13" s="30" t="s">
        <v>1092</v>
      </c>
      <c r="F13" s="31" t="s">
        <v>81</v>
      </c>
      <c r="G13" s="32">
        <v>2</v>
      </c>
      <c r="H13" s="32">
        <v>0</v>
      </c>
      <c r="I13" s="32">
        <f>ROUND(ROUND(H13,2)*ROUND(G13,2),2)</f>
      </c>
      <c r="O13">
        <f>(I13*21)/100</f>
      </c>
      <c r="P13" t="s">
        <v>22</v>
      </c>
    </row>
    <row r="14" spans="1:5" ht="102">
      <c r="A14" s="33" t="s">
        <v>50</v>
      </c>
      <c r="E14" s="34" t="s">
        <v>1093</v>
      </c>
    </row>
    <row r="15" spans="1:5" ht="12.75">
      <c r="A15" s="35" t="s">
        <v>52</v>
      </c>
      <c r="E15" s="36" t="s">
        <v>47</v>
      </c>
    </row>
    <row r="16" spans="1:5" ht="89.25">
      <c r="A16" t="s">
        <v>53</v>
      </c>
      <c r="E16" s="34" t="s">
        <v>1090</v>
      </c>
    </row>
    <row r="17" spans="1:16" ht="12.75">
      <c r="A17" s="25" t="s">
        <v>45</v>
      </c>
      <c r="B17" s="29" t="s">
        <v>31</v>
      </c>
      <c r="C17" s="29" t="s">
        <v>1094</v>
      </c>
      <c r="D17" s="25" t="s">
        <v>79</v>
      </c>
      <c r="E17" s="30" t="s">
        <v>1095</v>
      </c>
      <c r="F17" s="31" t="s">
        <v>1076</v>
      </c>
      <c r="G17" s="32">
        <v>3</v>
      </c>
      <c r="H17" s="32">
        <v>0</v>
      </c>
      <c r="I17" s="32">
        <f>ROUND(ROUND(H17,2)*ROUND(G17,2),2)</f>
      </c>
      <c r="O17">
        <f>(I17*21)/100</f>
      </c>
      <c r="P17" t="s">
        <v>22</v>
      </c>
    </row>
    <row r="18" spans="1:5" ht="51">
      <c r="A18" s="33" t="s">
        <v>50</v>
      </c>
      <c r="E18" s="34" t="s">
        <v>1096</v>
      </c>
    </row>
    <row r="19" spans="1:5" ht="12.75">
      <c r="A19" s="35" t="s">
        <v>52</v>
      </c>
      <c r="E19" s="36" t="s">
        <v>47</v>
      </c>
    </row>
    <row r="20" spans="1:5" ht="51">
      <c r="A20" t="s">
        <v>53</v>
      </c>
      <c r="E20" s="34" t="s">
        <v>1097</v>
      </c>
    </row>
    <row r="21" spans="1:16" ht="12.75">
      <c r="A21" s="25" t="s">
        <v>45</v>
      </c>
      <c r="B21" s="29" t="s">
        <v>33</v>
      </c>
      <c r="C21" s="29" t="s">
        <v>1094</v>
      </c>
      <c r="D21" s="25" t="s">
        <v>108</v>
      </c>
      <c r="E21" s="30" t="s">
        <v>1098</v>
      </c>
      <c r="F21" s="31" t="s">
        <v>1076</v>
      </c>
      <c r="G21" s="32">
        <v>1</v>
      </c>
      <c r="H21" s="32">
        <v>0</v>
      </c>
      <c r="I21" s="32">
        <f>ROUND(ROUND(H21,2)*ROUND(G21,2),2)</f>
      </c>
      <c r="O21">
        <f>(I21*21)/100</f>
      </c>
      <c r="P21" t="s">
        <v>22</v>
      </c>
    </row>
    <row r="22" spans="1:5" ht="51">
      <c r="A22" s="33" t="s">
        <v>50</v>
      </c>
      <c r="E22" s="34" t="s">
        <v>1099</v>
      </c>
    </row>
    <row r="23" spans="1:5" ht="12.75">
      <c r="A23" s="35" t="s">
        <v>52</v>
      </c>
      <c r="E23" s="36" t="s">
        <v>47</v>
      </c>
    </row>
    <row r="24" spans="1:5" ht="51">
      <c r="A24" t="s">
        <v>53</v>
      </c>
      <c r="E24" s="34" t="s">
        <v>1097</v>
      </c>
    </row>
  </sheetData>
  <mergeCells count="10">
    <mergeCell ref="C3:D3"/>
    <mergeCell ref="C4:D4"/>
    <mergeCell ref="A5:A6"/>
    <mergeCell ref="B5:B6"/>
    <mergeCell ref="C5:C6"/>
    <mergeCell ref="D5:D6"/>
    <mergeCell ref="E5:E6"/>
    <mergeCell ref="F5:F6"/>
    <mergeCell ref="G5:G6"/>
    <mergeCell ref="H5:I5"/>
  </mergeCells>
  <printOptions/>
  <pageMargins left="0.75" right="0.75" top="1" bottom="1" header="0.5" footer="0.5"/>
  <pageSetup fitToHeight="0" fitToWidth="1" horizontalDpi="300" verticalDpi="300" orientation="portrait" paperSize="9"/>
  <drawing r:id="rId1"/>
</worksheet>
</file>

<file path=xl/worksheets/sheet19.xml><?xml version="1.0" encoding="utf-8"?>
<worksheet xmlns="http://schemas.openxmlformats.org/spreadsheetml/2006/main" xmlns:r="http://schemas.openxmlformats.org/officeDocument/2006/relationships">
  <sheetPr>
    <pageSetUpPr fitToPage="1"/>
  </sheetPr>
  <dimension ref="A1:R60"/>
  <sheetViews>
    <sheetView workbookViewId="0" topLeftCell="A1">
      <pane ySplit="7" topLeftCell="A8" activePane="bottomLeft" state="frozen"/>
      <selection pane="topLeft" activeCell="A1" sqref="A1"/>
      <selection pane="bottomLeft" activeCell="A8" sqref="A8"/>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11</v>
      </c>
      <c r="B1" s="1"/>
      <c r="C1" s="1"/>
      <c r="D1" s="1"/>
      <c r="E1" s="1" t="s">
        <v>0</v>
      </c>
      <c r="F1" s="1"/>
      <c r="G1" s="1"/>
      <c r="H1" s="1"/>
      <c r="I1" s="1"/>
      <c r="P1" t="s">
        <v>22</v>
      </c>
    </row>
    <row r="2" spans="2:16" ht="24.75" customHeight="1">
      <c r="B2" s="1"/>
      <c r="C2" s="1"/>
      <c r="D2" s="1"/>
      <c r="E2" s="2" t="s">
        <v>13</v>
      </c>
      <c r="F2" s="1"/>
      <c r="G2" s="1"/>
      <c r="H2" s="6"/>
      <c r="I2" s="6"/>
      <c r="O2">
        <f>0+O8</f>
      </c>
      <c r="P2" t="s">
        <v>22</v>
      </c>
    </row>
    <row r="3" spans="1:16" ht="15" customHeight="1">
      <c r="A3" t="s">
        <v>12</v>
      </c>
      <c r="B3" s="12" t="s">
        <v>14</v>
      </c>
      <c r="C3" s="13" t="s">
        <v>15</v>
      </c>
      <c r="D3" s="1"/>
      <c r="E3" s="14" t="s">
        <v>16</v>
      </c>
      <c r="F3" s="1"/>
      <c r="G3" s="9"/>
      <c r="H3" s="8" t="s">
        <v>1100</v>
      </c>
      <c r="I3" s="37">
        <f>0+I8</f>
      </c>
      <c r="O3" t="s">
        <v>19</v>
      </c>
      <c r="P3" t="s">
        <v>22</v>
      </c>
    </row>
    <row r="4" spans="1:16" ht="15" customHeight="1">
      <c r="A4" t="s">
        <v>17</v>
      </c>
      <c r="B4" s="16" t="s">
        <v>18</v>
      </c>
      <c r="C4" s="17" t="s">
        <v>1100</v>
      </c>
      <c r="D4" s="6"/>
      <c r="E4" s="18" t="s">
        <v>1101</v>
      </c>
      <c r="F4" s="6"/>
      <c r="G4" s="6"/>
      <c r="H4" s="19"/>
      <c r="I4" s="19"/>
      <c r="O4" t="s">
        <v>20</v>
      </c>
      <c r="P4" t="s">
        <v>22</v>
      </c>
    </row>
    <row r="5" spans="1:16" ht="12.75" customHeight="1">
      <c r="A5" s="15" t="s">
        <v>25</v>
      </c>
      <c r="B5" s="15" t="s">
        <v>27</v>
      </c>
      <c r="C5" s="15" t="s">
        <v>29</v>
      </c>
      <c r="D5" s="15" t="s">
        <v>30</v>
      </c>
      <c r="E5" s="15" t="s">
        <v>32</v>
      </c>
      <c r="F5" s="15" t="s">
        <v>34</v>
      </c>
      <c r="G5" s="15" t="s">
        <v>36</v>
      </c>
      <c r="H5" s="15" t="s">
        <v>38</v>
      </c>
      <c r="I5" s="15"/>
      <c r="O5" t="s">
        <v>21</v>
      </c>
      <c r="P5" t="s">
        <v>22</v>
      </c>
    </row>
    <row r="6" spans="1:9" ht="12.75" customHeight="1">
      <c r="A6" s="15"/>
      <c r="B6" s="15"/>
      <c r="C6" s="15"/>
      <c r="D6" s="15"/>
      <c r="E6" s="15"/>
      <c r="F6" s="15"/>
      <c r="G6" s="15"/>
      <c r="H6" s="15" t="s">
        <v>39</v>
      </c>
      <c r="I6" s="15" t="s">
        <v>41</v>
      </c>
    </row>
    <row r="7" spans="1:9" ht="12.75" customHeight="1">
      <c r="A7" s="15" t="s">
        <v>26</v>
      </c>
      <c r="B7" s="15" t="s">
        <v>28</v>
      </c>
      <c r="C7" s="15" t="s">
        <v>22</v>
      </c>
      <c r="D7" s="15" t="s">
        <v>31</v>
      </c>
      <c r="E7" s="15" t="s">
        <v>33</v>
      </c>
      <c r="F7" s="15" t="s">
        <v>35</v>
      </c>
      <c r="G7" s="15" t="s">
        <v>37</v>
      </c>
      <c r="H7" s="15" t="s">
        <v>40</v>
      </c>
      <c r="I7" s="15" t="s">
        <v>42</v>
      </c>
    </row>
    <row r="8" spans="1:18" ht="12.75" customHeight="1">
      <c r="A8" s="19" t="s">
        <v>43</v>
      </c>
      <c r="B8" s="19"/>
      <c r="C8" s="26" t="s">
        <v>28</v>
      </c>
      <c r="D8" s="19"/>
      <c r="E8" s="27" t="s">
        <v>102</v>
      </c>
      <c r="F8" s="19"/>
      <c r="G8" s="19"/>
      <c r="H8" s="19"/>
      <c r="I8" s="28">
        <f>0+Q8</f>
      </c>
      <c r="O8">
        <f>0+R8</f>
      </c>
      <c r="Q8">
        <f>0+I9+I13+I17+I21+I25+I29+I33+I37+I41+I45+I49+I53+I57</f>
      </c>
      <c r="R8">
        <f>0+O9+O13+O17+O21+O25+O29+O33+O37+O41+O45+O49+O53+O57</f>
      </c>
    </row>
    <row r="9" spans="1:16" ht="12.75">
      <c r="A9" s="25" t="s">
        <v>45</v>
      </c>
      <c r="B9" s="29" t="s">
        <v>28</v>
      </c>
      <c r="C9" s="29" t="s">
        <v>1102</v>
      </c>
      <c r="D9" s="25" t="s">
        <v>47</v>
      </c>
      <c r="E9" s="30" t="s">
        <v>1103</v>
      </c>
      <c r="F9" s="31" t="s">
        <v>105</v>
      </c>
      <c r="G9" s="32">
        <v>770</v>
      </c>
      <c r="H9" s="32">
        <v>0</v>
      </c>
      <c r="I9" s="32">
        <f>ROUND(ROUND(H9,2)*ROUND(G9,2),2)</f>
      </c>
      <c r="O9">
        <f>(I9*21)/100</f>
      </c>
      <c r="P9" t="s">
        <v>22</v>
      </c>
    </row>
    <row r="10" spans="1:5" ht="76.5">
      <c r="A10" s="33" t="s">
        <v>50</v>
      </c>
      <c r="E10" s="34" t="s">
        <v>1104</v>
      </c>
    </row>
    <row r="11" spans="1:5" ht="12.75">
      <c r="A11" s="35" t="s">
        <v>52</v>
      </c>
      <c r="E11" s="36" t="s">
        <v>47</v>
      </c>
    </row>
    <row r="12" spans="1:5" ht="25.5">
      <c r="A12" t="s">
        <v>53</v>
      </c>
      <c r="E12" s="34" t="s">
        <v>1105</v>
      </c>
    </row>
    <row r="13" spans="1:16" ht="12.75">
      <c r="A13" s="25" t="s">
        <v>45</v>
      </c>
      <c r="B13" s="29" t="s">
        <v>22</v>
      </c>
      <c r="C13" s="29" t="s">
        <v>1106</v>
      </c>
      <c r="D13" s="25" t="s">
        <v>47</v>
      </c>
      <c r="E13" s="30" t="s">
        <v>1107</v>
      </c>
      <c r="F13" s="31" t="s">
        <v>105</v>
      </c>
      <c r="G13" s="32">
        <v>351</v>
      </c>
      <c r="H13" s="32">
        <v>0</v>
      </c>
      <c r="I13" s="32">
        <f>ROUND(ROUND(H13,2)*ROUND(G13,2),2)</f>
      </c>
      <c r="O13">
        <f>(I13*21)/100</f>
      </c>
      <c r="P13" t="s">
        <v>22</v>
      </c>
    </row>
    <row r="14" spans="1:5" ht="38.25">
      <c r="A14" s="33" t="s">
        <v>50</v>
      </c>
      <c r="E14" s="34" t="s">
        <v>1108</v>
      </c>
    </row>
    <row r="15" spans="1:5" ht="12.75">
      <c r="A15" s="35" t="s">
        <v>52</v>
      </c>
      <c r="E15" s="36" t="s">
        <v>47</v>
      </c>
    </row>
    <row r="16" spans="1:5" ht="25.5">
      <c r="A16" t="s">
        <v>53</v>
      </c>
      <c r="E16" s="34" t="s">
        <v>1109</v>
      </c>
    </row>
    <row r="17" spans="1:16" ht="12.75">
      <c r="A17" s="25" t="s">
        <v>45</v>
      </c>
      <c r="B17" s="29" t="s">
        <v>31</v>
      </c>
      <c r="C17" s="29" t="s">
        <v>1110</v>
      </c>
      <c r="D17" s="25" t="s">
        <v>47</v>
      </c>
      <c r="E17" s="30" t="s">
        <v>1111</v>
      </c>
      <c r="F17" s="31" t="s">
        <v>105</v>
      </c>
      <c r="G17" s="32">
        <v>3363</v>
      </c>
      <c r="H17" s="32">
        <v>0</v>
      </c>
      <c r="I17" s="32">
        <f>ROUND(ROUND(H17,2)*ROUND(G17,2),2)</f>
      </c>
      <c r="O17">
        <f>(I17*21)/100</f>
      </c>
      <c r="P17" t="s">
        <v>22</v>
      </c>
    </row>
    <row r="18" spans="1:5" ht="38.25">
      <c r="A18" s="33" t="s">
        <v>50</v>
      </c>
      <c r="E18" s="34" t="s">
        <v>1112</v>
      </c>
    </row>
    <row r="19" spans="1:5" ht="12.75">
      <c r="A19" s="35" t="s">
        <v>52</v>
      </c>
      <c r="E19" s="36" t="s">
        <v>1113</v>
      </c>
    </row>
    <row r="20" spans="1:5" ht="38.25">
      <c r="A20" t="s">
        <v>53</v>
      </c>
      <c r="E20" s="34" t="s">
        <v>1114</v>
      </c>
    </row>
    <row r="21" spans="1:16" ht="12.75">
      <c r="A21" s="25" t="s">
        <v>45</v>
      </c>
      <c r="B21" s="29" t="s">
        <v>33</v>
      </c>
      <c r="C21" s="29" t="s">
        <v>1115</v>
      </c>
      <c r="D21" s="25" t="s">
        <v>47</v>
      </c>
      <c r="E21" s="30" t="s">
        <v>1116</v>
      </c>
      <c r="F21" s="31" t="s">
        <v>105</v>
      </c>
      <c r="G21" s="32">
        <v>1681.5</v>
      </c>
      <c r="H21" s="32">
        <v>0</v>
      </c>
      <c r="I21" s="32">
        <f>ROUND(ROUND(H21,2)*ROUND(G21,2),2)</f>
      </c>
      <c r="O21">
        <f>(I21*21)/100</f>
      </c>
      <c r="P21" t="s">
        <v>22</v>
      </c>
    </row>
    <row r="22" spans="1:5" ht="38.25">
      <c r="A22" s="33" t="s">
        <v>50</v>
      </c>
      <c r="E22" s="34" t="s">
        <v>1117</v>
      </c>
    </row>
    <row r="23" spans="1:5" ht="12.75">
      <c r="A23" s="35" t="s">
        <v>52</v>
      </c>
      <c r="E23" s="36" t="s">
        <v>1118</v>
      </c>
    </row>
    <row r="24" spans="1:5" ht="25.5">
      <c r="A24" t="s">
        <v>53</v>
      </c>
      <c r="E24" s="34" t="s">
        <v>1119</v>
      </c>
    </row>
    <row r="25" spans="1:16" ht="12.75">
      <c r="A25" s="25" t="s">
        <v>45</v>
      </c>
      <c r="B25" s="29" t="s">
        <v>35</v>
      </c>
      <c r="C25" s="29" t="s">
        <v>1120</v>
      </c>
      <c r="D25" s="25" t="s">
        <v>47</v>
      </c>
      <c r="E25" s="30" t="s">
        <v>1121</v>
      </c>
      <c r="F25" s="31" t="s">
        <v>105</v>
      </c>
      <c r="G25" s="32">
        <v>168.15</v>
      </c>
      <c r="H25" s="32">
        <v>0</v>
      </c>
      <c r="I25" s="32">
        <f>ROUND(ROUND(H25,2)*ROUND(G25,2),2)</f>
      </c>
      <c r="O25">
        <f>(I25*21)/100</f>
      </c>
      <c r="P25" t="s">
        <v>22</v>
      </c>
    </row>
    <row r="26" spans="1:5" ht="38.25">
      <c r="A26" s="33" t="s">
        <v>50</v>
      </c>
      <c r="E26" s="34" t="s">
        <v>1122</v>
      </c>
    </row>
    <row r="27" spans="1:5" ht="12.75">
      <c r="A27" s="35" t="s">
        <v>52</v>
      </c>
      <c r="E27" s="36" t="s">
        <v>1123</v>
      </c>
    </row>
    <row r="28" spans="1:5" ht="25.5">
      <c r="A28" t="s">
        <v>53</v>
      </c>
      <c r="E28" s="34" t="s">
        <v>1124</v>
      </c>
    </row>
    <row r="29" spans="1:16" ht="12.75">
      <c r="A29" s="25" t="s">
        <v>45</v>
      </c>
      <c r="B29" s="29" t="s">
        <v>37</v>
      </c>
      <c r="C29" s="29" t="s">
        <v>1125</v>
      </c>
      <c r="D29" s="25" t="s">
        <v>47</v>
      </c>
      <c r="E29" s="30" t="s">
        <v>1126</v>
      </c>
      <c r="F29" s="31" t="s">
        <v>105</v>
      </c>
      <c r="G29" s="32">
        <v>10.41</v>
      </c>
      <c r="H29" s="32">
        <v>0</v>
      </c>
      <c r="I29" s="32">
        <f>ROUND(ROUND(H29,2)*ROUND(G29,2),2)</f>
      </c>
      <c r="O29">
        <f>(I29*21)/100</f>
      </c>
      <c r="P29" t="s">
        <v>22</v>
      </c>
    </row>
    <row r="30" spans="1:5" ht="25.5">
      <c r="A30" s="33" t="s">
        <v>50</v>
      </c>
      <c r="E30" s="34" t="s">
        <v>1127</v>
      </c>
    </row>
    <row r="31" spans="1:5" ht="12.75">
      <c r="A31" s="35" t="s">
        <v>52</v>
      </c>
      <c r="E31" s="36" t="s">
        <v>1128</v>
      </c>
    </row>
    <row r="32" spans="1:5" ht="38.25">
      <c r="A32" t="s">
        <v>53</v>
      </c>
      <c r="E32" s="34" t="s">
        <v>1129</v>
      </c>
    </row>
    <row r="33" spans="1:16" ht="12.75">
      <c r="A33" s="25" t="s">
        <v>45</v>
      </c>
      <c r="B33" s="29" t="s">
        <v>72</v>
      </c>
      <c r="C33" s="29" t="s">
        <v>1130</v>
      </c>
      <c r="D33" s="25" t="s">
        <v>47</v>
      </c>
      <c r="E33" s="30" t="s">
        <v>1131</v>
      </c>
      <c r="F33" s="31" t="s">
        <v>105</v>
      </c>
      <c r="G33" s="32">
        <v>10.41</v>
      </c>
      <c r="H33" s="32">
        <v>0</v>
      </c>
      <c r="I33" s="32">
        <f>ROUND(ROUND(H33,2)*ROUND(G33,2),2)</f>
      </c>
      <c r="O33">
        <f>(I33*21)/100</f>
      </c>
      <c r="P33" t="s">
        <v>22</v>
      </c>
    </row>
    <row r="34" spans="1:5" ht="25.5">
      <c r="A34" s="33" t="s">
        <v>50</v>
      </c>
      <c r="E34" s="34" t="s">
        <v>1132</v>
      </c>
    </row>
    <row r="35" spans="1:5" ht="12.75">
      <c r="A35" s="35" t="s">
        <v>52</v>
      </c>
      <c r="E35" s="36" t="s">
        <v>1128</v>
      </c>
    </row>
    <row r="36" spans="1:5" ht="12.75">
      <c r="A36" t="s">
        <v>53</v>
      </c>
      <c r="E36" s="34" t="s">
        <v>1133</v>
      </c>
    </row>
    <row r="37" spans="1:16" ht="12.75">
      <c r="A37" s="25" t="s">
        <v>45</v>
      </c>
      <c r="B37" s="29" t="s">
        <v>77</v>
      </c>
      <c r="C37" s="29" t="s">
        <v>1134</v>
      </c>
      <c r="D37" s="25" t="s">
        <v>47</v>
      </c>
      <c r="E37" s="30" t="s">
        <v>1135</v>
      </c>
      <c r="F37" s="31" t="s">
        <v>105</v>
      </c>
      <c r="G37" s="32">
        <v>72</v>
      </c>
      <c r="H37" s="32">
        <v>0</v>
      </c>
      <c r="I37" s="32">
        <f>ROUND(ROUND(H37,2)*ROUND(G37,2),2)</f>
      </c>
      <c r="O37">
        <f>(I37*21)/100</f>
      </c>
      <c r="P37" t="s">
        <v>22</v>
      </c>
    </row>
    <row r="38" spans="1:5" ht="25.5">
      <c r="A38" s="33" t="s">
        <v>50</v>
      </c>
      <c r="E38" s="34" t="s">
        <v>1136</v>
      </c>
    </row>
    <row r="39" spans="1:5" ht="12.75">
      <c r="A39" s="35" t="s">
        <v>52</v>
      </c>
      <c r="E39" s="36" t="s">
        <v>1137</v>
      </c>
    </row>
    <row r="40" spans="1:5" ht="38.25">
      <c r="A40" t="s">
        <v>53</v>
      </c>
      <c r="E40" s="34" t="s">
        <v>1138</v>
      </c>
    </row>
    <row r="41" spans="1:16" ht="12.75">
      <c r="A41" s="25" t="s">
        <v>45</v>
      </c>
      <c r="B41" s="29" t="s">
        <v>40</v>
      </c>
      <c r="C41" s="29" t="s">
        <v>1139</v>
      </c>
      <c r="D41" s="25" t="s">
        <v>47</v>
      </c>
      <c r="E41" s="30" t="s">
        <v>1140</v>
      </c>
      <c r="F41" s="31" t="s">
        <v>81</v>
      </c>
      <c r="G41" s="32">
        <v>6</v>
      </c>
      <c r="H41" s="32">
        <v>0</v>
      </c>
      <c r="I41" s="32">
        <f>ROUND(ROUND(H41,2)*ROUND(G41,2),2)</f>
      </c>
      <c r="O41">
        <f>(I41*21)/100</f>
      </c>
      <c r="P41" t="s">
        <v>22</v>
      </c>
    </row>
    <row r="42" spans="1:5" ht="25.5">
      <c r="A42" s="33" t="s">
        <v>50</v>
      </c>
      <c r="E42" s="34" t="s">
        <v>1141</v>
      </c>
    </row>
    <row r="43" spans="1:5" ht="12.75">
      <c r="A43" s="35" t="s">
        <v>52</v>
      </c>
      <c r="E43" s="36" t="s">
        <v>1142</v>
      </c>
    </row>
    <row r="44" spans="1:5" ht="38.25">
      <c r="A44" t="s">
        <v>53</v>
      </c>
      <c r="E44" s="34" t="s">
        <v>1143</v>
      </c>
    </row>
    <row r="45" spans="1:16" ht="12.75">
      <c r="A45" s="25" t="s">
        <v>45</v>
      </c>
      <c r="B45" s="29" t="s">
        <v>42</v>
      </c>
      <c r="C45" s="29" t="s">
        <v>1144</v>
      </c>
      <c r="D45" s="25" t="s">
        <v>79</v>
      </c>
      <c r="E45" s="30" t="s">
        <v>1145</v>
      </c>
      <c r="F45" s="31" t="s">
        <v>81</v>
      </c>
      <c r="G45" s="32">
        <v>2</v>
      </c>
      <c r="H45" s="32">
        <v>0</v>
      </c>
      <c r="I45" s="32">
        <f>ROUND(ROUND(H45,2)*ROUND(G45,2),2)</f>
      </c>
      <c r="O45">
        <f>(I45*21)/100</f>
      </c>
      <c r="P45" t="s">
        <v>22</v>
      </c>
    </row>
    <row r="46" spans="1:5" ht="89.25">
      <c r="A46" s="33" t="s">
        <v>50</v>
      </c>
      <c r="E46" s="34" t="s">
        <v>1146</v>
      </c>
    </row>
    <row r="47" spans="1:5" ht="12.75">
      <c r="A47" s="35" t="s">
        <v>52</v>
      </c>
      <c r="E47" s="36" t="s">
        <v>1147</v>
      </c>
    </row>
    <row r="48" spans="1:5" ht="76.5">
      <c r="A48" t="s">
        <v>53</v>
      </c>
      <c r="E48" s="34" t="s">
        <v>1148</v>
      </c>
    </row>
    <row r="49" spans="1:16" ht="12.75">
      <c r="A49" s="25" t="s">
        <v>45</v>
      </c>
      <c r="B49" s="29" t="s">
        <v>92</v>
      </c>
      <c r="C49" s="29" t="s">
        <v>1144</v>
      </c>
      <c r="D49" s="25" t="s">
        <v>108</v>
      </c>
      <c r="E49" s="30" t="s">
        <v>1145</v>
      </c>
      <c r="F49" s="31" t="s">
        <v>81</v>
      </c>
      <c r="G49" s="32">
        <v>5</v>
      </c>
      <c r="H49" s="32">
        <v>0</v>
      </c>
      <c r="I49" s="32">
        <f>ROUND(ROUND(H49,2)*ROUND(G49,2),2)</f>
      </c>
      <c r="O49">
        <f>(I49*21)/100</f>
      </c>
      <c r="P49" t="s">
        <v>22</v>
      </c>
    </row>
    <row r="50" spans="1:5" ht="89.25">
      <c r="A50" s="33" t="s">
        <v>50</v>
      </c>
      <c r="E50" s="34" t="s">
        <v>1149</v>
      </c>
    </row>
    <row r="51" spans="1:5" ht="12.75">
      <c r="A51" s="35" t="s">
        <v>52</v>
      </c>
      <c r="E51" s="36" t="s">
        <v>1150</v>
      </c>
    </row>
    <row r="52" spans="1:5" ht="76.5">
      <c r="A52" t="s">
        <v>53</v>
      </c>
      <c r="E52" s="34" t="s">
        <v>1148</v>
      </c>
    </row>
    <row r="53" spans="1:16" ht="12.75">
      <c r="A53" s="25" t="s">
        <v>45</v>
      </c>
      <c r="B53" s="29" t="s">
        <v>96</v>
      </c>
      <c r="C53" s="29" t="s">
        <v>1144</v>
      </c>
      <c r="D53" s="25" t="s">
        <v>238</v>
      </c>
      <c r="E53" s="30" t="s">
        <v>1145</v>
      </c>
      <c r="F53" s="31" t="s">
        <v>81</v>
      </c>
      <c r="G53" s="32">
        <v>37</v>
      </c>
      <c r="H53" s="32">
        <v>0</v>
      </c>
      <c r="I53" s="32">
        <f>ROUND(ROUND(H53,2)*ROUND(G53,2),2)</f>
      </c>
      <c r="O53">
        <f>(I53*21)/100</f>
      </c>
      <c r="P53" t="s">
        <v>22</v>
      </c>
    </row>
    <row r="54" spans="1:5" ht="89.25">
      <c r="A54" s="33" t="s">
        <v>50</v>
      </c>
      <c r="E54" s="34" t="s">
        <v>1151</v>
      </c>
    </row>
    <row r="55" spans="1:5" ht="12.75">
      <c r="A55" s="35" t="s">
        <v>52</v>
      </c>
      <c r="E55" s="36" t="s">
        <v>1152</v>
      </c>
    </row>
    <row r="56" spans="1:5" ht="76.5">
      <c r="A56" t="s">
        <v>53</v>
      </c>
      <c r="E56" s="34" t="s">
        <v>1148</v>
      </c>
    </row>
    <row r="57" spans="1:16" ht="12.75">
      <c r="A57" s="25" t="s">
        <v>45</v>
      </c>
      <c r="B57" s="29" t="s">
        <v>151</v>
      </c>
      <c r="C57" s="29" t="s">
        <v>1153</v>
      </c>
      <c r="D57" s="25" t="s">
        <v>47</v>
      </c>
      <c r="E57" s="30" t="s">
        <v>1154</v>
      </c>
      <c r="F57" s="31" t="s">
        <v>121</v>
      </c>
      <c r="G57" s="32">
        <v>19.46</v>
      </c>
      <c r="H57" s="32">
        <v>0</v>
      </c>
      <c r="I57" s="32">
        <f>ROUND(ROUND(H57,2)*ROUND(G57,2),2)</f>
      </c>
      <c r="O57">
        <f>(I57*21)/100</f>
      </c>
      <c r="P57" t="s">
        <v>22</v>
      </c>
    </row>
    <row r="58" spans="1:5" ht="51">
      <c r="A58" s="33" t="s">
        <v>50</v>
      </c>
      <c r="E58" s="34" t="s">
        <v>1155</v>
      </c>
    </row>
    <row r="59" spans="1:5" ht="12.75">
      <c r="A59" s="35" t="s">
        <v>52</v>
      </c>
      <c r="E59" s="36" t="s">
        <v>1156</v>
      </c>
    </row>
    <row r="60" spans="1:5" ht="38.25">
      <c r="A60" t="s">
        <v>53</v>
      </c>
      <c r="E60" s="34" t="s">
        <v>145</v>
      </c>
    </row>
  </sheetData>
  <mergeCells count="10">
    <mergeCell ref="C3:D3"/>
    <mergeCell ref="C4:D4"/>
    <mergeCell ref="A5:A6"/>
    <mergeCell ref="B5:B6"/>
    <mergeCell ref="C5:C6"/>
    <mergeCell ref="D5:D6"/>
    <mergeCell ref="E5:E6"/>
    <mergeCell ref="F5:F6"/>
    <mergeCell ref="G5:G6"/>
    <mergeCell ref="H5:I5"/>
  </mergeCells>
  <printOptions/>
  <pageMargins left="0.75" right="0.75" top="1" bottom="1" header="0.5" footer="0.5"/>
  <pageSetup fitToHeight="0" fitToWidth="1" horizontalDpi="300" verticalDpi="300" orientation="portrait" paperSize="9"/>
  <drawing r:id="rId1"/>
</worksheet>
</file>

<file path=xl/worksheets/sheet2.xml><?xml version="1.0" encoding="utf-8"?>
<worksheet xmlns="http://schemas.openxmlformats.org/spreadsheetml/2006/main" xmlns:r="http://schemas.openxmlformats.org/officeDocument/2006/relationships">
  <sheetPr>
    <pageSetUpPr fitToPage="1"/>
  </sheetPr>
  <dimension ref="A1:R56"/>
  <sheetViews>
    <sheetView workbookViewId="0" topLeftCell="A1">
      <pane ySplit="7" topLeftCell="A8" activePane="bottomLeft" state="frozen"/>
      <selection pane="topLeft" activeCell="A1" sqref="A1"/>
      <selection pane="bottomLeft" activeCell="A8" sqref="A8"/>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11</v>
      </c>
      <c r="B1" s="1"/>
      <c r="C1" s="1"/>
      <c r="D1" s="1"/>
      <c r="E1" s="1" t="s">
        <v>0</v>
      </c>
      <c r="F1" s="1"/>
      <c r="G1" s="1"/>
      <c r="H1" s="1"/>
      <c r="I1" s="1"/>
      <c r="P1" t="s">
        <v>22</v>
      </c>
    </row>
    <row r="2" spans="2:16" ht="24.75" customHeight="1">
      <c r="B2" s="1"/>
      <c r="C2" s="1"/>
      <c r="D2" s="1"/>
      <c r="E2" s="2" t="s">
        <v>13</v>
      </c>
      <c r="F2" s="1"/>
      <c r="G2" s="1"/>
      <c r="H2" s="6"/>
      <c r="I2" s="6"/>
      <c r="O2">
        <f>0+O8</f>
      </c>
      <c r="P2" t="s">
        <v>22</v>
      </c>
    </row>
    <row r="3" spans="1:16" ht="15" customHeight="1">
      <c r="A3" t="s">
        <v>12</v>
      </c>
      <c r="B3" s="12" t="s">
        <v>14</v>
      </c>
      <c r="C3" s="13" t="s">
        <v>15</v>
      </c>
      <c r="D3" s="1"/>
      <c r="E3" s="14" t="s">
        <v>16</v>
      </c>
      <c r="F3" s="1"/>
      <c r="G3" s="9"/>
      <c r="H3" s="8" t="s">
        <v>23</v>
      </c>
      <c r="I3" s="37">
        <f>0+I8</f>
      </c>
      <c r="O3" t="s">
        <v>19</v>
      </c>
      <c r="P3" t="s">
        <v>22</v>
      </c>
    </row>
    <row r="4" spans="1:16" ht="15" customHeight="1">
      <c r="A4" t="s">
        <v>17</v>
      </c>
      <c r="B4" s="16" t="s">
        <v>18</v>
      </c>
      <c r="C4" s="17" t="s">
        <v>23</v>
      </c>
      <c r="D4" s="6"/>
      <c r="E4" s="18" t="s">
        <v>24</v>
      </c>
      <c r="F4" s="6"/>
      <c r="G4" s="6"/>
      <c r="H4" s="19"/>
      <c r="I4" s="19"/>
      <c r="O4" t="s">
        <v>20</v>
      </c>
      <c r="P4" t="s">
        <v>22</v>
      </c>
    </row>
    <row r="5" spans="1:16" ht="12.75" customHeight="1">
      <c r="A5" s="15" t="s">
        <v>25</v>
      </c>
      <c r="B5" s="15" t="s">
        <v>27</v>
      </c>
      <c r="C5" s="15" t="s">
        <v>29</v>
      </c>
      <c r="D5" s="15" t="s">
        <v>30</v>
      </c>
      <c r="E5" s="15" t="s">
        <v>32</v>
      </c>
      <c r="F5" s="15" t="s">
        <v>34</v>
      </c>
      <c r="G5" s="15" t="s">
        <v>36</v>
      </c>
      <c r="H5" s="15" t="s">
        <v>38</v>
      </c>
      <c r="I5" s="15"/>
      <c r="O5" t="s">
        <v>21</v>
      </c>
      <c r="P5" t="s">
        <v>22</v>
      </c>
    </row>
    <row r="6" spans="1:9" ht="12.75" customHeight="1">
      <c r="A6" s="15"/>
      <c r="B6" s="15"/>
      <c r="C6" s="15"/>
      <c r="D6" s="15"/>
      <c r="E6" s="15"/>
      <c r="F6" s="15"/>
      <c r="G6" s="15"/>
      <c r="H6" s="15" t="s">
        <v>39</v>
      </c>
      <c r="I6" s="15" t="s">
        <v>41</v>
      </c>
    </row>
    <row r="7" spans="1:9" ht="12.75" customHeight="1">
      <c r="A7" s="15" t="s">
        <v>26</v>
      </c>
      <c r="B7" s="15" t="s">
        <v>28</v>
      </c>
      <c r="C7" s="15" t="s">
        <v>22</v>
      </c>
      <c r="D7" s="15" t="s">
        <v>31</v>
      </c>
      <c r="E7" s="15" t="s">
        <v>33</v>
      </c>
      <c r="F7" s="15" t="s">
        <v>35</v>
      </c>
      <c r="G7" s="15" t="s">
        <v>37</v>
      </c>
      <c r="H7" s="15" t="s">
        <v>40</v>
      </c>
      <c r="I7" s="15" t="s">
        <v>42</v>
      </c>
    </row>
    <row r="8" spans="1:18" ht="12.75" customHeight="1">
      <c r="A8" s="19" t="s">
        <v>43</v>
      </c>
      <c r="B8" s="19"/>
      <c r="C8" s="26" t="s">
        <v>26</v>
      </c>
      <c r="D8" s="19"/>
      <c r="E8" s="27" t="s">
        <v>44</v>
      </c>
      <c r="F8" s="19"/>
      <c r="G8" s="19"/>
      <c r="H8" s="19"/>
      <c r="I8" s="28">
        <f>0+Q8</f>
      </c>
      <c r="O8">
        <f>0+R8</f>
      </c>
      <c r="Q8">
        <f>0+I9+I13+I17+I21+I25+I29+I33+I37+I41+I45+I49+I53</f>
      </c>
      <c r="R8">
        <f>0+O9+O13+O17+O21+O25+O29+O33+O37+O41+O45+O49+O53</f>
      </c>
    </row>
    <row r="9" spans="1:16" ht="12.75">
      <c r="A9" s="25" t="s">
        <v>45</v>
      </c>
      <c r="B9" s="29" t="s">
        <v>28</v>
      </c>
      <c r="C9" s="29" t="s">
        <v>46</v>
      </c>
      <c r="D9" s="25" t="s">
        <v>47</v>
      </c>
      <c r="E9" s="30" t="s">
        <v>48</v>
      </c>
      <c r="F9" s="31" t="s">
        <v>49</v>
      </c>
      <c r="G9" s="32">
        <v>1</v>
      </c>
      <c r="H9" s="32">
        <v>0</v>
      </c>
      <c r="I9" s="32">
        <f>ROUND(ROUND(H9,2)*ROUND(G9,2),2)</f>
      </c>
      <c r="O9">
        <f>(I9*21)/100</f>
      </c>
      <c r="P9" t="s">
        <v>22</v>
      </c>
    </row>
    <row r="10" spans="1:5" ht="76.5">
      <c r="A10" s="33" t="s">
        <v>50</v>
      </c>
      <c r="E10" s="34" t="s">
        <v>51</v>
      </c>
    </row>
    <row r="11" spans="1:5" ht="12.75">
      <c r="A11" s="35" t="s">
        <v>52</v>
      </c>
      <c r="E11" s="36" t="s">
        <v>47</v>
      </c>
    </row>
    <row r="12" spans="1:5" ht="12.75">
      <c r="A12" t="s">
        <v>53</v>
      </c>
      <c r="E12" s="34" t="s">
        <v>54</v>
      </c>
    </row>
    <row r="13" spans="1:16" ht="12.75">
      <c r="A13" s="25" t="s">
        <v>45</v>
      </c>
      <c r="B13" s="29" t="s">
        <v>22</v>
      </c>
      <c r="C13" s="29" t="s">
        <v>55</v>
      </c>
      <c r="D13" s="25" t="s">
        <v>47</v>
      </c>
      <c r="E13" s="30" t="s">
        <v>56</v>
      </c>
      <c r="F13" s="31" t="s">
        <v>49</v>
      </c>
      <c r="G13" s="32">
        <v>1</v>
      </c>
      <c r="H13" s="32">
        <v>0</v>
      </c>
      <c r="I13" s="32">
        <f>ROUND(ROUND(H13,2)*ROUND(G13,2),2)</f>
      </c>
      <c r="O13">
        <f>(I13*21)/100</f>
      </c>
      <c r="P13" t="s">
        <v>22</v>
      </c>
    </row>
    <row r="14" spans="1:5" ht="12.75">
      <c r="A14" s="33" t="s">
        <v>50</v>
      </c>
      <c r="E14" s="34" t="s">
        <v>57</v>
      </c>
    </row>
    <row r="15" spans="1:5" ht="12.75">
      <c r="A15" s="35" t="s">
        <v>52</v>
      </c>
      <c r="E15" s="36" t="s">
        <v>47</v>
      </c>
    </row>
    <row r="16" spans="1:5" ht="12.75">
      <c r="A16" t="s">
        <v>53</v>
      </c>
      <c r="E16" s="34" t="s">
        <v>58</v>
      </c>
    </row>
    <row r="17" spans="1:16" ht="12.75">
      <c r="A17" s="25" t="s">
        <v>45</v>
      </c>
      <c r="B17" s="29" t="s">
        <v>31</v>
      </c>
      <c r="C17" s="29" t="s">
        <v>59</v>
      </c>
      <c r="D17" s="25" t="s">
        <v>47</v>
      </c>
      <c r="E17" s="30" t="s">
        <v>60</v>
      </c>
      <c r="F17" s="31" t="s">
        <v>61</v>
      </c>
      <c r="G17" s="32">
        <v>1</v>
      </c>
      <c r="H17" s="32">
        <v>0</v>
      </c>
      <c r="I17" s="32">
        <f>ROUND(ROUND(H17,2)*ROUND(G17,2),2)</f>
      </c>
      <c r="O17">
        <f>(I17*21)/100</f>
      </c>
      <c r="P17" t="s">
        <v>22</v>
      </c>
    </row>
    <row r="18" spans="1:5" ht="76.5">
      <c r="A18" s="33" t="s">
        <v>50</v>
      </c>
      <c r="E18" s="34" t="s">
        <v>62</v>
      </c>
    </row>
    <row r="19" spans="1:5" ht="12.75">
      <c r="A19" s="35" t="s">
        <v>52</v>
      </c>
      <c r="E19" s="36" t="s">
        <v>47</v>
      </c>
    </row>
    <row r="20" spans="1:5" ht="12.75">
      <c r="A20" t="s">
        <v>53</v>
      </c>
      <c r="E20" s="34" t="s">
        <v>58</v>
      </c>
    </row>
    <row r="21" spans="1:16" ht="12.75">
      <c r="A21" s="25" t="s">
        <v>45</v>
      </c>
      <c r="B21" s="29" t="s">
        <v>33</v>
      </c>
      <c r="C21" s="29" t="s">
        <v>63</v>
      </c>
      <c r="D21" s="25" t="s">
        <v>47</v>
      </c>
      <c r="E21" s="30" t="s">
        <v>64</v>
      </c>
      <c r="F21" s="31" t="s">
        <v>49</v>
      </c>
      <c r="G21" s="32">
        <v>1</v>
      </c>
      <c r="H21" s="32">
        <v>0</v>
      </c>
      <c r="I21" s="32">
        <f>ROUND(ROUND(H21,2)*ROUND(G21,2),2)</f>
      </c>
      <c r="O21">
        <f>(I21*21)/100</f>
      </c>
      <c r="P21" t="s">
        <v>22</v>
      </c>
    </row>
    <row r="22" spans="1:5" ht="25.5">
      <c r="A22" s="33" t="s">
        <v>50</v>
      </c>
      <c r="E22" s="34" t="s">
        <v>65</v>
      </c>
    </row>
    <row r="23" spans="1:5" ht="12.75">
      <c r="A23" s="35" t="s">
        <v>52</v>
      </c>
      <c r="E23" s="36" t="s">
        <v>47</v>
      </c>
    </row>
    <row r="24" spans="1:5" ht="12.75">
      <c r="A24" t="s">
        <v>53</v>
      </c>
      <c r="E24" s="34" t="s">
        <v>58</v>
      </c>
    </row>
    <row r="25" spans="1:16" ht="12.75">
      <c r="A25" s="25" t="s">
        <v>45</v>
      </c>
      <c r="B25" s="29" t="s">
        <v>35</v>
      </c>
      <c r="C25" s="29" t="s">
        <v>66</v>
      </c>
      <c r="D25" s="25" t="s">
        <v>47</v>
      </c>
      <c r="E25" s="30" t="s">
        <v>67</v>
      </c>
      <c r="F25" s="31" t="s">
        <v>49</v>
      </c>
      <c r="G25" s="32">
        <v>1</v>
      </c>
      <c r="H25" s="32">
        <v>0</v>
      </c>
      <c r="I25" s="32">
        <f>ROUND(ROUND(H25,2)*ROUND(G25,2),2)</f>
      </c>
      <c r="O25">
        <f>(I25*21)/100</f>
      </c>
      <c r="P25" t="s">
        <v>22</v>
      </c>
    </row>
    <row r="26" spans="1:5" ht="25.5">
      <c r="A26" s="33" t="s">
        <v>50</v>
      </c>
      <c r="E26" s="34" t="s">
        <v>68</v>
      </c>
    </row>
    <row r="27" spans="1:5" ht="12.75">
      <c r="A27" s="35" t="s">
        <v>52</v>
      </c>
      <c r="E27" s="36" t="s">
        <v>47</v>
      </c>
    </row>
    <row r="28" spans="1:5" ht="12.75">
      <c r="A28" t="s">
        <v>53</v>
      </c>
      <c r="E28" s="34" t="s">
        <v>58</v>
      </c>
    </row>
    <row r="29" spans="1:16" ht="12.75">
      <c r="A29" s="25" t="s">
        <v>45</v>
      </c>
      <c r="B29" s="29" t="s">
        <v>37</v>
      </c>
      <c r="C29" s="29" t="s">
        <v>69</v>
      </c>
      <c r="D29" s="25" t="s">
        <v>47</v>
      </c>
      <c r="E29" s="30" t="s">
        <v>70</v>
      </c>
      <c r="F29" s="31" t="s">
        <v>49</v>
      </c>
      <c r="G29" s="32">
        <v>1</v>
      </c>
      <c r="H29" s="32">
        <v>0</v>
      </c>
      <c r="I29" s="32">
        <f>ROUND(ROUND(H29,2)*ROUND(G29,2),2)</f>
      </c>
      <c r="O29">
        <f>(I29*21)/100</f>
      </c>
      <c r="P29" t="s">
        <v>22</v>
      </c>
    </row>
    <row r="30" spans="1:5" ht="76.5">
      <c r="A30" s="33" t="s">
        <v>50</v>
      </c>
      <c r="E30" s="34" t="s">
        <v>71</v>
      </c>
    </row>
    <row r="31" spans="1:5" ht="12.75">
      <c r="A31" s="35" t="s">
        <v>52</v>
      </c>
      <c r="E31" s="36" t="s">
        <v>47</v>
      </c>
    </row>
    <row r="32" spans="1:5" ht="12.75">
      <c r="A32" t="s">
        <v>53</v>
      </c>
      <c r="E32" s="34" t="s">
        <v>58</v>
      </c>
    </row>
    <row r="33" spans="1:16" ht="12.75">
      <c r="A33" s="25" t="s">
        <v>45</v>
      </c>
      <c r="B33" s="29" t="s">
        <v>72</v>
      </c>
      <c r="C33" s="29" t="s">
        <v>73</v>
      </c>
      <c r="D33" s="25" t="s">
        <v>47</v>
      </c>
      <c r="E33" s="30" t="s">
        <v>74</v>
      </c>
      <c r="F33" s="31" t="s">
        <v>49</v>
      </c>
      <c r="G33" s="32">
        <v>1</v>
      </c>
      <c r="H33" s="32">
        <v>0</v>
      </c>
      <c r="I33" s="32">
        <f>ROUND(ROUND(H33,2)*ROUND(G33,2),2)</f>
      </c>
      <c r="O33">
        <f>(I33*21)/100</f>
      </c>
      <c r="P33" t="s">
        <v>22</v>
      </c>
    </row>
    <row r="34" spans="1:5" ht="76.5">
      <c r="A34" s="33" t="s">
        <v>50</v>
      </c>
      <c r="E34" s="34" t="s">
        <v>75</v>
      </c>
    </row>
    <row r="35" spans="1:5" ht="12.75">
      <c r="A35" s="35" t="s">
        <v>52</v>
      </c>
      <c r="E35" s="36" t="s">
        <v>47</v>
      </c>
    </row>
    <row r="36" spans="1:5" ht="63.75">
      <c r="A36" t="s">
        <v>53</v>
      </c>
      <c r="E36" s="34" t="s">
        <v>76</v>
      </c>
    </row>
    <row r="37" spans="1:16" ht="12.75">
      <c r="A37" s="25" t="s">
        <v>45</v>
      </c>
      <c r="B37" s="29" t="s">
        <v>77</v>
      </c>
      <c r="C37" s="29" t="s">
        <v>78</v>
      </c>
      <c r="D37" s="25" t="s">
        <v>79</v>
      </c>
      <c r="E37" s="30" t="s">
        <v>80</v>
      </c>
      <c r="F37" s="31" t="s">
        <v>81</v>
      </c>
      <c r="G37" s="32">
        <v>2</v>
      </c>
      <c r="H37" s="32">
        <v>0</v>
      </c>
      <c r="I37" s="32">
        <f>ROUND(ROUND(H37,2)*ROUND(G37,2),2)</f>
      </c>
      <c r="O37">
        <f>(I37*21)/100</f>
      </c>
      <c r="P37" t="s">
        <v>22</v>
      </c>
    </row>
    <row r="38" spans="1:5" ht="25.5">
      <c r="A38" s="33" t="s">
        <v>50</v>
      </c>
      <c r="E38" s="34" t="s">
        <v>82</v>
      </c>
    </row>
    <row r="39" spans="1:5" ht="12.75">
      <c r="A39" s="35" t="s">
        <v>52</v>
      </c>
      <c r="E39" s="36" t="s">
        <v>47</v>
      </c>
    </row>
    <row r="40" spans="1:5" ht="89.25">
      <c r="A40" t="s">
        <v>53</v>
      </c>
      <c r="E40" s="34" t="s">
        <v>83</v>
      </c>
    </row>
    <row r="41" spans="1:16" ht="12.75">
      <c r="A41" s="25" t="s">
        <v>45</v>
      </c>
      <c r="B41" s="29" t="s">
        <v>40</v>
      </c>
      <c r="C41" s="29" t="s">
        <v>84</v>
      </c>
      <c r="D41" s="25" t="s">
        <v>47</v>
      </c>
      <c r="E41" s="30" t="s">
        <v>85</v>
      </c>
      <c r="F41" s="31" t="s">
        <v>49</v>
      </c>
      <c r="G41" s="32">
        <v>1</v>
      </c>
      <c r="H41" s="32">
        <v>0</v>
      </c>
      <c r="I41" s="32">
        <f>ROUND(ROUND(H41,2)*ROUND(G41,2),2)</f>
      </c>
      <c r="O41">
        <f>(I41*21)/100</f>
      </c>
      <c r="P41" t="s">
        <v>22</v>
      </c>
    </row>
    <row r="42" spans="1:5" ht="12.75">
      <c r="A42" s="33" t="s">
        <v>50</v>
      </c>
      <c r="E42" s="34" t="s">
        <v>86</v>
      </c>
    </row>
    <row r="43" spans="1:5" ht="12.75">
      <c r="A43" s="35" t="s">
        <v>52</v>
      </c>
      <c r="E43" s="36" t="s">
        <v>47</v>
      </c>
    </row>
    <row r="44" spans="1:5" ht="25.5">
      <c r="A44" t="s">
        <v>53</v>
      </c>
      <c r="E44" s="34" t="s">
        <v>87</v>
      </c>
    </row>
    <row r="45" spans="1:16" ht="12.75">
      <c r="A45" s="25" t="s">
        <v>45</v>
      </c>
      <c r="B45" s="29" t="s">
        <v>42</v>
      </c>
      <c r="C45" s="29" t="s">
        <v>88</v>
      </c>
      <c r="D45" s="25" t="s">
        <v>47</v>
      </c>
      <c r="E45" s="30" t="s">
        <v>89</v>
      </c>
      <c r="F45" s="31" t="s">
        <v>49</v>
      </c>
      <c r="G45" s="32">
        <v>1</v>
      </c>
      <c r="H45" s="32">
        <v>0</v>
      </c>
      <c r="I45" s="32">
        <f>ROUND(ROUND(H45,2)*ROUND(G45,2),2)</f>
      </c>
      <c r="O45">
        <f>(I45*21)/100</f>
      </c>
      <c r="P45" t="s">
        <v>22</v>
      </c>
    </row>
    <row r="46" spans="1:5" ht="25.5">
      <c r="A46" s="33" t="s">
        <v>50</v>
      </c>
      <c r="E46" s="34" t="s">
        <v>90</v>
      </c>
    </row>
    <row r="47" spans="1:5" ht="12.75">
      <c r="A47" s="35" t="s">
        <v>52</v>
      </c>
      <c r="E47" s="36" t="s">
        <v>47</v>
      </c>
    </row>
    <row r="48" spans="1:5" ht="12.75">
      <c r="A48" t="s">
        <v>53</v>
      </c>
      <c r="E48" s="34" t="s">
        <v>91</v>
      </c>
    </row>
    <row r="49" spans="1:16" ht="12.75">
      <c r="A49" s="25" t="s">
        <v>45</v>
      </c>
      <c r="B49" s="29" t="s">
        <v>92</v>
      </c>
      <c r="C49" s="29" t="s">
        <v>93</v>
      </c>
      <c r="D49" s="25" t="s">
        <v>47</v>
      </c>
      <c r="E49" s="30" t="s">
        <v>94</v>
      </c>
      <c r="F49" s="31" t="s">
        <v>49</v>
      </c>
      <c r="G49" s="32">
        <v>1</v>
      </c>
      <c r="H49" s="32">
        <v>0</v>
      </c>
      <c r="I49" s="32">
        <f>ROUND(ROUND(H49,2)*ROUND(G49,2),2)</f>
      </c>
      <c r="O49">
        <f>(I49*21)/100</f>
      </c>
      <c r="P49" t="s">
        <v>22</v>
      </c>
    </row>
    <row r="50" spans="1:5" ht="12.75">
      <c r="A50" s="33" t="s">
        <v>50</v>
      </c>
      <c r="E50" s="34" t="s">
        <v>95</v>
      </c>
    </row>
    <row r="51" spans="1:5" ht="12.75">
      <c r="A51" s="35" t="s">
        <v>52</v>
      </c>
      <c r="E51" s="36" t="s">
        <v>47</v>
      </c>
    </row>
    <row r="52" spans="1:5" ht="12.75">
      <c r="A52" t="s">
        <v>53</v>
      </c>
      <c r="E52" s="34" t="s">
        <v>91</v>
      </c>
    </row>
    <row r="53" spans="1:16" ht="12.75">
      <c r="A53" s="25" t="s">
        <v>45</v>
      </c>
      <c r="B53" s="29" t="s">
        <v>96</v>
      </c>
      <c r="C53" s="29" t="s">
        <v>97</v>
      </c>
      <c r="D53" s="25" t="s">
        <v>47</v>
      </c>
      <c r="E53" s="30" t="s">
        <v>98</v>
      </c>
      <c r="F53" s="31" t="s">
        <v>49</v>
      </c>
      <c r="G53" s="32">
        <v>1</v>
      </c>
      <c r="H53" s="32">
        <v>0</v>
      </c>
      <c r="I53" s="32">
        <f>ROUND(ROUND(H53,2)*ROUND(G53,2),2)</f>
      </c>
      <c r="O53">
        <f>(I53*21)/100</f>
      </c>
      <c r="P53" t="s">
        <v>22</v>
      </c>
    </row>
    <row r="54" spans="1:5" ht="25.5">
      <c r="A54" s="33" t="s">
        <v>50</v>
      </c>
      <c r="E54" s="34" t="s">
        <v>99</v>
      </c>
    </row>
    <row r="55" spans="1:5" ht="12.75">
      <c r="A55" s="35" t="s">
        <v>52</v>
      </c>
      <c r="E55" s="36" t="s">
        <v>47</v>
      </c>
    </row>
    <row r="56" spans="1:5" ht="12.75">
      <c r="A56" t="s">
        <v>53</v>
      </c>
      <c r="E56" s="34" t="s">
        <v>91</v>
      </c>
    </row>
  </sheetData>
  <mergeCells count="10">
    <mergeCell ref="C3:D3"/>
    <mergeCell ref="C4:D4"/>
    <mergeCell ref="A5:A6"/>
    <mergeCell ref="B5:B6"/>
    <mergeCell ref="C5:C6"/>
    <mergeCell ref="D5:D6"/>
    <mergeCell ref="E5:E6"/>
    <mergeCell ref="F5:F6"/>
    <mergeCell ref="G5:G6"/>
    <mergeCell ref="H5:I5"/>
  </mergeCells>
  <printOptions/>
  <pageMargins left="0.75" right="0.75" top="1" bottom="1" header="0.5" footer="0.5"/>
  <pageSetup fitToHeight="0" fitToWidth="1" horizontalDpi="300" verticalDpi="300" orientation="portrait" paperSize="9"/>
  <drawing r:id="rId1"/>
</worksheet>
</file>

<file path=xl/worksheets/sheet3.xml><?xml version="1.0" encoding="utf-8"?>
<worksheet xmlns="http://schemas.openxmlformats.org/spreadsheetml/2006/main" xmlns:r="http://schemas.openxmlformats.org/officeDocument/2006/relationships">
  <sheetPr>
    <pageSetUpPr fitToPage="1"/>
  </sheetPr>
  <dimension ref="A1:R81"/>
  <sheetViews>
    <sheetView workbookViewId="0" topLeftCell="A1">
      <pane ySplit="7" topLeftCell="A8" activePane="bottomLeft" state="frozen"/>
      <selection pane="topLeft" activeCell="A1" sqref="A1"/>
      <selection pane="bottomLeft" activeCell="A8" sqref="A8"/>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11</v>
      </c>
      <c r="B1" s="1"/>
      <c r="C1" s="1"/>
      <c r="D1" s="1"/>
      <c r="E1" s="1" t="s">
        <v>0</v>
      </c>
      <c r="F1" s="1"/>
      <c r="G1" s="1"/>
      <c r="H1" s="1"/>
      <c r="I1" s="1"/>
      <c r="P1" t="s">
        <v>22</v>
      </c>
    </row>
    <row r="2" spans="2:16" ht="24.75" customHeight="1">
      <c r="B2" s="1"/>
      <c r="C2" s="1"/>
      <c r="D2" s="1"/>
      <c r="E2" s="2" t="s">
        <v>13</v>
      </c>
      <c r="F2" s="1"/>
      <c r="G2" s="1"/>
      <c r="H2" s="6"/>
      <c r="I2" s="6"/>
      <c r="O2">
        <f>0+O8+O57</f>
      </c>
      <c r="P2" t="s">
        <v>22</v>
      </c>
    </row>
    <row r="3" spans="1:16" ht="15" customHeight="1">
      <c r="A3" t="s">
        <v>12</v>
      </c>
      <c r="B3" s="12" t="s">
        <v>14</v>
      </c>
      <c r="C3" s="13" t="s">
        <v>15</v>
      </c>
      <c r="D3" s="1"/>
      <c r="E3" s="14" t="s">
        <v>16</v>
      </c>
      <c r="F3" s="1"/>
      <c r="G3" s="9"/>
      <c r="H3" s="8" t="s">
        <v>100</v>
      </c>
      <c r="I3" s="37">
        <f>0+I8+I57</f>
      </c>
      <c r="O3" t="s">
        <v>19</v>
      </c>
      <c r="P3" t="s">
        <v>22</v>
      </c>
    </row>
    <row r="4" spans="1:16" ht="15" customHeight="1">
      <c r="A4" t="s">
        <v>17</v>
      </c>
      <c r="B4" s="16" t="s">
        <v>18</v>
      </c>
      <c r="C4" s="17" t="s">
        <v>100</v>
      </c>
      <c r="D4" s="6"/>
      <c r="E4" s="18" t="s">
        <v>101</v>
      </c>
      <c r="F4" s="6"/>
      <c r="G4" s="6"/>
      <c r="H4" s="19"/>
      <c r="I4" s="19"/>
      <c r="O4" t="s">
        <v>20</v>
      </c>
      <c r="P4" t="s">
        <v>22</v>
      </c>
    </row>
    <row r="5" spans="1:16" ht="12.75" customHeight="1">
      <c r="A5" s="15" t="s">
        <v>25</v>
      </c>
      <c r="B5" s="15" t="s">
        <v>27</v>
      </c>
      <c r="C5" s="15" t="s">
        <v>29</v>
      </c>
      <c r="D5" s="15" t="s">
        <v>30</v>
      </c>
      <c r="E5" s="15" t="s">
        <v>32</v>
      </c>
      <c r="F5" s="15" t="s">
        <v>34</v>
      </c>
      <c r="G5" s="15" t="s">
        <v>36</v>
      </c>
      <c r="H5" s="15" t="s">
        <v>38</v>
      </c>
      <c r="I5" s="15"/>
      <c r="O5" t="s">
        <v>21</v>
      </c>
      <c r="P5" t="s">
        <v>22</v>
      </c>
    </row>
    <row r="6" spans="1:9" ht="12.75" customHeight="1">
      <c r="A6" s="15"/>
      <c r="B6" s="15"/>
      <c r="C6" s="15"/>
      <c r="D6" s="15"/>
      <c r="E6" s="15"/>
      <c r="F6" s="15"/>
      <c r="G6" s="15"/>
      <c r="H6" s="15" t="s">
        <v>39</v>
      </c>
      <c r="I6" s="15" t="s">
        <v>41</v>
      </c>
    </row>
    <row r="7" spans="1:9" ht="12.75" customHeight="1">
      <c r="A7" s="15" t="s">
        <v>26</v>
      </c>
      <c r="B7" s="15" t="s">
        <v>28</v>
      </c>
      <c r="C7" s="15" t="s">
        <v>22</v>
      </c>
      <c r="D7" s="15" t="s">
        <v>31</v>
      </c>
      <c r="E7" s="15" t="s">
        <v>33</v>
      </c>
      <c r="F7" s="15" t="s">
        <v>35</v>
      </c>
      <c r="G7" s="15" t="s">
        <v>37</v>
      </c>
      <c r="H7" s="15" t="s">
        <v>40</v>
      </c>
      <c r="I7" s="15" t="s">
        <v>42</v>
      </c>
    </row>
    <row r="8" spans="1:18" ht="12.75" customHeight="1">
      <c r="A8" s="19" t="s">
        <v>43</v>
      </c>
      <c r="B8" s="19"/>
      <c r="C8" s="26" t="s">
        <v>28</v>
      </c>
      <c r="D8" s="19"/>
      <c r="E8" s="27" t="s">
        <v>102</v>
      </c>
      <c r="F8" s="19"/>
      <c r="G8" s="19"/>
      <c r="H8" s="19"/>
      <c r="I8" s="28">
        <f>0+Q8</f>
      </c>
      <c r="O8">
        <f>0+R8</f>
      </c>
      <c r="Q8">
        <f>0+I9+I13+I17+I21+I25+I29+I33+I37+I41+I45+I49+I53</f>
      </c>
      <c r="R8">
        <f>0+O9+O13+O17+O21+O25+O29+O33+O37+O41+O45+O49+O53</f>
      </c>
    </row>
    <row r="9" spans="1:16" ht="12.75">
      <c r="A9" s="25" t="s">
        <v>45</v>
      </c>
      <c r="B9" s="29" t="s">
        <v>28</v>
      </c>
      <c r="C9" s="29" t="s">
        <v>103</v>
      </c>
      <c r="D9" s="25" t="s">
        <v>79</v>
      </c>
      <c r="E9" s="30" t="s">
        <v>104</v>
      </c>
      <c r="F9" s="31" t="s">
        <v>105</v>
      </c>
      <c r="G9" s="32">
        <v>381</v>
      </c>
      <c r="H9" s="32">
        <v>0</v>
      </c>
      <c r="I9" s="32">
        <f>ROUND(ROUND(H9,2)*ROUND(G9,2),2)</f>
      </c>
      <c r="O9">
        <f>(I9*21)/100</f>
      </c>
      <c r="P9" t="s">
        <v>22</v>
      </c>
    </row>
    <row r="10" spans="1:5" ht="38.25">
      <c r="A10" s="33" t="s">
        <v>50</v>
      </c>
      <c r="E10" s="34" t="s">
        <v>106</v>
      </c>
    </row>
    <row r="11" spans="1:5" ht="12.75">
      <c r="A11" s="35" t="s">
        <v>52</v>
      </c>
      <c r="E11" s="36" t="s">
        <v>47</v>
      </c>
    </row>
    <row r="12" spans="1:5" ht="25.5">
      <c r="A12" t="s">
        <v>53</v>
      </c>
      <c r="E12" s="34" t="s">
        <v>107</v>
      </c>
    </row>
    <row r="13" spans="1:16" ht="12.75">
      <c r="A13" s="25" t="s">
        <v>45</v>
      </c>
      <c r="B13" s="29" t="s">
        <v>22</v>
      </c>
      <c r="C13" s="29" t="s">
        <v>103</v>
      </c>
      <c r="D13" s="25" t="s">
        <v>108</v>
      </c>
      <c r="E13" s="30" t="s">
        <v>104</v>
      </c>
      <c r="F13" s="31" t="s">
        <v>105</v>
      </c>
      <c r="G13" s="32">
        <v>150</v>
      </c>
      <c r="H13" s="32">
        <v>0</v>
      </c>
      <c r="I13" s="32">
        <f>ROUND(ROUND(H13,2)*ROUND(G13,2),2)</f>
      </c>
      <c r="O13">
        <f>(I13*21)/100</f>
      </c>
      <c r="P13" t="s">
        <v>22</v>
      </c>
    </row>
    <row r="14" spans="1:5" ht="38.25">
      <c r="A14" s="33" t="s">
        <v>50</v>
      </c>
      <c r="E14" s="34" t="s">
        <v>109</v>
      </c>
    </row>
    <row r="15" spans="1:5" ht="12.75">
      <c r="A15" s="35" t="s">
        <v>52</v>
      </c>
      <c r="E15" s="36" t="s">
        <v>47</v>
      </c>
    </row>
    <row r="16" spans="1:5" ht="25.5">
      <c r="A16" t="s">
        <v>53</v>
      </c>
      <c r="E16" s="34" t="s">
        <v>107</v>
      </c>
    </row>
    <row r="17" spans="1:16" ht="12.75">
      <c r="A17" s="25" t="s">
        <v>45</v>
      </c>
      <c r="B17" s="29" t="s">
        <v>31</v>
      </c>
      <c r="C17" s="29" t="s">
        <v>110</v>
      </c>
      <c r="D17" s="25" t="s">
        <v>79</v>
      </c>
      <c r="E17" s="30" t="s">
        <v>111</v>
      </c>
      <c r="F17" s="31" t="s">
        <v>81</v>
      </c>
      <c r="G17" s="32">
        <v>33</v>
      </c>
      <c r="H17" s="32">
        <v>0</v>
      </c>
      <c r="I17" s="32">
        <f>ROUND(ROUND(H17,2)*ROUND(G17,2),2)</f>
      </c>
      <c r="O17">
        <f>(I17*21)/100</f>
      </c>
      <c r="P17" t="s">
        <v>22</v>
      </c>
    </row>
    <row r="18" spans="1:5" ht="51">
      <c r="A18" s="33" t="s">
        <v>50</v>
      </c>
      <c r="E18" s="34" t="s">
        <v>112</v>
      </c>
    </row>
    <row r="19" spans="1:5" ht="12.75">
      <c r="A19" s="35" t="s">
        <v>52</v>
      </c>
      <c r="E19" s="36" t="s">
        <v>113</v>
      </c>
    </row>
    <row r="20" spans="1:5" ht="153">
      <c r="A20" t="s">
        <v>53</v>
      </c>
      <c r="E20" s="34" t="s">
        <v>114</v>
      </c>
    </row>
    <row r="21" spans="1:16" ht="12.75">
      <c r="A21" s="25" t="s">
        <v>45</v>
      </c>
      <c r="B21" s="29" t="s">
        <v>33</v>
      </c>
      <c r="C21" s="29" t="s">
        <v>110</v>
      </c>
      <c r="D21" s="25" t="s">
        <v>108</v>
      </c>
      <c r="E21" s="30" t="s">
        <v>111</v>
      </c>
      <c r="F21" s="31" t="s">
        <v>81</v>
      </c>
      <c r="G21" s="32">
        <v>42</v>
      </c>
      <c r="H21" s="32">
        <v>0</v>
      </c>
      <c r="I21" s="32">
        <f>ROUND(ROUND(H21,2)*ROUND(G21,2),2)</f>
      </c>
      <c r="O21">
        <f>(I21*21)/100</f>
      </c>
      <c r="P21" t="s">
        <v>22</v>
      </c>
    </row>
    <row r="22" spans="1:5" ht="51">
      <c r="A22" s="33" t="s">
        <v>50</v>
      </c>
      <c r="E22" s="34" t="s">
        <v>115</v>
      </c>
    </row>
    <row r="23" spans="1:5" ht="12.75">
      <c r="A23" s="35" t="s">
        <v>52</v>
      </c>
      <c r="E23" s="36" t="s">
        <v>47</v>
      </c>
    </row>
    <row r="24" spans="1:5" ht="153">
      <c r="A24" t="s">
        <v>53</v>
      </c>
      <c r="E24" s="34" t="s">
        <v>114</v>
      </c>
    </row>
    <row r="25" spans="1:16" ht="12.75">
      <c r="A25" s="25" t="s">
        <v>45</v>
      </c>
      <c r="B25" s="29" t="s">
        <v>35</v>
      </c>
      <c r="C25" s="29" t="s">
        <v>116</v>
      </c>
      <c r="D25" s="25" t="s">
        <v>47</v>
      </c>
      <c r="E25" s="30" t="s">
        <v>117</v>
      </c>
      <c r="F25" s="31" t="s">
        <v>81</v>
      </c>
      <c r="G25" s="32">
        <v>3</v>
      </c>
      <c r="H25" s="32">
        <v>0</v>
      </c>
      <c r="I25" s="32">
        <f>ROUND(ROUND(H25,2)*ROUND(G25,2),2)</f>
      </c>
      <c r="O25">
        <f>(I25*21)/100</f>
      </c>
      <c r="P25" t="s">
        <v>22</v>
      </c>
    </row>
    <row r="26" spans="1:5" ht="51">
      <c r="A26" s="33" t="s">
        <v>50</v>
      </c>
      <c r="E26" s="34" t="s">
        <v>118</v>
      </c>
    </row>
    <row r="27" spans="1:5" ht="12.75">
      <c r="A27" s="35" t="s">
        <v>52</v>
      </c>
      <c r="E27" s="36" t="s">
        <v>47</v>
      </c>
    </row>
    <row r="28" spans="1:5" ht="153">
      <c r="A28" t="s">
        <v>53</v>
      </c>
      <c r="E28" s="34" t="s">
        <v>114</v>
      </c>
    </row>
    <row r="29" spans="1:16" ht="12.75">
      <c r="A29" s="25" t="s">
        <v>45</v>
      </c>
      <c r="B29" s="29" t="s">
        <v>37</v>
      </c>
      <c r="C29" s="29" t="s">
        <v>119</v>
      </c>
      <c r="D29" s="25" t="s">
        <v>47</v>
      </c>
      <c r="E29" s="30" t="s">
        <v>120</v>
      </c>
      <c r="F29" s="31" t="s">
        <v>121</v>
      </c>
      <c r="G29" s="32">
        <v>21.2</v>
      </c>
      <c r="H29" s="32">
        <v>0</v>
      </c>
      <c r="I29" s="32">
        <f>ROUND(ROUND(H29,2)*ROUND(G29,2),2)</f>
      </c>
      <c r="O29">
        <f>(I29*21)/100</f>
      </c>
      <c r="P29" t="s">
        <v>22</v>
      </c>
    </row>
    <row r="30" spans="1:5" ht="25.5">
      <c r="A30" s="33" t="s">
        <v>50</v>
      </c>
      <c r="E30" s="34" t="s">
        <v>122</v>
      </c>
    </row>
    <row r="31" spans="1:5" ht="12.75">
      <c r="A31" s="35" t="s">
        <v>52</v>
      </c>
      <c r="E31" s="36" t="s">
        <v>123</v>
      </c>
    </row>
    <row r="32" spans="1:5" ht="25.5">
      <c r="A32" t="s">
        <v>53</v>
      </c>
      <c r="E32" s="34" t="s">
        <v>124</v>
      </c>
    </row>
    <row r="33" spans="1:16" ht="12.75">
      <c r="A33" s="25" t="s">
        <v>45</v>
      </c>
      <c r="B33" s="29" t="s">
        <v>72</v>
      </c>
      <c r="C33" s="29" t="s">
        <v>125</v>
      </c>
      <c r="D33" s="25" t="s">
        <v>47</v>
      </c>
      <c r="E33" s="30" t="s">
        <v>126</v>
      </c>
      <c r="F33" s="31" t="s">
        <v>121</v>
      </c>
      <c r="G33" s="32">
        <v>21.2</v>
      </c>
      <c r="H33" s="32">
        <v>0</v>
      </c>
      <c r="I33" s="32">
        <f>ROUND(ROUND(H33,2)*ROUND(G33,2),2)</f>
      </c>
      <c r="O33">
        <f>(I33*21)/100</f>
      </c>
      <c r="P33" t="s">
        <v>22</v>
      </c>
    </row>
    <row r="34" spans="1:5" ht="25.5">
      <c r="A34" s="33" t="s">
        <v>50</v>
      </c>
      <c r="E34" s="34" t="s">
        <v>127</v>
      </c>
    </row>
    <row r="35" spans="1:5" ht="12.75">
      <c r="A35" s="35" t="s">
        <v>52</v>
      </c>
      <c r="E35" s="36" t="s">
        <v>47</v>
      </c>
    </row>
    <row r="36" spans="1:5" ht="12.75">
      <c r="A36" t="s">
        <v>53</v>
      </c>
      <c r="E36" s="34" t="s">
        <v>128</v>
      </c>
    </row>
    <row r="37" spans="1:16" ht="12.75">
      <c r="A37" s="25" t="s">
        <v>45</v>
      </c>
      <c r="B37" s="29" t="s">
        <v>77</v>
      </c>
      <c r="C37" s="29" t="s">
        <v>129</v>
      </c>
      <c r="D37" s="25" t="s">
        <v>47</v>
      </c>
      <c r="E37" s="30" t="s">
        <v>130</v>
      </c>
      <c r="F37" s="31" t="s">
        <v>121</v>
      </c>
      <c r="G37" s="32">
        <v>21.2</v>
      </c>
      <c r="H37" s="32">
        <v>0</v>
      </c>
      <c r="I37" s="32">
        <f>ROUND(ROUND(H37,2)*ROUND(G37,2),2)</f>
      </c>
      <c r="O37">
        <f>(I37*21)/100</f>
      </c>
      <c r="P37" t="s">
        <v>22</v>
      </c>
    </row>
    <row r="38" spans="1:5" ht="38.25">
      <c r="A38" s="33" t="s">
        <v>50</v>
      </c>
      <c r="E38" s="34" t="s">
        <v>131</v>
      </c>
    </row>
    <row r="39" spans="1:5" ht="12.75">
      <c r="A39" s="35" t="s">
        <v>52</v>
      </c>
      <c r="E39" s="36" t="s">
        <v>47</v>
      </c>
    </row>
    <row r="40" spans="1:5" ht="306">
      <c r="A40" t="s">
        <v>53</v>
      </c>
      <c r="E40" s="34" t="s">
        <v>132</v>
      </c>
    </row>
    <row r="41" spans="1:16" ht="12.75">
      <c r="A41" s="25" t="s">
        <v>45</v>
      </c>
      <c r="B41" s="29" t="s">
        <v>40</v>
      </c>
      <c r="C41" s="29" t="s">
        <v>133</v>
      </c>
      <c r="D41" s="25" t="s">
        <v>47</v>
      </c>
      <c r="E41" s="30" t="s">
        <v>134</v>
      </c>
      <c r="F41" s="31" t="s">
        <v>121</v>
      </c>
      <c r="G41" s="32">
        <v>21.2</v>
      </c>
      <c r="H41" s="32">
        <v>0</v>
      </c>
      <c r="I41" s="32">
        <f>ROUND(ROUND(H41,2)*ROUND(G41,2),2)</f>
      </c>
      <c r="O41">
        <f>(I41*21)/100</f>
      </c>
      <c r="P41" t="s">
        <v>22</v>
      </c>
    </row>
    <row r="42" spans="1:5" ht="12.75">
      <c r="A42" s="33" t="s">
        <v>50</v>
      </c>
      <c r="E42" s="34" t="s">
        <v>135</v>
      </c>
    </row>
    <row r="43" spans="1:5" ht="12.75">
      <c r="A43" s="35" t="s">
        <v>52</v>
      </c>
      <c r="E43" s="36" t="s">
        <v>47</v>
      </c>
    </row>
    <row r="44" spans="1:5" ht="191.25">
      <c r="A44" t="s">
        <v>53</v>
      </c>
      <c r="E44" s="34" t="s">
        <v>136</v>
      </c>
    </row>
    <row r="45" spans="1:16" ht="12.75">
      <c r="A45" s="25" t="s">
        <v>45</v>
      </c>
      <c r="B45" s="29" t="s">
        <v>42</v>
      </c>
      <c r="C45" s="29" t="s">
        <v>137</v>
      </c>
      <c r="D45" s="25" t="s">
        <v>47</v>
      </c>
      <c r="E45" s="30" t="s">
        <v>138</v>
      </c>
      <c r="F45" s="31" t="s">
        <v>105</v>
      </c>
      <c r="G45" s="32">
        <v>56</v>
      </c>
      <c r="H45" s="32">
        <v>0</v>
      </c>
      <c r="I45" s="32">
        <f>ROUND(ROUND(H45,2)*ROUND(G45,2),2)</f>
      </c>
      <c r="O45">
        <f>(I45*21)/100</f>
      </c>
      <c r="P45" t="s">
        <v>22</v>
      </c>
    </row>
    <row r="46" spans="1:5" ht="12.75">
      <c r="A46" s="33" t="s">
        <v>50</v>
      </c>
      <c r="E46" s="34" t="s">
        <v>139</v>
      </c>
    </row>
    <row r="47" spans="1:5" ht="12.75">
      <c r="A47" s="35" t="s">
        <v>52</v>
      </c>
      <c r="E47" s="36" t="s">
        <v>47</v>
      </c>
    </row>
    <row r="48" spans="1:5" ht="25.5">
      <c r="A48" t="s">
        <v>53</v>
      </c>
      <c r="E48" s="34" t="s">
        <v>140</v>
      </c>
    </row>
    <row r="49" spans="1:16" ht="12.75">
      <c r="A49" s="25" t="s">
        <v>45</v>
      </c>
      <c r="B49" s="29" t="s">
        <v>92</v>
      </c>
      <c r="C49" s="29" t="s">
        <v>141</v>
      </c>
      <c r="D49" s="25" t="s">
        <v>47</v>
      </c>
      <c r="E49" s="30" t="s">
        <v>142</v>
      </c>
      <c r="F49" s="31" t="s">
        <v>105</v>
      </c>
      <c r="G49" s="32">
        <v>18.57</v>
      </c>
      <c r="H49" s="32">
        <v>0</v>
      </c>
      <c r="I49" s="32">
        <f>ROUND(ROUND(H49,2)*ROUND(G49,2),2)</f>
      </c>
      <c r="O49">
        <f>(I49*21)/100</f>
      </c>
      <c r="P49" t="s">
        <v>22</v>
      </c>
    </row>
    <row r="50" spans="1:5" ht="38.25">
      <c r="A50" s="33" t="s">
        <v>50</v>
      </c>
      <c r="E50" s="34" t="s">
        <v>143</v>
      </c>
    </row>
    <row r="51" spans="1:5" ht="12.75">
      <c r="A51" s="35" t="s">
        <v>52</v>
      </c>
      <c r="E51" s="36" t="s">
        <v>144</v>
      </c>
    </row>
    <row r="52" spans="1:5" ht="38.25">
      <c r="A52" t="s">
        <v>53</v>
      </c>
      <c r="E52" s="34" t="s">
        <v>145</v>
      </c>
    </row>
    <row r="53" spans="1:16" ht="12.75">
      <c r="A53" s="25" t="s">
        <v>45</v>
      </c>
      <c r="B53" s="29" t="s">
        <v>96</v>
      </c>
      <c r="C53" s="29" t="s">
        <v>146</v>
      </c>
      <c r="D53" s="25" t="s">
        <v>47</v>
      </c>
      <c r="E53" s="30" t="s">
        <v>147</v>
      </c>
      <c r="F53" s="31" t="s">
        <v>121</v>
      </c>
      <c r="G53" s="32">
        <v>21.2</v>
      </c>
      <c r="H53" s="32">
        <v>0</v>
      </c>
      <c r="I53" s="32">
        <f>ROUND(ROUND(H53,2)*ROUND(G53,2),2)</f>
      </c>
      <c r="O53">
        <f>(I53*21)/100</f>
      </c>
      <c r="P53" t="s">
        <v>22</v>
      </c>
    </row>
    <row r="54" spans="1:5" ht="12.75">
      <c r="A54" s="33" t="s">
        <v>50</v>
      </c>
      <c r="E54" s="34" t="s">
        <v>148</v>
      </c>
    </row>
    <row r="55" spans="1:5" ht="12.75">
      <c r="A55" s="35" t="s">
        <v>52</v>
      </c>
      <c r="E55" s="36" t="s">
        <v>47</v>
      </c>
    </row>
    <row r="56" spans="1:5" ht="51">
      <c r="A56" t="s">
        <v>53</v>
      </c>
      <c r="E56" s="34" t="s">
        <v>149</v>
      </c>
    </row>
    <row r="57" spans="1:18" ht="12.75" customHeight="1">
      <c r="A57" s="6" t="s">
        <v>43</v>
      </c>
      <c r="B57" s="6"/>
      <c r="C57" s="39" t="s">
        <v>40</v>
      </c>
      <c r="D57" s="6"/>
      <c r="E57" s="27" t="s">
        <v>150</v>
      </c>
      <c r="F57" s="6"/>
      <c r="G57" s="6"/>
      <c r="H57" s="6"/>
      <c r="I57" s="40">
        <f>0+Q57</f>
      </c>
      <c r="O57">
        <f>0+R57</f>
      </c>
      <c r="Q57">
        <f>0+I58+I62+I66+I70+I74+I78</f>
      </c>
      <c r="R57">
        <f>0+O58+O62+O66+O70+O74+O78</f>
      </c>
    </row>
    <row r="58" spans="1:16" ht="12.75">
      <c r="A58" s="25" t="s">
        <v>45</v>
      </c>
      <c r="B58" s="29" t="s">
        <v>151</v>
      </c>
      <c r="C58" s="29" t="s">
        <v>152</v>
      </c>
      <c r="D58" s="25" t="s">
        <v>47</v>
      </c>
      <c r="E58" s="30" t="s">
        <v>153</v>
      </c>
      <c r="F58" s="31" t="s">
        <v>81</v>
      </c>
      <c r="G58" s="32">
        <v>1</v>
      </c>
      <c r="H58" s="32">
        <v>0</v>
      </c>
      <c r="I58" s="32">
        <f>ROUND(ROUND(H58,2)*ROUND(G58,2),2)</f>
      </c>
      <c r="O58">
        <f>(I58*21)/100</f>
      </c>
      <c r="P58" t="s">
        <v>22</v>
      </c>
    </row>
    <row r="59" spans="1:5" ht="25.5">
      <c r="A59" s="33" t="s">
        <v>50</v>
      </c>
      <c r="E59" s="34" t="s">
        <v>154</v>
      </c>
    </row>
    <row r="60" spans="1:5" ht="12.75">
      <c r="A60" s="35" t="s">
        <v>52</v>
      </c>
      <c r="E60" s="36" t="s">
        <v>47</v>
      </c>
    </row>
    <row r="61" spans="1:5" ht="12.75">
      <c r="A61" t="s">
        <v>53</v>
      </c>
      <c r="E61" s="34" t="s">
        <v>155</v>
      </c>
    </row>
    <row r="62" spans="1:16" ht="12.75">
      <c r="A62" s="25" t="s">
        <v>45</v>
      </c>
      <c r="B62" s="29" t="s">
        <v>156</v>
      </c>
      <c r="C62" s="29" t="s">
        <v>157</v>
      </c>
      <c r="D62" s="25" t="s">
        <v>47</v>
      </c>
      <c r="E62" s="30" t="s">
        <v>158</v>
      </c>
      <c r="F62" s="31" t="s">
        <v>81</v>
      </c>
      <c r="G62" s="32">
        <v>4</v>
      </c>
      <c r="H62" s="32">
        <v>0</v>
      </c>
      <c r="I62" s="32">
        <f>ROUND(ROUND(H62,2)*ROUND(G62,2),2)</f>
      </c>
      <c r="O62">
        <f>(I62*21)/100</f>
      </c>
      <c r="P62" t="s">
        <v>22</v>
      </c>
    </row>
    <row r="63" spans="1:5" ht="38.25">
      <c r="A63" s="33" t="s">
        <v>50</v>
      </c>
      <c r="E63" s="34" t="s">
        <v>159</v>
      </c>
    </row>
    <row r="64" spans="1:5" ht="12.75">
      <c r="A64" s="35" t="s">
        <v>52</v>
      </c>
      <c r="E64" s="36" t="s">
        <v>47</v>
      </c>
    </row>
    <row r="65" spans="1:5" ht="25.5">
      <c r="A65" t="s">
        <v>53</v>
      </c>
      <c r="E65" s="34" t="s">
        <v>160</v>
      </c>
    </row>
    <row r="66" spans="1:16" ht="12.75">
      <c r="A66" s="25" t="s">
        <v>45</v>
      </c>
      <c r="B66" s="29" t="s">
        <v>161</v>
      </c>
      <c r="C66" s="29" t="s">
        <v>162</v>
      </c>
      <c r="D66" s="25" t="s">
        <v>47</v>
      </c>
      <c r="E66" s="30" t="s">
        <v>163</v>
      </c>
      <c r="F66" s="31" t="s">
        <v>81</v>
      </c>
      <c r="G66" s="32">
        <v>4</v>
      </c>
      <c r="H66" s="32">
        <v>0</v>
      </c>
      <c r="I66" s="32">
        <f>ROUND(ROUND(H66,2)*ROUND(G66,2),2)</f>
      </c>
      <c r="O66">
        <f>(I66*21)/100</f>
      </c>
      <c r="P66" t="s">
        <v>22</v>
      </c>
    </row>
    <row r="67" spans="1:5" ht="25.5">
      <c r="A67" s="33" t="s">
        <v>50</v>
      </c>
      <c r="E67" s="34" t="s">
        <v>164</v>
      </c>
    </row>
    <row r="68" spans="1:5" ht="12.75">
      <c r="A68" s="35" t="s">
        <v>52</v>
      </c>
      <c r="E68" s="36" t="s">
        <v>47</v>
      </c>
    </row>
    <row r="69" spans="1:5" ht="25.5">
      <c r="A69" t="s">
        <v>53</v>
      </c>
      <c r="E69" s="34" t="s">
        <v>160</v>
      </c>
    </row>
    <row r="70" spans="1:16" ht="12.75">
      <c r="A70" s="25" t="s">
        <v>45</v>
      </c>
      <c r="B70" s="29" t="s">
        <v>165</v>
      </c>
      <c r="C70" s="29" t="s">
        <v>166</v>
      </c>
      <c r="D70" s="25" t="s">
        <v>47</v>
      </c>
      <c r="E70" s="30" t="s">
        <v>167</v>
      </c>
      <c r="F70" s="31" t="s">
        <v>168</v>
      </c>
      <c r="G70" s="32">
        <v>13</v>
      </c>
      <c r="H70" s="32">
        <v>0</v>
      </c>
      <c r="I70" s="32">
        <f>ROUND(ROUND(H70,2)*ROUND(G70,2),2)</f>
      </c>
      <c r="O70">
        <f>(I70*21)/100</f>
      </c>
      <c r="P70" t="s">
        <v>22</v>
      </c>
    </row>
    <row r="71" spans="1:5" ht="25.5">
      <c r="A71" s="33" t="s">
        <v>50</v>
      </c>
      <c r="E71" s="34" t="s">
        <v>169</v>
      </c>
    </row>
    <row r="72" spans="1:5" ht="12.75">
      <c r="A72" s="35" t="s">
        <v>52</v>
      </c>
      <c r="E72" s="36" t="s">
        <v>47</v>
      </c>
    </row>
    <row r="73" spans="1:5" ht="114.75">
      <c r="A73" t="s">
        <v>53</v>
      </c>
      <c r="E73" s="34" t="s">
        <v>170</v>
      </c>
    </row>
    <row r="74" spans="1:16" ht="12.75">
      <c r="A74" s="25" t="s">
        <v>45</v>
      </c>
      <c r="B74" s="29" t="s">
        <v>171</v>
      </c>
      <c r="C74" s="29" t="s">
        <v>172</v>
      </c>
      <c r="D74" s="25" t="s">
        <v>79</v>
      </c>
      <c r="E74" s="30" t="s">
        <v>173</v>
      </c>
      <c r="F74" s="31" t="s">
        <v>81</v>
      </c>
      <c r="G74" s="32">
        <v>1</v>
      </c>
      <c r="H74" s="32">
        <v>0</v>
      </c>
      <c r="I74" s="32">
        <f>ROUND(ROUND(H74,2)*ROUND(G74,2),2)</f>
      </c>
      <c r="O74">
        <f>(I74*21)/100</f>
      </c>
      <c r="P74" t="s">
        <v>22</v>
      </c>
    </row>
    <row r="75" spans="1:5" ht="51">
      <c r="A75" s="33" t="s">
        <v>50</v>
      </c>
      <c r="E75" s="34" t="s">
        <v>174</v>
      </c>
    </row>
    <row r="76" spans="1:5" ht="12.75">
      <c r="A76" s="35" t="s">
        <v>52</v>
      </c>
      <c r="E76" s="36" t="s">
        <v>47</v>
      </c>
    </row>
    <row r="77" spans="1:5" ht="76.5">
      <c r="A77" t="s">
        <v>53</v>
      </c>
      <c r="E77" s="34" t="s">
        <v>175</v>
      </c>
    </row>
    <row r="78" spans="1:16" ht="12.75">
      <c r="A78" s="25" t="s">
        <v>45</v>
      </c>
      <c r="B78" s="29" t="s">
        <v>176</v>
      </c>
      <c r="C78" s="29" t="s">
        <v>172</v>
      </c>
      <c r="D78" s="25" t="s">
        <v>108</v>
      </c>
      <c r="E78" s="30" t="s">
        <v>173</v>
      </c>
      <c r="F78" s="31" t="s">
        <v>81</v>
      </c>
      <c r="G78" s="32">
        <v>4</v>
      </c>
      <c r="H78" s="32">
        <v>0</v>
      </c>
      <c r="I78" s="32">
        <f>ROUND(ROUND(H78,2)*ROUND(G78,2),2)</f>
      </c>
      <c r="O78">
        <f>(I78*21)/100</f>
      </c>
      <c r="P78" t="s">
        <v>22</v>
      </c>
    </row>
    <row r="79" spans="1:5" ht="51">
      <c r="A79" s="33" t="s">
        <v>50</v>
      </c>
      <c r="E79" s="34" t="s">
        <v>177</v>
      </c>
    </row>
    <row r="80" spans="1:5" ht="12.75">
      <c r="A80" s="35" t="s">
        <v>52</v>
      </c>
      <c r="E80" s="36" t="s">
        <v>47</v>
      </c>
    </row>
    <row r="81" spans="1:5" ht="76.5">
      <c r="A81" t="s">
        <v>53</v>
      </c>
      <c r="E81" s="34" t="s">
        <v>175</v>
      </c>
    </row>
  </sheetData>
  <mergeCells count="10">
    <mergeCell ref="C3:D3"/>
    <mergeCell ref="C4:D4"/>
    <mergeCell ref="A5:A6"/>
    <mergeCell ref="B5:B6"/>
    <mergeCell ref="C5:C6"/>
    <mergeCell ref="D5:D6"/>
    <mergeCell ref="E5:E6"/>
    <mergeCell ref="F5:F6"/>
    <mergeCell ref="G5:G6"/>
    <mergeCell ref="H5:I5"/>
  </mergeCells>
  <printOptions/>
  <pageMargins left="0.75" right="0.75" top="1" bottom="1" header="0.5" footer="0.5"/>
  <pageSetup fitToHeight="0" fitToWidth="1" horizontalDpi="300" verticalDpi="300" orientation="portrait" paperSize="9"/>
  <drawing r:id="rId1"/>
</worksheet>
</file>

<file path=xl/worksheets/sheet4.xml><?xml version="1.0" encoding="utf-8"?>
<worksheet xmlns="http://schemas.openxmlformats.org/spreadsheetml/2006/main" xmlns:r="http://schemas.openxmlformats.org/officeDocument/2006/relationships">
  <sheetPr>
    <pageSetUpPr fitToPage="1"/>
  </sheetPr>
  <dimension ref="A1:R315"/>
  <sheetViews>
    <sheetView workbookViewId="0" topLeftCell="A1">
      <pane ySplit="7" topLeftCell="A8" activePane="bottomLeft" state="frozen"/>
      <selection pane="topLeft" activeCell="A1" sqref="A1"/>
      <selection pane="bottomLeft" activeCell="A8" sqref="A8"/>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11</v>
      </c>
      <c r="B1" s="1"/>
      <c r="C1" s="1"/>
      <c r="D1" s="1"/>
      <c r="E1" s="1" t="s">
        <v>0</v>
      </c>
      <c r="F1" s="1"/>
      <c r="G1" s="1"/>
      <c r="H1" s="1"/>
      <c r="I1" s="1"/>
      <c r="P1" t="s">
        <v>22</v>
      </c>
    </row>
    <row r="2" spans="2:16" ht="24.75" customHeight="1">
      <c r="B2" s="1"/>
      <c r="C2" s="1"/>
      <c r="D2" s="1"/>
      <c r="E2" s="2" t="s">
        <v>13</v>
      </c>
      <c r="F2" s="1"/>
      <c r="G2" s="1"/>
      <c r="H2" s="6"/>
      <c r="I2" s="6"/>
      <c r="O2">
        <f>0+O8+O25+O94+O115+O124+O205+O210+O263</f>
      </c>
      <c r="P2" t="s">
        <v>22</v>
      </c>
    </row>
    <row r="3" spans="1:16" ht="15" customHeight="1">
      <c r="A3" t="s">
        <v>12</v>
      </c>
      <c r="B3" s="12" t="s">
        <v>14</v>
      </c>
      <c r="C3" s="13" t="s">
        <v>15</v>
      </c>
      <c r="D3" s="1"/>
      <c r="E3" s="14" t="s">
        <v>16</v>
      </c>
      <c r="F3" s="1"/>
      <c r="G3" s="9"/>
      <c r="H3" s="8" t="s">
        <v>178</v>
      </c>
      <c r="I3" s="37">
        <f>0+I8+I25+I94+I115+I124+I205+I210+I263</f>
      </c>
      <c r="O3" t="s">
        <v>19</v>
      </c>
      <c r="P3" t="s">
        <v>22</v>
      </c>
    </row>
    <row r="4" spans="1:16" ht="15" customHeight="1">
      <c r="A4" t="s">
        <v>17</v>
      </c>
      <c r="B4" s="16" t="s">
        <v>18</v>
      </c>
      <c r="C4" s="17" t="s">
        <v>178</v>
      </c>
      <c r="D4" s="6"/>
      <c r="E4" s="18" t="s">
        <v>179</v>
      </c>
      <c r="F4" s="6"/>
      <c r="G4" s="6"/>
      <c r="H4" s="19"/>
      <c r="I4" s="19"/>
      <c r="O4" t="s">
        <v>20</v>
      </c>
      <c r="P4" t="s">
        <v>22</v>
      </c>
    </row>
    <row r="5" spans="1:16" ht="12.75" customHeight="1">
      <c r="A5" s="15" t="s">
        <v>25</v>
      </c>
      <c r="B5" s="15" t="s">
        <v>27</v>
      </c>
      <c r="C5" s="15" t="s">
        <v>29</v>
      </c>
      <c r="D5" s="15" t="s">
        <v>30</v>
      </c>
      <c r="E5" s="15" t="s">
        <v>32</v>
      </c>
      <c r="F5" s="15" t="s">
        <v>34</v>
      </c>
      <c r="G5" s="15" t="s">
        <v>36</v>
      </c>
      <c r="H5" s="15" t="s">
        <v>38</v>
      </c>
      <c r="I5" s="15"/>
      <c r="O5" t="s">
        <v>21</v>
      </c>
      <c r="P5" t="s">
        <v>22</v>
      </c>
    </row>
    <row r="6" spans="1:9" ht="12.75" customHeight="1">
      <c r="A6" s="15"/>
      <c r="B6" s="15"/>
      <c r="C6" s="15"/>
      <c r="D6" s="15"/>
      <c r="E6" s="15"/>
      <c r="F6" s="15"/>
      <c r="G6" s="15"/>
      <c r="H6" s="15" t="s">
        <v>39</v>
      </c>
      <c r="I6" s="15" t="s">
        <v>41</v>
      </c>
    </row>
    <row r="7" spans="1:9" ht="12.75" customHeight="1">
      <c r="A7" s="15" t="s">
        <v>26</v>
      </c>
      <c r="B7" s="15" t="s">
        <v>28</v>
      </c>
      <c r="C7" s="15" t="s">
        <v>22</v>
      </c>
      <c r="D7" s="15" t="s">
        <v>31</v>
      </c>
      <c r="E7" s="15" t="s">
        <v>33</v>
      </c>
      <c r="F7" s="15" t="s">
        <v>35</v>
      </c>
      <c r="G7" s="15" t="s">
        <v>37</v>
      </c>
      <c r="H7" s="15" t="s">
        <v>40</v>
      </c>
      <c r="I7" s="15" t="s">
        <v>42</v>
      </c>
    </row>
    <row r="8" spans="1:18" ht="12.75" customHeight="1">
      <c r="A8" s="19" t="s">
        <v>43</v>
      </c>
      <c r="B8" s="19"/>
      <c r="C8" s="26" t="s">
        <v>26</v>
      </c>
      <c r="D8" s="19"/>
      <c r="E8" s="27" t="s">
        <v>44</v>
      </c>
      <c r="F8" s="19"/>
      <c r="G8" s="19"/>
      <c r="H8" s="19"/>
      <c r="I8" s="28">
        <f>0+Q8</f>
      </c>
      <c r="O8">
        <f>0+R8</f>
      </c>
      <c r="Q8">
        <f>0+I9+I13+I17+I21</f>
      </c>
      <c r="R8">
        <f>0+O9+O13+O17+O21</f>
      </c>
    </row>
    <row r="9" spans="1:16" ht="12.75">
      <c r="A9" s="25" t="s">
        <v>45</v>
      </c>
      <c r="B9" s="29" t="s">
        <v>28</v>
      </c>
      <c r="C9" s="29" t="s">
        <v>180</v>
      </c>
      <c r="D9" s="25" t="s">
        <v>79</v>
      </c>
      <c r="E9" s="30" t="s">
        <v>181</v>
      </c>
      <c r="F9" s="31" t="s">
        <v>121</v>
      </c>
      <c r="G9" s="32">
        <v>3328</v>
      </c>
      <c r="H9" s="32">
        <v>0</v>
      </c>
      <c r="I9" s="32">
        <f>ROUND(ROUND(H9,2)*ROUND(G9,2),2)</f>
      </c>
      <c r="O9">
        <f>(I9*21)/100</f>
      </c>
      <c r="P9" t="s">
        <v>22</v>
      </c>
    </row>
    <row r="10" spans="1:5" ht="12.75">
      <c r="A10" s="33" t="s">
        <v>50</v>
      </c>
      <c r="E10" s="34" t="s">
        <v>182</v>
      </c>
    </row>
    <row r="11" spans="1:5" ht="12.75">
      <c r="A11" s="35" t="s">
        <v>52</v>
      </c>
      <c r="E11" s="36" t="s">
        <v>47</v>
      </c>
    </row>
    <row r="12" spans="1:5" ht="25.5">
      <c r="A12" t="s">
        <v>53</v>
      </c>
      <c r="E12" s="34" t="s">
        <v>183</v>
      </c>
    </row>
    <row r="13" spans="1:16" ht="12.75">
      <c r="A13" s="25" t="s">
        <v>45</v>
      </c>
      <c r="B13" s="29" t="s">
        <v>22</v>
      </c>
      <c r="C13" s="29" t="s">
        <v>180</v>
      </c>
      <c r="D13" s="25" t="s">
        <v>108</v>
      </c>
      <c r="E13" s="30" t="s">
        <v>181</v>
      </c>
      <c r="F13" s="31" t="s">
        <v>121</v>
      </c>
      <c r="G13" s="32">
        <v>14.12</v>
      </c>
      <c r="H13" s="32">
        <v>0</v>
      </c>
      <c r="I13" s="32">
        <f>ROUND(ROUND(H13,2)*ROUND(G13,2),2)</f>
      </c>
      <c r="O13">
        <f>(I13*21)/100</f>
      </c>
      <c r="P13" t="s">
        <v>22</v>
      </c>
    </row>
    <row r="14" spans="1:5" ht="12.75">
      <c r="A14" s="33" t="s">
        <v>50</v>
      </c>
      <c r="E14" s="34" t="s">
        <v>184</v>
      </c>
    </row>
    <row r="15" spans="1:5" ht="12.75">
      <c r="A15" s="35" t="s">
        <v>52</v>
      </c>
      <c r="E15" s="36" t="s">
        <v>185</v>
      </c>
    </row>
    <row r="16" spans="1:5" ht="25.5">
      <c r="A16" t="s">
        <v>53</v>
      </c>
      <c r="E16" s="34" t="s">
        <v>183</v>
      </c>
    </row>
    <row r="17" spans="1:16" ht="12.75">
      <c r="A17" s="25" t="s">
        <v>45</v>
      </c>
      <c r="B17" s="29" t="s">
        <v>31</v>
      </c>
      <c r="C17" s="29" t="s">
        <v>186</v>
      </c>
      <c r="D17" s="25" t="s">
        <v>47</v>
      </c>
      <c r="E17" s="30" t="s">
        <v>187</v>
      </c>
      <c r="F17" s="31" t="s">
        <v>121</v>
      </c>
      <c r="G17" s="32">
        <v>137.5</v>
      </c>
      <c r="H17" s="32">
        <v>0</v>
      </c>
      <c r="I17" s="32">
        <f>ROUND(ROUND(H17,2)*ROUND(G17,2),2)</f>
      </c>
      <c r="O17">
        <f>(I17*21)/100</f>
      </c>
      <c r="P17" t="s">
        <v>22</v>
      </c>
    </row>
    <row r="18" spans="1:5" ht="12.75">
      <c r="A18" s="33" t="s">
        <v>50</v>
      </c>
      <c r="E18" s="34" t="s">
        <v>188</v>
      </c>
    </row>
    <row r="19" spans="1:5" ht="12.75">
      <c r="A19" s="35" t="s">
        <v>52</v>
      </c>
      <c r="E19" s="36" t="s">
        <v>47</v>
      </c>
    </row>
    <row r="20" spans="1:5" ht="25.5">
      <c r="A20" t="s">
        <v>53</v>
      </c>
      <c r="E20" s="34" t="s">
        <v>183</v>
      </c>
    </row>
    <row r="21" spans="1:16" ht="12.75">
      <c r="A21" s="25" t="s">
        <v>45</v>
      </c>
      <c r="B21" s="29" t="s">
        <v>33</v>
      </c>
      <c r="C21" s="29" t="s">
        <v>189</v>
      </c>
      <c r="D21" s="25" t="s">
        <v>47</v>
      </c>
      <c r="E21" s="30" t="s">
        <v>190</v>
      </c>
      <c r="F21" s="31" t="s">
        <v>121</v>
      </c>
      <c r="G21" s="32">
        <v>168.15</v>
      </c>
      <c r="H21" s="32">
        <v>0</v>
      </c>
      <c r="I21" s="32">
        <f>ROUND(ROUND(H21,2)*ROUND(G21,2),2)</f>
      </c>
      <c r="O21">
        <f>(I21*21)/100</f>
      </c>
      <c r="P21" t="s">
        <v>22</v>
      </c>
    </row>
    <row r="22" spans="1:5" ht="12.75">
      <c r="A22" s="33" t="s">
        <v>50</v>
      </c>
      <c r="E22" s="34" t="s">
        <v>191</v>
      </c>
    </row>
    <row r="23" spans="1:5" ht="12.75">
      <c r="A23" s="35" t="s">
        <v>52</v>
      </c>
      <c r="E23" s="36" t="s">
        <v>47</v>
      </c>
    </row>
    <row r="24" spans="1:5" ht="25.5">
      <c r="A24" t="s">
        <v>53</v>
      </c>
      <c r="E24" s="34" t="s">
        <v>192</v>
      </c>
    </row>
    <row r="25" spans="1:18" ht="12.75" customHeight="1">
      <c r="A25" s="6" t="s">
        <v>43</v>
      </c>
      <c r="B25" s="6"/>
      <c r="C25" s="39" t="s">
        <v>28</v>
      </c>
      <c r="D25" s="6"/>
      <c r="E25" s="27" t="s">
        <v>102</v>
      </c>
      <c r="F25" s="6"/>
      <c r="G25" s="6"/>
      <c r="H25" s="6"/>
      <c r="I25" s="40">
        <f>0+Q25</f>
      </c>
      <c r="O25">
        <f>0+R25</f>
      </c>
      <c r="Q25">
        <f>0+I26+I30+I34+I38+I42+I46+I50+I54+I58+I62+I66+I70+I74+I78+I82+I86+I90</f>
      </c>
      <c r="R25">
        <f>0+O26+O30+O34+O38+O42+O46+O50+O54+O58+O62+O66+O70+O74+O78+O82+O86+O90</f>
      </c>
    </row>
    <row r="26" spans="1:16" ht="12.75">
      <c r="A26" s="25" t="s">
        <v>45</v>
      </c>
      <c r="B26" s="29" t="s">
        <v>35</v>
      </c>
      <c r="C26" s="29" t="s">
        <v>193</v>
      </c>
      <c r="D26" s="25" t="s">
        <v>47</v>
      </c>
      <c r="E26" s="30" t="s">
        <v>194</v>
      </c>
      <c r="F26" s="31" t="s">
        <v>121</v>
      </c>
      <c r="G26" s="32">
        <v>137.5</v>
      </c>
      <c r="H26" s="32">
        <v>0</v>
      </c>
      <c r="I26" s="32">
        <f>ROUND(ROUND(H26,2)*ROUND(G26,2),2)</f>
      </c>
      <c r="O26">
        <f>(I26*21)/100</f>
      </c>
      <c r="P26" t="s">
        <v>22</v>
      </c>
    </row>
    <row r="27" spans="1:5" ht="51">
      <c r="A27" s="33" t="s">
        <v>50</v>
      </c>
      <c r="E27" s="34" t="s">
        <v>195</v>
      </c>
    </row>
    <row r="28" spans="1:5" ht="25.5">
      <c r="A28" s="35" t="s">
        <v>52</v>
      </c>
      <c r="E28" s="36" t="s">
        <v>196</v>
      </c>
    </row>
    <row r="29" spans="1:5" ht="63.75">
      <c r="A29" t="s">
        <v>53</v>
      </c>
      <c r="E29" s="34" t="s">
        <v>197</v>
      </c>
    </row>
    <row r="30" spans="1:16" ht="12.75">
      <c r="A30" s="25" t="s">
        <v>45</v>
      </c>
      <c r="B30" s="29" t="s">
        <v>37</v>
      </c>
      <c r="C30" s="29" t="s">
        <v>198</v>
      </c>
      <c r="D30" s="25" t="s">
        <v>47</v>
      </c>
      <c r="E30" s="30" t="s">
        <v>199</v>
      </c>
      <c r="F30" s="31" t="s">
        <v>121</v>
      </c>
      <c r="G30" s="32">
        <v>0.8</v>
      </c>
      <c r="H30" s="32">
        <v>0</v>
      </c>
      <c r="I30" s="32">
        <f>ROUND(ROUND(H30,2)*ROUND(G30,2),2)</f>
      </c>
      <c r="O30">
        <f>(I30*21)/100</f>
      </c>
      <c r="P30" t="s">
        <v>22</v>
      </c>
    </row>
    <row r="31" spans="1:5" ht="38.25">
      <c r="A31" s="33" t="s">
        <v>50</v>
      </c>
      <c r="E31" s="34" t="s">
        <v>200</v>
      </c>
    </row>
    <row r="32" spans="1:5" ht="25.5">
      <c r="A32" s="35" t="s">
        <v>52</v>
      </c>
      <c r="E32" s="36" t="s">
        <v>201</v>
      </c>
    </row>
    <row r="33" spans="1:5" ht="63.75">
      <c r="A33" t="s">
        <v>53</v>
      </c>
      <c r="E33" s="34" t="s">
        <v>197</v>
      </c>
    </row>
    <row r="34" spans="1:16" ht="25.5">
      <c r="A34" s="25" t="s">
        <v>45</v>
      </c>
      <c r="B34" s="29" t="s">
        <v>72</v>
      </c>
      <c r="C34" s="29" t="s">
        <v>202</v>
      </c>
      <c r="D34" s="25" t="s">
        <v>47</v>
      </c>
      <c r="E34" s="30" t="s">
        <v>203</v>
      </c>
      <c r="F34" s="31" t="s">
        <v>121</v>
      </c>
      <c r="G34" s="32">
        <v>414.1</v>
      </c>
      <c r="H34" s="32">
        <v>0</v>
      </c>
      <c r="I34" s="32">
        <f>ROUND(ROUND(H34,2)*ROUND(G34,2),2)</f>
      </c>
      <c r="O34">
        <f>(I34*21)/100</f>
      </c>
      <c r="P34" t="s">
        <v>22</v>
      </c>
    </row>
    <row r="35" spans="1:5" ht="38.25">
      <c r="A35" s="33" t="s">
        <v>50</v>
      </c>
      <c r="E35" s="34" t="s">
        <v>204</v>
      </c>
    </row>
    <row r="36" spans="1:5" ht="25.5">
      <c r="A36" s="35" t="s">
        <v>52</v>
      </c>
      <c r="E36" s="36" t="s">
        <v>205</v>
      </c>
    </row>
    <row r="37" spans="1:5" ht="63.75">
      <c r="A37" t="s">
        <v>53</v>
      </c>
      <c r="E37" s="34" t="s">
        <v>197</v>
      </c>
    </row>
    <row r="38" spans="1:16" ht="12.75">
      <c r="A38" s="25" t="s">
        <v>45</v>
      </c>
      <c r="B38" s="29" t="s">
        <v>77</v>
      </c>
      <c r="C38" s="29" t="s">
        <v>206</v>
      </c>
      <c r="D38" s="25" t="s">
        <v>47</v>
      </c>
      <c r="E38" s="30" t="s">
        <v>207</v>
      </c>
      <c r="F38" s="31" t="s">
        <v>168</v>
      </c>
      <c r="G38" s="32">
        <v>148</v>
      </c>
      <c r="H38" s="32">
        <v>0</v>
      </c>
      <c r="I38" s="32">
        <f>ROUND(ROUND(H38,2)*ROUND(G38,2),2)</f>
      </c>
      <c r="O38">
        <f>(I38*21)/100</f>
      </c>
      <c r="P38" t="s">
        <v>22</v>
      </c>
    </row>
    <row r="39" spans="1:5" ht="38.25">
      <c r="A39" s="33" t="s">
        <v>50</v>
      </c>
      <c r="E39" s="34" t="s">
        <v>208</v>
      </c>
    </row>
    <row r="40" spans="1:5" ht="12.75">
      <c r="A40" s="35" t="s">
        <v>52</v>
      </c>
      <c r="E40" s="36" t="s">
        <v>209</v>
      </c>
    </row>
    <row r="41" spans="1:5" ht="63.75">
      <c r="A41" t="s">
        <v>53</v>
      </c>
      <c r="E41" s="34" t="s">
        <v>197</v>
      </c>
    </row>
    <row r="42" spans="1:16" ht="12.75">
      <c r="A42" s="25" t="s">
        <v>45</v>
      </c>
      <c r="B42" s="29" t="s">
        <v>40</v>
      </c>
      <c r="C42" s="29" t="s">
        <v>210</v>
      </c>
      <c r="D42" s="25" t="s">
        <v>79</v>
      </c>
      <c r="E42" s="30" t="s">
        <v>211</v>
      </c>
      <c r="F42" s="31" t="s">
        <v>121</v>
      </c>
      <c r="G42" s="32">
        <v>1510.37</v>
      </c>
      <c r="H42" s="32">
        <v>0</v>
      </c>
      <c r="I42" s="32">
        <f>ROUND(ROUND(H42,2)*ROUND(G42,2),2)</f>
      </c>
      <c r="O42">
        <f>(I42*21)/100</f>
      </c>
      <c r="P42" t="s">
        <v>22</v>
      </c>
    </row>
    <row r="43" spans="1:5" ht="63.75">
      <c r="A43" s="33" t="s">
        <v>50</v>
      </c>
      <c r="E43" s="34" t="s">
        <v>212</v>
      </c>
    </row>
    <row r="44" spans="1:5" ht="12.75">
      <c r="A44" s="35" t="s">
        <v>52</v>
      </c>
      <c r="E44" s="36" t="s">
        <v>213</v>
      </c>
    </row>
    <row r="45" spans="1:5" ht="369.75">
      <c r="A45" t="s">
        <v>53</v>
      </c>
      <c r="E45" s="34" t="s">
        <v>214</v>
      </c>
    </row>
    <row r="46" spans="1:16" ht="12.75">
      <c r="A46" s="25" t="s">
        <v>45</v>
      </c>
      <c r="B46" s="29" t="s">
        <v>42</v>
      </c>
      <c r="C46" s="29" t="s">
        <v>210</v>
      </c>
      <c r="D46" s="25" t="s">
        <v>108</v>
      </c>
      <c r="E46" s="30" t="s">
        <v>211</v>
      </c>
      <c r="F46" s="31" t="s">
        <v>121</v>
      </c>
      <c r="G46" s="32">
        <v>1137</v>
      </c>
      <c r="H46" s="32">
        <v>0</v>
      </c>
      <c r="I46" s="32">
        <f>ROUND(ROUND(H46,2)*ROUND(G46,2),2)</f>
      </c>
      <c r="O46">
        <f>(I46*21)/100</f>
      </c>
      <c r="P46" t="s">
        <v>22</v>
      </c>
    </row>
    <row r="47" spans="1:5" ht="51">
      <c r="A47" s="33" t="s">
        <v>50</v>
      </c>
      <c r="E47" s="34" t="s">
        <v>215</v>
      </c>
    </row>
    <row r="48" spans="1:5" ht="12.75">
      <c r="A48" s="35" t="s">
        <v>52</v>
      </c>
      <c r="E48" s="36" t="s">
        <v>47</v>
      </c>
    </row>
    <row r="49" spans="1:5" ht="369.75">
      <c r="A49" t="s">
        <v>53</v>
      </c>
      <c r="E49" s="34" t="s">
        <v>214</v>
      </c>
    </row>
    <row r="50" spans="1:16" ht="12.75">
      <c r="A50" s="25" t="s">
        <v>45</v>
      </c>
      <c r="B50" s="29" t="s">
        <v>92</v>
      </c>
      <c r="C50" s="29" t="s">
        <v>216</v>
      </c>
      <c r="D50" s="25" t="s">
        <v>47</v>
      </c>
      <c r="E50" s="30" t="s">
        <v>217</v>
      </c>
      <c r="F50" s="31" t="s">
        <v>121</v>
      </c>
      <c r="G50" s="32">
        <v>266.54</v>
      </c>
      <c r="H50" s="32">
        <v>0</v>
      </c>
      <c r="I50" s="32">
        <f>ROUND(ROUND(H50,2)*ROUND(G50,2),2)</f>
      </c>
      <c r="O50">
        <f>(I50*21)/100</f>
      </c>
      <c r="P50" t="s">
        <v>22</v>
      </c>
    </row>
    <row r="51" spans="1:5" ht="63.75">
      <c r="A51" s="33" t="s">
        <v>50</v>
      </c>
      <c r="E51" s="34" t="s">
        <v>218</v>
      </c>
    </row>
    <row r="52" spans="1:5" ht="12.75">
      <c r="A52" s="35" t="s">
        <v>52</v>
      </c>
      <c r="E52" s="36" t="s">
        <v>219</v>
      </c>
    </row>
    <row r="53" spans="1:5" ht="369.75">
      <c r="A53" t="s">
        <v>53</v>
      </c>
      <c r="E53" s="34" t="s">
        <v>220</v>
      </c>
    </row>
    <row r="54" spans="1:16" ht="12.75">
      <c r="A54" s="25" t="s">
        <v>45</v>
      </c>
      <c r="B54" s="29" t="s">
        <v>96</v>
      </c>
      <c r="C54" s="29" t="s">
        <v>129</v>
      </c>
      <c r="D54" s="25" t="s">
        <v>47</v>
      </c>
      <c r="E54" s="30" t="s">
        <v>130</v>
      </c>
      <c r="F54" s="31" t="s">
        <v>121</v>
      </c>
      <c r="G54" s="32">
        <v>168.2</v>
      </c>
      <c r="H54" s="32">
        <v>0</v>
      </c>
      <c r="I54" s="32">
        <f>ROUND(ROUND(H54,2)*ROUND(G54,2),2)</f>
      </c>
      <c r="O54">
        <f>(I54*21)/100</f>
      </c>
      <c r="P54" t="s">
        <v>22</v>
      </c>
    </row>
    <row r="55" spans="1:5" ht="12.75">
      <c r="A55" s="33" t="s">
        <v>50</v>
      </c>
      <c r="E55" s="34" t="s">
        <v>221</v>
      </c>
    </row>
    <row r="56" spans="1:5" ht="12.75">
      <c r="A56" s="35" t="s">
        <v>52</v>
      </c>
      <c r="E56" s="36" t="s">
        <v>222</v>
      </c>
    </row>
    <row r="57" spans="1:5" ht="306">
      <c r="A57" t="s">
        <v>53</v>
      </c>
      <c r="E57" s="34" t="s">
        <v>132</v>
      </c>
    </row>
    <row r="58" spans="1:16" ht="12.75">
      <c r="A58" s="25" t="s">
        <v>45</v>
      </c>
      <c r="B58" s="29" t="s">
        <v>151</v>
      </c>
      <c r="C58" s="29" t="s">
        <v>133</v>
      </c>
      <c r="D58" s="25" t="s">
        <v>47</v>
      </c>
      <c r="E58" s="30" t="s">
        <v>134</v>
      </c>
      <c r="F58" s="31" t="s">
        <v>121</v>
      </c>
      <c r="G58" s="32">
        <v>168.2</v>
      </c>
      <c r="H58" s="32">
        <v>0</v>
      </c>
      <c r="I58" s="32">
        <f>ROUND(ROUND(H58,2)*ROUND(G58,2),2)</f>
      </c>
      <c r="O58">
        <f>(I58*21)/100</f>
      </c>
      <c r="P58" t="s">
        <v>22</v>
      </c>
    </row>
    <row r="59" spans="1:5" ht="38.25">
      <c r="A59" s="33" t="s">
        <v>50</v>
      </c>
      <c r="E59" s="34" t="s">
        <v>223</v>
      </c>
    </row>
    <row r="60" spans="1:5" ht="12.75">
      <c r="A60" s="35" t="s">
        <v>52</v>
      </c>
      <c r="E60" s="36" t="s">
        <v>47</v>
      </c>
    </row>
    <row r="61" spans="1:5" ht="191.25">
      <c r="A61" t="s">
        <v>53</v>
      </c>
      <c r="E61" s="34" t="s">
        <v>136</v>
      </c>
    </row>
    <row r="62" spans="1:16" ht="12.75">
      <c r="A62" s="25" t="s">
        <v>45</v>
      </c>
      <c r="B62" s="29" t="s">
        <v>156</v>
      </c>
      <c r="C62" s="29" t="s">
        <v>224</v>
      </c>
      <c r="D62" s="25" t="s">
        <v>47</v>
      </c>
      <c r="E62" s="30" t="s">
        <v>225</v>
      </c>
      <c r="F62" s="31" t="s">
        <v>121</v>
      </c>
      <c r="G62" s="32">
        <v>1460</v>
      </c>
      <c r="H62" s="32">
        <v>0</v>
      </c>
      <c r="I62" s="32">
        <f>ROUND(ROUND(H62,2)*ROUND(G62,2),2)</f>
      </c>
      <c r="O62">
        <f>(I62*21)/100</f>
      </c>
      <c r="P62" t="s">
        <v>22</v>
      </c>
    </row>
    <row r="63" spans="1:5" ht="63.75">
      <c r="A63" s="33" t="s">
        <v>50</v>
      </c>
      <c r="E63" s="34" t="s">
        <v>226</v>
      </c>
    </row>
    <row r="64" spans="1:5" ht="12.75">
      <c r="A64" s="35" t="s">
        <v>52</v>
      </c>
      <c r="E64" s="36" t="s">
        <v>47</v>
      </c>
    </row>
    <row r="65" spans="1:5" ht="280.5">
      <c r="A65" t="s">
        <v>53</v>
      </c>
      <c r="E65" s="34" t="s">
        <v>227</v>
      </c>
    </row>
    <row r="66" spans="1:16" ht="12.75">
      <c r="A66" s="25" t="s">
        <v>45</v>
      </c>
      <c r="B66" s="29" t="s">
        <v>161</v>
      </c>
      <c r="C66" s="29" t="s">
        <v>228</v>
      </c>
      <c r="D66" s="25" t="s">
        <v>47</v>
      </c>
      <c r="E66" s="30" t="s">
        <v>229</v>
      </c>
      <c r="F66" s="31" t="s">
        <v>121</v>
      </c>
      <c r="G66" s="32">
        <v>75</v>
      </c>
      <c r="H66" s="32">
        <v>0</v>
      </c>
      <c r="I66" s="32">
        <f>ROUND(ROUND(H66,2)*ROUND(G66,2),2)</f>
      </c>
      <c r="O66">
        <f>(I66*21)/100</f>
      </c>
      <c r="P66" t="s">
        <v>22</v>
      </c>
    </row>
    <row r="67" spans="1:5" ht="63.75">
      <c r="A67" s="33" t="s">
        <v>50</v>
      </c>
      <c r="E67" s="34" t="s">
        <v>230</v>
      </c>
    </row>
    <row r="68" spans="1:5" ht="12.75">
      <c r="A68" s="35" t="s">
        <v>52</v>
      </c>
      <c r="E68" s="36" t="s">
        <v>47</v>
      </c>
    </row>
    <row r="69" spans="1:5" ht="242.25">
      <c r="A69" t="s">
        <v>53</v>
      </c>
      <c r="E69" s="34" t="s">
        <v>231</v>
      </c>
    </row>
    <row r="70" spans="1:16" ht="12.75">
      <c r="A70" s="25" t="s">
        <v>45</v>
      </c>
      <c r="B70" s="29" t="s">
        <v>165</v>
      </c>
      <c r="C70" s="29" t="s">
        <v>232</v>
      </c>
      <c r="D70" s="25" t="s">
        <v>79</v>
      </c>
      <c r="E70" s="30" t="s">
        <v>233</v>
      </c>
      <c r="F70" s="31" t="s">
        <v>105</v>
      </c>
      <c r="G70" s="32">
        <v>2027.74</v>
      </c>
      <c r="H70" s="32">
        <v>0</v>
      </c>
      <c r="I70" s="32">
        <f>ROUND(ROUND(H70,2)*ROUND(G70,2),2)</f>
      </c>
      <c r="O70">
        <f>(I70*21)/100</f>
      </c>
      <c r="P70" t="s">
        <v>22</v>
      </c>
    </row>
    <row r="71" spans="1:5" ht="38.25">
      <c r="A71" s="33" t="s">
        <v>50</v>
      </c>
      <c r="E71" s="34" t="s">
        <v>234</v>
      </c>
    </row>
    <row r="72" spans="1:5" ht="12.75">
      <c r="A72" s="35" t="s">
        <v>52</v>
      </c>
      <c r="E72" s="36" t="s">
        <v>235</v>
      </c>
    </row>
    <row r="73" spans="1:5" ht="25.5">
      <c r="A73" t="s">
        <v>53</v>
      </c>
      <c r="E73" s="34" t="s">
        <v>236</v>
      </c>
    </row>
    <row r="74" spans="1:16" ht="12.75">
      <c r="A74" s="25" t="s">
        <v>45</v>
      </c>
      <c r="B74" s="29" t="s">
        <v>171</v>
      </c>
      <c r="C74" s="29" t="s">
        <v>232</v>
      </c>
      <c r="D74" s="25" t="s">
        <v>108</v>
      </c>
      <c r="E74" s="30" t="s">
        <v>233</v>
      </c>
      <c r="F74" s="31" t="s">
        <v>105</v>
      </c>
      <c r="G74" s="32">
        <v>378</v>
      </c>
      <c r="H74" s="32">
        <v>0</v>
      </c>
      <c r="I74" s="32">
        <f>ROUND(ROUND(H74,2)*ROUND(G74,2),2)</f>
      </c>
      <c r="O74">
        <f>(I74*21)/100</f>
      </c>
      <c r="P74" t="s">
        <v>22</v>
      </c>
    </row>
    <row r="75" spans="1:5" ht="38.25">
      <c r="A75" s="33" t="s">
        <v>50</v>
      </c>
      <c r="E75" s="34" t="s">
        <v>237</v>
      </c>
    </row>
    <row r="76" spans="1:5" ht="12.75">
      <c r="A76" s="35" t="s">
        <v>52</v>
      </c>
      <c r="E76" s="36" t="s">
        <v>47</v>
      </c>
    </row>
    <row r="77" spans="1:5" ht="25.5">
      <c r="A77" t="s">
        <v>53</v>
      </c>
      <c r="E77" s="34" t="s">
        <v>236</v>
      </c>
    </row>
    <row r="78" spans="1:16" ht="12.75">
      <c r="A78" s="25" t="s">
        <v>45</v>
      </c>
      <c r="B78" s="29" t="s">
        <v>176</v>
      </c>
      <c r="C78" s="29" t="s">
        <v>232</v>
      </c>
      <c r="D78" s="25" t="s">
        <v>238</v>
      </c>
      <c r="E78" s="30" t="s">
        <v>233</v>
      </c>
      <c r="F78" s="31" t="s">
        <v>105</v>
      </c>
      <c r="G78" s="32">
        <v>822</v>
      </c>
      <c r="H78" s="32">
        <v>0</v>
      </c>
      <c r="I78" s="32">
        <f>ROUND(ROUND(H78,2)*ROUND(G78,2),2)</f>
      </c>
      <c r="O78">
        <f>(I78*21)/100</f>
      </c>
      <c r="P78" t="s">
        <v>22</v>
      </c>
    </row>
    <row r="79" spans="1:5" ht="25.5">
      <c r="A79" s="33" t="s">
        <v>50</v>
      </c>
      <c r="E79" s="34" t="s">
        <v>239</v>
      </c>
    </row>
    <row r="80" spans="1:5" ht="12.75">
      <c r="A80" s="35" t="s">
        <v>52</v>
      </c>
      <c r="E80" s="36" t="s">
        <v>47</v>
      </c>
    </row>
    <row r="81" spans="1:5" ht="25.5">
      <c r="A81" t="s">
        <v>53</v>
      </c>
      <c r="E81" s="34" t="s">
        <v>236</v>
      </c>
    </row>
    <row r="82" spans="1:16" ht="12.75">
      <c r="A82" s="25" t="s">
        <v>45</v>
      </c>
      <c r="B82" s="29" t="s">
        <v>240</v>
      </c>
      <c r="C82" s="29" t="s">
        <v>232</v>
      </c>
      <c r="D82" s="25" t="s">
        <v>241</v>
      </c>
      <c r="E82" s="30" t="s">
        <v>233</v>
      </c>
      <c r="F82" s="31" t="s">
        <v>105</v>
      </c>
      <c r="G82" s="32">
        <v>1133</v>
      </c>
      <c r="H82" s="32">
        <v>0</v>
      </c>
      <c r="I82" s="32">
        <f>ROUND(ROUND(H82,2)*ROUND(G82,2),2)</f>
      </c>
      <c r="O82">
        <f>(I82*21)/100</f>
      </c>
      <c r="P82" t="s">
        <v>22</v>
      </c>
    </row>
    <row r="83" spans="1:5" ht="25.5">
      <c r="A83" s="33" t="s">
        <v>50</v>
      </c>
      <c r="E83" s="34" t="s">
        <v>242</v>
      </c>
    </row>
    <row r="84" spans="1:5" ht="12.75">
      <c r="A84" s="35" t="s">
        <v>52</v>
      </c>
      <c r="E84" s="36" t="s">
        <v>47</v>
      </c>
    </row>
    <row r="85" spans="1:5" ht="25.5">
      <c r="A85" t="s">
        <v>53</v>
      </c>
      <c r="E85" s="34" t="s">
        <v>236</v>
      </c>
    </row>
    <row r="86" spans="1:16" ht="12.75">
      <c r="A86" s="25" t="s">
        <v>45</v>
      </c>
      <c r="B86" s="29" t="s">
        <v>243</v>
      </c>
      <c r="C86" s="29" t="s">
        <v>244</v>
      </c>
      <c r="D86" s="25" t="s">
        <v>47</v>
      </c>
      <c r="E86" s="30" t="s">
        <v>245</v>
      </c>
      <c r="F86" s="31" t="s">
        <v>105</v>
      </c>
      <c r="G86" s="32">
        <v>351</v>
      </c>
      <c r="H86" s="32">
        <v>0</v>
      </c>
      <c r="I86" s="32">
        <f>ROUND(ROUND(H86,2)*ROUND(G86,2),2)</f>
      </c>
      <c r="O86">
        <f>(I86*21)/100</f>
      </c>
      <c r="P86" t="s">
        <v>22</v>
      </c>
    </row>
    <row r="87" spans="1:5" ht="38.25">
      <c r="A87" s="33" t="s">
        <v>50</v>
      </c>
      <c r="E87" s="34" t="s">
        <v>246</v>
      </c>
    </row>
    <row r="88" spans="1:5" ht="12.75">
      <c r="A88" s="35" t="s">
        <v>52</v>
      </c>
      <c r="E88" s="36" t="s">
        <v>47</v>
      </c>
    </row>
    <row r="89" spans="1:5" ht="25.5">
      <c r="A89" t="s">
        <v>53</v>
      </c>
      <c r="E89" s="34" t="s">
        <v>247</v>
      </c>
    </row>
    <row r="90" spans="1:16" ht="12.75">
      <c r="A90" s="25" t="s">
        <v>45</v>
      </c>
      <c r="B90" s="29" t="s">
        <v>248</v>
      </c>
      <c r="C90" s="29" t="s">
        <v>249</v>
      </c>
      <c r="D90" s="25" t="s">
        <v>47</v>
      </c>
      <c r="E90" s="30" t="s">
        <v>250</v>
      </c>
      <c r="F90" s="31" t="s">
        <v>105</v>
      </c>
      <c r="G90" s="32">
        <v>770</v>
      </c>
      <c r="H90" s="32">
        <v>0</v>
      </c>
      <c r="I90" s="32">
        <f>ROUND(ROUND(H90,2)*ROUND(G90,2),2)</f>
      </c>
      <c r="O90">
        <f>(I90*21)/100</f>
      </c>
      <c r="P90" t="s">
        <v>22</v>
      </c>
    </row>
    <row r="91" spans="1:5" ht="51">
      <c r="A91" s="33" t="s">
        <v>50</v>
      </c>
      <c r="E91" s="34" t="s">
        <v>251</v>
      </c>
    </row>
    <row r="92" spans="1:5" ht="12.75">
      <c r="A92" s="35" t="s">
        <v>52</v>
      </c>
      <c r="E92" s="36" t="s">
        <v>235</v>
      </c>
    </row>
    <row r="93" spans="1:5" ht="25.5">
      <c r="A93" t="s">
        <v>53</v>
      </c>
      <c r="E93" s="34" t="s">
        <v>140</v>
      </c>
    </row>
    <row r="94" spans="1:18" ht="12.75" customHeight="1">
      <c r="A94" s="6" t="s">
        <v>43</v>
      </c>
      <c r="B94" s="6"/>
      <c r="C94" s="39" t="s">
        <v>22</v>
      </c>
      <c r="D94" s="6"/>
      <c r="E94" s="27" t="s">
        <v>252</v>
      </c>
      <c r="F94" s="6"/>
      <c r="G94" s="6"/>
      <c r="H94" s="6"/>
      <c r="I94" s="40">
        <f>0+Q94</f>
      </c>
      <c r="O94">
        <f>0+R94</f>
      </c>
      <c r="Q94">
        <f>0+I95+I99+I103+I107+I111</f>
      </c>
      <c r="R94">
        <f>0+O95+O99+O103+O107+O111</f>
      </c>
    </row>
    <row r="95" spans="1:16" ht="12.75">
      <c r="A95" s="25" t="s">
        <v>45</v>
      </c>
      <c r="B95" s="29" t="s">
        <v>253</v>
      </c>
      <c r="C95" s="29" t="s">
        <v>254</v>
      </c>
      <c r="D95" s="25" t="s">
        <v>47</v>
      </c>
      <c r="E95" s="30" t="s">
        <v>255</v>
      </c>
      <c r="F95" s="31" t="s">
        <v>105</v>
      </c>
      <c r="G95" s="32">
        <v>270.4</v>
      </c>
      <c r="H95" s="32">
        <v>0</v>
      </c>
      <c r="I95" s="32">
        <f>ROUND(ROUND(H95,2)*ROUND(G95,2),2)</f>
      </c>
      <c r="O95">
        <f>(I95*21)/100</f>
      </c>
      <c r="P95" t="s">
        <v>22</v>
      </c>
    </row>
    <row r="96" spans="1:5" ht="25.5">
      <c r="A96" s="33" t="s">
        <v>50</v>
      </c>
      <c r="E96" s="34" t="s">
        <v>256</v>
      </c>
    </row>
    <row r="97" spans="1:5" ht="25.5">
      <c r="A97" s="35" t="s">
        <v>52</v>
      </c>
      <c r="E97" s="36" t="s">
        <v>257</v>
      </c>
    </row>
    <row r="98" spans="1:5" ht="25.5">
      <c r="A98" t="s">
        <v>53</v>
      </c>
      <c r="E98" s="34" t="s">
        <v>258</v>
      </c>
    </row>
    <row r="99" spans="1:16" ht="12.75">
      <c r="A99" s="25" t="s">
        <v>45</v>
      </c>
      <c r="B99" s="29" t="s">
        <v>259</v>
      </c>
      <c r="C99" s="29" t="s">
        <v>260</v>
      </c>
      <c r="D99" s="25" t="s">
        <v>47</v>
      </c>
      <c r="E99" s="30" t="s">
        <v>261</v>
      </c>
      <c r="F99" s="31" t="s">
        <v>168</v>
      </c>
      <c r="G99" s="32">
        <v>169</v>
      </c>
      <c r="H99" s="32">
        <v>0</v>
      </c>
      <c r="I99" s="32">
        <f>ROUND(ROUND(H99,2)*ROUND(G99,2),2)</f>
      </c>
      <c r="O99">
        <f>(I99*21)/100</f>
      </c>
      <c r="P99" t="s">
        <v>22</v>
      </c>
    </row>
    <row r="100" spans="1:5" ht="76.5">
      <c r="A100" s="33" t="s">
        <v>50</v>
      </c>
      <c r="E100" s="34" t="s">
        <v>262</v>
      </c>
    </row>
    <row r="101" spans="1:5" ht="12.75">
      <c r="A101" s="35" t="s">
        <v>52</v>
      </c>
      <c r="E101" s="36" t="s">
        <v>209</v>
      </c>
    </row>
    <row r="102" spans="1:5" ht="165.75">
      <c r="A102" t="s">
        <v>53</v>
      </c>
      <c r="E102" s="34" t="s">
        <v>263</v>
      </c>
    </row>
    <row r="103" spans="1:16" ht="12.75">
      <c r="A103" s="25" t="s">
        <v>45</v>
      </c>
      <c r="B103" s="29" t="s">
        <v>264</v>
      </c>
      <c r="C103" s="29" t="s">
        <v>265</v>
      </c>
      <c r="D103" s="25" t="s">
        <v>47</v>
      </c>
      <c r="E103" s="30" t="s">
        <v>266</v>
      </c>
      <c r="F103" s="31" t="s">
        <v>121</v>
      </c>
      <c r="G103" s="32">
        <v>1137</v>
      </c>
      <c r="H103" s="32">
        <v>0</v>
      </c>
      <c r="I103" s="32">
        <f>ROUND(ROUND(H103,2)*ROUND(G103,2),2)</f>
      </c>
      <c r="O103">
        <f>(I103*21)/100</f>
      </c>
      <c r="P103" t="s">
        <v>22</v>
      </c>
    </row>
    <row r="104" spans="1:5" ht="38.25">
      <c r="A104" s="33" t="s">
        <v>50</v>
      </c>
      <c r="E104" s="34" t="s">
        <v>267</v>
      </c>
    </row>
    <row r="105" spans="1:5" ht="12.75">
      <c r="A105" s="35" t="s">
        <v>52</v>
      </c>
      <c r="E105" s="36" t="s">
        <v>47</v>
      </c>
    </row>
    <row r="106" spans="1:5" ht="38.25">
      <c r="A106" t="s">
        <v>53</v>
      </c>
      <c r="E106" s="34" t="s">
        <v>268</v>
      </c>
    </row>
    <row r="107" spans="1:16" ht="12.75">
      <c r="A107" s="25" t="s">
        <v>45</v>
      </c>
      <c r="B107" s="29" t="s">
        <v>269</v>
      </c>
      <c r="C107" s="29" t="s">
        <v>270</v>
      </c>
      <c r="D107" s="25" t="s">
        <v>47</v>
      </c>
      <c r="E107" s="30" t="s">
        <v>271</v>
      </c>
      <c r="F107" s="31" t="s">
        <v>105</v>
      </c>
      <c r="G107" s="32">
        <v>820</v>
      </c>
      <c r="H107" s="32">
        <v>0</v>
      </c>
      <c r="I107" s="32">
        <f>ROUND(ROUND(H107,2)*ROUND(G107,2),2)</f>
      </c>
      <c r="O107">
        <f>(I107*21)/100</f>
      </c>
      <c r="P107" t="s">
        <v>22</v>
      </c>
    </row>
    <row r="108" spans="1:5" ht="51">
      <c r="A108" s="33" t="s">
        <v>50</v>
      </c>
      <c r="E108" s="34" t="s">
        <v>272</v>
      </c>
    </row>
    <row r="109" spans="1:5" ht="12.75">
      <c r="A109" s="35" t="s">
        <v>52</v>
      </c>
      <c r="E109" s="36" t="s">
        <v>47</v>
      </c>
    </row>
    <row r="110" spans="1:5" ht="102">
      <c r="A110" t="s">
        <v>53</v>
      </c>
      <c r="E110" s="34" t="s">
        <v>273</v>
      </c>
    </row>
    <row r="111" spans="1:16" ht="12.75">
      <c r="A111" s="25" t="s">
        <v>45</v>
      </c>
      <c r="B111" s="29" t="s">
        <v>274</v>
      </c>
      <c r="C111" s="29" t="s">
        <v>275</v>
      </c>
      <c r="D111" s="25" t="s">
        <v>47</v>
      </c>
      <c r="E111" s="30" t="s">
        <v>276</v>
      </c>
      <c r="F111" s="31" t="s">
        <v>105</v>
      </c>
      <c r="G111" s="32">
        <v>421</v>
      </c>
      <c r="H111" s="32">
        <v>0</v>
      </c>
      <c r="I111" s="32">
        <f>ROUND(ROUND(H111,2)*ROUND(G111,2),2)</f>
      </c>
      <c r="O111">
        <f>(I111*21)/100</f>
      </c>
      <c r="P111" t="s">
        <v>22</v>
      </c>
    </row>
    <row r="112" spans="1:5" ht="38.25">
      <c r="A112" s="33" t="s">
        <v>50</v>
      </c>
      <c r="E112" s="34" t="s">
        <v>277</v>
      </c>
    </row>
    <row r="113" spans="1:5" ht="12.75">
      <c r="A113" s="35" t="s">
        <v>52</v>
      </c>
      <c r="E113" s="36" t="s">
        <v>47</v>
      </c>
    </row>
    <row r="114" spans="1:5" ht="102">
      <c r="A114" t="s">
        <v>53</v>
      </c>
      <c r="E114" s="34" t="s">
        <v>278</v>
      </c>
    </row>
    <row r="115" spans="1:18" ht="12.75" customHeight="1">
      <c r="A115" s="6" t="s">
        <v>43</v>
      </c>
      <c r="B115" s="6"/>
      <c r="C115" s="39" t="s">
        <v>33</v>
      </c>
      <c r="D115" s="6"/>
      <c r="E115" s="27" t="s">
        <v>279</v>
      </c>
      <c r="F115" s="6"/>
      <c r="G115" s="6"/>
      <c r="H115" s="6"/>
      <c r="I115" s="40">
        <f>0+Q115</f>
      </c>
      <c r="O115">
        <f>0+R115</f>
      </c>
      <c r="Q115">
        <f>0+I116+I120</f>
      </c>
      <c r="R115">
        <f>0+O116+O120</f>
      </c>
    </row>
    <row r="116" spans="1:16" ht="12.75">
      <c r="A116" s="25" t="s">
        <v>45</v>
      </c>
      <c r="B116" s="29" t="s">
        <v>280</v>
      </c>
      <c r="C116" s="29" t="s">
        <v>281</v>
      </c>
      <c r="D116" s="25" t="s">
        <v>47</v>
      </c>
      <c r="E116" s="30" t="s">
        <v>282</v>
      </c>
      <c r="F116" s="31" t="s">
        <v>121</v>
      </c>
      <c r="G116" s="32">
        <v>2.19</v>
      </c>
      <c r="H116" s="32">
        <v>0</v>
      </c>
      <c r="I116" s="32">
        <f>ROUND(ROUND(H116,2)*ROUND(G116,2),2)</f>
      </c>
      <c r="O116">
        <f>(I116*21)/100</f>
      </c>
      <c r="P116" t="s">
        <v>22</v>
      </c>
    </row>
    <row r="117" spans="1:5" ht="12.75">
      <c r="A117" s="33" t="s">
        <v>50</v>
      </c>
      <c r="E117" s="34" t="s">
        <v>283</v>
      </c>
    </row>
    <row r="118" spans="1:5" ht="12.75">
      <c r="A118" s="35" t="s">
        <v>52</v>
      </c>
      <c r="E118" s="36" t="s">
        <v>284</v>
      </c>
    </row>
    <row r="119" spans="1:5" ht="38.25">
      <c r="A119" t="s">
        <v>53</v>
      </c>
      <c r="E119" s="34" t="s">
        <v>268</v>
      </c>
    </row>
    <row r="120" spans="1:16" ht="12.75">
      <c r="A120" s="25" t="s">
        <v>45</v>
      </c>
      <c r="B120" s="29" t="s">
        <v>285</v>
      </c>
      <c r="C120" s="29" t="s">
        <v>286</v>
      </c>
      <c r="D120" s="25" t="s">
        <v>47</v>
      </c>
      <c r="E120" s="30" t="s">
        <v>287</v>
      </c>
      <c r="F120" s="31" t="s">
        <v>121</v>
      </c>
      <c r="G120" s="32">
        <v>3.6</v>
      </c>
      <c r="H120" s="32">
        <v>0</v>
      </c>
      <c r="I120" s="32">
        <f>ROUND(ROUND(H120,2)*ROUND(G120,2),2)</f>
      </c>
      <c r="O120">
        <f>(I120*21)/100</f>
      </c>
      <c r="P120" t="s">
        <v>22</v>
      </c>
    </row>
    <row r="121" spans="1:5" ht="12.75">
      <c r="A121" s="33" t="s">
        <v>50</v>
      </c>
      <c r="E121" s="34" t="s">
        <v>288</v>
      </c>
    </row>
    <row r="122" spans="1:5" ht="12.75">
      <c r="A122" s="35" t="s">
        <v>52</v>
      </c>
      <c r="E122" s="36" t="s">
        <v>289</v>
      </c>
    </row>
    <row r="123" spans="1:5" ht="38.25">
      <c r="A123" t="s">
        <v>53</v>
      </c>
      <c r="E123" s="34" t="s">
        <v>268</v>
      </c>
    </row>
    <row r="124" spans="1:18" ht="12.75" customHeight="1">
      <c r="A124" s="6" t="s">
        <v>43</v>
      </c>
      <c r="B124" s="6"/>
      <c r="C124" s="39" t="s">
        <v>35</v>
      </c>
      <c r="D124" s="6"/>
      <c r="E124" s="27" t="s">
        <v>290</v>
      </c>
      <c r="F124" s="6"/>
      <c r="G124" s="6"/>
      <c r="H124" s="6"/>
      <c r="I124" s="40">
        <f>0+Q124</f>
      </c>
      <c r="O124">
        <f>0+R124</f>
      </c>
      <c r="Q124">
        <f>0+I125+I129+I133+I137+I141+I145+I149+I153+I157+I161+I165+I169+I173+I177+I181+I185+I189+I193+I197+I201</f>
      </c>
      <c r="R124">
        <f>0+O125+O129+O133+O137+O141+O145+O149+O153+O157+O161+O165+O169+O173+O177+O181+O185+O189+O193+O197+O201</f>
      </c>
    </row>
    <row r="125" spans="1:16" ht="25.5">
      <c r="A125" s="25" t="s">
        <v>45</v>
      </c>
      <c r="B125" s="29" t="s">
        <v>291</v>
      </c>
      <c r="C125" s="29" t="s">
        <v>292</v>
      </c>
      <c r="D125" s="25" t="s">
        <v>47</v>
      </c>
      <c r="E125" s="30" t="s">
        <v>293</v>
      </c>
      <c r="F125" s="31" t="s">
        <v>105</v>
      </c>
      <c r="G125" s="32">
        <v>1525.3</v>
      </c>
      <c r="H125" s="32">
        <v>0</v>
      </c>
      <c r="I125" s="32">
        <f>ROUND(ROUND(H125,2)*ROUND(G125,2),2)</f>
      </c>
      <c r="O125">
        <f>(I125*21)/100</f>
      </c>
      <c r="P125" t="s">
        <v>22</v>
      </c>
    </row>
    <row r="126" spans="1:5" ht="38.25">
      <c r="A126" s="33" t="s">
        <v>50</v>
      </c>
      <c r="E126" s="34" t="s">
        <v>294</v>
      </c>
    </row>
    <row r="127" spans="1:5" ht="12.75">
      <c r="A127" s="35" t="s">
        <v>52</v>
      </c>
      <c r="E127" s="36" t="s">
        <v>235</v>
      </c>
    </row>
    <row r="128" spans="1:5" ht="51">
      <c r="A128" t="s">
        <v>53</v>
      </c>
      <c r="E128" s="34" t="s">
        <v>295</v>
      </c>
    </row>
    <row r="129" spans="1:16" ht="12.75">
      <c r="A129" s="25" t="s">
        <v>45</v>
      </c>
      <c r="B129" s="29" t="s">
        <v>296</v>
      </c>
      <c r="C129" s="29" t="s">
        <v>297</v>
      </c>
      <c r="D129" s="25" t="s">
        <v>47</v>
      </c>
      <c r="E129" s="30" t="s">
        <v>298</v>
      </c>
      <c r="F129" s="31" t="s">
        <v>105</v>
      </c>
      <c r="G129" s="32">
        <v>19</v>
      </c>
      <c r="H129" s="32">
        <v>0</v>
      </c>
      <c r="I129" s="32">
        <f>ROUND(ROUND(H129,2)*ROUND(G129,2),2)</f>
      </c>
      <c r="O129">
        <f>(I129*21)/100</f>
      </c>
      <c r="P129" t="s">
        <v>22</v>
      </c>
    </row>
    <row r="130" spans="1:5" ht="38.25">
      <c r="A130" s="33" t="s">
        <v>50</v>
      </c>
      <c r="E130" s="34" t="s">
        <v>299</v>
      </c>
    </row>
    <row r="131" spans="1:5" ht="12.75">
      <c r="A131" s="35" t="s">
        <v>52</v>
      </c>
      <c r="E131" s="36" t="s">
        <v>235</v>
      </c>
    </row>
    <row r="132" spans="1:5" ht="51">
      <c r="A132" t="s">
        <v>53</v>
      </c>
      <c r="E132" s="34" t="s">
        <v>295</v>
      </c>
    </row>
    <row r="133" spans="1:16" ht="12.75">
      <c r="A133" s="25" t="s">
        <v>45</v>
      </c>
      <c r="B133" s="29" t="s">
        <v>300</v>
      </c>
      <c r="C133" s="29" t="s">
        <v>301</v>
      </c>
      <c r="D133" s="25" t="s">
        <v>47</v>
      </c>
      <c r="E133" s="30" t="s">
        <v>302</v>
      </c>
      <c r="F133" s="31" t="s">
        <v>105</v>
      </c>
      <c r="G133" s="32">
        <v>19</v>
      </c>
      <c r="H133" s="32">
        <v>0</v>
      </c>
      <c r="I133" s="32">
        <f>ROUND(ROUND(H133,2)*ROUND(G133,2),2)</f>
      </c>
      <c r="O133">
        <f>(I133*21)/100</f>
      </c>
      <c r="P133" t="s">
        <v>22</v>
      </c>
    </row>
    <row r="134" spans="1:5" ht="51">
      <c r="A134" s="33" t="s">
        <v>50</v>
      </c>
      <c r="E134" s="34" t="s">
        <v>303</v>
      </c>
    </row>
    <row r="135" spans="1:5" ht="12.75">
      <c r="A135" s="35" t="s">
        <v>52</v>
      </c>
      <c r="E135" s="36" t="s">
        <v>235</v>
      </c>
    </row>
    <row r="136" spans="1:5" ht="51">
      <c r="A136" t="s">
        <v>53</v>
      </c>
      <c r="E136" s="34" t="s">
        <v>295</v>
      </c>
    </row>
    <row r="137" spans="1:16" ht="12.75">
      <c r="A137" s="25" t="s">
        <v>45</v>
      </c>
      <c r="B137" s="29" t="s">
        <v>304</v>
      </c>
      <c r="C137" s="29" t="s">
        <v>305</v>
      </c>
      <c r="D137" s="25" t="s">
        <v>47</v>
      </c>
      <c r="E137" s="30" t="s">
        <v>306</v>
      </c>
      <c r="F137" s="31" t="s">
        <v>105</v>
      </c>
      <c r="G137" s="32">
        <v>16</v>
      </c>
      <c r="H137" s="32">
        <v>0</v>
      </c>
      <c r="I137" s="32">
        <f>ROUND(ROUND(H137,2)*ROUND(G137,2),2)</f>
      </c>
      <c r="O137">
        <f>(I137*21)/100</f>
      </c>
      <c r="P137" t="s">
        <v>22</v>
      </c>
    </row>
    <row r="138" spans="1:5" ht="38.25">
      <c r="A138" s="33" t="s">
        <v>50</v>
      </c>
      <c r="E138" s="34" t="s">
        <v>307</v>
      </c>
    </row>
    <row r="139" spans="1:5" ht="12.75">
      <c r="A139" s="35" t="s">
        <v>52</v>
      </c>
      <c r="E139" s="36" t="s">
        <v>235</v>
      </c>
    </row>
    <row r="140" spans="1:5" ht="51">
      <c r="A140" t="s">
        <v>53</v>
      </c>
      <c r="E140" s="34" t="s">
        <v>295</v>
      </c>
    </row>
    <row r="141" spans="1:16" ht="12.75">
      <c r="A141" s="25" t="s">
        <v>45</v>
      </c>
      <c r="B141" s="29" t="s">
        <v>308</v>
      </c>
      <c r="C141" s="29" t="s">
        <v>305</v>
      </c>
      <c r="D141" s="25" t="s">
        <v>79</v>
      </c>
      <c r="E141" s="30" t="s">
        <v>306</v>
      </c>
      <c r="F141" s="31" t="s">
        <v>105</v>
      </c>
      <c r="G141" s="32">
        <v>299</v>
      </c>
      <c r="H141" s="32">
        <v>0</v>
      </c>
      <c r="I141" s="32">
        <f>ROUND(ROUND(H141,2)*ROUND(G141,2),2)</f>
      </c>
      <c r="O141">
        <f>(I141*21)/100</f>
      </c>
      <c r="P141" t="s">
        <v>22</v>
      </c>
    </row>
    <row r="142" spans="1:5" ht="38.25">
      <c r="A142" s="33" t="s">
        <v>50</v>
      </c>
      <c r="E142" s="34" t="s">
        <v>307</v>
      </c>
    </row>
    <row r="143" spans="1:5" ht="12.75">
      <c r="A143" s="35" t="s">
        <v>52</v>
      </c>
      <c r="E143" s="36" t="s">
        <v>235</v>
      </c>
    </row>
    <row r="144" spans="1:5" ht="51">
      <c r="A144" t="s">
        <v>53</v>
      </c>
      <c r="E144" s="34" t="s">
        <v>295</v>
      </c>
    </row>
    <row r="145" spans="1:16" ht="12.75">
      <c r="A145" s="25" t="s">
        <v>45</v>
      </c>
      <c r="B145" s="29" t="s">
        <v>309</v>
      </c>
      <c r="C145" s="29" t="s">
        <v>305</v>
      </c>
      <c r="D145" s="25" t="s">
        <v>108</v>
      </c>
      <c r="E145" s="30" t="s">
        <v>306</v>
      </c>
      <c r="F145" s="31" t="s">
        <v>105</v>
      </c>
      <c r="G145" s="32">
        <v>19</v>
      </c>
      <c r="H145" s="32">
        <v>0</v>
      </c>
      <c r="I145" s="32">
        <f>ROUND(ROUND(H145,2)*ROUND(G145,2),2)</f>
      </c>
      <c r="O145">
        <f>(I145*21)/100</f>
      </c>
      <c r="P145" t="s">
        <v>22</v>
      </c>
    </row>
    <row r="146" spans="1:5" ht="38.25">
      <c r="A146" s="33" t="s">
        <v>50</v>
      </c>
      <c r="E146" s="34" t="s">
        <v>310</v>
      </c>
    </row>
    <row r="147" spans="1:5" ht="12.75">
      <c r="A147" s="35" t="s">
        <v>52</v>
      </c>
      <c r="E147" s="36" t="s">
        <v>235</v>
      </c>
    </row>
    <row r="148" spans="1:5" ht="51">
      <c r="A148" t="s">
        <v>53</v>
      </c>
      <c r="E148" s="34" t="s">
        <v>295</v>
      </c>
    </row>
    <row r="149" spans="1:16" ht="12.75">
      <c r="A149" s="25" t="s">
        <v>45</v>
      </c>
      <c r="B149" s="29" t="s">
        <v>311</v>
      </c>
      <c r="C149" s="29" t="s">
        <v>305</v>
      </c>
      <c r="D149" s="25" t="s">
        <v>238</v>
      </c>
      <c r="E149" s="30" t="s">
        <v>306</v>
      </c>
      <c r="F149" s="31" t="s">
        <v>105</v>
      </c>
      <c r="G149" s="32">
        <v>42</v>
      </c>
      <c r="H149" s="32">
        <v>0</v>
      </c>
      <c r="I149" s="32">
        <f>ROUND(ROUND(H149,2)*ROUND(G149,2),2)</f>
      </c>
      <c r="O149">
        <f>(I149*21)/100</f>
      </c>
      <c r="P149" t="s">
        <v>22</v>
      </c>
    </row>
    <row r="150" spans="1:5" ht="25.5">
      <c r="A150" s="33" t="s">
        <v>50</v>
      </c>
      <c r="E150" s="34" t="s">
        <v>312</v>
      </c>
    </row>
    <row r="151" spans="1:5" ht="12.75">
      <c r="A151" s="35" t="s">
        <v>52</v>
      </c>
      <c r="E151" s="36" t="s">
        <v>235</v>
      </c>
    </row>
    <row r="152" spans="1:5" ht="51">
      <c r="A152" t="s">
        <v>53</v>
      </c>
      <c r="E152" s="34" t="s">
        <v>295</v>
      </c>
    </row>
    <row r="153" spans="1:16" ht="12.75">
      <c r="A153" s="25" t="s">
        <v>45</v>
      </c>
      <c r="B153" s="29" t="s">
        <v>313</v>
      </c>
      <c r="C153" s="29" t="s">
        <v>314</v>
      </c>
      <c r="D153" s="25" t="s">
        <v>47</v>
      </c>
      <c r="E153" s="30" t="s">
        <v>315</v>
      </c>
      <c r="F153" s="31" t="s">
        <v>105</v>
      </c>
      <c r="G153" s="32">
        <v>2027.74</v>
      </c>
      <c r="H153" s="32">
        <v>0</v>
      </c>
      <c r="I153" s="32">
        <f>ROUND(ROUND(H153,2)*ROUND(G153,2),2)</f>
      </c>
      <c r="O153">
        <f>(I153*21)/100</f>
      </c>
      <c r="P153" t="s">
        <v>22</v>
      </c>
    </row>
    <row r="154" spans="1:5" ht="38.25">
      <c r="A154" s="33" t="s">
        <v>50</v>
      </c>
      <c r="E154" s="34" t="s">
        <v>316</v>
      </c>
    </row>
    <row r="155" spans="1:5" ht="12.75">
      <c r="A155" s="35" t="s">
        <v>52</v>
      </c>
      <c r="E155" s="36" t="s">
        <v>235</v>
      </c>
    </row>
    <row r="156" spans="1:5" ht="51">
      <c r="A156" t="s">
        <v>53</v>
      </c>
      <c r="E156" s="34" t="s">
        <v>295</v>
      </c>
    </row>
    <row r="157" spans="1:16" ht="12.75">
      <c r="A157" s="25" t="s">
        <v>45</v>
      </c>
      <c r="B157" s="29" t="s">
        <v>317</v>
      </c>
      <c r="C157" s="29" t="s">
        <v>318</v>
      </c>
      <c r="D157" s="25" t="s">
        <v>47</v>
      </c>
      <c r="E157" s="30" t="s">
        <v>319</v>
      </c>
      <c r="F157" s="31" t="s">
        <v>105</v>
      </c>
      <c r="G157" s="32">
        <v>63.5</v>
      </c>
      <c r="H157" s="32">
        <v>0</v>
      </c>
      <c r="I157" s="32">
        <f>ROUND(ROUND(H157,2)*ROUND(G157,2),2)</f>
      </c>
      <c r="O157">
        <f>(I157*21)/100</f>
      </c>
      <c r="P157" t="s">
        <v>22</v>
      </c>
    </row>
    <row r="158" spans="1:5" ht="51">
      <c r="A158" s="33" t="s">
        <v>50</v>
      </c>
      <c r="E158" s="34" t="s">
        <v>320</v>
      </c>
    </row>
    <row r="159" spans="1:5" ht="12.75">
      <c r="A159" s="35" t="s">
        <v>52</v>
      </c>
      <c r="E159" s="36" t="s">
        <v>321</v>
      </c>
    </row>
    <row r="160" spans="1:5" ht="38.25">
      <c r="A160" t="s">
        <v>53</v>
      </c>
      <c r="E160" s="34" t="s">
        <v>322</v>
      </c>
    </row>
    <row r="161" spans="1:16" ht="12.75">
      <c r="A161" s="25" t="s">
        <v>45</v>
      </c>
      <c r="B161" s="29" t="s">
        <v>323</v>
      </c>
      <c r="C161" s="29" t="s">
        <v>324</v>
      </c>
      <c r="D161" s="25" t="s">
        <v>47</v>
      </c>
      <c r="E161" s="30" t="s">
        <v>325</v>
      </c>
      <c r="F161" s="31" t="s">
        <v>105</v>
      </c>
      <c r="G161" s="32">
        <v>1496.8</v>
      </c>
      <c r="H161" s="32">
        <v>0</v>
      </c>
      <c r="I161" s="32">
        <f>ROUND(ROUND(H161,2)*ROUND(G161,2),2)</f>
      </c>
      <c r="O161">
        <f>(I161*21)/100</f>
      </c>
      <c r="P161" t="s">
        <v>22</v>
      </c>
    </row>
    <row r="162" spans="1:5" ht="38.25">
      <c r="A162" s="33" t="s">
        <v>50</v>
      </c>
      <c r="E162" s="34" t="s">
        <v>326</v>
      </c>
    </row>
    <row r="163" spans="1:5" ht="12.75">
      <c r="A163" s="35" t="s">
        <v>52</v>
      </c>
      <c r="E163" s="36" t="s">
        <v>235</v>
      </c>
    </row>
    <row r="164" spans="1:5" ht="51">
      <c r="A164" t="s">
        <v>53</v>
      </c>
      <c r="E164" s="34" t="s">
        <v>327</v>
      </c>
    </row>
    <row r="165" spans="1:16" ht="12.75">
      <c r="A165" s="25" t="s">
        <v>45</v>
      </c>
      <c r="B165" s="29" t="s">
        <v>328</v>
      </c>
      <c r="C165" s="29" t="s">
        <v>329</v>
      </c>
      <c r="D165" s="25" t="s">
        <v>47</v>
      </c>
      <c r="E165" s="30" t="s">
        <v>330</v>
      </c>
      <c r="F165" s="31" t="s">
        <v>105</v>
      </c>
      <c r="G165" s="32">
        <v>1485.4</v>
      </c>
      <c r="H165" s="32">
        <v>0</v>
      </c>
      <c r="I165" s="32">
        <f>ROUND(ROUND(H165,2)*ROUND(G165,2),2)</f>
      </c>
      <c r="O165">
        <f>(I165*21)/100</f>
      </c>
      <c r="P165" t="s">
        <v>22</v>
      </c>
    </row>
    <row r="166" spans="1:5" ht="38.25">
      <c r="A166" s="33" t="s">
        <v>50</v>
      </c>
      <c r="E166" s="34" t="s">
        <v>331</v>
      </c>
    </row>
    <row r="167" spans="1:5" ht="12.75">
      <c r="A167" s="35" t="s">
        <v>52</v>
      </c>
      <c r="E167" s="36" t="s">
        <v>235</v>
      </c>
    </row>
    <row r="168" spans="1:5" ht="51">
      <c r="A168" t="s">
        <v>53</v>
      </c>
      <c r="E168" s="34" t="s">
        <v>327</v>
      </c>
    </row>
    <row r="169" spans="1:16" ht="12.75">
      <c r="A169" s="25" t="s">
        <v>45</v>
      </c>
      <c r="B169" s="29" t="s">
        <v>332</v>
      </c>
      <c r="C169" s="29" t="s">
        <v>333</v>
      </c>
      <c r="D169" s="25" t="s">
        <v>79</v>
      </c>
      <c r="E169" s="30" t="s">
        <v>334</v>
      </c>
      <c r="F169" s="31" t="s">
        <v>105</v>
      </c>
      <c r="G169" s="32">
        <v>2520</v>
      </c>
      <c r="H169" s="32">
        <v>0</v>
      </c>
      <c r="I169" s="32">
        <f>ROUND(ROUND(H169,2)*ROUND(G169,2),2)</f>
      </c>
      <c r="O169">
        <f>(I169*21)/100</f>
      </c>
      <c r="P169" t="s">
        <v>22</v>
      </c>
    </row>
    <row r="170" spans="1:5" ht="51">
      <c r="A170" s="33" t="s">
        <v>50</v>
      </c>
      <c r="E170" s="34" t="s">
        <v>335</v>
      </c>
    </row>
    <row r="171" spans="1:5" ht="12.75">
      <c r="A171" s="35" t="s">
        <v>52</v>
      </c>
      <c r="E171" s="36" t="s">
        <v>235</v>
      </c>
    </row>
    <row r="172" spans="1:5" ht="51">
      <c r="A172" t="s">
        <v>53</v>
      </c>
      <c r="E172" s="34" t="s">
        <v>336</v>
      </c>
    </row>
    <row r="173" spans="1:16" ht="12.75">
      <c r="A173" s="25" t="s">
        <v>45</v>
      </c>
      <c r="B173" s="29" t="s">
        <v>337</v>
      </c>
      <c r="C173" s="29" t="s">
        <v>333</v>
      </c>
      <c r="D173" s="25" t="s">
        <v>108</v>
      </c>
      <c r="E173" s="30" t="s">
        <v>334</v>
      </c>
      <c r="F173" s="31" t="s">
        <v>105</v>
      </c>
      <c r="G173" s="32">
        <v>1307</v>
      </c>
      <c r="H173" s="32">
        <v>0</v>
      </c>
      <c r="I173" s="32">
        <f>ROUND(ROUND(H173,2)*ROUND(G173,2),2)</f>
      </c>
      <c r="O173">
        <f>(I173*21)/100</f>
      </c>
      <c r="P173" t="s">
        <v>22</v>
      </c>
    </row>
    <row r="174" spans="1:5" ht="51">
      <c r="A174" s="33" t="s">
        <v>50</v>
      </c>
      <c r="E174" s="34" t="s">
        <v>338</v>
      </c>
    </row>
    <row r="175" spans="1:5" ht="12.75">
      <c r="A175" s="35" t="s">
        <v>52</v>
      </c>
      <c r="E175" s="36" t="s">
        <v>235</v>
      </c>
    </row>
    <row r="176" spans="1:5" ht="51">
      <c r="A176" t="s">
        <v>53</v>
      </c>
      <c r="E176" s="34" t="s">
        <v>336</v>
      </c>
    </row>
    <row r="177" spans="1:16" ht="12.75">
      <c r="A177" s="25" t="s">
        <v>45</v>
      </c>
      <c r="B177" s="29" t="s">
        <v>339</v>
      </c>
      <c r="C177" s="29" t="s">
        <v>333</v>
      </c>
      <c r="D177" s="25" t="s">
        <v>238</v>
      </c>
      <c r="E177" s="30" t="s">
        <v>334</v>
      </c>
      <c r="F177" s="31" t="s">
        <v>105</v>
      </c>
      <c r="G177" s="32">
        <v>19</v>
      </c>
      <c r="H177" s="32">
        <v>0</v>
      </c>
      <c r="I177" s="32">
        <f>ROUND(ROUND(H177,2)*ROUND(G177,2),2)</f>
      </c>
      <c r="O177">
        <f>(I177*21)/100</f>
      </c>
      <c r="P177" t="s">
        <v>22</v>
      </c>
    </row>
    <row r="178" spans="1:5" ht="63.75">
      <c r="A178" s="33" t="s">
        <v>50</v>
      </c>
      <c r="E178" s="34" t="s">
        <v>340</v>
      </c>
    </row>
    <row r="179" spans="1:5" ht="12.75">
      <c r="A179" s="35" t="s">
        <v>52</v>
      </c>
      <c r="E179" s="36" t="s">
        <v>235</v>
      </c>
    </row>
    <row r="180" spans="1:5" ht="51">
      <c r="A180" t="s">
        <v>53</v>
      </c>
      <c r="E180" s="34" t="s">
        <v>336</v>
      </c>
    </row>
    <row r="181" spans="1:16" ht="12.75">
      <c r="A181" s="25" t="s">
        <v>45</v>
      </c>
      <c r="B181" s="29" t="s">
        <v>341</v>
      </c>
      <c r="C181" s="29" t="s">
        <v>342</v>
      </c>
      <c r="D181" s="25" t="s">
        <v>47</v>
      </c>
      <c r="E181" s="30" t="s">
        <v>343</v>
      </c>
      <c r="F181" s="31" t="s">
        <v>105</v>
      </c>
      <c r="G181" s="32">
        <v>1474</v>
      </c>
      <c r="H181" s="32">
        <v>0</v>
      </c>
      <c r="I181" s="32">
        <f>ROUND(ROUND(H181,2)*ROUND(G181,2),2)</f>
      </c>
      <c r="O181">
        <f>(I181*21)/100</f>
      </c>
      <c r="P181" t="s">
        <v>22</v>
      </c>
    </row>
    <row r="182" spans="1:5" ht="38.25">
      <c r="A182" s="33" t="s">
        <v>50</v>
      </c>
      <c r="E182" s="34" t="s">
        <v>344</v>
      </c>
    </row>
    <row r="183" spans="1:5" ht="12.75">
      <c r="A183" s="35" t="s">
        <v>52</v>
      </c>
      <c r="E183" s="36" t="s">
        <v>235</v>
      </c>
    </row>
    <row r="184" spans="1:5" ht="140.25">
      <c r="A184" t="s">
        <v>53</v>
      </c>
      <c r="E184" s="34" t="s">
        <v>345</v>
      </c>
    </row>
    <row r="185" spans="1:16" ht="12.75">
      <c r="A185" s="25" t="s">
        <v>45</v>
      </c>
      <c r="B185" s="29" t="s">
        <v>346</v>
      </c>
      <c r="C185" s="29" t="s">
        <v>347</v>
      </c>
      <c r="D185" s="25" t="s">
        <v>47</v>
      </c>
      <c r="E185" s="30" t="s">
        <v>348</v>
      </c>
      <c r="F185" s="31" t="s">
        <v>105</v>
      </c>
      <c r="G185" s="32">
        <v>1485.4</v>
      </c>
      <c r="H185" s="32">
        <v>0</v>
      </c>
      <c r="I185" s="32">
        <f>ROUND(ROUND(H185,2)*ROUND(G185,2),2)</f>
      </c>
      <c r="O185">
        <f>(I185*21)/100</f>
      </c>
      <c r="P185" t="s">
        <v>22</v>
      </c>
    </row>
    <row r="186" spans="1:5" ht="38.25">
      <c r="A186" s="33" t="s">
        <v>50</v>
      </c>
      <c r="E186" s="34" t="s">
        <v>349</v>
      </c>
    </row>
    <row r="187" spans="1:5" ht="12.75">
      <c r="A187" s="35" t="s">
        <v>52</v>
      </c>
      <c r="E187" s="36" t="s">
        <v>235</v>
      </c>
    </row>
    <row r="188" spans="1:5" ht="140.25">
      <c r="A188" t="s">
        <v>53</v>
      </c>
      <c r="E188" s="34" t="s">
        <v>345</v>
      </c>
    </row>
    <row r="189" spans="1:16" ht="12.75">
      <c r="A189" s="25" t="s">
        <v>45</v>
      </c>
      <c r="B189" s="29" t="s">
        <v>350</v>
      </c>
      <c r="C189" s="29" t="s">
        <v>351</v>
      </c>
      <c r="D189" s="25" t="s">
        <v>47</v>
      </c>
      <c r="E189" s="30" t="s">
        <v>352</v>
      </c>
      <c r="F189" s="31" t="s">
        <v>105</v>
      </c>
      <c r="G189" s="32">
        <v>299</v>
      </c>
      <c r="H189" s="32">
        <v>0</v>
      </c>
      <c r="I189" s="32">
        <f>ROUND(ROUND(H189,2)*ROUND(G189,2),2)</f>
      </c>
      <c r="O189">
        <f>(I189*21)/100</f>
      </c>
      <c r="P189" t="s">
        <v>22</v>
      </c>
    </row>
    <row r="190" spans="1:5" ht="51">
      <c r="A190" s="33" t="s">
        <v>50</v>
      </c>
      <c r="E190" s="34" t="s">
        <v>353</v>
      </c>
    </row>
    <row r="191" spans="1:5" ht="12.75">
      <c r="A191" s="35" t="s">
        <v>52</v>
      </c>
      <c r="E191" s="36" t="s">
        <v>235</v>
      </c>
    </row>
    <row r="192" spans="1:5" ht="153">
      <c r="A192" t="s">
        <v>53</v>
      </c>
      <c r="E192" s="34" t="s">
        <v>354</v>
      </c>
    </row>
    <row r="193" spans="1:16" ht="12.75">
      <c r="A193" s="25" t="s">
        <v>45</v>
      </c>
      <c r="B193" s="29" t="s">
        <v>355</v>
      </c>
      <c r="C193" s="29" t="s">
        <v>356</v>
      </c>
      <c r="D193" s="25" t="s">
        <v>47</v>
      </c>
      <c r="E193" s="30" t="s">
        <v>357</v>
      </c>
      <c r="F193" s="31" t="s">
        <v>105</v>
      </c>
      <c r="G193" s="32">
        <v>8</v>
      </c>
      <c r="H193" s="32">
        <v>0</v>
      </c>
      <c r="I193" s="32">
        <f>ROUND(ROUND(H193,2)*ROUND(G193,2),2)</f>
      </c>
      <c r="O193">
        <f>(I193*21)/100</f>
      </c>
      <c r="P193" t="s">
        <v>22</v>
      </c>
    </row>
    <row r="194" spans="1:5" ht="51">
      <c r="A194" s="33" t="s">
        <v>50</v>
      </c>
      <c r="E194" s="34" t="s">
        <v>358</v>
      </c>
    </row>
    <row r="195" spans="1:5" ht="12.75">
      <c r="A195" s="35" t="s">
        <v>52</v>
      </c>
      <c r="E195" s="36" t="s">
        <v>235</v>
      </c>
    </row>
    <row r="196" spans="1:5" ht="153">
      <c r="A196" t="s">
        <v>53</v>
      </c>
      <c r="E196" s="34" t="s">
        <v>354</v>
      </c>
    </row>
    <row r="197" spans="1:16" ht="25.5">
      <c r="A197" s="25" t="s">
        <v>45</v>
      </c>
      <c r="B197" s="29" t="s">
        <v>359</v>
      </c>
      <c r="C197" s="29" t="s">
        <v>360</v>
      </c>
      <c r="D197" s="25" t="s">
        <v>47</v>
      </c>
      <c r="E197" s="30" t="s">
        <v>361</v>
      </c>
      <c r="F197" s="31" t="s">
        <v>105</v>
      </c>
      <c r="G197" s="32">
        <v>3.5</v>
      </c>
      <c r="H197" s="32">
        <v>0</v>
      </c>
      <c r="I197" s="32">
        <f>ROUND(ROUND(H197,2)*ROUND(G197,2),2)</f>
      </c>
      <c r="O197">
        <f>(I197*21)/100</f>
      </c>
      <c r="P197" t="s">
        <v>22</v>
      </c>
    </row>
    <row r="198" spans="1:5" ht="38.25">
      <c r="A198" s="33" t="s">
        <v>50</v>
      </c>
      <c r="E198" s="34" t="s">
        <v>362</v>
      </c>
    </row>
    <row r="199" spans="1:5" ht="12.75">
      <c r="A199" s="35" t="s">
        <v>52</v>
      </c>
      <c r="E199" s="36" t="s">
        <v>235</v>
      </c>
    </row>
    <row r="200" spans="1:5" ht="153">
      <c r="A200" t="s">
        <v>53</v>
      </c>
      <c r="E200" s="34" t="s">
        <v>354</v>
      </c>
    </row>
    <row r="201" spans="1:16" ht="12.75">
      <c r="A201" s="25" t="s">
        <v>45</v>
      </c>
      <c r="B201" s="29" t="s">
        <v>363</v>
      </c>
      <c r="C201" s="29" t="s">
        <v>364</v>
      </c>
      <c r="D201" s="25" t="s">
        <v>47</v>
      </c>
      <c r="E201" s="30" t="s">
        <v>365</v>
      </c>
      <c r="F201" s="31" t="s">
        <v>168</v>
      </c>
      <c r="G201" s="32">
        <v>17</v>
      </c>
      <c r="H201" s="32">
        <v>0</v>
      </c>
      <c r="I201" s="32">
        <f>ROUND(ROUND(H201,2)*ROUND(G201,2),2)</f>
      </c>
      <c r="O201">
        <f>(I201*21)/100</f>
      </c>
      <c r="P201" t="s">
        <v>22</v>
      </c>
    </row>
    <row r="202" spans="1:5" ht="51">
      <c r="A202" s="33" t="s">
        <v>50</v>
      </c>
      <c r="E202" s="34" t="s">
        <v>366</v>
      </c>
    </row>
    <row r="203" spans="1:5" ht="12.75">
      <c r="A203" s="35" t="s">
        <v>52</v>
      </c>
      <c r="E203" s="36" t="s">
        <v>209</v>
      </c>
    </row>
    <row r="204" spans="1:5" ht="38.25">
      <c r="A204" t="s">
        <v>53</v>
      </c>
      <c r="E204" s="34" t="s">
        <v>367</v>
      </c>
    </row>
    <row r="205" spans="1:18" ht="12.75" customHeight="1">
      <c r="A205" s="6" t="s">
        <v>43</v>
      </c>
      <c r="B205" s="6"/>
      <c r="C205" s="39" t="s">
        <v>72</v>
      </c>
      <c r="D205" s="6"/>
      <c r="E205" s="27" t="s">
        <v>368</v>
      </c>
      <c r="F205" s="6"/>
      <c r="G205" s="6"/>
      <c r="H205" s="6"/>
      <c r="I205" s="40">
        <f>0+Q205</f>
      </c>
      <c r="O205">
        <f>0+R205</f>
      </c>
      <c r="Q205">
        <f>0+I206</f>
      </c>
      <c r="R205">
        <f>0+O206</f>
      </c>
    </row>
    <row r="206" spans="1:16" ht="12.75">
      <c r="A206" s="25" t="s">
        <v>45</v>
      </c>
      <c r="B206" s="29" t="s">
        <v>369</v>
      </c>
      <c r="C206" s="29" t="s">
        <v>370</v>
      </c>
      <c r="D206" s="25" t="s">
        <v>47</v>
      </c>
      <c r="E206" s="30" t="s">
        <v>371</v>
      </c>
      <c r="F206" s="31" t="s">
        <v>81</v>
      </c>
      <c r="G206" s="32">
        <v>30</v>
      </c>
      <c r="H206" s="32">
        <v>0</v>
      </c>
      <c r="I206" s="32">
        <f>ROUND(ROUND(H206,2)*ROUND(G206,2),2)</f>
      </c>
      <c r="O206">
        <f>(I206*21)/100</f>
      </c>
      <c r="P206" t="s">
        <v>22</v>
      </c>
    </row>
    <row r="207" spans="1:5" ht="12.75">
      <c r="A207" s="33" t="s">
        <v>50</v>
      </c>
      <c r="E207" s="34" t="s">
        <v>372</v>
      </c>
    </row>
    <row r="208" spans="1:5" ht="12.75">
      <c r="A208" s="35" t="s">
        <v>52</v>
      </c>
      <c r="E208" s="36" t="s">
        <v>373</v>
      </c>
    </row>
    <row r="209" spans="1:5" ht="76.5">
      <c r="A209" t="s">
        <v>53</v>
      </c>
      <c r="E209" s="34" t="s">
        <v>374</v>
      </c>
    </row>
    <row r="210" spans="1:18" ht="12.75" customHeight="1">
      <c r="A210" s="6" t="s">
        <v>43</v>
      </c>
      <c r="B210" s="6"/>
      <c r="C210" s="39" t="s">
        <v>77</v>
      </c>
      <c r="D210" s="6"/>
      <c r="E210" s="27" t="s">
        <v>375</v>
      </c>
      <c r="F210" s="6"/>
      <c r="G210" s="6"/>
      <c r="H210" s="6"/>
      <c r="I210" s="40">
        <f>0+Q210</f>
      </c>
      <c r="O210">
        <f>0+R210</f>
      </c>
      <c r="Q210">
        <f>0+I211+I215+I219+I223+I227+I231+I235+I239+I243+I247+I251+I255+I259</f>
      </c>
      <c r="R210">
        <f>0+O211+O215+O219+O223+O227+O231+O235+O239+O243+O247+O251+O255+O259</f>
      </c>
    </row>
    <row r="211" spans="1:16" ht="12.75">
      <c r="A211" s="25" t="s">
        <v>45</v>
      </c>
      <c r="B211" s="29" t="s">
        <v>376</v>
      </c>
      <c r="C211" s="29" t="s">
        <v>377</v>
      </c>
      <c r="D211" s="25" t="s">
        <v>47</v>
      </c>
      <c r="E211" s="30" t="s">
        <v>378</v>
      </c>
      <c r="F211" s="31" t="s">
        <v>168</v>
      </c>
      <c r="G211" s="32">
        <v>18</v>
      </c>
      <c r="H211" s="32">
        <v>0</v>
      </c>
      <c r="I211" s="32">
        <f>ROUND(ROUND(H211,2)*ROUND(G211,2),2)</f>
      </c>
      <c r="O211">
        <f>(I211*21)/100</f>
      </c>
      <c r="P211" t="s">
        <v>22</v>
      </c>
    </row>
    <row r="212" spans="1:5" ht="25.5">
      <c r="A212" s="33" t="s">
        <v>50</v>
      </c>
      <c r="E212" s="34" t="s">
        <v>379</v>
      </c>
    </row>
    <row r="213" spans="1:5" ht="12.75">
      <c r="A213" s="35" t="s">
        <v>52</v>
      </c>
      <c r="E213" s="36" t="s">
        <v>47</v>
      </c>
    </row>
    <row r="214" spans="1:5" ht="242.25">
      <c r="A214" t="s">
        <v>53</v>
      </c>
      <c r="E214" s="34" t="s">
        <v>380</v>
      </c>
    </row>
    <row r="215" spans="1:16" ht="12.75">
      <c r="A215" s="25" t="s">
        <v>45</v>
      </c>
      <c r="B215" s="29" t="s">
        <v>381</v>
      </c>
      <c r="C215" s="29" t="s">
        <v>382</v>
      </c>
      <c r="D215" s="25" t="s">
        <v>47</v>
      </c>
      <c r="E215" s="30" t="s">
        <v>383</v>
      </c>
      <c r="F215" s="31" t="s">
        <v>168</v>
      </c>
      <c r="G215" s="32">
        <v>18</v>
      </c>
      <c r="H215" s="32">
        <v>0</v>
      </c>
      <c r="I215" s="32">
        <f>ROUND(ROUND(H215,2)*ROUND(G215,2),2)</f>
      </c>
      <c r="O215">
        <f>(I215*21)/100</f>
      </c>
      <c r="P215" t="s">
        <v>22</v>
      </c>
    </row>
    <row r="216" spans="1:5" ht="12.75">
      <c r="A216" s="33" t="s">
        <v>50</v>
      </c>
      <c r="E216" s="34" t="s">
        <v>384</v>
      </c>
    </row>
    <row r="217" spans="1:5" ht="12.75">
      <c r="A217" s="35" t="s">
        <v>52</v>
      </c>
      <c r="E217" s="36" t="s">
        <v>47</v>
      </c>
    </row>
    <row r="218" spans="1:5" ht="242.25">
      <c r="A218" t="s">
        <v>53</v>
      </c>
      <c r="E218" s="34" t="s">
        <v>385</v>
      </c>
    </row>
    <row r="219" spans="1:16" ht="12.75">
      <c r="A219" s="25" t="s">
        <v>45</v>
      </c>
      <c r="B219" s="29" t="s">
        <v>386</v>
      </c>
      <c r="C219" s="29" t="s">
        <v>387</v>
      </c>
      <c r="D219" s="25" t="s">
        <v>47</v>
      </c>
      <c r="E219" s="30" t="s">
        <v>388</v>
      </c>
      <c r="F219" s="31" t="s">
        <v>168</v>
      </c>
      <c r="G219" s="32">
        <v>18</v>
      </c>
      <c r="H219" s="32">
        <v>0</v>
      </c>
      <c r="I219" s="32">
        <f>ROUND(ROUND(H219,2)*ROUND(G219,2),2)</f>
      </c>
      <c r="O219">
        <f>(I219*21)/100</f>
      </c>
      <c r="P219" t="s">
        <v>22</v>
      </c>
    </row>
    <row r="220" spans="1:5" ht="12.75">
      <c r="A220" s="33" t="s">
        <v>50</v>
      </c>
      <c r="E220" s="34" t="s">
        <v>389</v>
      </c>
    </row>
    <row r="221" spans="1:5" ht="12.75">
      <c r="A221" s="35" t="s">
        <v>52</v>
      </c>
      <c r="E221" s="36" t="s">
        <v>47</v>
      </c>
    </row>
    <row r="222" spans="1:5" ht="242.25">
      <c r="A222" t="s">
        <v>53</v>
      </c>
      <c r="E222" s="34" t="s">
        <v>385</v>
      </c>
    </row>
    <row r="223" spans="1:16" ht="12.75">
      <c r="A223" s="25" t="s">
        <v>45</v>
      </c>
      <c r="B223" s="29" t="s">
        <v>390</v>
      </c>
      <c r="C223" s="29" t="s">
        <v>391</v>
      </c>
      <c r="D223" s="25" t="s">
        <v>47</v>
      </c>
      <c r="E223" s="30" t="s">
        <v>392</v>
      </c>
      <c r="F223" s="31" t="s">
        <v>168</v>
      </c>
      <c r="G223" s="32">
        <v>18</v>
      </c>
      <c r="H223" s="32">
        <v>0</v>
      </c>
      <c r="I223" s="32">
        <f>ROUND(ROUND(H223,2)*ROUND(G223,2),2)</f>
      </c>
      <c r="O223">
        <f>(I223*21)/100</f>
      </c>
      <c r="P223" t="s">
        <v>22</v>
      </c>
    </row>
    <row r="224" spans="1:5" ht="25.5">
      <c r="A224" s="33" t="s">
        <v>50</v>
      </c>
      <c r="E224" s="34" t="s">
        <v>393</v>
      </c>
    </row>
    <row r="225" spans="1:5" ht="12.75">
      <c r="A225" s="35" t="s">
        <v>52</v>
      </c>
      <c r="E225" s="36" t="s">
        <v>47</v>
      </c>
    </row>
    <row r="226" spans="1:5" ht="242.25">
      <c r="A226" t="s">
        <v>53</v>
      </c>
      <c r="E226" s="34" t="s">
        <v>380</v>
      </c>
    </row>
    <row r="227" spans="1:16" ht="12.75">
      <c r="A227" s="25" t="s">
        <v>45</v>
      </c>
      <c r="B227" s="29" t="s">
        <v>394</v>
      </c>
      <c r="C227" s="29" t="s">
        <v>395</v>
      </c>
      <c r="D227" s="25" t="s">
        <v>47</v>
      </c>
      <c r="E227" s="30" t="s">
        <v>396</v>
      </c>
      <c r="F227" s="31" t="s">
        <v>168</v>
      </c>
      <c r="G227" s="32">
        <v>18</v>
      </c>
      <c r="H227" s="32">
        <v>0</v>
      </c>
      <c r="I227" s="32">
        <f>ROUND(ROUND(H227,2)*ROUND(G227,2),2)</f>
      </c>
      <c r="O227">
        <f>(I227*21)/100</f>
      </c>
      <c r="P227" t="s">
        <v>22</v>
      </c>
    </row>
    <row r="228" spans="1:5" ht="25.5">
      <c r="A228" s="33" t="s">
        <v>50</v>
      </c>
      <c r="E228" s="34" t="s">
        <v>397</v>
      </c>
    </row>
    <row r="229" spans="1:5" ht="12.75">
      <c r="A229" s="35" t="s">
        <v>52</v>
      </c>
      <c r="E229" s="36" t="s">
        <v>47</v>
      </c>
    </row>
    <row r="230" spans="1:5" ht="242.25">
      <c r="A230" t="s">
        <v>53</v>
      </c>
      <c r="E230" s="34" t="s">
        <v>398</v>
      </c>
    </row>
    <row r="231" spans="1:16" ht="12.75">
      <c r="A231" s="25" t="s">
        <v>45</v>
      </c>
      <c r="B231" s="29" t="s">
        <v>399</v>
      </c>
      <c r="C231" s="29" t="s">
        <v>400</v>
      </c>
      <c r="D231" s="25" t="s">
        <v>47</v>
      </c>
      <c r="E231" s="30" t="s">
        <v>401</v>
      </c>
      <c r="F231" s="31" t="s">
        <v>168</v>
      </c>
      <c r="G231" s="32">
        <v>18</v>
      </c>
      <c r="H231" s="32">
        <v>0</v>
      </c>
      <c r="I231" s="32">
        <f>ROUND(ROUND(H231,2)*ROUND(G231,2),2)</f>
      </c>
      <c r="O231">
        <f>(I231*21)/100</f>
      </c>
      <c r="P231" t="s">
        <v>22</v>
      </c>
    </row>
    <row r="232" spans="1:5" ht="12.75">
      <c r="A232" s="33" t="s">
        <v>50</v>
      </c>
      <c r="E232" s="34" t="s">
        <v>402</v>
      </c>
    </row>
    <row r="233" spans="1:5" ht="12.75">
      <c r="A233" s="35" t="s">
        <v>52</v>
      </c>
      <c r="E233" s="36" t="s">
        <v>47</v>
      </c>
    </row>
    <row r="234" spans="1:5" ht="229.5">
      <c r="A234" t="s">
        <v>53</v>
      </c>
      <c r="E234" s="34" t="s">
        <v>403</v>
      </c>
    </row>
    <row r="235" spans="1:16" ht="12.75">
      <c r="A235" s="25" t="s">
        <v>45</v>
      </c>
      <c r="B235" s="29" t="s">
        <v>404</v>
      </c>
      <c r="C235" s="29" t="s">
        <v>405</v>
      </c>
      <c r="D235" s="25" t="s">
        <v>47</v>
      </c>
      <c r="E235" s="30" t="s">
        <v>406</v>
      </c>
      <c r="F235" s="31" t="s">
        <v>81</v>
      </c>
      <c r="G235" s="32">
        <v>2</v>
      </c>
      <c r="H235" s="32">
        <v>0</v>
      </c>
      <c r="I235" s="32">
        <f>ROUND(ROUND(H235,2)*ROUND(G235,2),2)</f>
      </c>
      <c r="O235">
        <f>(I235*21)/100</f>
      </c>
      <c r="P235" t="s">
        <v>22</v>
      </c>
    </row>
    <row r="236" spans="1:5" ht="38.25">
      <c r="A236" s="33" t="s">
        <v>50</v>
      </c>
      <c r="E236" s="34" t="s">
        <v>407</v>
      </c>
    </row>
    <row r="237" spans="1:5" ht="12.75">
      <c r="A237" s="35" t="s">
        <v>52</v>
      </c>
      <c r="E237" s="36" t="s">
        <v>47</v>
      </c>
    </row>
    <row r="238" spans="1:5" ht="242.25">
      <c r="A238" t="s">
        <v>53</v>
      </c>
      <c r="E238" s="34" t="s">
        <v>408</v>
      </c>
    </row>
    <row r="239" spans="1:16" ht="12.75">
      <c r="A239" s="25" t="s">
        <v>45</v>
      </c>
      <c r="B239" s="29" t="s">
        <v>409</v>
      </c>
      <c r="C239" s="29" t="s">
        <v>410</v>
      </c>
      <c r="D239" s="25" t="s">
        <v>47</v>
      </c>
      <c r="E239" s="30" t="s">
        <v>411</v>
      </c>
      <c r="F239" s="31" t="s">
        <v>81</v>
      </c>
      <c r="G239" s="32">
        <v>1</v>
      </c>
      <c r="H239" s="32">
        <v>0</v>
      </c>
      <c r="I239" s="32">
        <f>ROUND(ROUND(H239,2)*ROUND(G239,2),2)</f>
      </c>
      <c r="O239">
        <f>(I239*21)/100</f>
      </c>
      <c r="P239" t="s">
        <v>22</v>
      </c>
    </row>
    <row r="240" spans="1:5" ht="38.25">
      <c r="A240" s="33" t="s">
        <v>50</v>
      </c>
      <c r="E240" s="34" t="s">
        <v>412</v>
      </c>
    </row>
    <row r="241" spans="1:5" ht="12.75">
      <c r="A241" s="35" t="s">
        <v>52</v>
      </c>
      <c r="E241" s="36" t="s">
        <v>47</v>
      </c>
    </row>
    <row r="242" spans="1:5" ht="255">
      <c r="A242" t="s">
        <v>53</v>
      </c>
      <c r="E242" s="34" t="s">
        <v>413</v>
      </c>
    </row>
    <row r="243" spans="1:16" ht="12.75">
      <c r="A243" s="25" t="s">
        <v>45</v>
      </c>
      <c r="B243" s="29" t="s">
        <v>414</v>
      </c>
      <c r="C243" s="29" t="s">
        <v>415</v>
      </c>
      <c r="D243" s="25" t="s">
        <v>47</v>
      </c>
      <c r="E243" s="30" t="s">
        <v>416</v>
      </c>
      <c r="F243" s="31" t="s">
        <v>168</v>
      </c>
      <c r="G243" s="32">
        <v>18</v>
      </c>
      <c r="H243" s="32">
        <v>0</v>
      </c>
      <c r="I243" s="32">
        <f>ROUND(ROUND(H243,2)*ROUND(G243,2),2)</f>
      </c>
      <c r="O243">
        <f>(I243*21)/100</f>
      </c>
      <c r="P243" t="s">
        <v>22</v>
      </c>
    </row>
    <row r="244" spans="1:5" ht="12.75">
      <c r="A244" s="33" t="s">
        <v>50</v>
      </c>
      <c r="E244" s="34" t="s">
        <v>417</v>
      </c>
    </row>
    <row r="245" spans="1:5" ht="12.75">
      <c r="A245" s="35" t="s">
        <v>52</v>
      </c>
      <c r="E245" s="36" t="s">
        <v>47</v>
      </c>
    </row>
    <row r="246" spans="1:5" ht="51">
      <c r="A246" t="s">
        <v>53</v>
      </c>
      <c r="E246" s="34" t="s">
        <v>418</v>
      </c>
    </row>
    <row r="247" spans="1:16" ht="12.75">
      <c r="A247" s="25" t="s">
        <v>45</v>
      </c>
      <c r="B247" s="29" t="s">
        <v>419</v>
      </c>
      <c r="C247" s="29" t="s">
        <v>420</v>
      </c>
      <c r="D247" s="25" t="s">
        <v>47</v>
      </c>
      <c r="E247" s="30" t="s">
        <v>421</v>
      </c>
      <c r="F247" s="31" t="s">
        <v>168</v>
      </c>
      <c r="G247" s="32">
        <v>18</v>
      </c>
      <c r="H247" s="32">
        <v>0</v>
      </c>
      <c r="I247" s="32">
        <f>ROUND(ROUND(H247,2)*ROUND(G247,2),2)</f>
      </c>
      <c r="O247">
        <f>(I247*21)/100</f>
      </c>
      <c r="P247" t="s">
        <v>22</v>
      </c>
    </row>
    <row r="248" spans="1:5" ht="12.75">
      <c r="A248" s="33" t="s">
        <v>50</v>
      </c>
      <c r="E248" s="34" t="s">
        <v>422</v>
      </c>
    </row>
    <row r="249" spans="1:5" ht="12.75">
      <c r="A249" s="35" t="s">
        <v>52</v>
      </c>
      <c r="E249" s="36" t="s">
        <v>47</v>
      </c>
    </row>
    <row r="250" spans="1:5" ht="51">
      <c r="A250" t="s">
        <v>53</v>
      </c>
      <c r="E250" s="34" t="s">
        <v>418</v>
      </c>
    </row>
    <row r="251" spans="1:16" ht="12.75">
      <c r="A251" s="25" t="s">
        <v>45</v>
      </c>
      <c r="B251" s="29" t="s">
        <v>423</v>
      </c>
      <c r="C251" s="29" t="s">
        <v>424</v>
      </c>
      <c r="D251" s="25" t="s">
        <v>47</v>
      </c>
      <c r="E251" s="30" t="s">
        <v>425</v>
      </c>
      <c r="F251" s="31" t="s">
        <v>168</v>
      </c>
      <c r="G251" s="32">
        <v>18</v>
      </c>
      <c r="H251" s="32">
        <v>0</v>
      </c>
      <c r="I251" s="32">
        <f>ROUND(ROUND(H251,2)*ROUND(G251,2),2)</f>
      </c>
      <c r="O251">
        <f>(I251*21)/100</f>
      </c>
      <c r="P251" t="s">
        <v>22</v>
      </c>
    </row>
    <row r="252" spans="1:5" ht="12.75">
      <c r="A252" s="33" t="s">
        <v>50</v>
      </c>
      <c r="E252" s="34" t="s">
        <v>426</v>
      </c>
    </row>
    <row r="253" spans="1:5" ht="12.75">
      <c r="A253" s="35" t="s">
        <v>52</v>
      </c>
      <c r="E253" s="36" t="s">
        <v>47</v>
      </c>
    </row>
    <row r="254" spans="1:5" ht="51">
      <c r="A254" t="s">
        <v>53</v>
      </c>
      <c r="E254" s="34" t="s">
        <v>418</v>
      </c>
    </row>
    <row r="255" spans="1:16" ht="12.75">
      <c r="A255" s="25" t="s">
        <v>45</v>
      </c>
      <c r="B255" s="29" t="s">
        <v>427</v>
      </c>
      <c r="C255" s="29" t="s">
        <v>428</v>
      </c>
      <c r="D255" s="25" t="s">
        <v>47</v>
      </c>
      <c r="E255" s="30" t="s">
        <v>429</v>
      </c>
      <c r="F255" s="31" t="s">
        <v>168</v>
      </c>
      <c r="G255" s="32">
        <v>18</v>
      </c>
      <c r="H255" s="32">
        <v>0</v>
      </c>
      <c r="I255" s="32">
        <f>ROUND(ROUND(H255,2)*ROUND(G255,2),2)</f>
      </c>
      <c r="O255">
        <f>(I255*21)/100</f>
      </c>
      <c r="P255" t="s">
        <v>22</v>
      </c>
    </row>
    <row r="256" spans="1:5" ht="12.75">
      <c r="A256" s="33" t="s">
        <v>50</v>
      </c>
      <c r="E256" s="34" t="s">
        <v>417</v>
      </c>
    </row>
    <row r="257" spans="1:5" ht="12.75">
      <c r="A257" s="35" t="s">
        <v>52</v>
      </c>
      <c r="E257" s="36" t="s">
        <v>47</v>
      </c>
    </row>
    <row r="258" spans="1:5" ht="25.5">
      <c r="A258" t="s">
        <v>53</v>
      </c>
      <c r="E258" s="34" t="s">
        <v>430</v>
      </c>
    </row>
    <row r="259" spans="1:16" ht="12.75">
      <c r="A259" s="25" t="s">
        <v>45</v>
      </c>
      <c r="B259" s="29" t="s">
        <v>431</v>
      </c>
      <c r="C259" s="29" t="s">
        <v>432</v>
      </c>
      <c r="D259" s="25" t="s">
        <v>47</v>
      </c>
      <c r="E259" s="30" t="s">
        <v>433</v>
      </c>
      <c r="F259" s="31" t="s">
        <v>168</v>
      </c>
      <c r="G259" s="32">
        <v>18</v>
      </c>
      <c r="H259" s="32">
        <v>0</v>
      </c>
      <c r="I259" s="32">
        <f>ROUND(ROUND(H259,2)*ROUND(G259,2),2)</f>
      </c>
      <c r="O259">
        <f>(I259*21)/100</f>
      </c>
      <c r="P259" t="s">
        <v>22</v>
      </c>
    </row>
    <row r="260" spans="1:5" ht="12.75">
      <c r="A260" s="33" t="s">
        <v>50</v>
      </c>
      <c r="E260" s="34" t="s">
        <v>422</v>
      </c>
    </row>
    <row r="261" spans="1:5" ht="12.75">
      <c r="A261" s="35" t="s">
        <v>52</v>
      </c>
      <c r="E261" s="36" t="s">
        <v>47</v>
      </c>
    </row>
    <row r="262" spans="1:5" ht="25.5">
      <c r="A262" t="s">
        <v>53</v>
      </c>
      <c r="E262" s="34" t="s">
        <v>430</v>
      </c>
    </row>
    <row r="263" spans="1:18" ht="12.75" customHeight="1">
      <c r="A263" s="6" t="s">
        <v>43</v>
      </c>
      <c r="B263" s="6"/>
      <c r="C263" s="39" t="s">
        <v>40</v>
      </c>
      <c r="D263" s="6"/>
      <c r="E263" s="27" t="s">
        <v>150</v>
      </c>
      <c r="F263" s="6"/>
      <c r="G263" s="6"/>
      <c r="H263" s="6"/>
      <c r="I263" s="40">
        <f>0+Q263</f>
      </c>
      <c r="O263">
        <f>0+R263</f>
      </c>
      <c r="Q263">
        <f>0+I264+I268+I272+I276+I280+I284+I288+I292+I296+I300+I304+I308+I312</f>
      </c>
      <c r="R263">
        <f>0+O264+O268+O272+O276+O280+O284+O288+O292+O296+O300+O304+O308+O312</f>
      </c>
    </row>
    <row r="264" spans="1:16" ht="12.75">
      <c r="A264" s="25" t="s">
        <v>45</v>
      </c>
      <c r="B264" s="29" t="s">
        <v>434</v>
      </c>
      <c r="C264" s="29" t="s">
        <v>435</v>
      </c>
      <c r="D264" s="25" t="s">
        <v>47</v>
      </c>
      <c r="E264" s="30" t="s">
        <v>436</v>
      </c>
      <c r="F264" s="31" t="s">
        <v>168</v>
      </c>
      <c r="G264" s="32">
        <v>15.3</v>
      </c>
      <c r="H264" s="32">
        <v>0</v>
      </c>
      <c r="I264" s="32">
        <f>ROUND(ROUND(H264,2)*ROUND(G264,2),2)</f>
      </c>
      <c r="O264">
        <f>(I264*21)/100</f>
      </c>
      <c r="P264" t="s">
        <v>22</v>
      </c>
    </row>
    <row r="265" spans="1:5" ht="38.25">
      <c r="A265" s="33" t="s">
        <v>50</v>
      </c>
      <c r="E265" s="34" t="s">
        <v>437</v>
      </c>
    </row>
    <row r="266" spans="1:5" ht="12.75">
      <c r="A266" s="35" t="s">
        <v>52</v>
      </c>
      <c r="E266" s="36" t="s">
        <v>209</v>
      </c>
    </row>
    <row r="267" spans="1:5" ht="63.75">
      <c r="A267" t="s">
        <v>53</v>
      </c>
      <c r="E267" s="34" t="s">
        <v>438</v>
      </c>
    </row>
    <row r="268" spans="1:16" ht="25.5">
      <c r="A268" s="25" t="s">
        <v>45</v>
      </c>
      <c r="B268" s="29" t="s">
        <v>439</v>
      </c>
      <c r="C268" s="29" t="s">
        <v>440</v>
      </c>
      <c r="D268" s="25" t="s">
        <v>47</v>
      </c>
      <c r="E268" s="30" t="s">
        <v>441</v>
      </c>
      <c r="F268" s="31" t="s">
        <v>168</v>
      </c>
      <c r="G268" s="32">
        <v>127</v>
      </c>
      <c r="H268" s="32">
        <v>0</v>
      </c>
      <c r="I268" s="32">
        <f>ROUND(ROUND(H268,2)*ROUND(G268,2),2)</f>
      </c>
      <c r="O268">
        <f>(I268*21)/100</f>
      </c>
      <c r="P268" t="s">
        <v>22</v>
      </c>
    </row>
    <row r="269" spans="1:5" ht="89.25">
      <c r="A269" s="33" t="s">
        <v>50</v>
      </c>
      <c r="E269" s="34" t="s">
        <v>442</v>
      </c>
    </row>
    <row r="270" spans="1:5" ht="12.75">
      <c r="A270" s="35" t="s">
        <v>52</v>
      </c>
      <c r="E270" s="36" t="s">
        <v>209</v>
      </c>
    </row>
    <row r="271" spans="1:5" ht="127.5">
      <c r="A271" t="s">
        <v>53</v>
      </c>
      <c r="E271" s="34" t="s">
        <v>443</v>
      </c>
    </row>
    <row r="272" spans="1:16" ht="12.75">
      <c r="A272" s="25" t="s">
        <v>45</v>
      </c>
      <c r="B272" s="29" t="s">
        <v>444</v>
      </c>
      <c r="C272" s="29" t="s">
        <v>445</v>
      </c>
      <c r="D272" s="25" t="s">
        <v>47</v>
      </c>
      <c r="E272" s="30" t="s">
        <v>446</v>
      </c>
      <c r="F272" s="31" t="s">
        <v>81</v>
      </c>
      <c r="G272" s="32">
        <v>10</v>
      </c>
      <c r="H272" s="32">
        <v>0</v>
      </c>
      <c r="I272" s="32">
        <f>ROUND(ROUND(H272,2)*ROUND(G272,2),2)</f>
      </c>
      <c r="O272">
        <f>(I272*21)/100</f>
      </c>
      <c r="P272" t="s">
        <v>22</v>
      </c>
    </row>
    <row r="273" spans="1:5" ht="25.5">
      <c r="A273" s="33" t="s">
        <v>50</v>
      </c>
      <c r="E273" s="34" t="s">
        <v>447</v>
      </c>
    </row>
    <row r="274" spans="1:5" ht="12.75">
      <c r="A274" s="35" t="s">
        <v>52</v>
      </c>
      <c r="E274" s="36" t="s">
        <v>47</v>
      </c>
    </row>
    <row r="275" spans="1:5" ht="51">
      <c r="A275" t="s">
        <v>53</v>
      </c>
      <c r="E275" s="34" t="s">
        <v>448</v>
      </c>
    </row>
    <row r="276" spans="1:16" ht="25.5">
      <c r="A276" s="25" t="s">
        <v>45</v>
      </c>
      <c r="B276" s="29" t="s">
        <v>449</v>
      </c>
      <c r="C276" s="29" t="s">
        <v>450</v>
      </c>
      <c r="D276" s="25" t="s">
        <v>47</v>
      </c>
      <c r="E276" s="30" t="s">
        <v>451</v>
      </c>
      <c r="F276" s="31" t="s">
        <v>81</v>
      </c>
      <c r="G276" s="32">
        <v>4</v>
      </c>
      <c r="H276" s="32">
        <v>0</v>
      </c>
      <c r="I276" s="32">
        <f>ROUND(ROUND(H276,2)*ROUND(G276,2),2)</f>
      </c>
      <c r="O276">
        <f>(I276*21)/100</f>
      </c>
      <c r="P276" t="s">
        <v>22</v>
      </c>
    </row>
    <row r="277" spans="1:5" ht="25.5">
      <c r="A277" s="33" t="s">
        <v>50</v>
      </c>
      <c r="E277" s="34" t="s">
        <v>452</v>
      </c>
    </row>
    <row r="278" spans="1:5" ht="12.75">
      <c r="A278" s="35" t="s">
        <v>52</v>
      </c>
      <c r="E278" s="36" t="s">
        <v>47</v>
      </c>
    </row>
    <row r="279" spans="1:5" ht="51">
      <c r="A279" t="s">
        <v>53</v>
      </c>
      <c r="E279" s="34" t="s">
        <v>448</v>
      </c>
    </row>
    <row r="280" spans="1:16" ht="12.75">
      <c r="A280" s="25" t="s">
        <v>45</v>
      </c>
      <c r="B280" s="29" t="s">
        <v>453</v>
      </c>
      <c r="C280" s="29" t="s">
        <v>454</v>
      </c>
      <c r="D280" s="25" t="s">
        <v>47</v>
      </c>
      <c r="E280" s="30" t="s">
        <v>455</v>
      </c>
      <c r="F280" s="31" t="s">
        <v>121</v>
      </c>
      <c r="G280" s="32">
        <v>0.22</v>
      </c>
      <c r="H280" s="32">
        <v>0</v>
      </c>
      <c r="I280" s="32">
        <f>ROUND(ROUND(H280,2)*ROUND(G280,2),2)</f>
      </c>
      <c r="O280">
        <f>(I280*21)/100</f>
      </c>
      <c r="P280" t="s">
        <v>22</v>
      </c>
    </row>
    <row r="281" spans="1:5" ht="38.25">
      <c r="A281" s="33" t="s">
        <v>50</v>
      </c>
      <c r="E281" s="34" t="s">
        <v>456</v>
      </c>
    </row>
    <row r="282" spans="1:5" ht="12.75">
      <c r="A282" s="35" t="s">
        <v>52</v>
      </c>
      <c r="E282" s="36" t="s">
        <v>457</v>
      </c>
    </row>
    <row r="283" spans="1:5" ht="25.5">
      <c r="A283" t="s">
        <v>53</v>
      </c>
      <c r="E283" s="34" t="s">
        <v>458</v>
      </c>
    </row>
    <row r="284" spans="1:16" ht="12.75">
      <c r="A284" s="25" t="s">
        <v>45</v>
      </c>
      <c r="B284" s="29" t="s">
        <v>459</v>
      </c>
      <c r="C284" s="29" t="s">
        <v>460</v>
      </c>
      <c r="D284" s="25" t="s">
        <v>47</v>
      </c>
      <c r="E284" s="30" t="s">
        <v>461</v>
      </c>
      <c r="F284" s="31" t="s">
        <v>168</v>
      </c>
      <c r="G284" s="32">
        <v>285</v>
      </c>
      <c r="H284" s="32">
        <v>0</v>
      </c>
      <c r="I284" s="32">
        <f>ROUND(ROUND(H284,2)*ROUND(G284,2),2)</f>
      </c>
      <c r="O284">
        <f>(I284*21)/100</f>
      </c>
      <c r="P284" t="s">
        <v>22</v>
      </c>
    </row>
    <row r="285" spans="1:5" ht="38.25">
      <c r="A285" s="33" t="s">
        <v>50</v>
      </c>
      <c r="E285" s="34" t="s">
        <v>462</v>
      </c>
    </row>
    <row r="286" spans="1:5" ht="12.75">
      <c r="A286" s="35" t="s">
        <v>52</v>
      </c>
      <c r="E286" s="36" t="s">
        <v>209</v>
      </c>
    </row>
    <row r="287" spans="1:5" ht="25.5">
      <c r="A287" t="s">
        <v>53</v>
      </c>
      <c r="E287" s="34" t="s">
        <v>463</v>
      </c>
    </row>
    <row r="288" spans="1:16" ht="12.75">
      <c r="A288" s="25" t="s">
        <v>45</v>
      </c>
      <c r="B288" s="29" t="s">
        <v>464</v>
      </c>
      <c r="C288" s="29" t="s">
        <v>465</v>
      </c>
      <c r="D288" s="25" t="s">
        <v>47</v>
      </c>
      <c r="E288" s="30" t="s">
        <v>466</v>
      </c>
      <c r="F288" s="31" t="s">
        <v>168</v>
      </c>
      <c r="G288" s="32">
        <v>2.5</v>
      </c>
      <c r="H288" s="32">
        <v>0</v>
      </c>
      <c r="I288" s="32">
        <f>ROUND(ROUND(H288,2)*ROUND(G288,2),2)</f>
      </c>
      <c r="O288">
        <f>(I288*21)/100</f>
      </c>
      <c r="P288" t="s">
        <v>22</v>
      </c>
    </row>
    <row r="289" spans="1:5" ht="51">
      <c r="A289" s="33" t="s">
        <v>50</v>
      </c>
      <c r="E289" s="34" t="s">
        <v>467</v>
      </c>
    </row>
    <row r="290" spans="1:5" ht="12.75">
      <c r="A290" s="35" t="s">
        <v>52</v>
      </c>
      <c r="E290" s="36" t="s">
        <v>209</v>
      </c>
    </row>
    <row r="291" spans="1:5" ht="25.5">
      <c r="A291" t="s">
        <v>53</v>
      </c>
      <c r="E291" s="34" t="s">
        <v>463</v>
      </c>
    </row>
    <row r="292" spans="1:16" ht="12.75">
      <c r="A292" s="25" t="s">
        <v>45</v>
      </c>
      <c r="B292" s="29" t="s">
        <v>468</v>
      </c>
      <c r="C292" s="29" t="s">
        <v>469</v>
      </c>
      <c r="D292" s="25" t="s">
        <v>79</v>
      </c>
      <c r="E292" s="30" t="s">
        <v>470</v>
      </c>
      <c r="F292" s="31" t="s">
        <v>168</v>
      </c>
      <c r="G292" s="32">
        <v>438</v>
      </c>
      <c r="H292" s="32">
        <v>0</v>
      </c>
      <c r="I292" s="32">
        <f>ROUND(ROUND(H292,2)*ROUND(G292,2),2)</f>
      </c>
      <c r="O292">
        <f>(I292*21)/100</f>
      </c>
      <c r="P292" t="s">
        <v>22</v>
      </c>
    </row>
    <row r="293" spans="1:5" ht="51">
      <c r="A293" s="33" t="s">
        <v>50</v>
      </c>
      <c r="E293" s="34" t="s">
        <v>471</v>
      </c>
    </row>
    <row r="294" spans="1:5" ht="12.75">
      <c r="A294" s="35" t="s">
        <v>52</v>
      </c>
      <c r="E294" s="36" t="s">
        <v>209</v>
      </c>
    </row>
    <row r="295" spans="1:5" ht="25.5">
      <c r="A295" t="s">
        <v>53</v>
      </c>
      <c r="E295" s="34" t="s">
        <v>463</v>
      </c>
    </row>
    <row r="296" spans="1:16" ht="12.75">
      <c r="A296" s="25" t="s">
        <v>45</v>
      </c>
      <c r="B296" s="29" t="s">
        <v>472</v>
      </c>
      <c r="C296" s="29" t="s">
        <v>469</v>
      </c>
      <c r="D296" s="25" t="s">
        <v>108</v>
      </c>
      <c r="E296" s="30" t="s">
        <v>470</v>
      </c>
      <c r="F296" s="31" t="s">
        <v>168</v>
      </c>
      <c r="G296" s="32">
        <v>32</v>
      </c>
      <c r="H296" s="32">
        <v>0</v>
      </c>
      <c r="I296" s="32">
        <f>ROUND(ROUND(H296,2)*ROUND(G296,2),2)</f>
      </c>
      <c r="O296">
        <f>(I296*21)/100</f>
      </c>
      <c r="P296" t="s">
        <v>22</v>
      </c>
    </row>
    <row r="297" spans="1:5" ht="51">
      <c r="A297" s="33" t="s">
        <v>50</v>
      </c>
      <c r="E297" s="34" t="s">
        <v>473</v>
      </c>
    </row>
    <row r="298" spans="1:5" ht="12.75">
      <c r="A298" s="35" t="s">
        <v>52</v>
      </c>
      <c r="E298" s="36" t="s">
        <v>209</v>
      </c>
    </row>
    <row r="299" spans="1:5" ht="25.5">
      <c r="A299" t="s">
        <v>53</v>
      </c>
      <c r="E299" s="34" t="s">
        <v>463</v>
      </c>
    </row>
    <row r="300" spans="1:16" ht="12.75">
      <c r="A300" s="25" t="s">
        <v>45</v>
      </c>
      <c r="B300" s="29" t="s">
        <v>474</v>
      </c>
      <c r="C300" s="29" t="s">
        <v>469</v>
      </c>
      <c r="D300" s="25" t="s">
        <v>238</v>
      </c>
      <c r="E300" s="30" t="s">
        <v>470</v>
      </c>
      <c r="F300" s="31" t="s">
        <v>168</v>
      </c>
      <c r="G300" s="32">
        <v>7</v>
      </c>
      <c r="H300" s="32">
        <v>0</v>
      </c>
      <c r="I300" s="32">
        <f>ROUND(ROUND(H300,2)*ROUND(G300,2),2)</f>
      </c>
      <c r="O300">
        <f>(I300*21)/100</f>
      </c>
      <c r="P300" t="s">
        <v>22</v>
      </c>
    </row>
    <row r="301" spans="1:5" ht="38.25">
      <c r="A301" s="33" t="s">
        <v>50</v>
      </c>
      <c r="E301" s="34" t="s">
        <v>475</v>
      </c>
    </row>
    <row r="302" spans="1:5" ht="12.75">
      <c r="A302" s="35" t="s">
        <v>52</v>
      </c>
      <c r="E302" s="36" t="s">
        <v>209</v>
      </c>
    </row>
    <row r="303" spans="1:5" ht="25.5">
      <c r="A303" t="s">
        <v>53</v>
      </c>
      <c r="E303" s="34" t="s">
        <v>463</v>
      </c>
    </row>
    <row r="304" spans="1:16" ht="12.75">
      <c r="A304" s="25" t="s">
        <v>45</v>
      </c>
      <c r="B304" s="29" t="s">
        <v>476</v>
      </c>
      <c r="C304" s="29" t="s">
        <v>477</v>
      </c>
      <c r="D304" s="25" t="s">
        <v>47</v>
      </c>
      <c r="E304" s="30" t="s">
        <v>478</v>
      </c>
      <c r="F304" s="31" t="s">
        <v>168</v>
      </c>
      <c r="G304" s="32">
        <v>477</v>
      </c>
      <c r="H304" s="32">
        <v>0</v>
      </c>
      <c r="I304" s="32">
        <f>ROUND(ROUND(H304,2)*ROUND(G304,2),2)</f>
      </c>
      <c r="O304">
        <f>(I304*21)/100</f>
      </c>
      <c r="P304" t="s">
        <v>22</v>
      </c>
    </row>
    <row r="305" spans="1:5" ht="51">
      <c r="A305" s="33" t="s">
        <v>50</v>
      </c>
      <c r="E305" s="34" t="s">
        <v>479</v>
      </c>
    </row>
    <row r="306" spans="1:5" ht="12.75">
      <c r="A306" s="35" t="s">
        <v>52</v>
      </c>
      <c r="E306" s="36" t="s">
        <v>209</v>
      </c>
    </row>
    <row r="307" spans="1:5" ht="25.5">
      <c r="A307" t="s">
        <v>53</v>
      </c>
      <c r="E307" s="34" t="s">
        <v>480</v>
      </c>
    </row>
    <row r="308" spans="1:16" ht="12.75">
      <c r="A308" s="25" t="s">
        <v>45</v>
      </c>
      <c r="B308" s="29" t="s">
        <v>481</v>
      </c>
      <c r="C308" s="29" t="s">
        <v>482</v>
      </c>
      <c r="D308" s="25" t="s">
        <v>47</v>
      </c>
      <c r="E308" s="30" t="s">
        <v>483</v>
      </c>
      <c r="F308" s="31" t="s">
        <v>168</v>
      </c>
      <c r="G308" s="32">
        <v>17</v>
      </c>
      <c r="H308" s="32">
        <v>0</v>
      </c>
      <c r="I308" s="32">
        <f>ROUND(ROUND(H308,2)*ROUND(G308,2),2)</f>
      </c>
      <c r="O308">
        <f>(I308*21)/100</f>
      </c>
      <c r="P308" t="s">
        <v>22</v>
      </c>
    </row>
    <row r="309" spans="1:5" ht="38.25">
      <c r="A309" s="33" t="s">
        <v>50</v>
      </c>
      <c r="E309" s="34" t="s">
        <v>484</v>
      </c>
    </row>
    <row r="310" spans="1:5" ht="12.75">
      <c r="A310" s="35" t="s">
        <v>52</v>
      </c>
      <c r="E310" s="36" t="s">
        <v>209</v>
      </c>
    </row>
    <row r="311" spans="1:5" ht="25.5">
      <c r="A311" t="s">
        <v>53</v>
      </c>
      <c r="E311" s="34" t="s">
        <v>485</v>
      </c>
    </row>
    <row r="312" spans="1:16" ht="12.75">
      <c r="A312" s="25" t="s">
        <v>45</v>
      </c>
      <c r="B312" s="29" t="s">
        <v>486</v>
      </c>
      <c r="C312" s="29" t="s">
        <v>487</v>
      </c>
      <c r="D312" s="25" t="s">
        <v>47</v>
      </c>
      <c r="E312" s="30" t="s">
        <v>488</v>
      </c>
      <c r="F312" s="31" t="s">
        <v>168</v>
      </c>
      <c r="G312" s="32">
        <v>4.2</v>
      </c>
      <c r="H312" s="32">
        <v>0</v>
      </c>
      <c r="I312" s="32">
        <f>ROUND(ROUND(H312,2)*ROUND(G312,2),2)</f>
      </c>
      <c r="O312">
        <f>(I312*21)/100</f>
      </c>
      <c r="P312" t="s">
        <v>22</v>
      </c>
    </row>
    <row r="313" spans="1:5" ht="51">
      <c r="A313" s="33" t="s">
        <v>50</v>
      </c>
      <c r="E313" s="34" t="s">
        <v>489</v>
      </c>
    </row>
    <row r="314" spans="1:5" ht="12.75">
      <c r="A314" s="35" t="s">
        <v>52</v>
      </c>
      <c r="E314" s="36" t="s">
        <v>209</v>
      </c>
    </row>
    <row r="315" spans="1:5" ht="63.75">
      <c r="A315" t="s">
        <v>53</v>
      </c>
      <c r="E315" s="34" t="s">
        <v>490</v>
      </c>
    </row>
  </sheetData>
  <mergeCells count="10">
    <mergeCell ref="C3:D3"/>
    <mergeCell ref="C4:D4"/>
    <mergeCell ref="A5:A6"/>
    <mergeCell ref="B5:B6"/>
    <mergeCell ref="C5:C6"/>
    <mergeCell ref="D5:D6"/>
    <mergeCell ref="E5:E6"/>
    <mergeCell ref="F5:F6"/>
    <mergeCell ref="G5:G6"/>
    <mergeCell ref="H5:I5"/>
  </mergeCells>
  <printOptions/>
  <pageMargins left="0.75" right="0.75" top="1" bottom="1" header="0.5" footer="0.5"/>
  <pageSetup fitToHeight="0" fitToWidth="1" horizontalDpi="300" verticalDpi="300" orientation="portrait" paperSize="9"/>
  <drawing r:id="rId1"/>
</worksheet>
</file>

<file path=xl/worksheets/sheet5.xml><?xml version="1.0" encoding="utf-8"?>
<worksheet xmlns="http://schemas.openxmlformats.org/spreadsheetml/2006/main" xmlns:r="http://schemas.openxmlformats.org/officeDocument/2006/relationships">
  <sheetPr>
    <pageSetUpPr fitToPage="1"/>
  </sheetPr>
  <dimension ref="A1:R56"/>
  <sheetViews>
    <sheetView workbookViewId="0" topLeftCell="A1">
      <pane ySplit="7" topLeftCell="A8" activePane="bottomLeft" state="frozen"/>
      <selection pane="topLeft" activeCell="A1" sqref="A1"/>
      <selection pane="bottomLeft" activeCell="A8" sqref="A8"/>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11</v>
      </c>
      <c r="B1" s="1"/>
      <c r="C1" s="1"/>
      <c r="D1" s="1"/>
      <c r="E1" s="1" t="s">
        <v>0</v>
      </c>
      <c r="F1" s="1"/>
      <c r="G1" s="1"/>
      <c r="H1" s="1"/>
      <c r="I1" s="1"/>
      <c r="P1" t="s">
        <v>22</v>
      </c>
    </row>
    <row r="2" spans="2:16" ht="24.75" customHeight="1">
      <c r="B2" s="1"/>
      <c r="C2" s="1"/>
      <c r="D2" s="1"/>
      <c r="E2" s="2" t="s">
        <v>13</v>
      </c>
      <c r="F2" s="1"/>
      <c r="G2" s="1"/>
      <c r="H2" s="6"/>
      <c r="I2" s="6"/>
      <c r="O2">
        <f>0+O8</f>
      </c>
      <c r="P2" t="s">
        <v>22</v>
      </c>
    </row>
    <row r="3" spans="1:16" ht="15" customHeight="1">
      <c r="A3" t="s">
        <v>12</v>
      </c>
      <c r="B3" s="12" t="s">
        <v>14</v>
      </c>
      <c r="C3" s="13" t="s">
        <v>15</v>
      </c>
      <c r="D3" s="1"/>
      <c r="E3" s="14" t="s">
        <v>16</v>
      </c>
      <c r="F3" s="1"/>
      <c r="G3" s="9"/>
      <c r="H3" s="8" t="s">
        <v>491</v>
      </c>
      <c r="I3" s="37">
        <f>0+I8</f>
      </c>
      <c r="O3" t="s">
        <v>19</v>
      </c>
      <c r="P3" t="s">
        <v>22</v>
      </c>
    </row>
    <row r="4" spans="1:16" ht="15" customHeight="1">
      <c r="A4" t="s">
        <v>17</v>
      </c>
      <c r="B4" s="16" t="s">
        <v>18</v>
      </c>
      <c r="C4" s="17" t="s">
        <v>491</v>
      </c>
      <c r="D4" s="6"/>
      <c r="E4" s="18" t="s">
        <v>492</v>
      </c>
      <c r="F4" s="6"/>
      <c r="G4" s="6"/>
      <c r="H4" s="19"/>
      <c r="I4" s="19"/>
      <c r="O4" t="s">
        <v>20</v>
      </c>
      <c r="P4" t="s">
        <v>22</v>
      </c>
    </row>
    <row r="5" spans="1:16" ht="12.75" customHeight="1">
      <c r="A5" s="15" t="s">
        <v>25</v>
      </c>
      <c r="B5" s="15" t="s">
        <v>27</v>
      </c>
      <c r="C5" s="15" t="s">
        <v>29</v>
      </c>
      <c r="D5" s="15" t="s">
        <v>30</v>
      </c>
      <c r="E5" s="15" t="s">
        <v>32</v>
      </c>
      <c r="F5" s="15" t="s">
        <v>34</v>
      </c>
      <c r="G5" s="15" t="s">
        <v>36</v>
      </c>
      <c r="H5" s="15" t="s">
        <v>38</v>
      </c>
      <c r="I5" s="15"/>
      <c r="O5" t="s">
        <v>21</v>
      </c>
      <c r="P5" t="s">
        <v>22</v>
      </c>
    </row>
    <row r="6" spans="1:9" ht="12.75" customHeight="1">
      <c r="A6" s="15"/>
      <c r="B6" s="15"/>
      <c r="C6" s="15"/>
      <c r="D6" s="15"/>
      <c r="E6" s="15"/>
      <c r="F6" s="15"/>
      <c r="G6" s="15"/>
      <c r="H6" s="15" t="s">
        <v>39</v>
      </c>
      <c r="I6" s="15" t="s">
        <v>41</v>
      </c>
    </row>
    <row r="7" spans="1:9" ht="12.75" customHeight="1">
      <c r="A7" s="15" t="s">
        <v>26</v>
      </c>
      <c r="B7" s="15" t="s">
        <v>28</v>
      </c>
      <c r="C7" s="15" t="s">
        <v>22</v>
      </c>
      <c r="D7" s="15" t="s">
        <v>31</v>
      </c>
      <c r="E7" s="15" t="s">
        <v>33</v>
      </c>
      <c r="F7" s="15" t="s">
        <v>35</v>
      </c>
      <c r="G7" s="15" t="s">
        <v>37</v>
      </c>
      <c r="H7" s="15" t="s">
        <v>40</v>
      </c>
      <c r="I7" s="15" t="s">
        <v>42</v>
      </c>
    </row>
    <row r="8" spans="1:18" ht="12.75" customHeight="1">
      <c r="A8" s="19" t="s">
        <v>43</v>
      </c>
      <c r="B8" s="19"/>
      <c r="C8" s="26" t="s">
        <v>40</v>
      </c>
      <c r="D8" s="19"/>
      <c r="E8" s="27" t="s">
        <v>150</v>
      </c>
      <c r="F8" s="19"/>
      <c r="G8" s="19"/>
      <c r="H8" s="19"/>
      <c r="I8" s="28">
        <f>0+Q8</f>
      </c>
      <c r="O8">
        <f>0+R8</f>
      </c>
      <c r="Q8">
        <f>0+I9+I13+I17+I21+I25+I29+I33+I37+I41+I45+I49+I53</f>
      </c>
      <c r="R8">
        <f>0+O9+O13+O17+O21+O25+O29+O33+O37+O41+O45+O49+O53</f>
      </c>
    </row>
    <row r="9" spans="1:16" ht="25.5">
      <c r="A9" s="25" t="s">
        <v>45</v>
      </c>
      <c r="B9" s="29" t="s">
        <v>28</v>
      </c>
      <c r="C9" s="29" t="s">
        <v>493</v>
      </c>
      <c r="D9" s="25" t="s">
        <v>47</v>
      </c>
      <c r="E9" s="30" t="s">
        <v>494</v>
      </c>
      <c r="F9" s="31" t="s">
        <v>81</v>
      </c>
      <c r="G9" s="32">
        <v>30</v>
      </c>
      <c r="H9" s="32">
        <v>0</v>
      </c>
      <c r="I9" s="32">
        <f>ROUND(ROUND(H9,2)*ROUND(G9,2),2)</f>
      </c>
      <c r="O9">
        <f>(I9*21)/100</f>
      </c>
      <c r="P9" t="s">
        <v>22</v>
      </c>
    </row>
    <row r="10" spans="1:5" ht="51">
      <c r="A10" s="33" t="s">
        <v>50</v>
      </c>
      <c r="E10" s="34" t="s">
        <v>495</v>
      </c>
    </row>
    <row r="11" spans="1:5" ht="12.75">
      <c r="A11" s="35" t="s">
        <v>52</v>
      </c>
      <c r="E11" s="36" t="s">
        <v>47</v>
      </c>
    </row>
    <row r="12" spans="1:5" ht="51">
      <c r="A12" t="s">
        <v>53</v>
      </c>
      <c r="E12" s="34" t="s">
        <v>496</v>
      </c>
    </row>
    <row r="13" spans="1:16" ht="12.75">
      <c r="A13" s="25" t="s">
        <v>45</v>
      </c>
      <c r="B13" s="29" t="s">
        <v>22</v>
      </c>
      <c r="C13" s="29" t="s">
        <v>157</v>
      </c>
      <c r="D13" s="25" t="s">
        <v>47</v>
      </c>
      <c r="E13" s="30" t="s">
        <v>158</v>
      </c>
      <c r="F13" s="31" t="s">
        <v>81</v>
      </c>
      <c r="G13" s="32">
        <v>30</v>
      </c>
      <c r="H13" s="32">
        <v>0</v>
      </c>
      <c r="I13" s="32">
        <f>ROUND(ROUND(H13,2)*ROUND(G13,2),2)</f>
      </c>
      <c r="O13">
        <f>(I13*21)/100</f>
      </c>
      <c r="P13" t="s">
        <v>22</v>
      </c>
    </row>
    <row r="14" spans="1:5" ht="63.75">
      <c r="A14" s="33" t="s">
        <v>50</v>
      </c>
      <c r="E14" s="34" t="s">
        <v>497</v>
      </c>
    </row>
    <row r="15" spans="1:5" ht="12.75">
      <c r="A15" s="35" t="s">
        <v>52</v>
      </c>
      <c r="E15" s="36" t="s">
        <v>47</v>
      </c>
    </row>
    <row r="16" spans="1:5" ht="25.5">
      <c r="A16" t="s">
        <v>53</v>
      </c>
      <c r="E16" s="34" t="s">
        <v>160</v>
      </c>
    </row>
    <row r="17" spans="1:16" ht="12.75">
      <c r="A17" s="25" t="s">
        <v>45</v>
      </c>
      <c r="B17" s="29" t="s">
        <v>31</v>
      </c>
      <c r="C17" s="29" t="s">
        <v>498</v>
      </c>
      <c r="D17" s="25" t="s">
        <v>47</v>
      </c>
      <c r="E17" s="30" t="s">
        <v>499</v>
      </c>
      <c r="F17" s="31" t="s">
        <v>500</v>
      </c>
      <c r="G17" s="32">
        <v>2820</v>
      </c>
      <c r="H17" s="32">
        <v>0</v>
      </c>
      <c r="I17" s="32">
        <f>ROUND(ROUND(H17,2)*ROUND(G17,2),2)</f>
      </c>
      <c r="O17">
        <f>(I17*21)/100</f>
      </c>
      <c r="P17" t="s">
        <v>22</v>
      </c>
    </row>
    <row r="18" spans="1:5" ht="51">
      <c r="A18" s="33" t="s">
        <v>50</v>
      </c>
      <c r="E18" s="34" t="s">
        <v>501</v>
      </c>
    </row>
    <row r="19" spans="1:5" ht="12.75">
      <c r="A19" s="35" t="s">
        <v>52</v>
      </c>
      <c r="E19" s="36" t="s">
        <v>502</v>
      </c>
    </row>
    <row r="20" spans="1:5" ht="25.5">
      <c r="A20" t="s">
        <v>53</v>
      </c>
      <c r="E20" s="34" t="s">
        <v>503</v>
      </c>
    </row>
    <row r="21" spans="1:16" ht="12.75">
      <c r="A21" s="25" t="s">
        <v>45</v>
      </c>
      <c r="B21" s="29" t="s">
        <v>33</v>
      </c>
      <c r="C21" s="29" t="s">
        <v>504</v>
      </c>
      <c r="D21" s="25" t="s">
        <v>47</v>
      </c>
      <c r="E21" s="30" t="s">
        <v>505</v>
      </c>
      <c r="F21" s="31" t="s">
        <v>81</v>
      </c>
      <c r="G21" s="32">
        <v>6</v>
      </c>
      <c r="H21" s="32">
        <v>0</v>
      </c>
      <c r="I21" s="32">
        <f>ROUND(ROUND(H21,2)*ROUND(G21,2),2)</f>
      </c>
      <c r="O21">
        <f>(I21*21)/100</f>
      </c>
      <c r="P21" t="s">
        <v>22</v>
      </c>
    </row>
    <row r="22" spans="1:5" ht="38.25">
      <c r="A22" s="33" t="s">
        <v>50</v>
      </c>
      <c r="E22" s="34" t="s">
        <v>506</v>
      </c>
    </row>
    <row r="23" spans="1:5" ht="12.75">
      <c r="A23" s="35" t="s">
        <v>52</v>
      </c>
      <c r="E23" s="36" t="s">
        <v>47</v>
      </c>
    </row>
    <row r="24" spans="1:5" ht="76.5">
      <c r="A24" t="s">
        <v>53</v>
      </c>
      <c r="E24" s="34" t="s">
        <v>507</v>
      </c>
    </row>
    <row r="25" spans="1:16" ht="12.75">
      <c r="A25" s="25" t="s">
        <v>45</v>
      </c>
      <c r="B25" s="29" t="s">
        <v>35</v>
      </c>
      <c r="C25" s="29" t="s">
        <v>508</v>
      </c>
      <c r="D25" s="25" t="s">
        <v>47</v>
      </c>
      <c r="E25" s="30" t="s">
        <v>509</v>
      </c>
      <c r="F25" s="31" t="s">
        <v>81</v>
      </c>
      <c r="G25" s="32">
        <v>6</v>
      </c>
      <c r="H25" s="32">
        <v>0</v>
      </c>
      <c r="I25" s="32">
        <f>ROUND(ROUND(H25,2)*ROUND(G25,2),2)</f>
      </c>
      <c r="O25">
        <f>(I25*21)/100</f>
      </c>
      <c r="P25" t="s">
        <v>22</v>
      </c>
    </row>
    <row r="26" spans="1:5" ht="51">
      <c r="A26" s="33" t="s">
        <v>50</v>
      </c>
      <c r="E26" s="34" t="s">
        <v>510</v>
      </c>
    </row>
    <row r="27" spans="1:5" ht="12.75">
      <c r="A27" s="35" t="s">
        <v>52</v>
      </c>
      <c r="E27" s="36" t="s">
        <v>47</v>
      </c>
    </row>
    <row r="28" spans="1:5" ht="25.5">
      <c r="A28" t="s">
        <v>53</v>
      </c>
      <c r="E28" s="34" t="s">
        <v>511</v>
      </c>
    </row>
    <row r="29" spans="1:16" ht="12.75">
      <c r="A29" s="25" t="s">
        <v>45</v>
      </c>
      <c r="B29" s="29" t="s">
        <v>37</v>
      </c>
      <c r="C29" s="29" t="s">
        <v>512</v>
      </c>
      <c r="D29" s="25" t="s">
        <v>47</v>
      </c>
      <c r="E29" s="30" t="s">
        <v>513</v>
      </c>
      <c r="F29" s="31" t="s">
        <v>500</v>
      </c>
      <c r="G29" s="32">
        <v>660</v>
      </c>
      <c r="H29" s="32">
        <v>0</v>
      </c>
      <c r="I29" s="32">
        <f>ROUND(ROUND(H29,2)*ROUND(G29,2),2)</f>
      </c>
      <c r="O29">
        <f>(I29*21)/100</f>
      </c>
      <c r="P29" t="s">
        <v>22</v>
      </c>
    </row>
    <row r="30" spans="1:5" ht="38.25">
      <c r="A30" s="33" t="s">
        <v>50</v>
      </c>
      <c r="E30" s="34" t="s">
        <v>514</v>
      </c>
    </row>
    <row r="31" spans="1:5" ht="12.75">
      <c r="A31" s="35" t="s">
        <v>52</v>
      </c>
      <c r="E31" s="36" t="s">
        <v>515</v>
      </c>
    </row>
    <row r="32" spans="1:5" ht="25.5">
      <c r="A32" t="s">
        <v>53</v>
      </c>
      <c r="E32" s="34" t="s">
        <v>516</v>
      </c>
    </row>
    <row r="33" spans="1:16" ht="12.75">
      <c r="A33" s="25" t="s">
        <v>45</v>
      </c>
      <c r="B33" s="29" t="s">
        <v>72</v>
      </c>
      <c r="C33" s="29" t="s">
        <v>517</v>
      </c>
      <c r="D33" s="25" t="s">
        <v>47</v>
      </c>
      <c r="E33" s="30" t="s">
        <v>518</v>
      </c>
      <c r="F33" s="31" t="s">
        <v>81</v>
      </c>
      <c r="G33" s="32">
        <v>7</v>
      </c>
      <c r="H33" s="32">
        <v>0</v>
      </c>
      <c r="I33" s="32">
        <f>ROUND(ROUND(H33,2)*ROUND(G33,2),2)</f>
      </c>
      <c r="O33">
        <f>(I33*21)/100</f>
      </c>
      <c r="P33" t="s">
        <v>22</v>
      </c>
    </row>
    <row r="34" spans="1:5" ht="38.25">
      <c r="A34" s="33" t="s">
        <v>50</v>
      </c>
      <c r="E34" s="34" t="s">
        <v>519</v>
      </c>
    </row>
    <row r="35" spans="1:5" ht="12.75">
      <c r="A35" s="35" t="s">
        <v>52</v>
      </c>
      <c r="E35" s="36" t="s">
        <v>47</v>
      </c>
    </row>
    <row r="36" spans="1:5" ht="63.75">
      <c r="A36" t="s">
        <v>53</v>
      </c>
      <c r="E36" s="34" t="s">
        <v>520</v>
      </c>
    </row>
    <row r="37" spans="1:16" ht="12.75">
      <c r="A37" s="25" t="s">
        <v>45</v>
      </c>
      <c r="B37" s="29" t="s">
        <v>77</v>
      </c>
      <c r="C37" s="29" t="s">
        <v>521</v>
      </c>
      <c r="D37" s="25" t="s">
        <v>47</v>
      </c>
      <c r="E37" s="30" t="s">
        <v>522</v>
      </c>
      <c r="F37" s="31" t="s">
        <v>81</v>
      </c>
      <c r="G37" s="32">
        <v>7</v>
      </c>
      <c r="H37" s="32">
        <v>0</v>
      </c>
      <c r="I37" s="32">
        <f>ROUND(ROUND(H37,2)*ROUND(G37,2),2)</f>
      </c>
      <c r="O37">
        <f>(I37*21)/100</f>
      </c>
      <c r="P37" t="s">
        <v>22</v>
      </c>
    </row>
    <row r="38" spans="1:5" ht="51">
      <c r="A38" s="33" t="s">
        <v>50</v>
      </c>
      <c r="E38" s="34" t="s">
        <v>523</v>
      </c>
    </row>
    <row r="39" spans="1:5" ht="12.75">
      <c r="A39" s="35" t="s">
        <v>52</v>
      </c>
      <c r="E39" s="36" t="s">
        <v>47</v>
      </c>
    </row>
    <row r="40" spans="1:5" ht="25.5">
      <c r="A40" t="s">
        <v>53</v>
      </c>
      <c r="E40" s="34" t="s">
        <v>511</v>
      </c>
    </row>
    <row r="41" spans="1:16" ht="12.75">
      <c r="A41" s="25" t="s">
        <v>45</v>
      </c>
      <c r="B41" s="29" t="s">
        <v>40</v>
      </c>
      <c r="C41" s="29" t="s">
        <v>524</v>
      </c>
      <c r="D41" s="25" t="s">
        <v>47</v>
      </c>
      <c r="E41" s="30" t="s">
        <v>525</v>
      </c>
      <c r="F41" s="31" t="s">
        <v>500</v>
      </c>
      <c r="G41" s="32">
        <v>810</v>
      </c>
      <c r="H41" s="32">
        <v>0</v>
      </c>
      <c r="I41" s="32">
        <f>ROUND(ROUND(H41,2)*ROUND(G41,2),2)</f>
      </c>
      <c r="O41">
        <f>(I41*21)/100</f>
      </c>
      <c r="P41" t="s">
        <v>22</v>
      </c>
    </row>
    <row r="42" spans="1:5" ht="38.25">
      <c r="A42" s="33" t="s">
        <v>50</v>
      </c>
      <c r="E42" s="34" t="s">
        <v>526</v>
      </c>
    </row>
    <row r="43" spans="1:5" ht="12.75">
      <c r="A43" s="35" t="s">
        <v>52</v>
      </c>
      <c r="E43" s="36" t="s">
        <v>527</v>
      </c>
    </row>
    <row r="44" spans="1:5" ht="25.5">
      <c r="A44" t="s">
        <v>53</v>
      </c>
      <c r="E44" s="34" t="s">
        <v>516</v>
      </c>
    </row>
    <row r="45" spans="1:16" ht="12.75">
      <c r="A45" s="25" t="s">
        <v>45</v>
      </c>
      <c r="B45" s="29" t="s">
        <v>42</v>
      </c>
      <c r="C45" s="29" t="s">
        <v>528</v>
      </c>
      <c r="D45" s="25" t="s">
        <v>47</v>
      </c>
      <c r="E45" s="30" t="s">
        <v>529</v>
      </c>
      <c r="F45" s="31" t="s">
        <v>81</v>
      </c>
      <c r="G45" s="32">
        <v>8</v>
      </c>
      <c r="H45" s="32">
        <v>0</v>
      </c>
      <c r="I45" s="32">
        <f>ROUND(ROUND(H45,2)*ROUND(G45,2),2)</f>
      </c>
      <c r="O45">
        <f>(I45*21)/100</f>
      </c>
      <c r="P45" t="s">
        <v>22</v>
      </c>
    </row>
    <row r="46" spans="1:5" ht="38.25">
      <c r="A46" s="33" t="s">
        <v>50</v>
      </c>
      <c r="E46" s="34" t="s">
        <v>530</v>
      </c>
    </row>
    <row r="47" spans="1:5" ht="12.75">
      <c r="A47" s="35" t="s">
        <v>52</v>
      </c>
      <c r="E47" s="36" t="s">
        <v>47</v>
      </c>
    </row>
    <row r="48" spans="1:5" ht="63.75">
      <c r="A48" t="s">
        <v>53</v>
      </c>
      <c r="E48" s="34" t="s">
        <v>520</v>
      </c>
    </row>
    <row r="49" spans="1:16" ht="12.75">
      <c r="A49" s="25" t="s">
        <v>45</v>
      </c>
      <c r="B49" s="29" t="s">
        <v>92</v>
      </c>
      <c r="C49" s="29" t="s">
        <v>531</v>
      </c>
      <c r="D49" s="25" t="s">
        <v>47</v>
      </c>
      <c r="E49" s="30" t="s">
        <v>532</v>
      </c>
      <c r="F49" s="31" t="s">
        <v>81</v>
      </c>
      <c r="G49" s="32">
        <v>8</v>
      </c>
      <c r="H49" s="32">
        <v>0</v>
      </c>
      <c r="I49" s="32">
        <f>ROUND(ROUND(H49,2)*ROUND(G49,2),2)</f>
      </c>
      <c r="O49">
        <f>(I49*21)/100</f>
      </c>
      <c r="P49" t="s">
        <v>22</v>
      </c>
    </row>
    <row r="50" spans="1:5" ht="51">
      <c r="A50" s="33" t="s">
        <v>50</v>
      </c>
      <c r="E50" s="34" t="s">
        <v>533</v>
      </c>
    </row>
    <row r="51" spans="1:5" ht="12.75">
      <c r="A51" s="35" t="s">
        <v>52</v>
      </c>
      <c r="E51" s="36" t="s">
        <v>47</v>
      </c>
    </row>
    <row r="52" spans="1:5" ht="25.5">
      <c r="A52" t="s">
        <v>53</v>
      </c>
      <c r="E52" s="34" t="s">
        <v>511</v>
      </c>
    </row>
    <row r="53" spans="1:16" ht="12.75">
      <c r="A53" s="25" t="s">
        <v>45</v>
      </c>
      <c r="B53" s="29" t="s">
        <v>96</v>
      </c>
      <c r="C53" s="29" t="s">
        <v>534</v>
      </c>
      <c r="D53" s="25" t="s">
        <v>47</v>
      </c>
      <c r="E53" s="30" t="s">
        <v>535</v>
      </c>
      <c r="F53" s="31" t="s">
        <v>500</v>
      </c>
      <c r="G53" s="32">
        <v>720</v>
      </c>
      <c r="H53" s="32">
        <v>0</v>
      </c>
      <c r="I53" s="32">
        <f>ROUND(ROUND(H53,2)*ROUND(G53,2),2)</f>
      </c>
      <c r="O53">
        <f>(I53*21)/100</f>
      </c>
      <c r="P53" t="s">
        <v>22</v>
      </c>
    </row>
    <row r="54" spans="1:5" ht="38.25">
      <c r="A54" s="33" t="s">
        <v>50</v>
      </c>
      <c r="E54" s="34" t="s">
        <v>536</v>
      </c>
    </row>
    <row r="55" spans="1:5" ht="12.75">
      <c r="A55" s="35" t="s">
        <v>52</v>
      </c>
      <c r="E55" s="36" t="s">
        <v>537</v>
      </c>
    </row>
    <row r="56" spans="1:5" ht="25.5">
      <c r="A56" t="s">
        <v>53</v>
      </c>
      <c r="E56" s="34" t="s">
        <v>516</v>
      </c>
    </row>
  </sheetData>
  <mergeCells count="10">
    <mergeCell ref="C3:D3"/>
    <mergeCell ref="C4:D4"/>
    <mergeCell ref="A5:A6"/>
    <mergeCell ref="B5:B6"/>
    <mergeCell ref="C5:C6"/>
    <mergeCell ref="D5:D6"/>
    <mergeCell ref="E5:E6"/>
    <mergeCell ref="F5:F6"/>
    <mergeCell ref="G5:G6"/>
    <mergeCell ref="H5:I5"/>
  </mergeCells>
  <printOptions/>
  <pageMargins left="0.75" right="0.75" top="1" bottom="1" header="0.5" footer="0.5"/>
  <pageSetup fitToHeight="0" fitToWidth="1" horizontalDpi="300" verticalDpi="300" orientation="portrait" paperSize="9"/>
  <drawing r:id="rId1"/>
</worksheet>
</file>

<file path=xl/worksheets/sheet6.xml><?xml version="1.0" encoding="utf-8"?>
<worksheet xmlns="http://schemas.openxmlformats.org/spreadsheetml/2006/main" xmlns:r="http://schemas.openxmlformats.org/officeDocument/2006/relationships">
  <sheetPr>
    <pageSetUpPr fitToPage="1"/>
  </sheetPr>
  <dimension ref="A1:R20"/>
  <sheetViews>
    <sheetView workbookViewId="0" topLeftCell="A1">
      <pane ySplit="7" topLeftCell="A8" activePane="bottomLeft" state="frozen"/>
      <selection pane="topLeft" activeCell="A1" sqref="A1"/>
      <selection pane="bottomLeft" activeCell="A8" sqref="A8"/>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11</v>
      </c>
      <c r="B1" s="1"/>
      <c r="C1" s="1"/>
      <c r="D1" s="1"/>
      <c r="E1" s="1" t="s">
        <v>0</v>
      </c>
      <c r="F1" s="1"/>
      <c r="G1" s="1"/>
      <c r="H1" s="1"/>
      <c r="I1" s="1"/>
      <c r="P1" t="s">
        <v>22</v>
      </c>
    </row>
    <row r="2" spans="2:16" ht="24.75" customHeight="1">
      <c r="B2" s="1"/>
      <c r="C2" s="1"/>
      <c r="D2" s="1"/>
      <c r="E2" s="2" t="s">
        <v>13</v>
      </c>
      <c r="F2" s="1"/>
      <c r="G2" s="1"/>
      <c r="H2" s="6"/>
      <c r="I2" s="6"/>
      <c r="O2">
        <f>0+O8</f>
      </c>
      <c r="P2" t="s">
        <v>22</v>
      </c>
    </row>
    <row r="3" spans="1:16" ht="15" customHeight="1">
      <c r="A3" t="s">
        <v>12</v>
      </c>
      <c r="B3" s="12" t="s">
        <v>14</v>
      </c>
      <c r="C3" s="13" t="s">
        <v>15</v>
      </c>
      <c r="D3" s="1"/>
      <c r="E3" s="14" t="s">
        <v>16</v>
      </c>
      <c r="F3" s="1"/>
      <c r="G3" s="9"/>
      <c r="H3" s="8" t="s">
        <v>538</v>
      </c>
      <c r="I3" s="37">
        <f>0+I8</f>
      </c>
      <c r="O3" t="s">
        <v>19</v>
      </c>
      <c r="P3" t="s">
        <v>22</v>
      </c>
    </row>
    <row r="4" spans="1:16" ht="15" customHeight="1">
      <c r="A4" t="s">
        <v>17</v>
      </c>
      <c r="B4" s="16" t="s">
        <v>18</v>
      </c>
      <c r="C4" s="17" t="s">
        <v>538</v>
      </c>
      <c r="D4" s="6"/>
      <c r="E4" s="18" t="s">
        <v>539</v>
      </c>
      <c r="F4" s="6"/>
      <c r="G4" s="6"/>
      <c r="H4" s="19"/>
      <c r="I4" s="19"/>
      <c r="O4" t="s">
        <v>20</v>
      </c>
      <c r="P4" t="s">
        <v>22</v>
      </c>
    </row>
    <row r="5" spans="1:16" ht="12.75" customHeight="1">
      <c r="A5" s="15" t="s">
        <v>25</v>
      </c>
      <c r="B5" s="15" t="s">
        <v>27</v>
      </c>
      <c r="C5" s="15" t="s">
        <v>29</v>
      </c>
      <c r="D5" s="15" t="s">
        <v>30</v>
      </c>
      <c r="E5" s="15" t="s">
        <v>32</v>
      </c>
      <c r="F5" s="15" t="s">
        <v>34</v>
      </c>
      <c r="G5" s="15" t="s">
        <v>36</v>
      </c>
      <c r="H5" s="15" t="s">
        <v>38</v>
      </c>
      <c r="I5" s="15"/>
      <c r="O5" t="s">
        <v>21</v>
      </c>
      <c r="P5" t="s">
        <v>22</v>
      </c>
    </row>
    <row r="6" spans="1:9" ht="12.75" customHeight="1">
      <c r="A6" s="15"/>
      <c r="B6" s="15"/>
      <c r="C6" s="15"/>
      <c r="D6" s="15"/>
      <c r="E6" s="15"/>
      <c r="F6" s="15"/>
      <c r="G6" s="15"/>
      <c r="H6" s="15" t="s">
        <v>39</v>
      </c>
      <c r="I6" s="15" t="s">
        <v>41</v>
      </c>
    </row>
    <row r="7" spans="1:9" ht="12.75" customHeight="1">
      <c r="A7" s="15" t="s">
        <v>26</v>
      </c>
      <c r="B7" s="15" t="s">
        <v>28</v>
      </c>
      <c r="C7" s="15" t="s">
        <v>22</v>
      </c>
      <c r="D7" s="15" t="s">
        <v>31</v>
      </c>
      <c r="E7" s="15" t="s">
        <v>33</v>
      </c>
      <c r="F7" s="15" t="s">
        <v>35</v>
      </c>
      <c r="G7" s="15" t="s">
        <v>37</v>
      </c>
      <c r="H7" s="15" t="s">
        <v>40</v>
      </c>
      <c r="I7" s="15" t="s">
        <v>42</v>
      </c>
    </row>
    <row r="8" spans="1:18" ht="12.75" customHeight="1">
      <c r="A8" s="19" t="s">
        <v>43</v>
      </c>
      <c r="B8" s="19"/>
      <c r="C8" s="26" t="s">
        <v>40</v>
      </c>
      <c r="D8" s="19"/>
      <c r="E8" s="27" t="s">
        <v>150</v>
      </c>
      <c r="F8" s="19"/>
      <c r="G8" s="19"/>
      <c r="H8" s="19"/>
      <c r="I8" s="28">
        <f>0+Q8</f>
      </c>
      <c r="O8">
        <f>0+R8</f>
      </c>
      <c r="Q8">
        <f>0+I9+I13+I17</f>
      </c>
      <c r="R8">
        <f>0+O9+O13+O17</f>
      </c>
    </row>
    <row r="9" spans="1:16" ht="25.5">
      <c r="A9" s="25" t="s">
        <v>45</v>
      </c>
      <c r="B9" s="29" t="s">
        <v>28</v>
      </c>
      <c r="C9" s="29" t="s">
        <v>540</v>
      </c>
      <c r="D9" s="25" t="s">
        <v>47</v>
      </c>
      <c r="E9" s="30" t="s">
        <v>541</v>
      </c>
      <c r="F9" s="31" t="s">
        <v>81</v>
      </c>
      <c r="G9" s="32">
        <v>2</v>
      </c>
      <c r="H9" s="32">
        <v>0</v>
      </c>
      <c r="I9" s="32">
        <f>ROUND(ROUND(H9,2)*ROUND(G9,2),2)</f>
      </c>
      <c r="O9">
        <f>(I9*21)/100</f>
      </c>
      <c r="P9" t="s">
        <v>22</v>
      </c>
    </row>
    <row r="10" spans="1:5" ht="63.75">
      <c r="A10" s="33" t="s">
        <v>50</v>
      </c>
      <c r="E10" s="34" t="s">
        <v>542</v>
      </c>
    </row>
    <row r="11" spans="1:5" ht="12.75">
      <c r="A11" s="35" t="s">
        <v>52</v>
      </c>
      <c r="E11" s="36" t="s">
        <v>47</v>
      </c>
    </row>
    <row r="12" spans="1:5" ht="25.5">
      <c r="A12" t="s">
        <v>53</v>
      </c>
      <c r="E12" s="34" t="s">
        <v>543</v>
      </c>
    </row>
    <row r="13" spans="1:16" ht="25.5">
      <c r="A13" s="25" t="s">
        <v>45</v>
      </c>
      <c r="B13" s="29" t="s">
        <v>22</v>
      </c>
      <c r="C13" s="29" t="s">
        <v>544</v>
      </c>
      <c r="D13" s="25" t="s">
        <v>47</v>
      </c>
      <c r="E13" s="30" t="s">
        <v>545</v>
      </c>
      <c r="F13" s="31" t="s">
        <v>81</v>
      </c>
      <c r="G13" s="32">
        <v>2</v>
      </c>
      <c r="H13" s="32">
        <v>0</v>
      </c>
      <c r="I13" s="32">
        <f>ROUND(ROUND(H13,2)*ROUND(G13,2),2)</f>
      </c>
      <c r="O13">
        <f>(I13*21)/100</f>
      </c>
      <c r="P13" t="s">
        <v>22</v>
      </c>
    </row>
    <row r="14" spans="1:5" ht="63.75">
      <c r="A14" s="33" t="s">
        <v>50</v>
      </c>
      <c r="E14" s="34" t="s">
        <v>546</v>
      </c>
    </row>
    <row r="15" spans="1:5" ht="12.75">
      <c r="A15" s="35" t="s">
        <v>52</v>
      </c>
      <c r="E15" s="36" t="s">
        <v>47</v>
      </c>
    </row>
    <row r="16" spans="1:5" ht="25.5">
      <c r="A16" t="s">
        <v>53</v>
      </c>
      <c r="E16" s="34" t="s">
        <v>547</v>
      </c>
    </row>
    <row r="17" spans="1:16" ht="25.5">
      <c r="A17" s="25" t="s">
        <v>45</v>
      </c>
      <c r="B17" s="29" t="s">
        <v>31</v>
      </c>
      <c r="C17" s="29" t="s">
        <v>548</v>
      </c>
      <c r="D17" s="25" t="s">
        <v>47</v>
      </c>
      <c r="E17" s="30" t="s">
        <v>549</v>
      </c>
      <c r="F17" s="31" t="s">
        <v>105</v>
      </c>
      <c r="G17" s="32">
        <v>4.06</v>
      </c>
      <c r="H17" s="32">
        <v>0</v>
      </c>
      <c r="I17" s="32">
        <f>ROUND(ROUND(H17,2)*ROUND(G17,2),2)</f>
      </c>
      <c r="O17">
        <f>(I17*21)/100</f>
      </c>
      <c r="P17" t="s">
        <v>22</v>
      </c>
    </row>
    <row r="18" spans="1:5" ht="51">
      <c r="A18" s="33" t="s">
        <v>50</v>
      </c>
      <c r="E18" s="34" t="s">
        <v>550</v>
      </c>
    </row>
    <row r="19" spans="1:5" ht="12.75">
      <c r="A19" s="35" t="s">
        <v>52</v>
      </c>
      <c r="E19" s="36" t="s">
        <v>47</v>
      </c>
    </row>
    <row r="20" spans="1:5" ht="38.25">
      <c r="A20" t="s">
        <v>53</v>
      </c>
      <c r="E20" s="34" t="s">
        <v>551</v>
      </c>
    </row>
  </sheetData>
  <mergeCells count="10">
    <mergeCell ref="C3:D3"/>
    <mergeCell ref="C4:D4"/>
    <mergeCell ref="A5:A6"/>
    <mergeCell ref="B5:B6"/>
    <mergeCell ref="C5:C6"/>
    <mergeCell ref="D5:D6"/>
    <mergeCell ref="E5:E6"/>
    <mergeCell ref="F5:F6"/>
    <mergeCell ref="G5:G6"/>
    <mergeCell ref="H5:I5"/>
  </mergeCells>
  <printOptions/>
  <pageMargins left="0.75" right="0.75" top="1" bottom="1" header="0.5" footer="0.5"/>
  <pageSetup fitToHeight="0" fitToWidth="1" horizontalDpi="300" verticalDpi="300" orientation="portrait" paperSize="9"/>
  <drawing r:id="rId1"/>
</worksheet>
</file>

<file path=xl/worksheets/sheet7.xml><?xml version="1.0" encoding="utf-8"?>
<worksheet xmlns="http://schemas.openxmlformats.org/spreadsheetml/2006/main" xmlns:r="http://schemas.openxmlformats.org/officeDocument/2006/relationships">
  <sheetPr>
    <pageSetUpPr fitToPage="1"/>
  </sheetPr>
  <dimension ref="A1:R62"/>
  <sheetViews>
    <sheetView workbookViewId="0" topLeftCell="A1">
      <pane ySplit="7" topLeftCell="A8" activePane="bottomLeft" state="frozen"/>
      <selection pane="topLeft" activeCell="A1" sqref="A1"/>
      <selection pane="bottomLeft" activeCell="A8" sqref="A8"/>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11</v>
      </c>
      <c r="B1" s="1"/>
      <c r="C1" s="1"/>
      <c r="D1" s="1"/>
      <c r="E1" s="1" t="s">
        <v>0</v>
      </c>
      <c r="F1" s="1"/>
      <c r="G1" s="1"/>
      <c r="H1" s="1"/>
      <c r="I1" s="1"/>
      <c r="P1" t="s">
        <v>22</v>
      </c>
    </row>
    <row r="2" spans="2:16" ht="24.75" customHeight="1">
      <c r="B2" s="1"/>
      <c r="C2" s="1"/>
      <c r="D2" s="1"/>
      <c r="E2" s="2" t="s">
        <v>13</v>
      </c>
      <c r="F2" s="1"/>
      <c r="G2" s="1"/>
      <c r="H2" s="6"/>
      <c r="I2" s="6"/>
      <c r="O2">
        <f>0+O8+O13+O26+O31+O40+O45+O58</f>
      </c>
      <c r="P2" t="s">
        <v>22</v>
      </c>
    </row>
    <row r="3" spans="1:16" ht="15" customHeight="1">
      <c r="A3" t="s">
        <v>12</v>
      </c>
      <c r="B3" s="12" t="s">
        <v>14</v>
      </c>
      <c r="C3" s="13" t="s">
        <v>15</v>
      </c>
      <c r="D3" s="1"/>
      <c r="E3" s="14" t="s">
        <v>16</v>
      </c>
      <c r="F3" s="1"/>
      <c r="G3" s="9"/>
      <c r="H3" s="8" t="s">
        <v>552</v>
      </c>
      <c r="I3" s="37">
        <f>0+I8+I13+I26+I31+I40+I45+I58</f>
      </c>
      <c r="O3" t="s">
        <v>19</v>
      </c>
      <c r="P3" t="s">
        <v>22</v>
      </c>
    </row>
    <row r="4" spans="1:16" ht="15" customHeight="1">
      <c r="A4" t="s">
        <v>17</v>
      </c>
      <c r="B4" s="16" t="s">
        <v>18</v>
      </c>
      <c r="C4" s="17" t="s">
        <v>552</v>
      </c>
      <c r="D4" s="6"/>
      <c r="E4" s="18" t="s">
        <v>553</v>
      </c>
      <c r="F4" s="6"/>
      <c r="G4" s="6"/>
      <c r="H4" s="19"/>
      <c r="I4" s="19"/>
      <c r="O4" t="s">
        <v>20</v>
      </c>
      <c r="P4" t="s">
        <v>22</v>
      </c>
    </row>
    <row r="5" spans="1:16" ht="12.75" customHeight="1">
      <c r="A5" s="15" t="s">
        <v>25</v>
      </c>
      <c r="B5" s="15" t="s">
        <v>27</v>
      </c>
      <c r="C5" s="15" t="s">
        <v>29</v>
      </c>
      <c r="D5" s="15" t="s">
        <v>30</v>
      </c>
      <c r="E5" s="15" t="s">
        <v>32</v>
      </c>
      <c r="F5" s="15" t="s">
        <v>34</v>
      </c>
      <c r="G5" s="15" t="s">
        <v>36</v>
      </c>
      <c r="H5" s="15" t="s">
        <v>38</v>
      </c>
      <c r="I5" s="15"/>
      <c r="O5" t="s">
        <v>21</v>
      </c>
      <c r="P5" t="s">
        <v>22</v>
      </c>
    </row>
    <row r="6" spans="1:9" ht="12.75" customHeight="1">
      <c r="A6" s="15"/>
      <c r="B6" s="15"/>
      <c r="C6" s="15"/>
      <c r="D6" s="15"/>
      <c r="E6" s="15"/>
      <c r="F6" s="15"/>
      <c r="G6" s="15"/>
      <c r="H6" s="15" t="s">
        <v>39</v>
      </c>
      <c r="I6" s="15" t="s">
        <v>41</v>
      </c>
    </row>
    <row r="7" spans="1:9" ht="12.75" customHeight="1">
      <c r="A7" s="15" t="s">
        <v>26</v>
      </c>
      <c r="B7" s="15" t="s">
        <v>28</v>
      </c>
      <c r="C7" s="15" t="s">
        <v>22</v>
      </c>
      <c r="D7" s="15" t="s">
        <v>31</v>
      </c>
      <c r="E7" s="15" t="s">
        <v>33</v>
      </c>
      <c r="F7" s="15" t="s">
        <v>35</v>
      </c>
      <c r="G7" s="15" t="s">
        <v>37</v>
      </c>
      <c r="H7" s="15" t="s">
        <v>40</v>
      </c>
      <c r="I7" s="15" t="s">
        <v>42</v>
      </c>
    </row>
    <row r="8" spans="1:18" ht="12.75" customHeight="1">
      <c r="A8" s="19" t="s">
        <v>43</v>
      </c>
      <c r="B8" s="19"/>
      <c r="C8" s="26" t="s">
        <v>26</v>
      </c>
      <c r="D8" s="19"/>
      <c r="E8" s="27" t="s">
        <v>44</v>
      </c>
      <c r="F8" s="19"/>
      <c r="G8" s="19"/>
      <c r="H8" s="19"/>
      <c r="I8" s="28">
        <f>0+Q8</f>
      </c>
      <c r="O8">
        <f>0+R8</f>
      </c>
      <c r="Q8">
        <f>0+I9</f>
      </c>
      <c r="R8">
        <f>0+O9</f>
      </c>
    </row>
    <row r="9" spans="1:16" ht="12.75">
      <c r="A9" s="25" t="s">
        <v>45</v>
      </c>
      <c r="B9" s="29" t="s">
        <v>28</v>
      </c>
      <c r="C9" s="29" t="s">
        <v>180</v>
      </c>
      <c r="D9" s="25" t="s">
        <v>47</v>
      </c>
      <c r="E9" s="30" t="s">
        <v>181</v>
      </c>
      <c r="F9" s="31" t="s">
        <v>121</v>
      </c>
      <c r="G9" s="32">
        <v>9</v>
      </c>
      <c r="H9" s="32">
        <v>0</v>
      </c>
      <c r="I9" s="32">
        <f>ROUND(ROUND(H9,2)*ROUND(G9,2),2)</f>
      </c>
      <c r="O9">
        <f>(I9*21)/100</f>
      </c>
      <c r="P9" t="s">
        <v>22</v>
      </c>
    </row>
    <row r="10" spans="1:5" ht="12.75">
      <c r="A10" s="33" t="s">
        <v>50</v>
      </c>
      <c r="E10" s="34" t="s">
        <v>554</v>
      </c>
    </row>
    <row r="11" spans="1:5" ht="12.75">
      <c r="A11" s="35" t="s">
        <v>52</v>
      </c>
      <c r="E11" s="36" t="s">
        <v>47</v>
      </c>
    </row>
    <row r="12" spans="1:5" ht="25.5">
      <c r="A12" t="s">
        <v>53</v>
      </c>
      <c r="E12" s="34" t="s">
        <v>183</v>
      </c>
    </row>
    <row r="13" spans="1:18" ht="12.75" customHeight="1">
      <c r="A13" s="6" t="s">
        <v>43</v>
      </c>
      <c r="B13" s="6"/>
      <c r="C13" s="39" t="s">
        <v>28</v>
      </c>
      <c r="D13" s="6"/>
      <c r="E13" s="27" t="s">
        <v>102</v>
      </c>
      <c r="F13" s="6"/>
      <c r="G13" s="6"/>
      <c r="H13" s="6"/>
      <c r="I13" s="40">
        <f>0+Q13</f>
      </c>
      <c r="O13">
        <f>0+R13</f>
      </c>
      <c r="Q13">
        <f>0+I14+I18+I22</f>
      </c>
      <c r="R13">
        <f>0+O14+O18+O22</f>
      </c>
    </row>
    <row r="14" spans="1:16" ht="12.75">
      <c r="A14" s="25" t="s">
        <v>45</v>
      </c>
      <c r="B14" s="29" t="s">
        <v>22</v>
      </c>
      <c r="C14" s="29" t="s">
        <v>555</v>
      </c>
      <c r="D14" s="25" t="s">
        <v>47</v>
      </c>
      <c r="E14" s="30" t="s">
        <v>556</v>
      </c>
      <c r="F14" s="31" t="s">
        <v>121</v>
      </c>
      <c r="G14" s="32">
        <v>9</v>
      </c>
      <c r="H14" s="32">
        <v>0</v>
      </c>
      <c r="I14" s="32">
        <f>ROUND(ROUND(H14,2)*ROUND(G14,2),2)</f>
      </c>
      <c r="O14">
        <f>(I14*21)/100</f>
      </c>
      <c r="P14" t="s">
        <v>22</v>
      </c>
    </row>
    <row r="15" spans="1:5" ht="12.75">
      <c r="A15" s="33" t="s">
        <v>50</v>
      </c>
      <c r="E15" s="34" t="s">
        <v>47</v>
      </c>
    </row>
    <row r="16" spans="1:5" ht="12.75">
      <c r="A16" s="35" t="s">
        <v>52</v>
      </c>
      <c r="E16" s="36" t="s">
        <v>557</v>
      </c>
    </row>
    <row r="17" spans="1:5" ht="318.75">
      <c r="A17" t="s">
        <v>53</v>
      </c>
      <c r="E17" s="34" t="s">
        <v>558</v>
      </c>
    </row>
    <row r="18" spans="1:16" ht="12.75">
      <c r="A18" s="25" t="s">
        <v>45</v>
      </c>
      <c r="B18" s="29" t="s">
        <v>31</v>
      </c>
      <c r="C18" s="29" t="s">
        <v>133</v>
      </c>
      <c r="D18" s="25" t="s">
        <v>47</v>
      </c>
      <c r="E18" s="30" t="s">
        <v>134</v>
      </c>
      <c r="F18" s="31" t="s">
        <v>121</v>
      </c>
      <c r="G18" s="32">
        <v>9</v>
      </c>
      <c r="H18" s="32">
        <v>0</v>
      </c>
      <c r="I18" s="32">
        <f>ROUND(ROUND(H18,2)*ROUND(G18,2),2)</f>
      </c>
      <c r="O18">
        <f>(I18*21)/100</f>
      </c>
      <c r="P18" t="s">
        <v>22</v>
      </c>
    </row>
    <row r="19" spans="1:5" ht="12.75">
      <c r="A19" s="33" t="s">
        <v>50</v>
      </c>
      <c r="E19" s="34" t="s">
        <v>559</v>
      </c>
    </row>
    <row r="20" spans="1:5" ht="12.75">
      <c r="A20" s="35" t="s">
        <v>52</v>
      </c>
      <c r="E20" s="36" t="s">
        <v>47</v>
      </c>
    </row>
    <row r="21" spans="1:5" ht="191.25">
      <c r="A21" t="s">
        <v>53</v>
      </c>
      <c r="E21" s="34" t="s">
        <v>136</v>
      </c>
    </row>
    <row r="22" spans="1:16" ht="12.75">
      <c r="A22" s="25" t="s">
        <v>45</v>
      </c>
      <c r="B22" s="29" t="s">
        <v>33</v>
      </c>
      <c r="C22" s="29" t="s">
        <v>560</v>
      </c>
      <c r="D22" s="25" t="s">
        <v>47</v>
      </c>
      <c r="E22" s="30" t="s">
        <v>561</v>
      </c>
      <c r="F22" s="31" t="s">
        <v>121</v>
      </c>
      <c r="G22" s="32">
        <v>2</v>
      </c>
      <c r="H22" s="32">
        <v>0</v>
      </c>
      <c r="I22" s="32">
        <f>ROUND(ROUND(H22,2)*ROUND(G22,2),2)</f>
      </c>
      <c r="O22">
        <f>(I22*21)/100</f>
      </c>
      <c r="P22" t="s">
        <v>22</v>
      </c>
    </row>
    <row r="23" spans="1:5" ht="12.75">
      <c r="A23" s="33" t="s">
        <v>50</v>
      </c>
      <c r="E23" s="34" t="s">
        <v>562</v>
      </c>
    </row>
    <row r="24" spans="1:5" ht="12.75">
      <c r="A24" s="35" t="s">
        <v>52</v>
      </c>
      <c r="E24" s="36" t="s">
        <v>563</v>
      </c>
    </row>
    <row r="25" spans="1:5" ht="293.25">
      <c r="A25" t="s">
        <v>53</v>
      </c>
      <c r="E25" s="34" t="s">
        <v>564</v>
      </c>
    </row>
    <row r="26" spans="1:18" ht="12.75" customHeight="1">
      <c r="A26" s="6" t="s">
        <v>43</v>
      </c>
      <c r="B26" s="6"/>
      <c r="C26" s="39" t="s">
        <v>22</v>
      </c>
      <c r="D26" s="6"/>
      <c r="E26" s="27" t="s">
        <v>252</v>
      </c>
      <c r="F26" s="6"/>
      <c r="G26" s="6"/>
      <c r="H26" s="6"/>
      <c r="I26" s="40">
        <f>0+Q26</f>
      </c>
      <c r="O26">
        <f>0+R26</f>
      </c>
      <c r="Q26">
        <f>0+I27</f>
      </c>
      <c r="R26">
        <f>0+O27</f>
      </c>
    </row>
    <row r="27" spans="1:16" ht="12.75">
      <c r="A27" s="25" t="s">
        <v>45</v>
      </c>
      <c r="B27" s="29" t="s">
        <v>35</v>
      </c>
      <c r="C27" s="29" t="s">
        <v>565</v>
      </c>
      <c r="D27" s="25" t="s">
        <v>47</v>
      </c>
      <c r="E27" s="30" t="s">
        <v>566</v>
      </c>
      <c r="F27" s="31" t="s">
        <v>168</v>
      </c>
      <c r="G27" s="32">
        <v>9</v>
      </c>
      <c r="H27" s="32">
        <v>0</v>
      </c>
      <c r="I27" s="32">
        <f>ROUND(ROUND(H27,2)*ROUND(G27,2),2)</f>
      </c>
      <c r="O27">
        <f>(I27*21)/100</f>
      </c>
      <c r="P27" t="s">
        <v>22</v>
      </c>
    </row>
    <row r="28" spans="1:5" ht="12.75">
      <c r="A28" s="33" t="s">
        <v>50</v>
      </c>
      <c r="E28" s="34" t="s">
        <v>567</v>
      </c>
    </row>
    <row r="29" spans="1:5" ht="12.75">
      <c r="A29" s="35" t="s">
        <v>52</v>
      </c>
      <c r="E29" s="36" t="s">
        <v>47</v>
      </c>
    </row>
    <row r="30" spans="1:5" ht="165.75">
      <c r="A30" t="s">
        <v>53</v>
      </c>
      <c r="E30" s="34" t="s">
        <v>263</v>
      </c>
    </row>
    <row r="31" spans="1:18" ht="12.75" customHeight="1">
      <c r="A31" s="6" t="s">
        <v>43</v>
      </c>
      <c r="B31" s="6"/>
      <c r="C31" s="39" t="s">
        <v>31</v>
      </c>
      <c r="D31" s="6"/>
      <c r="E31" s="27" t="s">
        <v>568</v>
      </c>
      <c r="F31" s="6"/>
      <c r="G31" s="6"/>
      <c r="H31" s="6"/>
      <c r="I31" s="40">
        <f>0+Q31</f>
      </c>
      <c r="O31">
        <f>0+R31</f>
      </c>
      <c r="Q31">
        <f>0+I32+I36</f>
      </c>
      <c r="R31">
        <f>0+O32+O36</f>
      </c>
    </row>
    <row r="32" spans="1:16" ht="12.75">
      <c r="A32" s="25" t="s">
        <v>45</v>
      </c>
      <c r="B32" s="29" t="s">
        <v>37</v>
      </c>
      <c r="C32" s="29" t="s">
        <v>569</v>
      </c>
      <c r="D32" s="25" t="s">
        <v>47</v>
      </c>
      <c r="E32" s="30" t="s">
        <v>570</v>
      </c>
      <c r="F32" s="31" t="s">
        <v>121</v>
      </c>
      <c r="G32" s="32">
        <v>3</v>
      </c>
      <c r="H32" s="32">
        <v>0</v>
      </c>
      <c r="I32" s="32">
        <f>ROUND(ROUND(H32,2)*ROUND(G32,2),2)</f>
      </c>
      <c r="O32">
        <f>(I32*21)/100</f>
      </c>
      <c r="P32" t="s">
        <v>22</v>
      </c>
    </row>
    <row r="33" spans="1:5" ht="12.75">
      <c r="A33" s="33" t="s">
        <v>50</v>
      </c>
      <c r="E33" s="34" t="s">
        <v>571</v>
      </c>
    </row>
    <row r="34" spans="1:5" ht="12.75">
      <c r="A34" s="35" t="s">
        <v>52</v>
      </c>
      <c r="E34" s="36" t="s">
        <v>572</v>
      </c>
    </row>
    <row r="35" spans="1:5" ht="369.75">
      <c r="A35" t="s">
        <v>53</v>
      </c>
      <c r="E35" s="34" t="s">
        <v>573</v>
      </c>
    </row>
    <row r="36" spans="1:16" ht="12.75">
      <c r="A36" s="25" t="s">
        <v>45</v>
      </c>
      <c r="B36" s="29" t="s">
        <v>72</v>
      </c>
      <c r="C36" s="29" t="s">
        <v>574</v>
      </c>
      <c r="D36" s="25" t="s">
        <v>47</v>
      </c>
      <c r="E36" s="30" t="s">
        <v>575</v>
      </c>
      <c r="F36" s="31" t="s">
        <v>576</v>
      </c>
      <c r="G36" s="32">
        <v>0.3</v>
      </c>
      <c r="H36" s="32">
        <v>0</v>
      </c>
      <c r="I36" s="32">
        <f>ROUND(ROUND(H36,2)*ROUND(G36,2),2)</f>
      </c>
      <c r="O36">
        <f>(I36*21)/100</f>
      </c>
      <c r="P36" t="s">
        <v>22</v>
      </c>
    </row>
    <row r="37" spans="1:5" ht="12.75">
      <c r="A37" s="33" t="s">
        <v>50</v>
      </c>
      <c r="E37" s="34" t="s">
        <v>577</v>
      </c>
    </row>
    <row r="38" spans="1:5" ht="12.75">
      <c r="A38" s="35" t="s">
        <v>52</v>
      </c>
      <c r="E38" s="36" t="s">
        <v>47</v>
      </c>
    </row>
    <row r="39" spans="1:5" ht="267.75">
      <c r="A39" t="s">
        <v>53</v>
      </c>
      <c r="E39" s="34" t="s">
        <v>578</v>
      </c>
    </row>
    <row r="40" spans="1:18" ht="12.75" customHeight="1">
      <c r="A40" s="6" t="s">
        <v>43</v>
      </c>
      <c r="B40" s="6"/>
      <c r="C40" s="39" t="s">
        <v>33</v>
      </c>
      <c r="D40" s="6"/>
      <c r="E40" s="27" t="s">
        <v>279</v>
      </c>
      <c r="F40" s="6"/>
      <c r="G40" s="6"/>
      <c r="H40" s="6"/>
      <c r="I40" s="40">
        <f>0+Q40</f>
      </c>
      <c r="O40">
        <f>0+R40</f>
      </c>
      <c r="Q40">
        <f>0+I41</f>
      </c>
      <c r="R40">
        <f>0+O41</f>
      </c>
    </row>
    <row r="41" spans="1:16" ht="12.75">
      <c r="A41" s="25" t="s">
        <v>45</v>
      </c>
      <c r="B41" s="29" t="s">
        <v>77</v>
      </c>
      <c r="C41" s="29" t="s">
        <v>579</v>
      </c>
      <c r="D41" s="25" t="s">
        <v>47</v>
      </c>
      <c r="E41" s="30" t="s">
        <v>580</v>
      </c>
      <c r="F41" s="31" t="s">
        <v>121</v>
      </c>
      <c r="G41" s="32">
        <v>0.6</v>
      </c>
      <c r="H41" s="32">
        <v>0</v>
      </c>
      <c r="I41" s="32">
        <f>ROUND(ROUND(H41,2)*ROUND(G41,2),2)</f>
      </c>
      <c r="O41">
        <f>(I41*21)/100</f>
      </c>
      <c r="P41" t="s">
        <v>22</v>
      </c>
    </row>
    <row r="42" spans="1:5" ht="12.75">
      <c r="A42" s="33" t="s">
        <v>50</v>
      </c>
      <c r="E42" s="34" t="s">
        <v>581</v>
      </c>
    </row>
    <row r="43" spans="1:5" ht="12.75">
      <c r="A43" s="35" t="s">
        <v>52</v>
      </c>
      <c r="E43" s="36" t="s">
        <v>582</v>
      </c>
    </row>
    <row r="44" spans="1:5" ht="369.75">
      <c r="A44" t="s">
        <v>53</v>
      </c>
      <c r="E44" s="34" t="s">
        <v>583</v>
      </c>
    </row>
    <row r="45" spans="1:18" ht="12.75" customHeight="1">
      <c r="A45" s="6" t="s">
        <v>43</v>
      </c>
      <c r="B45" s="6"/>
      <c r="C45" s="39" t="s">
        <v>72</v>
      </c>
      <c r="D45" s="6"/>
      <c r="E45" s="27" t="s">
        <v>368</v>
      </c>
      <c r="F45" s="6"/>
      <c r="G45" s="6"/>
      <c r="H45" s="6"/>
      <c r="I45" s="40">
        <f>0+Q45</f>
      </c>
      <c r="O45">
        <f>0+R45</f>
      </c>
      <c r="Q45">
        <f>0+I46+I50+I54</f>
      </c>
      <c r="R45">
        <f>0+O46+O50+O54</f>
      </c>
    </row>
    <row r="46" spans="1:16" ht="25.5">
      <c r="A46" s="25" t="s">
        <v>45</v>
      </c>
      <c r="B46" s="29" t="s">
        <v>40</v>
      </c>
      <c r="C46" s="29" t="s">
        <v>584</v>
      </c>
      <c r="D46" s="25" t="s">
        <v>47</v>
      </c>
      <c r="E46" s="30" t="s">
        <v>585</v>
      </c>
      <c r="F46" s="31" t="s">
        <v>105</v>
      </c>
      <c r="G46" s="32">
        <v>9</v>
      </c>
      <c r="H46" s="32">
        <v>0</v>
      </c>
      <c r="I46" s="32">
        <f>ROUND(ROUND(H46,2)*ROUND(G46,2),2)</f>
      </c>
      <c r="O46">
        <f>(I46*21)/100</f>
      </c>
      <c r="P46" t="s">
        <v>22</v>
      </c>
    </row>
    <row r="47" spans="1:5" ht="12.75">
      <c r="A47" s="33" t="s">
        <v>50</v>
      </c>
      <c r="E47" s="34" t="s">
        <v>586</v>
      </c>
    </row>
    <row r="48" spans="1:5" ht="12.75">
      <c r="A48" s="35" t="s">
        <v>52</v>
      </c>
      <c r="E48" s="36" t="s">
        <v>587</v>
      </c>
    </row>
    <row r="49" spans="1:5" ht="191.25">
      <c r="A49" t="s">
        <v>53</v>
      </c>
      <c r="E49" s="34" t="s">
        <v>588</v>
      </c>
    </row>
    <row r="50" spans="1:16" ht="12.75">
      <c r="A50" s="25" t="s">
        <v>45</v>
      </c>
      <c r="B50" s="29" t="s">
        <v>42</v>
      </c>
      <c r="C50" s="29" t="s">
        <v>589</v>
      </c>
      <c r="D50" s="25" t="s">
        <v>47</v>
      </c>
      <c r="E50" s="30" t="s">
        <v>590</v>
      </c>
      <c r="F50" s="31" t="s">
        <v>105</v>
      </c>
      <c r="G50" s="32">
        <v>9</v>
      </c>
      <c r="H50" s="32">
        <v>0</v>
      </c>
      <c r="I50" s="32">
        <f>ROUND(ROUND(H50,2)*ROUND(G50,2),2)</f>
      </c>
      <c r="O50">
        <f>(I50*21)/100</f>
      </c>
      <c r="P50" t="s">
        <v>22</v>
      </c>
    </row>
    <row r="51" spans="1:5" ht="12.75">
      <c r="A51" s="33" t="s">
        <v>50</v>
      </c>
      <c r="E51" s="34" t="s">
        <v>591</v>
      </c>
    </row>
    <row r="52" spans="1:5" ht="12.75">
      <c r="A52" s="35" t="s">
        <v>52</v>
      </c>
      <c r="E52" s="36" t="s">
        <v>47</v>
      </c>
    </row>
    <row r="53" spans="1:5" ht="38.25">
      <c r="A53" t="s">
        <v>53</v>
      </c>
      <c r="E53" s="34" t="s">
        <v>592</v>
      </c>
    </row>
    <row r="54" spans="1:16" ht="12.75">
      <c r="A54" s="25" t="s">
        <v>45</v>
      </c>
      <c r="B54" s="29" t="s">
        <v>92</v>
      </c>
      <c r="C54" s="29" t="s">
        <v>593</v>
      </c>
      <c r="D54" s="25" t="s">
        <v>47</v>
      </c>
      <c r="E54" s="30" t="s">
        <v>594</v>
      </c>
      <c r="F54" s="31" t="s">
        <v>105</v>
      </c>
      <c r="G54" s="32">
        <v>7</v>
      </c>
      <c r="H54" s="32">
        <v>0</v>
      </c>
      <c r="I54" s="32">
        <f>ROUND(ROUND(H54,2)*ROUND(G54,2),2)</f>
      </c>
      <c r="O54">
        <f>(I54*21)/100</f>
      </c>
      <c r="P54" t="s">
        <v>22</v>
      </c>
    </row>
    <row r="55" spans="1:5" ht="25.5">
      <c r="A55" s="33" t="s">
        <v>50</v>
      </c>
      <c r="E55" s="34" t="s">
        <v>595</v>
      </c>
    </row>
    <row r="56" spans="1:5" ht="12.75">
      <c r="A56" s="35" t="s">
        <v>52</v>
      </c>
      <c r="E56" s="36" t="s">
        <v>596</v>
      </c>
    </row>
    <row r="57" spans="1:5" ht="51">
      <c r="A57" t="s">
        <v>53</v>
      </c>
      <c r="E57" s="34" t="s">
        <v>597</v>
      </c>
    </row>
    <row r="58" spans="1:18" ht="12.75" customHeight="1">
      <c r="A58" s="6" t="s">
        <v>43</v>
      </c>
      <c r="B58" s="6"/>
      <c r="C58" s="39" t="s">
        <v>40</v>
      </c>
      <c r="D58" s="6"/>
      <c r="E58" s="27" t="s">
        <v>150</v>
      </c>
      <c r="F58" s="6"/>
      <c r="G58" s="6"/>
      <c r="H58" s="6"/>
      <c r="I58" s="40">
        <f>0+Q58</f>
      </c>
      <c r="O58">
        <f>0+R58</f>
      </c>
      <c r="Q58">
        <f>0+I59</f>
      </c>
      <c r="R58">
        <f>0+O59</f>
      </c>
    </row>
    <row r="59" spans="1:16" ht="12.75">
      <c r="A59" s="25" t="s">
        <v>45</v>
      </c>
      <c r="B59" s="29" t="s">
        <v>96</v>
      </c>
      <c r="C59" s="29" t="s">
        <v>598</v>
      </c>
      <c r="D59" s="25" t="s">
        <v>47</v>
      </c>
      <c r="E59" s="30" t="s">
        <v>599</v>
      </c>
      <c r="F59" s="31" t="s">
        <v>168</v>
      </c>
      <c r="G59" s="32">
        <v>6.4</v>
      </c>
      <c r="H59" s="32">
        <v>0</v>
      </c>
      <c r="I59" s="32">
        <f>ROUND(ROUND(H59,2)*ROUND(G59,2),2)</f>
      </c>
      <c r="O59">
        <f>(I59*21)/100</f>
      </c>
      <c r="P59" t="s">
        <v>22</v>
      </c>
    </row>
    <row r="60" spans="1:5" ht="25.5">
      <c r="A60" s="33" t="s">
        <v>50</v>
      </c>
      <c r="E60" s="34" t="s">
        <v>600</v>
      </c>
    </row>
    <row r="61" spans="1:5" ht="12.75">
      <c r="A61" s="35" t="s">
        <v>52</v>
      </c>
      <c r="E61" s="36" t="s">
        <v>47</v>
      </c>
    </row>
    <row r="62" spans="1:5" ht="38.25">
      <c r="A62" t="s">
        <v>53</v>
      </c>
      <c r="E62" s="34" t="s">
        <v>601</v>
      </c>
    </row>
  </sheetData>
  <mergeCells count="10">
    <mergeCell ref="C3:D3"/>
    <mergeCell ref="C4:D4"/>
    <mergeCell ref="A5:A6"/>
    <mergeCell ref="B5:B6"/>
    <mergeCell ref="C5:C6"/>
    <mergeCell ref="D5:D6"/>
    <mergeCell ref="E5:E6"/>
    <mergeCell ref="F5:F6"/>
    <mergeCell ref="G5:G6"/>
    <mergeCell ref="H5:I5"/>
  </mergeCells>
  <printOptions/>
  <pageMargins left="0.75" right="0.75" top="1" bottom="1" header="0.5" footer="0.5"/>
  <pageSetup fitToHeight="0" fitToWidth="1" horizontalDpi="300" verticalDpi="300" orientation="portrait" paperSize="9"/>
  <drawing r:id="rId1"/>
</worksheet>
</file>

<file path=xl/worksheets/sheet8.xml><?xml version="1.0" encoding="utf-8"?>
<worksheet xmlns="http://schemas.openxmlformats.org/spreadsheetml/2006/main" xmlns:r="http://schemas.openxmlformats.org/officeDocument/2006/relationships">
  <sheetPr>
    <pageSetUpPr fitToPage="1"/>
  </sheetPr>
  <dimension ref="A1:R48"/>
  <sheetViews>
    <sheetView workbookViewId="0" topLeftCell="A1">
      <pane ySplit="7" topLeftCell="A8" activePane="bottomLeft" state="frozen"/>
      <selection pane="topLeft" activeCell="A1" sqref="A1"/>
      <selection pane="bottomLeft" activeCell="A8" sqref="A8"/>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11</v>
      </c>
      <c r="B1" s="1"/>
      <c r="C1" s="1"/>
      <c r="D1" s="1"/>
      <c r="E1" s="1" t="s">
        <v>0</v>
      </c>
      <c r="F1" s="1"/>
      <c r="G1" s="1"/>
      <c r="H1" s="1"/>
      <c r="I1" s="1"/>
      <c r="P1" t="s">
        <v>22</v>
      </c>
    </row>
    <row r="2" spans="2:16" ht="24.75" customHeight="1">
      <c r="B2" s="1"/>
      <c r="C2" s="1"/>
      <c r="D2" s="1"/>
      <c r="E2" s="2" t="s">
        <v>13</v>
      </c>
      <c r="F2" s="1"/>
      <c r="G2" s="1"/>
      <c r="H2" s="6"/>
      <c r="I2" s="6"/>
      <c r="O2">
        <f>0+O8+O13+O34+O39+O44</f>
      </c>
      <c r="P2" t="s">
        <v>22</v>
      </c>
    </row>
    <row r="3" spans="1:16" ht="15" customHeight="1">
      <c r="A3" t="s">
        <v>12</v>
      </c>
      <c r="B3" s="12" t="s">
        <v>14</v>
      </c>
      <c r="C3" s="13" t="s">
        <v>15</v>
      </c>
      <c r="D3" s="1"/>
      <c r="E3" s="14" t="s">
        <v>16</v>
      </c>
      <c r="F3" s="1"/>
      <c r="G3" s="9"/>
      <c r="H3" s="8" t="s">
        <v>602</v>
      </c>
      <c r="I3" s="37">
        <f>0+I8+I13+I34+I39+I44</f>
      </c>
      <c r="O3" t="s">
        <v>19</v>
      </c>
      <c r="P3" t="s">
        <v>22</v>
      </c>
    </row>
    <row r="4" spans="1:16" ht="15" customHeight="1">
      <c r="A4" t="s">
        <v>17</v>
      </c>
      <c r="B4" s="16" t="s">
        <v>18</v>
      </c>
      <c r="C4" s="17" t="s">
        <v>602</v>
      </c>
      <c r="D4" s="6"/>
      <c r="E4" s="18" t="s">
        <v>603</v>
      </c>
      <c r="F4" s="6"/>
      <c r="G4" s="6"/>
      <c r="H4" s="19"/>
      <c r="I4" s="19"/>
      <c r="O4" t="s">
        <v>20</v>
      </c>
      <c r="P4" t="s">
        <v>22</v>
      </c>
    </row>
    <row r="5" spans="1:16" ht="12.75" customHeight="1">
      <c r="A5" s="15" t="s">
        <v>25</v>
      </c>
      <c r="B5" s="15" t="s">
        <v>27</v>
      </c>
      <c r="C5" s="15" t="s">
        <v>29</v>
      </c>
      <c r="D5" s="15" t="s">
        <v>30</v>
      </c>
      <c r="E5" s="15" t="s">
        <v>32</v>
      </c>
      <c r="F5" s="15" t="s">
        <v>34</v>
      </c>
      <c r="G5" s="15" t="s">
        <v>36</v>
      </c>
      <c r="H5" s="15" t="s">
        <v>38</v>
      </c>
      <c r="I5" s="15"/>
      <c r="O5" t="s">
        <v>21</v>
      </c>
      <c r="P5" t="s">
        <v>22</v>
      </c>
    </row>
    <row r="6" spans="1:9" ht="12.75" customHeight="1">
      <c r="A6" s="15"/>
      <c r="B6" s="15"/>
      <c r="C6" s="15"/>
      <c r="D6" s="15"/>
      <c r="E6" s="15"/>
      <c r="F6" s="15"/>
      <c r="G6" s="15"/>
      <c r="H6" s="15" t="s">
        <v>39</v>
      </c>
      <c r="I6" s="15" t="s">
        <v>41</v>
      </c>
    </row>
    <row r="7" spans="1:9" ht="12.75" customHeight="1">
      <c r="A7" s="15" t="s">
        <v>26</v>
      </c>
      <c r="B7" s="15" t="s">
        <v>28</v>
      </c>
      <c r="C7" s="15" t="s">
        <v>22</v>
      </c>
      <c r="D7" s="15" t="s">
        <v>31</v>
      </c>
      <c r="E7" s="15" t="s">
        <v>33</v>
      </c>
      <c r="F7" s="15" t="s">
        <v>35</v>
      </c>
      <c r="G7" s="15" t="s">
        <v>37</v>
      </c>
      <c r="H7" s="15" t="s">
        <v>40</v>
      </c>
      <c r="I7" s="15" t="s">
        <v>42</v>
      </c>
    </row>
    <row r="8" spans="1:18" ht="12.75" customHeight="1">
      <c r="A8" s="19" t="s">
        <v>43</v>
      </c>
      <c r="B8" s="19"/>
      <c r="C8" s="26" t="s">
        <v>26</v>
      </c>
      <c r="D8" s="19"/>
      <c r="E8" s="27" t="s">
        <v>44</v>
      </c>
      <c r="F8" s="19"/>
      <c r="G8" s="19"/>
      <c r="H8" s="19"/>
      <c r="I8" s="28">
        <f>0+Q8</f>
      </c>
      <c r="O8">
        <f>0+R8</f>
      </c>
      <c r="Q8">
        <f>0+I9</f>
      </c>
      <c r="R8">
        <f>0+O9</f>
      </c>
    </row>
    <row r="9" spans="1:16" ht="12.75">
      <c r="A9" s="25" t="s">
        <v>45</v>
      </c>
      <c r="B9" s="29" t="s">
        <v>28</v>
      </c>
      <c r="C9" s="29" t="s">
        <v>180</v>
      </c>
      <c r="D9" s="25" t="s">
        <v>47</v>
      </c>
      <c r="E9" s="30" t="s">
        <v>181</v>
      </c>
      <c r="F9" s="31" t="s">
        <v>121</v>
      </c>
      <c r="G9" s="32">
        <v>142</v>
      </c>
      <c r="H9" s="32">
        <v>0</v>
      </c>
      <c r="I9" s="32">
        <f>ROUND(ROUND(H9,2)*ROUND(G9,2),2)</f>
      </c>
      <c r="O9">
        <f>(I9*21)/100</f>
      </c>
      <c r="P9" t="s">
        <v>22</v>
      </c>
    </row>
    <row r="10" spans="1:5" ht="12.75">
      <c r="A10" s="33" t="s">
        <v>50</v>
      </c>
      <c r="E10" s="34" t="s">
        <v>554</v>
      </c>
    </row>
    <row r="11" spans="1:5" ht="12.75">
      <c r="A11" s="35" t="s">
        <v>52</v>
      </c>
      <c r="E11" s="36" t="s">
        <v>604</v>
      </c>
    </row>
    <row r="12" spans="1:5" ht="25.5">
      <c r="A12" t="s">
        <v>53</v>
      </c>
      <c r="E12" s="34" t="s">
        <v>183</v>
      </c>
    </row>
    <row r="13" spans="1:18" ht="12.75" customHeight="1">
      <c r="A13" s="6" t="s">
        <v>43</v>
      </c>
      <c r="B13" s="6"/>
      <c r="C13" s="39" t="s">
        <v>28</v>
      </c>
      <c r="D13" s="6"/>
      <c r="E13" s="27" t="s">
        <v>102</v>
      </c>
      <c r="F13" s="6"/>
      <c r="G13" s="6"/>
      <c r="H13" s="6"/>
      <c r="I13" s="40">
        <f>0+Q13</f>
      </c>
      <c r="O13">
        <f>0+R13</f>
      </c>
      <c r="Q13">
        <f>0+I14+I18+I22+I26+I30</f>
      </c>
      <c r="R13">
        <f>0+O14+O18+O22+O26+O30</f>
      </c>
    </row>
    <row r="14" spans="1:16" ht="12.75">
      <c r="A14" s="25" t="s">
        <v>45</v>
      </c>
      <c r="B14" s="29" t="s">
        <v>22</v>
      </c>
      <c r="C14" s="29" t="s">
        <v>129</v>
      </c>
      <c r="D14" s="25" t="s">
        <v>47</v>
      </c>
      <c r="E14" s="30" t="s">
        <v>130</v>
      </c>
      <c r="F14" s="31" t="s">
        <v>121</v>
      </c>
      <c r="G14" s="32">
        <v>92</v>
      </c>
      <c r="H14" s="32">
        <v>0</v>
      </c>
      <c r="I14" s="32">
        <f>ROUND(ROUND(H14,2)*ROUND(G14,2),2)</f>
      </c>
      <c r="O14">
        <f>(I14*21)/100</f>
      </c>
      <c r="P14" t="s">
        <v>22</v>
      </c>
    </row>
    <row r="15" spans="1:5" ht="12.75">
      <c r="A15" s="33" t="s">
        <v>50</v>
      </c>
      <c r="E15" s="34" t="s">
        <v>605</v>
      </c>
    </row>
    <row r="16" spans="1:5" ht="12.75">
      <c r="A16" s="35" t="s">
        <v>52</v>
      </c>
      <c r="E16" s="36" t="s">
        <v>47</v>
      </c>
    </row>
    <row r="17" spans="1:5" ht="306">
      <c r="A17" t="s">
        <v>53</v>
      </c>
      <c r="E17" s="34" t="s">
        <v>132</v>
      </c>
    </row>
    <row r="18" spans="1:16" ht="12.75">
      <c r="A18" s="25" t="s">
        <v>45</v>
      </c>
      <c r="B18" s="29" t="s">
        <v>31</v>
      </c>
      <c r="C18" s="29" t="s">
        <v>555</v>
      </c>
      <c r="D18" s="25" t="s">
        <v>47</v>
      </c>
      <c r="E18" s="30" t="s">
        <v>556</v>
      </c>
      <c r="F18" s="31" t="s">
        <v>121</v>
      </c>
      <c r="G18" s="32">
        <v>234</v>
      </c>
      <c r="H18" s="32">
        <v>0</v>
      </c>
      <c r="I18" s="32">
        <f>ROUND(ROUND(H18,2)*ROUND(G18,2),2)</f>
      </c>
      <c r="O18">
        <f>(I18*21)/100</f>
      </c>
      <c r="P18" t="s">
        <v>22</v>
      </c>
    </row>
    <row r="19" spans="1:5" ht="12.75">
      <c r="A19" s="33" t="s">
        <v>50</v>
      </c>
      <c r="E19" s="34" t="s">
        <v>606</v>
      </c>
    </row>
    <row r="20" spans="1:5" ht="12.75">
      <c r="A20" s="35" t="s">
        <v>52</v>
      </c>
      <c r="E20" s="36" t="s">
        <v>47</v>
      </c>
    </row>
    <row r="21" spans="1:5" ht="318.75">
      <c r="A21" t="s">
        <v>53</v>
      </c>
      <c r="E21" s="34" t="s">
        <v>558</v>
      </c>
    </row>
    <row r="22" spans="1:16" ht="12.75">
      <c r="A22" s="25" t="s">
        <v>45</v>
      </c>
      <c r="B22" s="29" t="s">
        <v>33</v>
      </c>
      <c r="C22" s="29" t="s">
        <v>607</v>
      </c>
      <c r="D22" s="25" t="s">
        <v>47</v>
      </c>
      <c r="E22" s="30" t="s">
        <v>608</v>
      </c>
      <c r="F22" s="31" t="s">
        <v>121</v>
      </c>
      <c r="G22" s="32">
        <v>92</v>
      </c>
      <c r="H22" s="32">
        <v>0</v>
      </c>
      <c r="I22" s="32">
        <f>ROUND(ROUND(H22,2)*ROUND(G22,2),2)</f>
      </c>
      <c r="O22">
        <f>(I22*21)/100</f>
      </c>
      <c r="P22" t="s">
        <v>22</v>
      </c>
    </row>
    <row r="23" spans="1:5" ht="25.5">
      <c r="A23" s="33" t="s">
        <v>50</v>
      </c>
      <c r="E23" s="34" t="s">
        <v>609</v>
      </c>
    </row>
    <row r="24" spans="1:5" ht="12.75">
      <c r="A24" s="35" t="s">
        <v>52</v>
      </c>
      <c r="E24" s="36" t="s">
        <v>47</v>
      </c>
    </row>
    <row r="25" spans="1:5" ht="267.75">
      <c r="A25" t="s">
        <v>53</v>
      </c>
      <c r="E25" s="34" t="s">
        <v>610</v>
      </c>
    </row>
    <row r="26" spans="1:16" ht="12.75">
      <c r="A26" s="25" t="s">
        <v>45</v>
      </c>
      <c r="B26" s="29" t="s">
        <v>35</v>
      </c>
      <c r="C26" s="29" t="s">
        <v>133</v>
      </c>
      <c r="D26" s="25" t="s">
        <v>28</v>
      </c>
      <c r="E26" s="30" t="s">
        <v>134</v>
      </c>
      <c r="F26" s="31" t="s">
        <v>121</v>
      </c>
      <c r="G26" s="32">
        <v>234</v>
      </c>
      <c r="H26" s="32">
        <v>0</v>
      </c>
      <c r="I26" s="32">
        <f>ROUND(ROUND(H26,2)*ROUND(G26,2),2)</f>
      </c>
      <c r="O26">
        <f>(I26*21)/100</f>
      </c>
      <c r="P26" t="s">
        <v>22</v>
      </c>
    </row>
    <row r="27" spans="1:5" ht="12.75">
      <c r="A27" s="33" t="s">
        <v>50</v>
      </c>
      <c r="E27" s="34" t="s">
        <v>611</v>
      </c>
    </row>
    <row r="28" spans="1:5" ht="12.75">
      <c r="A28" s="35" t="s">
        <v>52</v>
      </c>
      <c r="E28" s="36" t="s">
        <v>47</v>
      </c>
    </row>
    <row r="29" spans="1:5" ht="191.25">
      <c r="A29" t="s">
        <v>53</v>
      </c>
      <c r="E29" s="34" t="s">
        <v>136</v>
      </c>
    </row>
    <row r="30" spans="1:16" ht="12.75">
      <c r="A30" s="25" t="s">
        <v>45</v>
      </c>
      <c r="B30" s="29" t="s">
        <v>37</v>
      </c>
      <c r="C30" s="29" t="s">
        <v>133</v>
      </c>
      <c r="D30" s="25" t="s">
        <v>22</v>
      </c>
      <c r="E30" s="30" t="s">
        <v>134</v>
      </c>
      <c r="F30" s="31" t="s">
        <v>121</v>
      </c>
      <c r="G30" s="32">
        <v>92</v>
      </c>
      <c r="H30" s="32">
        <v>0</v>
      </c>
      <c r="I30" s="32">
        <f>ROUND(ROUND(H30,2)*ROUND(G30,2),2)</f>
      </c>
      <c r="O30">
        <f>(I30*21)/100</f>
      </c>
      <c r="P30" t="s">
        <v>22</v>
      </c>
    </row>
    <row r="31" spans="1:5" ht="12.75">
      <c r="A31" s="33" t="s">
        <v>50</v>
      </c>
      <c r="E31" s="34" t="s">
        <v>612</v>
      </c>
    </row>
    <row r="32" spans="1:5" ht="12.75">
      <c r="A32" s="35" t="s">
        <v>52</v>
      </c>
      <c r="E32" s="36" t="s">
        <v>47</v>
      </c>
    </row>
    <row r="33" spans="1:5" ht="191.25">
      <c r="A33" t="s">
        <v>53</v>
      </c>
      <c r="E33" s="34" t="s">
        <v>136</v>
      </c>
    </row>
    <row r="34" spans="1:18" ht="12.75" customHeight="1">
      <c r="A34" s="6" t="s">
        <v>43</v>
      </c>
      <c r="B34" s="6"/>
      <c r="C34" s="39" t="s">
        <v>22</v>
      </c>
      <c r="D34" s="6"/>
      <c r="E34" s="27" t="s">
        <v>252</v>
      </c>
      <c r="F34" s="6"/>
      <c r="G34" s="6"/>
      <c r="H34" s="6"/>
      <c r="I34" s="40">
        <f>0+Q34</f>
      </c>
      <c r="O34">
        <f>0+R34</f>
      </c>
      <c r="Q34">
        <f>0+I35</f>
      </c>
      <c r="R34">
        <f>0+O35</f>
      </c>
    </row>
    <row r="35" spans="1:16" ht="12.75">
      <c r="A35" s="25" t="s">
        <v>45</v>
      </c>
      <c r="B35" s="29" t="s">
        <v>72</v>
      </c>
      <c r="C35" s="29" t="s">
        <v>613</v>
      </c>
      <c r="D35" s="25" t="s">
        <v>47</v>
      </c>
      <c r="E35" s="30" t="s">
        <v>614</v>
      </c>
      <c r="F35" s="31" t="s">
        <v>105</v>
      </c>
      <c r="G35" s="32">
        <v>181</v>
      </c>
      <c r="H35" s="32">
        <v>0</v>
      </c>
      <c r="I35" s="32">
        <f>ROUND(ROUND(H35,2)*ROUND(G35,2),2)</f>
      </c>
      <c r="O35">
        <f>(I35*21)/100</f>
      </c>
      <c r="P35" t="s">
        <v>22</v>
      </c>
    </row>
    <row r="36" spans="1:5" ht="12.75">
      <c r="A36" s="33" t="s">
        <v>50</v>
      </c>
      <c r="E36" s="34" t="s">
        <v>615</v>
      </c>
    </row>
    <row r="37" spans="1:5" ht="12.75">
      <c r="A37" s="35" t="s">
        <v>52</v>
      </c>
      <c r="E37" s="36" t="s">
        <v>616</v>
      </c>
    </row>
    <row r="38" spans="1:5" ht="51">
      <c r="A38" t="s">
        <v>53</v>
      </c>
      <c r="E38" s="34" t="s">
        <v>617</v>
      </c>
    </row>
    <row r="39" spans="1:18" ht="12.75" customHeight="1">
      <c r="A39" s="6" t="s">
        <v>43</v>
      </c>
      <c r="B39" s="6"/>
      <c r="C39" s="39" t="s">
        <v>31</v>
      </c>
      <c r="D39" s="6"/>
      <c r="E39" s="27" t="s">
        <v>568</v>
      </c>
      <c r="F39" s="6"/>
      <c r="G39" s="6"/>
      <c r="H39" s="6"/>
      <c r="I39" s="40">
        <f>0+Q39</f>
      </c>
      <c r="O39">
        <f>0+R39</f>
      </c>
      <c r="Q39">
        <f>0+I40</f>
      </c>
      <c r="R39">
        <f>0+O40</f>
      </c>
    </row>
    <row r="40" spans="1:16" ht="25.5">
      <c r="A40" s="25" t="s">
        <v>45</v>
      </c>
      <c r="B40" s="29" t="s">
        <v>77</v>
      </c>
      <c r="C40" s="29" t="s">
        <v>618</v>
      </c>
      <c r="D40" s="25" t="s">
        <v>47</v>
      </c>
      <c r="E40" s="30" t="s">
        <v>619</v>
      </c>
      <c r="F40" s="31" t="s">
        <v>121</v>
      </c>
      <c r="G40" s="32">
        <v>158</v>
      </c>
      <c r="H40" s="32">
        <v>0</v>
      </c>
      <c r="I40" s="32">
        <f>ROUND(ROUND(H40,2)*ROUND(G40,2),2)</f>
      </c>
      <c r="O40">
        <f>(I40*21)/100</f>
      </c>
      <c r="P40" t="s">
        <v>22</v>
      </c>
    </row>
    <row r="41" spans="1:5" ht="76.5">
      <c r="A41" s="33" t="s">
        <v>50</v>
      </c>
      <c r="E41" s="34" t="s">
        <v>620</v>
      </c>
    </row>
    <row r="42" spans="1:5" ht="12.75">
      <c r="A42" s="35" t="s">
        <v>52</v>
      </c>
      <c r="E42" s="36" t="s">
        <v>621</v>
      </c>
    </row>
    <row r="43" spans="1:5" ht="25.5">
      <c r="A43" t="s">
        <v>53</v>
      </c>
      <c r="E43" s="34" t="s">
        <v>622</v>
      </c>
    </row>
    <row r="44" spans="1:18" ht="12.75" customHeight="1">
      <c r="A44" s="6" t="s">
        <v>43</v>
      </c>
      <c r="B44" s="6"/>
      <c r="C44" s="39" t="s">
        <v>33</v>
      </c>
      <c r="D44" s="6"/>
      <c r="E44" s="27" t="s">
        <v>279</v>
      </c>
      <c r="F44" s="6"/>
      <c r="G44" s="6"/>
      <c r="H44" s="6"/>
      <c r="I44" s="40">
        <f>0+Q44</f>
      </c>
      <c r="O44">
        <f>0+R44</f>
      </c>
      <c r="Q44">
        <f>0+I45</f>
      </c>
      <c r="R44">
        <f>0+O45</f>
      </c>
    </row>
    <row r="45" spans="1:16" ht="12.75">
      <c r="A45" s="25" t="s">
        <v>45</v>
      </c>
      <c r="B45" s="29" t="s">
        <v>40</v>
      </c>
      <c r="C45" s="29" t="s">
        <v>579</v>
      </c>
      <c r="D45" s="25" t="s">
        <v>47</v>
      </c>
      <c r="E45" s="30" t="s">
        <v>580</v>
      </c>
      <c r="F45" s="31" t="s">
        <v>121</v>
      </c>
      <c r="G45" s="32">
        <v>14</v>
      </c>
      <c r="H45" s="32">
        <v>0</v>
      </c>
      <c r="I45" s="32">
        <f>ROUND(ROUND(H45,2)*ROUND(G45,2),2)</f>
      </c>
      <c r="O45">
        <f>(I45*21)/100</f>
      </c>
      <c r="P45" t="s">
        <v>22</v>
      </c>
    </row>
    <row r="46" spans="1:5" ht="12.75">
      <c r="A46" s="33" t="s">
        <v>50</v>
      </c>
      <c r="E46" s="34" t="s">
        <v>623</v>
      </c>
    </row>
    <row r="47" spans="1:5" ht="12.75">
      <c r="A47" s="35" t="s">
        <v>52</v>
      </c>
      <c r="E47" s="36" t="s">
        <v>624</v>
      </c>
    </row>
    <row r="48" spans="1:5" ht="369.75">
      <c r="A48" t="s">
        <v>53</v>
      </c>
      <c r="E48" s="34" t="s">
        <v>583</v>
      </c>
    </row>
  </sheetData>
  <mergeCells count="10">
    <mergeCell ref="C3:D3"/>
    <mergeCell ref="C4:D4"/>
    <mergeCell ref="A5:A6"/>
    <mergeCell ref="B5:B6"/>
    <mergeCell ref="C5:C6"/>
    <mergeCell ref="D5:D6"/>
    <mergeCell ref="E5:E6"/>
    <mergeCell ref="F5:F6"/>
    <mergeCell ref="G5:G6"/>
    <mergeCell ref="H5:I5"/>
  </mergeCells>
  <printOptions/>
  <pageMargins left="0.75" right="0.75" top="1" bottom="1" header="0.5" footer="0.5"/>
  <pageSetup fitToHeight="0" fitToWidth="1" horizontalDpi="300" verticalDpi="300" orientation="portrait" paperSize="9"/>
  <drawing r:id="rId1"/>
</worksheet>
</file>

<file path=xl/worksheets/sheet9.xml><?xml version="1.0" encoding="utf-8"?>
<worksheet xmlns="http://schemas.openxmlformats.org/spreadsheetml/2006/main" xmlns:r="http://schemas.openxmlformats.org/officeDocument/2006/relationships">
  <sheetPr>
    <pageSetUpPr fitToPage="1"/>
  </sheetPr>
  <dimension ref="A1:R52"/>
  <sheetViews>
    <sheetView workbookViewId="0" topLeftCell="A1">
      <pane ySplit="7" topLeftCell="A8" activePane="bottomLeft" state="frozen"/>
      <selection pane="topLeft" activeCell="A1" sqref="A1"/>
      <selection pane="bottomLeft" activeCell="A8" sqref="A8"/>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11</v>
      </c>
      <c r="B1" s="1"/>
      <c r="C1" s="1"/>
      <c r="D1" s="1"/>
      <c r="E1" s="1" t="s">
        <v>0</v>
      </c>
      <c r="F1" s="1"/>
      <c r="G1" s="1"/>
      <c r="H1" s="1"/>
      <c r="I1" s="1"/>
      <c r="P1" t="s">
        <v>22</v>
      </c>
    </row>
    <row r="2" spans="2:16" ht="24.75" customHeight="1">
      <c r="B2" s="1"/>
      <c r="C2" s="1"/>
      <c r="D2" s="1"/>
      <c r="E2" s="2" t="s">
        <v>13</v>
      </c>
      <c r="F2" s="1"/>
      <c r="G2" s="1"/>
      <c r="H2" s="6"/>
      <c r="I2" s="6"/>
      <c r="O2">
        <f>0+O8+O13+O38+O43+O48</f>
      </c>
      <c r="P2" t="s">
        <v>22</v>
      </c>
    </row>
    <row r="3" spans="1:16" ht="15" customHeight="1">
      <c r="A3" t="s">
        <v>12</v>
      </c>
      <c r="B3" s="12" t="s">
        <v>14</v>
      </c>
      <c r="C3" s="13" t="s">
        <v>15</v>
      </c>
      <c r="D3" s="1"/>
      <c r="E3" s="14" t="s">
        <v>16</v>
      </c>
      <c r="F3" s="1"/>
      <c r="G3" s="9"/>
      <c r="H3" s="8" t="s">
        <v>625</v>
      </c>
      <c r="I3" s="37">
        <f>0+I8+I13+I38+I43+I48</f>
      </c>
      <c r="O3" t="s">
        <v>19</v>
      </c>
      <c r="P3" t="s">
        <v>22</v>
      </c>
    </row>
    <row r="4" spans="1:16" ht="15" customHeight="1">
      <c r="A4" t="s">
        <v>17</v>
      </c>
      <c r="B4" s="16" t="s">
        <v>18</v>
      </c>
      <c r="C4" s="17" t="s">
        <v>625</v>
      </c>
      <c r="D4" s="6"/>
      <c r="E4" s="18" t="s">
        <v>626</v>
      </c>
      <c r="F4" s="6"/>
      <c r="G4" s="6"/>
      <c r="H4" s="19"/>
      <c r="I4" s="19"/>
      <c r="O4" t="s">
        <v>20</v>
      </c>
      <c r="P4" t="s">
        <v>22</v>
      </c>
    </row>
    <row r="5" spans="1:16" ht="12.75" customHeight="1">
      <c r="A5" s="15" t="s">
        <v>25</v>
      </c>
      <c r="B5" s="15" t="s">
        <v>27</v>
      </c>
      <c r="C5" s="15" t="s">
        <v>29</v>
      </c>
      <c r="D5" s="15" t="s">
        <v>30</v>
      </c>
      <c r="E5" s="15" t="s">
        <v>32</v>
      </c>
      <c r="F5" s="15" t="s">
        <v>34</v>
      </c>
      <c r="G5" s="15" t="s">
        <v>36</v>
      </c>
      <c r="H5" s="15" t="s">
        <v>38</v>
      </c>
      <c r="I5" s="15"/>
      <c r="O5" t="s">
        <v>21</v>
      </c>
      <c r="P5" t="s">
        <v>22</v>
      </c>
    </row>
    <row r="6" spans="1:9" ht="12.75" customHeight="1">
      <c r="A6" s="15"/>
      <c r="B6" s="15"/>
      <c r="C6" s="15"/>
      <c r="D6" s="15"/>
      <c r="E6" s="15"/>
      <c r="F6" s="15"/>
      <c r="G6" s="15"/>
      <c r="H6" s="15" t="s">
        <v>39</v>
      </c>
      <c r="I6" s="15" t="s">
        <v>41</v>
      </c>
    </row>
    <row r="7" spans="1:9" ht="12.75" customHeight="1">
      <c r="A7" s="15" t="s">
        <v>26</v>
      </c>
      <c r="B7" s="15" t="s">
        <v>28</v>
      </c>
      <c r="C7" s="15" t="s">
        <v>22</v>
      </c>
      <c r="D7" s="15" t="s">
        <v>31</v>
      </c>
      <c r="E7" s="15" t="s">
        <v>33</v>
      </c>
      <c r="F7" s="15" t="s">
        <v>35</v>
      </c>
      <c r="G7" s="15" t="s">
        <v>37</v>
      </c>
      <c r="H7" s="15" t="s">
        <v>40</v>
      </c>
      <c r="I7" s="15" t="s">
        <v>42</v>
      </c>
    </row>
    <row r="8" spans="1:18" ht="12.75" customHeight="1">
      <c r="A8" s="19" t="s">
        <v>43</v>
      </c>
      <c r="B8" s="19"/>
      <c r="C8" s="26" t="s">
        <v>26</v>
      </c>
      <c r="D8" s="19"/>
      <c r="E8" s="27" t="s">
        <v>44</v>
      </c>
      <c r="F8" s="19"/>
      <c r="G8" s="19"/>
      <c r="H8" s="19"/>
      <c r="I8" s="28">
        <f>0+Q8</f>
      </c>
      <c r="O8">
        <f>0+R8</f>
      </c>
      <c r="Q8">
        <f>0+I9</f>
      </c>
      <c r="R8">
        <f>0+O9</f>
      </c>
    </row>
    <row r="9" spans="1:16" ht="12.75">
      <c r="A9" s="25" t="s">
        <v>45</v>
      </c>
      <c r="B9" s="29" t="s">
        <v>28</v>
      </c>
      <c r="C9" s="29" t="s">
        <v>180</v>
      </c>
      <c r="D9" s="25" t="s">
        <v>47</v>
      </c>
      <c r="E9" s="30" t="s">
        <v>181</v>
      </c>
      <c r="F9" s="31" t="s">
        <v>121</v>
      </c>
      <c r="G9" s="32">
        <v>68</v>
      </c>
      <c r="H9" s="32">
        <v>0</v>
      </c>
      <c r="I9" s="32">
        <f>ROUND(ROUND(H9,2)*ROUND(G9,2),2)</f>
      </c>
      <c r="O9">
        <f>(I9*21)/100</f>
      </c>
      <c r="P9" t="s">
        <v>22</v>
      </c>
    </row>
    <row r="10" spans="1:5" ht="12.75">
      <c r="A10" s="33" t="s">
        <v>50</v>
      </c>
      <c r="E10" s="34" t="s">
        <v>554</v>
      </c>
    </row>
    <row r="11" spans="1:5" ht="12.75">
      <c r="A11" s="35" t="s">
        <v>52</v>
      </c>
      <c r="E11" s="36" t="s">
        <v>627</v>
      </c>
    </row>
    <row r="12" spans="1:5" ht="25.5">
      <c r="A12" t="s">
        <v>53</v>
      </c>
      <c r="E12" s="34" t="s">
        <v>183</v>
      </c>
    </row>
    <row r="13" spans="1:18" ht="12.75" customHeight="1">
      <c r="A13" s="6" t="s">
        <v>43</v>
      </c>
      <c r="B13" s="6"/>
      <c r="C13" s="39" t="s">
        <v>28</v>
      </c>
      <c r="D13" s="6"/>
      <c r="E13" s="27" t="s">
        <v>102</v>
      </c>
      <c r="F13" s="6"/>
      <c r="G13" s="6"/>
      <c r="H13" s="6"/>
      <c r="I13" s="40">
        <f>0+Q13</f>
      </c>
      <c r="O13">
        <f>0+R13</f>
      </c>
      <c r="Q13">
        <f>0+I14+I18+I22+I26+I30+I34</f>
      </c>
      <c r="R13">
        <f>0+O14+O18+O22+O26+O30+O34</f>
      </c>
    </row>
    <row r="14" spans="1:16" ht="12.75">
      <c r="A14" s="25" t="s">
        <v>45</v>
      </c>
      <c r="B14" s="29" t="s">
        <v>22</v>
      </c>
      <c r="C14" s="29" t="s">
        <v>129</v>
      </c>
      <c r="D14" s="25" t="s">
        <v>47</v>
      </c>
      <c r="E14" s="30" t="s">
        <v>130</v>
      </c>
      <c r="F14" s="31" t="s">
        <v>121</v>
      </c>
      <c r="G14" s="32">
        <v>71</v>
      </c>
      <c r="H14" s="32">
        <v>0</v>
      </c>
      <c r="I14" s="32">
        <f>ROUND(ROUND(H14,2)*ROUND(G14,2),2)</f>
      </c>
      <c r="O14">
        <f>(I14*21)/100</f>
      </c>
      <c r="P14" t="s">
        <v>22</v>
      </c>
    </row>
    <row r="15" spans="1:5" ht="12.75">
      <c r="A15" s="33" t="s">
        <v>50</v>
      </c>
      <c r="E15" s="34" t="s">
        <v>605</v>
      </c>
    </row>
    <row r="16" spans="1:5" ht="12.75">
      <c r="A16" s="35" t="s">
        <v>52</v>
      </c>
      <c r="E16" s="36" t="s">
        <v>47</v>
      </c>
    </row>
    <row r="17" spans="1:5" ht="306">
      <c r="A17" t="s">
        <v>53</v>
      </c>
      <c r="E17" s="34" t="s">
        <v>132</v>
      </c>
    </row>
    <row r="18" spans="1:16" ht="12.75">
      <c r="A18" s="25" t="s">
        <v>45</v>
      </c>
      <c r="B18" s="29" t="s">
        <v>31</v>
      </c>
      <c r="C18" s="29" t="s">
        <v>555</v>
      </c>
      <c r="D18" s="25" t="s">
        <v>28</v>
      </c>
      <c r="E18" s="30" t="s">
        <v>556</v>
      </c>
      <c r="F18" s="31" t="s">
        <v>121</v>
      </c>
      <c r="G18" s="32">
        <v>71</v>
      </c>
      <c r="H18" s="32">
        <v>0</v>
      </c>
      <c r="I18" s="32">
        <f>ROUND(ROUND(H18,2)*ROUND(G18,2),2)</f>
      </c>
      <c r="O18">
        <f>(I18*21)/100</f>
      </c>
      <c r="P18" t="s">
        <v>22</v>
      </c>
    </row>
    <row r="19" spans="1:5" ht="12.75">
      <c r="A19" s="33" t="s">
        <v>50</v>
      </c>
      <c r="E19" s="34" t="s">
        <v>628</v>
      </c>
    </row>
    <row r="20" spans="1:5" ht="12.75">
      <c r="A20" s="35" t="s">
        <v>52</v>
      </c>
      <c r="E20" s="36" t="s">
        <v>47</v>
      </c>
    </row>
    <row r="21" spans="1:5" ht="318.75">
      <c r="A21" t="s">
        <v>53</v>
      </c>
      <c r="E21" s="34" t="s">
        <v>558</v>
      </c>
    </row>
    <row r="22" spans="1:16" ht="12.75">
      <c r="A22" s="25" t="s">
        <v>45</v>
      </c>
      <c r="B22" s="29" t="s">
        <v>33</v>
      </c>
      <c r="C22" s="29" t="s">
        <v>555</v>
      </c>
      <c r="D22" s="25" t="s">
        <v>22</v>
      </c>
      <c r="E22" s="30" t="s">
        <v>556</v>
      </c>
      <c r="F22" s="31" t="s">
        <v>121</v>
      </c>
      <c r="G22" s="32">
        <v>68</v>
      </c>
      <c r="H22" s="32">
        <v>0</v>
      </c>
      <c r="I22" s="32">
        <f>ROUND(ROUND(H22,2)*ROUND(G22,2),2)</f>
      </c>
      <c r="O22">
        <f>(I22*21)/100</f>
      </c>
      <c r="P22" t="s">
        <v>22</v>
      </c>
    </row>
    <row r="23" spans="1:5" ht="12.75">
      <c r="A23" s="33" t="s">
        <v>50</v>
      </c>
      <c r="E23" s="34" t="s">
        <v>606</v>
      </c>
    </row>
    <row r="24" spans="1:5" ht="12.75">
      <c r="A24" s="35" t="s">
        <v>52</v>
      </c>
      <c r="E24" s="36" t="s">
        <v>627</v>
      </c>
    </row>
    <row r="25" spans="1:5" ht="318.75">
      <c r="A25" t="s">
        <v>53</v>
      </c>
      <c r="E25" s="34" t="s">
        <v>558</v>
      </c>
    </row>
    <row r="26" spans="1:16" ht="12.75">
      <c r="A26" s="25" t="s">
        <v>45</v>
      </c>
      <c r="B26" s="29" t="s">
        <v>35</v>
      </c>
      <c r="C26" s="29" t="s">
        <v>607</v>
      </c>
      <c r="D26" s="25" t="s">
        <v>47</v>
      </c>
      <c r="E26" s="30" t="s">
        <v>608</v>
      </c>
      <c r="F26" s="31" t="s">
        <v>121</v>
      </c>
      <c r="G26" s="32">
        <v>71</v>
      </c>
      <c r="H26" s="32">
        <v>0</v>
      </c>
      <c r="I26" s="32">
        <f>ROUND(ROUND(H26,2)*ROUND(G26,2),2)</f>
      </c>
      <c r="O26">
        <f>(I26*21)/100</f>
      </c>
      <c r="P26" t="s">
        <v>22</v>
      </c>
    </row>
    <row r="27" spans="1:5" ht="25.5">
      <c r="A27" s="33" t="s">
        <v>50</v>
      </c>
      <c r="E27" s="34" t="s">
        <v>609</v>
      </c>
    </row>
    <row r="28" spans="1:5" ht="12.75">
      <c r="A28" s="35" t="s">
        <v>52</v>
      </c>
      <c r="E28" s="36" t="s">
        <v>47</v>
      </c>
    </row>
    <row r="29" spans="1:5" ht="267.75">
      <c r="A29" t="s">
        <v>53</v>
      </c>
      <c r="E29" s="34" t="s">
        <v>610</v>
      </c>
    </row>
    <row r="30" spans="1:16" ht="12.75">
      <c r="A30" s="25" t="s">
        <v>45</v>
      </c>
      <c r="B30" s="29" t="s">
        <v>37</v>
      </c>
      <c r="C30" s="29" t="s">
        <v>133</v>
      </c>
      <c r="D30" s="25" t="s">
        <v>28</v>
      </c>
      <c r="E30" s="30" t="s">
        <v>134</v>
      </c>
      <c r="F30" s="31" t="s">
        <v>121</v>
      </c>
      <c r="G30" s="32">
        <v>68</v>
      </c>
      <c r="H30" s="32">
        <v>0</v>
      </c>
      <c r="I30" s="32">
        <f>ROUND(ROUND(H30,2)*ROUND(G30,2),2)</f>
      </c>
      <c r="O30">
        <f>(I30*21)/100</f>
      </c>
      <c r="P30" t="s">
        <v>22</v>
      </c>
    </row>
    <row r="31" spans="1:5" ht="12.75">
      <c r="A31" s="33" t="s">
        <v>50</v>
      </c>
      <c r="E31" s="34" t="s">
        <v>611</v>
      </c>
    </row>
    <row r="32" spans="1:5" ht="12.75">
      <c r="A32" s="35" t="s">
        <v>52</v>
      </c>
      <c r="E32" s="36" t="s">
        <v>47</v>
      </c>
    </row>
    <row r="33" spans="1:5" ht="191.25">
      <c r="A33" t="s">
        <v>53</v>
      </c>
      <c r="E33" s="34" t="s">
        <v>136</v>
      </c>
    </row>
    <row r="34" spans="1:16" ht="12.75">
      <c r="A34" s="25" t="s">
        <v>45</v>
      </c>
      <c r="B34" s="29" t="s">
        <v>72</v>
      </c>
      <c r="C34" s="29" t="s">
        <v>133</v>
      </c>
      <c r="D34" s="25" t="s">
        <v>22</v>
      </c>
      <c r="E34" s="30" t="s">
        <v>134</v>
      </c>
      <c r="F34" s="31" t="s">
        <v>121</v>
      </c>
      <c r="G34" s="32">
        <v>71</v>
      </c>
      <c r="H34" s="32">
        <v>0</v>
      </c>
      <c r="I34" s="32">
        <f>ROUND(ROUND(H34,2)*ROUND(G34,2),2)</f>
      </c>
      <c r="O34">
        <f>(I34*21)/100</f>
      </c>
      <c r="P34" t="s">
        <v>22</v>
      </c>
    </row>
    <row r="35" spans="1:5" ht="12.75">
      <c r="A35" s="33" t="s">
        <v>50</v>
      </c>
      <c r="E35" s="34" t="s">
        <v>612</v>
      </c>
    </row>
    <row r="36" spans="1:5" ht="12.75">
      <c r="A36" s="35" t="s">
        <v>52</v>
      </c>
      <c r="E36" s="36" t="s">
        <v>47</v>
      </c>
    </row>
    <row r="37" spans="1:5" ht="191.25">
      <c r="A37" t="s">
        <v>53</v>
      </c>
      <c r="E37" s="34" t="s">
        <v>136</v>
      </c>
    </row>
    <row r="38" spans="1:18" ht="12.75" customHeight="1">
      <c r="A38" s="6" t="s">
        <v>43</v>
      </c>
      <c r="B38" s="6"/>
      <c r="C38" s="39" t="s">
        <v>22</v>
      </c>
      <c r="D38" s="6"/>
      <c r="E38" s="27" t="s">
        <v>252</v>
      </c>
      <c r="F38" s="6"/>
      <c r="G38" s="6"/>
      <c r="H38" s="6"/>
      <c r="I38" s="40">
        <f>0+Q38</f>
      </c>
      <c r="O38">
        <f>0+R38</f>
      </c>
      <c r="Q38">
        <f>0+I39</f>
      </c>
      <c r="R38">
        <f>0+O39</f>
      </c>
    </row>
    <row r="39" spans="1:16" ht="12.75">
      <c r="A39" s="25" t="s">
        <v>45</v>
      </c>
      <c r="B39" s="29" t="s">
        <v>77</v>
      </c>
      <c r="C39" s="29" t="s">
        <v>613</v>
      </c>
      <c r="D39" s="25" t="s">
        <v>47</v>
      </c>
      <c r="E39" s="30" t="s">
        <v>614</v>
      </c>
      <c r="F39" s="31" t="s">
        <v>105</v>
      </c>
      <c r="G39" s="32">
        <v>104</v>
      </c>
      <c r="H39" s="32">
        <v>0</v>
      </c>
      <c r="I39" s="32">
        <f>ROUND(ROUND(H39,2)*ROUND(G39,2),2)</f>
      </c>
      <c r="O39">
        <f>(I39*21)/100</f>
      </c>
      <c r="P39" t="s">
        <v>22</v>
      </c>
    </row>
    <row r="40" spans="1:5" ht="12.75">
      <c r="A40" s="33" t="s">
        <v>50</v>
      </c>
      <c r="E40" s="34" t="s">
        <v>615</v>
      </c>
    </row>
    <row r="41" spans="1:5" ht="12.75">
      <c r="A41" s="35" t="s">
        <v>52</v>
      </c>
      <c r="E41" s="36" t="s">
        <v>629</v>
      </c>
    </row>
    <row r="42" spans="1:5" ht="51">
      <c r="A42" t="s">
        <v>53</v>
      </c>
      <c r="E42" s="34" t="s">
        <v>617</v>
      </c>
    </row>
    <row r="43" spans="1:18" ht="12.75" customHeight="1">
      <c r="A43" s="6" t="s">
        <v>43</v>
      </c>
      <c r="B43" s="6"/>
      <c r="C43" s="39" t="s">
        <v>31</v>
      </c>
      <c r="D43" s="6"/>
      <c r="E43" s="27" t="s">
        <v>568</v>
      </c>
      <c r="F43" s="6"/>
      <c r="G43" s="6"/>
      <c r="H43" s="6"/>
      <c r="I43" s="40">
        <f>0+Q43</f>
      </c>
      <c r="O43">
        <f>0+R43</f>
      </c>
      <c r="Q43">
        <f>0+I44</f>
      </c>
      <c r="R43">
        <f>0+O44</f>
      </c>
    </row>
    <row r="44" spans="1:16" ht="25.5">
      <c r="A44" s="25" t="s">
        <v>45</v>
      </c>
      <c r="B44" s="29" t="s">
        <v>40</v>
      </c>
      <c r="C44" s="29" t="s">
        <v>618</v>
      </c>
      <c r="D44" s="25" t="s">
        <v>47</v>
      </c>
      <c r="E44" s="30" t="s">
        <v>619</v>
      </c>
      <c r="F44" s="31" t="s">
        <v>121</v>
      </c>
      <c r="G44" s="32">
        <v>88</v>
      </c>
      <c r="H44" s="32">
        <v>0</v>
      </c>
      <c r="I44" s="32">
        <f>ROUND(ROUND(H44,2)*ROUND(G44,2),2)</f>
      </c>
      <c r="O44">
        <f>(I44*21)/100</f>
      </c>
      <c r="P44" t="s">
        <v>22</v>
      </c>
    </row>
    <row r="45" spans="1:5" ht="76.5">
      <c r="A45" s="33" t="s">
        <v>50</v>
      </c>
      <c r="E45" s="34" t="s">
        <v>620</v>
      </c>
    </row>
    <row r="46" spans="1:5" ht="12.75">
      <c r="A46" s="35" t="s">
        <v>52</v>
      </c>
      <c r="E46" s="36" t="s">
        <v>630</v>
      </c>
    </row>
    <row r="47" spans="1:5" ht="25.5">
      <c r="A47" t="s">
        <v>53</v>
      </c>
      <c r="E47" s="34" t="s">
        <v>622</v>
      </c>
    </row>
    <row r="48" spans="1:18" ht="12.75" customHeight="1">
      <c r="A48" s="6" t="s">
        <v>43</v>
      </c>
      <c r="B48" s="6"/>
      <c r="C48" s="39" t="s">
        <v>33</v>
      </c>
      <c r="D48" s="6"/>
      <c r="E48" s="27" t="s">
        <v>279</v>
      </c>
      <c r="F48" s="6"/>
      <c r="G48" s="6"/>
      <c r="H48" s="6"/>
      <c r="I48" s="40">
        <f>0+Q48</f>
      </c>
      <c r="O48">
        <f>0+R48</f>
      </c>
      <c r="Q48">
        <f>0+I49</f>
      </c>
      <c r="R48">
        <f>0+O49</f>
      </c>
    </row>
    <row r="49" spans="1:16" ht="12.75">
      <c r="A49" s="25" t="s">
        <v>45</v>
      </c>
      <c r="B49" s="29" t="s">
        <v>42</v>
      </c>
      <c r="C49" s="29" t="s">
        <v>579</v>
      </c>
      <c r="D49" s="25" t="s">
        <v>47</v>
      </c>
      <c r="E49" s="30" t="s">
        <v>580</v>
      </c>
      <c r="F49" s="31" t="s">
        <v>121</v>
      </c>
      <c r="G49" s="32">
        <v>8</v>
      </c>
      <c r="H49" s="32">
        <v>0</v>
      </c>
      <c r="I49" s="32">
        <f>ROUND(ROUND(H49,2)*ROUND(G49,2),2)</f>
      </c>
      <c r="O49">
        <f>(I49*21)/100</f>
      </c>
      <c r="P49" t="s">
        <v>22</v>
      </c>
    </row>
    <row r="50" spans="1:5" ht="12.75">
      <c r="A50" s="33" t="s">
        <v>50</v>
      </c>
      <c r="E50" s="34" t="s">
        <v>623</v>
      </c>
    </row>
    <row r="51" spans="1:5" ht="12.75">
      <c r="A51" s="35" t="s">
        <v>52</v>
      </c>
      <c r="E51" s="36" t="s">
        <v>631</v>
      </c>
    </row>
    <row r="52" spans="1:5" ht="369.75">
      <c r="A52" t="s">
        <v>53</v>
      </c>
      <c r="E52" s="34" t="s">
        <v>583</v>
      </c>
    </row>
  </sheetData>
  <mergeCells count="10">
    <mergeCell ref="C3:D3"/>
    <mergeCell ref="C4:D4"/>
    <mergeCell ref="A5:A6"/>
    <mergeCell ref="B5:B6"/>
    <mergeCell ref="C5:C6"/>
    <mergeCell ref="D5:D6"/>
    <mergeCell ref="E5:E6"/>
    <mergeCell ref="F5:F6"/>
    <mergeCell ref="G5:G6"/>
    <mergeCell ref="H5:I5"/>
  </mergeCells>
  <printOptions/>
  <pageMargins left="0.75" right="0.75" top="1" bottom="1" header="0.5" footer="0.5"/>
  <pageSetup fitToHeight="0" fitToWidth="1" horizontalDpi="300" verticalDpi="300"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