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WORK DISK\TRUTNOV\VZ - Snížení energetické náročnosti MěÚ Trutnov\Zadávací dokumentace\"/>
    </mc:Choice>
  </mc:AlternateContent>
  <xr:revisionPtr revIDLastSave="0" documentId="13_ncr:1_{871A972F-7090-4294-9C2F-92B59C6BC2A2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Rekapitulace stavby" sheetId="1" r:id="rId1"/>
    <sheet name="TRUTNOV 1 - SO-01-Vlastní..." sheetId="2" r:id="rId2"/>
  </sheets>
  <definedNames>
    <definedName name="_xlnm._FilterDatabase" localSheetId="1" hidden="1">'TRUTNOV 1 - SO-01-Vlastní...'!$C$133:$K$253</definedName>
    <definedName name="_xlnm.Print_Titles" localSheetId="0">'Rekapitulace stavby'!$92:$92</definedName>
    <definedName name="_xlnm.Print_Titles" localSheetId="1">'TRUTNOV 1 - SO-01-Vlastní...'!$133:$133</definedName>
    <definedName name="_xlnm.Print_Area" localSheetId="0">'Rekapitulace stavby'!$D$4:$AO$76,'Rekapitulace stavby'!$C$82:$AQ$96</definedName>
    <definedName name="_xlnm.Print_Area" localSheetId="1">'TRUTNOV 1 - SO-01-Vlastní...'!$C$4:$J$76,'TRUTNOV 1 - SO-01-Vlastní...'!$C$82:$J$115,'TRUTNOV 1 - SO-01-Vlastní...'!$C$121:$K$253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53" i="2"/>
  <c r="BH253" i="2"/>
  <c r="BG253" i="2"/>
  <c r="BF253" i="2"/>
  <c r="T253" i="2"/>
  <c r="T252" i="2"/>
  <c r="R253" i="2"/>
  <c r="R252" i="2"/>
  <c r="P253" i="2"/>
  <c r="P252" i="2" s="1"/>
  <c r="BK253" i="2"/>
  <c r="BK252" i="2" s="1"/>
  <c r="J252" i="2" s="1"/>
  <c r="J114" i="2" s="1"/>
  <c r="J253" i="2"/>
  <c r="BE253" i="2" s="1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P248" i="2" s="1"/>
  <c r="BK250" i="2"/>
  <c r="J250" i="2"/>
  <c r="BE250" i="2" s="1"/>
  <c r="BI249" i="2"/>
  <c r="BH249" i="2"/>
  <c r="BG249" i="2"/>
  <c r="BF249" i="2"/>
  <c r="T249" i="2"/>
  <c r="T248" i="2"/>
  <c r="R249" i="2"/>
  <c r="R248" i="2" s="1"/>
  <c r="P249" i="2"/>
  <c r="BK249" i="2"/>
  <c r="J249" i="2"/>
  <c r="BE249" i="2" s="1"/>
  <c r="BI247" i="2"/>
  <c r="BH247" i="2"/>
  <c r="BG247" i="2"/>
  <c r="BF247" i="2"/>
  <c r="T247" i="2"/>
  <c r="T246" i="2"/>
  <c r="T245" i="2"/>
  <c r="R247" i="2"/>
  <c r="R246" i="2" s="1"/>
  <c r="P247" i="2"/>
  <c r="P246" i="2" s="1"/>
  <c r="BK247" i="2"/>
  <c r="BK246" i="2"/>
  <c r="J246" i="2" s="1"/>
  <c r="J112" i="2" s="1"/>
  <c r="J247" i="2"/>
  <c r="BE247" i="2" s="1"/>
  <c r="BI244" i="2"/>
  <c r="BH244" i="2"/>
  <c r="BG244" i="2"/>
  <c r="BF244" i="2"/>
  <c r="T244" i="2"/>
  <c r="R244" i="2"/>
  <c r="P244" i="2"/>
  <c r="BK244" i="2"/>
  <c r="J244" i="2"/>
  <c r="BE244" i="2" s="1"/>
  <c r="BI239" i="2"/>
  <c r="BH239" i="2"/>
  <c r="BG239" i="2"/>
  <c r="BF239" i="2"/>
  <c r="T239" i="2"/>
  <c r="R239" i="2"/>
  <c r="P239" i="2"/>
  <c r="BK239" i="2"/>
  <c r="J239" i="2"/>
  <c r="BE239" i="2"/>
  <c r="BI237" i="2"/>
  <c r="BH237" i="2"/>
  <c r="BG237" i="2"/>
  <c r="BF237" i="2"/>
  <c r="T237" i="2"/>
  <c r="R237" i="2"/>
  <c r="P237" i="2"/>
  <c r="BK237" i="2"/>
  <c r="J237" i="2"/>
  <c r="BE237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P225" i="2" s="1"/>
  <c r="BK230" i="2"/>
  <c r="J230" i="2"/>
  <c r="BE230" i="2"/>
  <c r="BI228" i="2"/>
  <c r="BH228" i="2"/>
  <c r="BG228" i="2"/>
  <c r="BF228" i="2"/>
  <c r="T228" i="2"/>
  <c r="T225" i="2" s="1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BK225" i="2" s="1"/>
  <c r="J225" i="2" s="1"/>
  <c r="J109" i="2" s="1"/>
  <c r="J226" i="2"/>
  <c r="BE226" i="2" s="1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/>
  <c r="BI220" i="2"/>
  <c r="BH220" i="2"/>
  <c r="BG220" i="2"/>
  <c r="BF220" i="2"/>
  <c r="T220" i="2"/>
  <c r="R220" i="2"/>
  <c r="P220" i="2"/>
  <c r="BK220" i="2"/>
  <c r="J220" i="2"/>
  <c r="BE220" i="2" s="1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T207" i="2" s="1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R207" i="2" s="1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R185" i="2"/>
  <c r="R180" i="2" s="1"/>
  <c r="P185" i="2"/>
  <c r="BK185" i="2"/>
  <c r="J185" i="2"/>
  <c r="BE185" i="2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T173" i="2" s="1"/>
  <c r="R176" i="2"/>
  <c r="P176" i="2"/>
  <c r="BK176" i="2"/>
  <c r="J176" i="2"/>
  <c r="BE176" i="2" s="1"/>
  <c r="BI174" i="2"/>
  <c r="BH174" i="2"/>
  <c r="BG174" i="2"/>
  <c r="BF174" i="2"/>
  <c r="T174" i="2"/>
  <c r="R174" i="2"/>
  <c r="R173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P167" i="2" s="1"/>
  <c r="BK170" i="2"/>
  <c r="J170" i="2"/>
  <c r="BE170" i="2" s="1"/>
  <c r="BI168" i="2"/>
  <c r="BH168" i="2"/>
  <c r="BG168" i="2"/>
  <c r="BF168" i="2"/>
  <c r="T168" i="2"/>
  <c r="T167" i="2"/>
  <c r="R168" i="2"/>
  <c r="P168" i="2"/>
  <c r="BK168" i="2"/>
  <c r="BK167" i="2" s="1"/>
  <c r="J167" i="2" s="1"/>
  <c r="J105" i="2" s="1"/>
  <c r="J168" i="2"/>
  <c r="BE168" i="2" s="1"/>
  <c r="BI166" i="2"/>
  <c r="BH166" i="2"/>
  <c r="BG166" i="2"/>
  <c r="BF166" i="2"/>
  <c r="T166" i="2"/>
  <c r="T165" i="2"/>
  <c r="R166" i="2"/>
  <c r="R165" i="2" s="1"/>
  <c r="P166" i="2"/>
  <c r="P165" i="2"/>
  <c r="BK166" i="2"/>
  <c r="BK165" i="2" s="1"/>
  <c r="J165" i="2" s="1"/>
  <c r="J104" i="2" s="1"/>
  <c r="BE166" i="2"/>
  <c r="BI163" i="2"/>
  <c r="BH163" i="2"/>
  <c r="BG163" i="2"/>
  <c r="BF163" i="2"/>
  <c r="T163" i="2"/>
  <c r="T162" i="2"/>
  <c r="R163" i="2"/>
  <c r="R162" i="2" s="1"/>
  <c r="P163" i="2"/>
  <c r="P162" i="2" s="1"/>
  <c r="BK163" i="2"/>
  <c r="BK162" i="2"/>
  <c r="J162" i="2" s="1"/>
  <c r="J102" i="2" s="1"/>
  <c r="J163" i="2"/>
  <c r="BE163" i="2" s="1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R156" i="2"/>
  <c r="P157" i="2"/>
  <c r="BK157" i="2"/>
  <c r="J157" i="2"/>
  <c r="BE157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48" i="2"/>
  <c r="BH148" i="2"/>
  <c r="BG148" i="2"/>
  <c r="BF148" i="2"/>
  <c r="T148" i="2"/>
  <c r="R148" i="2"/>
  <c r="P148" i="2"/>
  <c r="P143" i="2" s="1"/>
  <c r="BK148" i="2"/>
  <c r="J148" i="2"/>
  <c r="BE148" i="2"/>
  <c r="BI146" i="2"/>
  <c r="BH146" i="2"/>
  <c r="BG146" i="2"/>
  <c r="BF146" i="2"/>
  <c r="T146" i="2"/>
  <c r="T143" i="2" s="1"/>
  <c r="R146" i="2"/>
  <c r="P146" i="2"/>
  <c r="BK146" i="2"/>
  <c r="J146" i="2"/>
  <c r="BE146" i="2" s="1"/>
  <c r="BI144" i="2"/>
  <c r="BH144" i="2"/>
  <c r="BG144" i="2"/>
  <c r="BF144" i="2"/>
  <c r="T144" i="2"/>
  <c r="R144" i="2"/>
  <c r="R143" i="2"/>
  <c r="P144" i="2"/>
  <c r="BK144" i="2"/>
  <c r="J144" i="2"/>
  <c r="BE144" i="2" s="1"/>
  <c r="BI142" i="2"/>
  <c r="BH142" i="2"/>
  <c r="BG142" i="2"/>
  <c r="BF142" i="2"/>
  <c r="T142" i="2"/>
  <c r="T139" i="2" s="1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BK139" i="2"/>
  <c r="J139" i="2" s="1"/>
  <c r="J99" i="2" s="1"/>
  <c r="J140" i="2"/>
  <c r="BE140" i="2" s="1"/>
  <c r="BI137" i="2"/>
  <c r="BH137" i="2"/>
  <c r="BG137" i="2"/>
  <c r="BF137" i="2"/>
  <c r="T137" i="2"/>
  <c r="T136" i="2"/>
  <c r="R137" i="2"/>
  <c r="R136" i="2"/>
  <c r="P137" i="2"/>
  <c r="P136" i="2"/>
  <c r="BK137" i="2"/>
  <c r="BK136" i="2" s="1"/>
  <c r="J137" i="2"/>
  <c r="BE137" i="2" s="1"/>
  <c r="J131" i="2"/>
  <c r="F131" i="2"/>
  <c r="J130" i="2"/>
  <c r="F130" i="2"/>
  <c r="F128" i="2"/>
  <c r="E126" i="2"/>
  <c r="J92" i="2"/>
  <c r="F92" i="2"/>
  <c r="J91" i="2"/>
  <c r="F91" i="2"/>
  <c r="F89" i="2"/>
  <c r="E87" i="2"/>
  <c r="J12" i="2"/>
  <c r="J89" i="2" s="1"/>
  <c r="J128" i="2"/>
  <c r="E7" i="2"/>
  <c r="E124" i="2" s="1"/>
  <c r="AS94" i="1"/>
  <c r="L90" i="1"/>
  <c r="AM90" i="1"/>
  <c r="AM89" i="1"/>
  <c r="L89" i="1"/>
  <c r="AM87" i="1"/>
  <c r="L87" i="1"/>
  <c r="L85" i="1"/>
  <c r="L84" i="1"/>
  <c r="T180" i="2" l="1"/>
  <c r="P180" i="2"/>
  <c r="R234" i="2"/>
  <c r="BK173" i="2"/>
  <c r="J173" i="2" s="1"/>
  <c r="J106" i="2" s="1"/>
  <c r="P207" i="2"/>
  <c r="BK207" i="2"/>
  <c r="J207" i="2" s="1"/>
  <c r="J108" i="2" s="1"/>
  <c r="R225" i="2"/>
  <c r="P245" i="2"/>
  <c r="P139" i="2"/>
  <c r="P135" i="2" s="1"/>
  <c r="R139" i="2"/>
  <c r="R135" i="2" s="1"/>
  <c r="T156" i="2"/>
  <c r="P156" i="2"/>
  <c r="R167" i="2"/>
  <c r="P173" i="2"/>
  <c r="BK234" i="2"/>
  <c r="J234" i="2" s="1"/>
  <c r="J110" i="2" s="1"/>
  <c r="T234" i="2"/>
  <c r="P234" i="2"/>
  <c r="R245" i="2"/>
  <c r="BK143" i="2"/>
  <c r="J143" i="2" s="1"/>
  <c r="J100" i="2" s="1"/>
  <c r="BK248" i="2"/>
  <c r="J248" i="2" s="1"/>
  <c r="J113" i="2" s="1"/>
  <c r="BK156" i="2"/>
  <c r="J156" i="2" s="1"/>
  <c r="J101" i="2" s="1"/>
  <c r="BK180" i="2"/>
  <c r="J180" i="2" s="1"/>
  <c r="J107" i="2" s="1"/>
  <c r="T164" i="2"/>
  <c r="J34" i="2"/>
  <c r="AW95" i="1" s="1"/>
  <c r="F36" i="2"/>
  <c r="BC95" i="1" s="1"/>
  <c r="BC94" i="1" s="1"/>
  <c r="AY94" i="1" s="1"/>
  <c r="F37" i="2"/>
  <c r="BD95" i="1" s="1"/>
  <c r="BD94" i="1" s="1"/>
  <c r="W33" i="1" s="1"/>
  <c r="F35" i="2"/>
  <c r="BB95" i="1" s="1"/>
  <c r="BB94" i="1" s="1"/>
  <c r="AX94" i="1" s="1"/>
  <c r="F33" i="2"/>
  <c r="AZ95" i="1" s="1"/>
  <c r="AZ94" i="1" s="1"/>
  <c r="J33" i="2"/>
  <c r="AV95" i="1" s="1"/>
  <c r="AT95" i="1" s="1"/>
  <c r="T135" i="2"/>
  <c r="T134" i="2" s="1"/>
  <c r="J136" i="2"/>
  <c r="J98" i="2" s="1"/>
  <c r="P164" i="2"/>
  <c r="R164" i="2"/>
  <c r="E85" i="2"/>
  <c r="F34" i="2"/>
  <c r="BA95" i="1" s="1"/>
  <c r="BA94" i="1" s="1"/>
  <c r="BK245" i="2"/>
  <c r="J245" i="2" s="1"/>
  <c r="J111" i="2" s="1"/>
  <c r="R134" i="2" l="1"/>
  <c r="BK164" i="2"/>
  <c r="J164" i="2" s="1"/>
  <c r="J103" i="2" s="1"/>
  <c r="BK135" i="2"/>
  <c r="P134" i="2"/>
  <c r="AU95" i="1" s="1"/>
  <c r="AU94" i="1" s="1"/>
  <c r="W32" i="1"/>
  <c r="W31" i="1"/>
  <c r="AW94" i="1"/>
  <c r="AK30" i="1" s="1"/>
  <c r="W30" i="1"/>
  <c r="W29" i="1"/>
  <c r="AV94" i="1"/>
  <c r="BK134" i="2"/>
  <c r="J134" i="2" s="1"/>
  <c r="J135" i="2"/>
  <c r="J97" i="2" s="1"/>
  <c r="J96" i="2" l="1"/>
  <c r="J30" i="2"/>
  <c r="AT94" i="1"/>
  <c r="AK29" i="1"/>
  <c r="J39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<sst xmlns="http://schemas.openxmlformats.org/spreadsheetml/2006/main" count="1644" uniqueCount="435">
  <si>
    <t>Export Komplet</t>
  </si>
  <si>
    <t/>
  </si>
  <si>
    <t>2.0</t>
  </si>
  <si>
    <t>False</t>
  </si>
  <si>
    <t>{0377108a-2452-4e6e-9d49-e31da1272872}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</si>
  <si>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</si>
  <si>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</si>
  <si>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</si>
  <si>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</si>
  <si>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</si>
  <si>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</si>
  <si>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</si>
  <si>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</si>
  <si>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TRUTNOV</t>
  </si>
  <si>
    <t>Stavba:</t>
  </si>
  <si>
    <t>Snížení energetické náročnosti MÚ Trutnov</t>
  </si>
  <si>
    <t>KSO:</t>
  </si>
  <si>
    <t>CC-CZ:</t>
  </si>
  <si>
    <t>Místo:</t>
  </si>
  <si>
    <t>Trutnov,Slovanské nám. 165</t>
  </si>
  <si>
    <t>Datum:</t>
  </si>
  <si>
    <t>13. 10. 2019</t>
  </si>
  <si>
    <t>Zadavatel:</t>
  </si>
  <si>
    <t>IČ:</t>
  </si>
  <si>
    <t>Město Trutnov</t>
  </si>
  <si>
    <t>DIČ:</t>
  </si>
  <si>
    <t>Zhotovitel:</t>
  </si>
  <si>
    <t>bude určen  ve výběrovém řízení</t>
  </si>
  <si>
    <t>Projektant: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</si>
  <si>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</si>
  <si>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</si>
  <si>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</si>
  <si>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</si>
  <si>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</si>
  <si>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</si>
  <si>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</si>
  <si>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</si>
  <si>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</si>
  <si>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</si>
  <si>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</si>
  <si>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</si>
  <si>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</si>
  <si>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</si>
  <si>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</si>
  <si>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</si>
  <si>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</si>
  <si>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</si>
  <si>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</si>
  <si>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</si>
  <si>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</si>
  <si>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</si>
  <si>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</si>
  <si>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</si>
  <si>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</si>
  <si>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</si>
  <si>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</si>
  <si>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</si>
  <si>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</si>
  <si>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</si>
  <si>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</si>
  <si>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</si>
  <si>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</si>
  <si>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</si>
  <si>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</si>
  <si>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</si>
  <si>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</si>
  <si>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</si>
  <si>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</si>
  <si>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</si>
  <si>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</si>
  <si>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</si>
  <si>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</si>
  <si>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</si>
  <si>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</si>
  <si>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</si>
  <si>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</si>
  <si>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</si>
  <si>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</si>
  <si>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TRUTNOV 1</t>
  </si>
  <si>
    <t>SO-01-Vlastní budova</t>
  </si>
  <si>
    <t>STA</t>
  </si>
  <si>
    <t>1</t>
  </si>
  <si>
    <t>{09ea8127-9306-4a9f-851b-ebc7fa985160}</t>
  </si>
  <si>
    <t>2</t>
  </si>
  <si>
    <t>KRYCÍ LIST SOUPISU PRACÍ</t>
  </si>
  <si>
    <t>Objekt:</t>
  </si>
  <si>
    <t>TRUTNOV 1 - SO-01-Vlastní budova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</si>
  <si>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</si>
  <si>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</si>
  <si>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</si>
  <si>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</si>
  <si>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</si>
  <si>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</si>
  <si>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</si>
  <si>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</si>
  <si>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</si>
  <si>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</si>
  <si>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</si>
  <si>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</si>
  <si>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731 - Ústřední vytápění 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</si>
  <si>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</si>
  <si>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</si>
  <si>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</si>
  <si>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</si>
  <si>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</si>
  <si>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</si>
  <si>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</si>
  <si>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</si>
  <si>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</si>
  <si>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</si>
  <si>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</si>
  <si>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</si>
  <si>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</si>
  <si>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</si>
  <si>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</si>
  <si>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</si>
  <si>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</si>
  <si>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</si>
  <si>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</si>
  <si>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</si>
  <si>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</si>
  <si>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</si>
  <si>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</si>
  <si>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</si>
  <si>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</si>
  <si>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</si>
  <si>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</si>
  <si>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</si>
  <si>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</si>
  <si>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310231041</t>
  </si>
  <si>
    <t>Zazdívka otvorů ve zdivu nadzákladovém plochy do 1 m2 cihlami děrovanými přes P10 do P15, tl. stěny 240 mm</t>
  </si>
  <si>
    <t>m2</t>
  </si>
  <si>
    <t>CS ÚRS 2019 02</t>
  </si>
  <si>
    <t>4</t>
  </si>
  <si>
    <t>-406168930</t>
  </si>
  <si>
    <t>VV</t>
  </si>
  <si>
    <t>1,8*0,9</t>
  </si>
  <si>
    <t>6</t>
  </si>
  <si>
    <t>Úpravy povrchů, podlahy a osazování výplní</t>
  </si>
  <si>
    <t>611142001</t>
  </si>
  <si>
    <t>-1641752556</t>
  </si>
  <si>
    <t>523,5*0,5</t>
  </si>
  <si>
    <t>612325223</t>
  </si>
  <si>
    <t>Vápenocementová štuková omítka malých ploch do 1,0 m2 na stěnách</t>
  </si>
  <si>
    <t>kus</t>
  </si>
  <si>
    <t>-1784122356</t>
  </si>
  <si>
    <t>9</t>
  </si>
  <si>
    <t>Ostatní konstrukce a práce, bourání</t>
  </si>
  <si>
    <t>968072354</t>
  </si>
  <si>
    <t>Vybourání kovových rámů oken zdvojených včetně křídel pl do 1 m2</t>
  </si>
  <si>
    <t>1015270064</t>
  </si>
  <si>
    <t>1,2*0,6*3*2</t>
  </si>
  <si>
    <t>5</t>
  </si>
  <si>
    <t>968072355</t>
  </si>
  <si>
    <t>Vybourání kovových rámů oken zdvojených včetně křídel pl do 2 m2</t>
  </si>
  <si>
    <t>402531830</t>
  </si>
  <si>
    <t>1,2*0,9*49+1,2*1,5*7</t>
  </si>
  <si>
    <t>968072356</t>
  </si>
  <si>
    <t>Vybourání kovových rámů oken zdvojených včetně křídel pl do 4 m2</t>
  </si>
  <si>
    <t>-511348615</t>
  </si>
  <si>
    <t>1,2*1,8*64+1,2*2,1*196+1,2*2,4*111+1,2*2,4+1,2*3,0*5</t>
  </si>
  <si>
    <t>1,5*2,4*4</t>
  </si>
  <si>
    <t>Součet</t>
  </si>
  <si>
    <t>7</t>
  </si>
  <si>
    <t>968072456</t>
  </si>
  <si>
    <t>Vybourání kovových dveřních zárubní pl přes 2 m2</t>
  </si>
  <si>
    <t>-474128798</t>
  </si>
  <si>
    <t>1,8*3,3+5,6*3,3+2,4*2,7</t>
  </si>
  <si>
    <t>8</t>
  </si>
  <si>
    <t>968072559</t>
  </si>
  <si>
    <t>Vybourání kovových vrat pl přes 5 m2</t>
  </si>
  <si>
    <t>-1508789809</t>
  </si>
  <si>
    <t>3,0*3,3</t>
  </si>
  <si>
    <t>997</t>
  </si>
  <si>
    <t>Přesun sutě</t>
  </si>
  <si>
    <t>997013153</t>
  </si>
  <si>
    <t>Vnitrostaveništní doprava suti a vybouraných hmot pro budovy v do 12 m s omezením mechanizace</t>
  </si>
  <si>
    <t>t</t>
  </si>
  <si>
    <t>1236713647</t>
  </si>
  <si>
    <t>10</t>
  </si>
  <si>
    <t>997013501</t>
  </si>
  <si>
    <t>Odvoz suti a vybouraných hmot na skládku nebo meziskládku do 1 km se složením</t>
  </si>
  <si>
    <t>1616858865</t>
  </si>
  <si>
    <t>11</t>
  </si>
  <si>
    <t>997013509</t>
  </si>
  <si>
    <t>Příplatek k odvozu suti a vybouraných hmot na skládku ZKD 1 km přes 1 km</t>
  </si>
  <si>
    <t>1741901979</t>
  </si>
  <si>
    <t>68,639*9</t>
  </si>
  <si>
    <t>12</t>
  </si>
  <si>
    <t>997013841</t>
  </si>
  <si>
    <t>Poplatek za uložení na skládce (skládkovné) odpadu po otryskávání kód odpadu 120 117</t>
  </si>
  <si>
    <t>806913013</t>
  </si>
  <si>
    <t>998</t>
  </si>
  <si>
    <t>Přesun hmot</t>
  </si>
  <si>
    <t>13</t>
  </si>
  <si>
    <t>998012022</t>
  </si>
  <si>
    <t>Přesun hmot pro budovy monolitické v do 12 m</t>
  </si>
  <si>
    <t>2124397922</t>
  </si>
  <si>
    <t>PSV</t>
  </si>
  <si>
    <t>Práce a dodávky PSV</t>
  </si>
  <si>
    <t>731</t>
  </si>
  <si>
    <t xml:space="preserve">Ústřední vytápění </t>
  </si>
  <si>
    <t>14</t>
  </si>
  <si>
    <t>16</t>
  </si>
  <si>
    <t>-914469536</t>
  </si>
  <si>
    <t>763</t>
  </si>
  <si>
    <t>Konstrukce suché výstavby</t>
  </si>
  <si>
    <t>763001</t>
  </si>
  <si>
    <t xml:space="preserve">D+M ukončující SDK profil s dilatační páskou </t>
  </si>
  <si>
    <t>bm</t>
  </si>
  <si>
    <t>-2002683318</t>
  </si>
  <si>
    <t>"schema P05"  384,0</t>
  </si>
  <si>
    <t>763111812</t>
  </si>
  <si>
    <t>Demontáž SDK příčky s jednoduchou ocelovou nosnou konstrukcí opláštění dvojité</t>
  </si>
  <si>
    <t>840930153</t>
  </si>
  <si>
    <t>92,0*2,4*0,6+1,4*3,5</t>
  </si>
  <si>
    <t>17</t>
  </si>
  <si>
    <t>998763402</t>
  </si>
  <si>
    <t>Přesun hmot procentní pro sádrokartonové konstrukce v objektech v do 12 m</t>
  </si>
  <si>
    <t>%</t>
  </si>
  <si>
    <t>-50937240</t>
  </si>
  <si>
    <t>764</t>
  </si>
  <si>
    <t>Konstrukce klempířské</t>
  </si>
  <si>
    <t>18</t>
  </si>
  <si>
    <t>764001911</t>
  </si>
  <si>
    <t>Napojení klempířských konstrukcí na stávající délky spoje přes 0,5 m</t>
  </si>
  <si>
    <t>m</t>
  </si>
  <si>
    <t>2065428504</t>
  </si>
  <si>
    <t>"schema K01,K02" 586,0*2</t>
  </si>
  <si>
    <t>19</t>
  </si>
  <si>
    <t>764226401</t>
  </si>
  <si>
    <t>Oplechování parapetů rovných mechanicky kotvené z Al plechu rš 120mm</t>
  </si>
  <si>
    <t>2132133442</t>
  </si>
  <si>
    <t>20</t>
  </si>
  <si>
    <t>764236401</t>
  </si>
  <si>
    <t>Oplechování parapetů rovných mechanicky kotvené z Cu plechu rš 120mm</t>
  </si>
  <si>
    <t>2111937618</t>
  </si>
  <si>
    <t>"schema K01" 586,0</t>
  </si>
  <si>
    <t>998764202</t>
  </si>
  <si>
    <t>Přesun hmot procentní pro konstrukce klempířské v objektech v do 12 m</t>
  </si>
  <si>
    <t>782233977</t>
  </si>
  <si>
    <t>766</t>
  </si>
  <si>
    <t>Konstrukce truhlářské</t>
  </si>
  <si>
    <t>22</t>
  </si>
  <si>
    <t>766001</t>
  </si>
  <si>
    <t xml:space="preserve">D+M okna plasthliníková zasklená izolačním trojsklem vč. kování a vnitřní parotěsnící pásky a vnější paropropustné pásky v šíři 100mm </t>
  </si>
  <si>
    <t>1184326041</t>
  </si>
  <si>
    <t>"schema W01-W11" 1,2*0,6*6+1,2*0,9*49+1,2*1,5*7+1,2*1,8*19+1,2*1,8*17+1,2*1,8*28</t>
  </si>
  <si>
    <t>1,2*2,1*196+1,2*2,4*111+1,2*2,4+1,2*3,0*5+1,5*2,4*4</t>
  </si>
  <si>
    <t>23</t>
  </si>
  <si>
    <t>766002</t>
  </si>
  <si>
    <t xml:space="preserve">D+M okenní otvírač pákový </t>
  </si>
  <si>
    <t>ks</t>
  </si>
  <si>
    <t>-1218424706</t>
  </si>
  <si>
    <t>"scema W03" 23</t>
  </si>
  <si>
    <t>24</t>
  </si>
  <si>
    <t>766003</t>
  </si>
  <si>
    <t xml:space="preserve">D+M interierová AL žaluzie </t>
  </si>
  <si>
    <t>2023920839</t>
  </si>
  <si>
    <t>"schema W04-W08,W11" 1,2*1,5*7+1,2*1,8*19+1,2*1,8*28</t>
  </si>
  <si>
    <t>1,2*2,1*196+1,2*2,4*111+1,5*2,4*4</t>
  </si>
  <si>
    <t>25</t>
  </si>
  <si>
    <t>766004</t>
  </si>
  <si>
    <t xml:space="preserve">D+M vnitřní připojovací lišta smrková 15/30mm vč.lakování lepená k okennímu rámu </t>
  </si>
  <si>
    <t>-769768317</t>
  </si>
  <si>
    <t>"schema P01" 718,0</t>
  </si>
  <si>
    <t>26</t>
  </si>
  <si>
    <t>766005</t>
  </si>
  <si>
    <t>D+M vnitřní parapet z desek postforming tl.19mm povrch HPL laminát s nosem šířka 550mm</t>
  </si>
  <si>
    <t>-475441113</t>
  </si>
  <si>
    <t>27</t>
  </si>
  <si>
    <t>766006</t>
  </si>
  <si>
    <t xml:space="preserve">dtto,avšak šířka 280mm </t>
  </si>
  <si>
    <t>1688294407</t>
  </si>
  <si>
    <t>"schema P06" 26</t>
  </si>
  <si>
    <t>28</t>
  </si>
  <si>
    <t>766007</t>
  </si>
  <si>
    <t>-1329279276</t>
  </si>
  <si>
    <t>29</t>
  </si>
  <si>
    <t>766008</t>
  </si>
  <si>
    <t>496199438</t>
  </si>
  <si>
    <t>523,5</t>
  </si>
  <si>
    <t>30</t>
  </si>
  <si>
    <t>766009</t>
  </si>
  <si>
    <t xml:space="preserve">Demontáž plastové lišty pro vedení kabeláže po okenních rámech </t>
  </si>
  <si>
    <t>-1564418535</t>
  </si>
  <si>
    <t>25,0</t>
  </si>
  <si>
    <t>31</t>
  </si>
  <si>
    <t>766010</t>
  </si>
  <si>
    <t>Demontáž vnitřních dřevěných garnýží</t>
  </si>
  <si>
    <t>1453074869</t>
  </si>
  <si>
    <t>32</t>
  </si>
  <si>
    <t>766011</t>
  </si>
  <si>
    <t>Demontáž vnitřní připojovací lišty dřevěné 12/16mm po obvodu výplní otvorů</t>
  </si>
  <si>
    <t>-763612556</t>
  </si>
  <si>
    <t>33</t>
  </si>
  <si>
    <t>766441821</t>
  </si>
  <si>
    <t>Demontáž parapetních desek dřevěných nebo plastových šířky do 30 cm délky přes 1,0 m</t>
  </si>
  <si>
    <t>-541645480</t>
  </si>
  <si>
    <t>34</t>
  </si>
  <si>
    <t>998766202</t>
  </si>
  <si>
    <t>Přesun hmot procentní pro konstrukce truhlářské v objektech v do 12 m</t>
  </si>
  <si>
    <t>-441617014</t>
  </si>
  <si>
    <t>767</t>
  </si>
  <si>
    <t>Konstrukce zámečnické</t>
  </si>
  <si>
    <t>35</t>
  </si>
  <si>
    <t>767001</t>
  </si>
  <si>
    <t>-554704579</t>
  </si>
  <si>
    <t>"schema P03" 168</t>
  </si>
  <si>
    <t>36</t>
  </si>
  <si>
    <t>767002</t>
  </si>
  <si>
    <t xml:space="preserve">D+M dveře sekční automatické bílé -hliníkové lamely částečně prosklené 3000/3300mm </t>
  </si>
  <si>
    <t>1063801985</t>
  </si>
  <si>
    <t>"schema D01"  1</t>
  </si>
  <si>
    <t>37</t>
  </si>
  <si>
    <t>767003</t>
  </si>
  <si>
    <t xml:space="preserve">D+M dveře vstupní hliníkové s proskleným nadsvětlíkem vč.kování a samozavírače 1800/3300mm </t>
  </si>
  <si>
    <t>-504180510</t>
  </si>
  <si>
    <t>"schema D02"  1</t>
  </si>
  <si>
    <t>38</t>
  </si>
  <si>
    <t>767004</t>
  </si>
  <si>
    <t xml:space="preserve">dtto,avšak 2400/2700mm s elektromechanickým zámkem </t>
  </si>
  <si>
    <t>-2076937331</t>
  </si>
  <si>
    <t>"schema D04"  1</t>
  </si>
  <si>
    <t>39</t>
  </si>
  <si>
    <t>767005</t>
  </si>
  <si>
    <t>D+M hliníková prosklená stěna s autom. posuvnými dveřmi zasklení izolačním dvojsklem bezpečnostním 5600/3300mm</t>
  </si>
  <si>
    <t>-1069684325</t>
  </si>
  <si>
    <t>"schema D05"  1</t>
  </si>
  <si>
    <t>40</t>
  </si>
  <si>
    <t>767006</t>
  </si>
  <si>
    <t xml:space="preserve">Šetrná demontáž a opětovná montáž ocelových okenních mříží vč. nových nátěrů a kotvení </t>
  </si>
  <si>
    <t>2024486685</t>
  </si>
  <si>
    <t>2,4*1,8+3,7*2,6*2</t>
  </si>
  <si>
    <t>41</t>
  </si>
  <si>
    <t>767007</t>
  </si>
  <si>
    <t xml:space="preserve">Demontáž vnější a vnitřní  krycí AL lišty na spojích okenních výplní </t>
  </si>
  <si>
    <t>1954397405</t>
  </si>
  <si>
    <t>878*2</t>
  </si>
  <si>
    <t>42</t>
  </si>
  <si>
    <t>767008</t>
  </si>
  <si>
    <t xml:space="preserve">Demontáž nerezových zábradlí na schodištích vč. kotvení </t>
  </si>
  <si>
    <t>582745959</t>
  </si>
  <si>
    <t>43</t>
  </si>
  <si>
    <t>767009</t>
  </si>
  <si>
    <t xml:space="preserve">Šetrná demontáž a opětovná montáž prvků SLP a regulátorů topení </t>
  </si>
  <si>
    <t>1708666308</t>
  </si>
  <si>
    <t>44</t>
  </si>
  <si>
    <t>998767202</t>
  </si>
  <si>
    <t>Přesun hmot procentní pro zámečnické konstrukce v objektech v do 12 m</t>
  </si>
  <si>
    <t>-1656603665</t>
  </si>
  <si>
    <t>781</t>
  </si>
  <si>
    <t>Dokončovací práce - obklady</t>
  </si>
  <si>
    <t>45</t>
  </si>
  <si>
    <t>781121011</t>
  </si>
  <si>
    <t>Nátěr penetrační na stěnu</t>
  </si>
  <si>
    <t>110649948</t>
  </si>
  <si>
    <t>20,0*0,5</t>
  </si>
  <si>
    <t>46</t>
  </si>
  <si>
    <t>781471810</t>
  </si>
  <si>
    <t>Demontáž obkladů z obkladaček keramických kladených do malty</t>
  </si>
  <si>
    <t>331660619</t>
  </si>
  <si>
    <t>"vnitřní parapety" 63,2*0,3</t>
  </si>
  <si>
    <t>47</t>
  </si>
  <si>
    <t>781674113</t>
  </si>
  <si>
    <t>Montáž obkladů parapetů šířky do 200 mm z dlaždic keramických lepených flexibilním lepidlem</t>
  </si>
  <si>
    <t>663377546</t>
  </si>
  <si>
    <t>48</t>
  </si>
  <si>
    <t>M</t>
  </si>
  <si>
    <t>59761071</t>
  </si>
  <si>
    <t>obklad keramický hladký přes 12 do 19ks/m2</t>
  </si>
  <si>
    <t>-1065897546</t>
  </si>
  <si>
    <t>20,0*0,5*1,15</t>
  </si>
  <si>
    <t>49</t>
  </si>
  <si>
    <t>998781202</t>
  </si>
  <si>
    <t>Přesun hmot procentní pro obklady keramické v objektech v do 12 m</t>
  </si>
  <si>
    <t>-1189454190</t>
  </si>
  <si>
    <t>784</t>
  </si>
  <si>
    <t>Dokončovací práce - malby a tapety</t>
  </si>
  <si>
    <t>50</t>
  </si>
  <si>
    <t>784171101</t>
  </si>
  <si>
    <t>Zakrytí vnitřních podlah včetně pozdějšího odkrytí</t>
  </si>
  <si>
    <t>-1988652520</t>
  </si>
  <si>
    <t>1513,8</t>
  </si>
  <si>
    <t>51</t>
  </si>
  <si>
    <t>28323151</t>
  </si>
  <si>
    <t>geotextilie</t>
  </si>
  <si>
    <t>-1997258231</t>
  </si>
  <si>
    <t>1513,8*1,05 'Přepočtené koeficientem množství</t>
  </si>
  <si>
    <t>52</t>
  </si>
  <si>
    <t>784181101</t>
  </si>
  <si>
    <t>Základní akrylátová jednonásobná penetrace podkladu v místnostech výšky do 3,80m</t>
  </si>
  <si>
    <t>-1620926754</t>
  </si>
  <si>
    <t>"prvky SDK" 38,0</t>
  </si>
  <si>
    <t>"připojovací spára" 718,0*0,5</t>
  </si>
  <si>
    <t>"dozdění nadsvětlíku" 1,8*0,5</t>
  </si>
  <si>
    <t>53</t>
  </si>
  <si>
    <t>784211111</t>
  </si>
  <si>
    <t>Dvojnásobné bílé malby ze směsí za mokra velmi dobře otěruvzdorných v místnostech výšky do 3,80 m</t>
  </si>
  <si>
    <t>-614329783</t>
  </si>
  <si>
    <t>VRN</t>
  </si>
  <si>
    <t>Vedlejší rozpočtové náklady</t>
  </si>
  <si>
    <t>VRN1</t>
  </si>
  <si>
    <t>Průzkumné, geodetické a projektové práce</t>
  </si>
  <si>
    <t>54</t>
  </si>
  <si>
    <t>013002000</t>
  </si>
  <si>
    <t xml:space="preserve">Projektové práce-dokumentace skutečného provedení </t>
  </si>
  <si>
    <t>soubor</t>
  </si>
  <si>
    <t>1024</t>
  </si>
  <si>
    <t>-1414534158</t>
  </si>
  <si>
    <t>VRN3</t>
  </si>
  <si>
    <t>Zařízení staveniště</t>
  </si>
  <si>
    <t>55</t>
  </si>
  <si>
    <t>032002000</t>
  </si>
  <si>
    <t>Vybavení staveniště-mobilní WC,sklad,kancelář,zdvihací mechanizmy</t>
  </si>
  <si>
    <t>1050020939</t>
  </si>
  <si>
    <t>56</t>
  </si>
  <si>
    <t>033002000</t>
  </si>
  <si>
    <t>Připojení staveniště na inženýrské sítě-voda,elektro</t>
  </si>
  <si>
    <t>2001857999</t>
  </si>
  <si>
    <t>57</t>
  </si>
  <si>
    <t>039002000</t>
  </si>
  <si>
    <t>Zrušení zařízení staveniště</t>
  </si>
  <si>
    <t>-2029758135</t>
  </si>
  <si>
    <t>VRN7</t>
  </si>
  <si>
    <t>Provozní vlivy</t>
  </si>
  <si>
    <t>58</t>
  </si>
  <si>
    <t>071002000</t>
  </si>
  <si>
    <t>Provoz investora, třetích osob</t>
  </si>
  <si>
    <t>-149267702</t>
  </si>
  <si>
    <t xml:space="preserve">Ing. Radek Pálenkáš </t>
  </si>
  <si>
    <t>Potažení vnitřních stropů sklovláknitým pletivem vtlačeným do tenkovrstvé hmoty, včetně štukové omítky tl.3mm</t>
  </si>
  <si>
    <t>Demontáž vnitřního parapetu šířky 150mm</t>
  </si>
  <si>
    <t>Vyříznutí otvoru do stávajícího parapetu (potaženého syntetickou kůží) pro osazení větracích mřížek o rozměru 100/1000</t>
  </si>
  <si>
    <t xml:space="preserve">D+M větrací mřížka do vnitřního parapetu 100/1000mm eloxovaný hliník vč. kotvení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</si>
</sst>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49" fontId="19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3" workbookViewId="0">
      <selection activeCell="E17" sqref="E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93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190" t="s">
        <v>13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192" t="s">
        <v>15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430</v>
      </c>
      <c r="AK17" s="25" t="s">
        <v>25</v>
      </c>
      <c r="AN17" s="23" t="s">
        <v>1</v>
      </c>
      <c r="AR17" s="19"/>
      <c r="BS17" s="16" t="s">
        <v>29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30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31</v>
      </c>
      <c r="AK20" s="25" t="s">
        <v>25</v>
      </c>
      <c r="AN20" s="23" t="s">
        <v>1</v>
      </c>
      <c r="AR20" s="19"/>
      <c r="BS20" s="16" t="s">
        <v>29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32</v>
      </c>
      <c r="AR22" s="19"/>
    </row>
    <row r="23" spans="1:71" s="1" customFormat="1" ht="16.5" customHeight="1">
      <c r="B23" s="19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5">
        <f>ROUND(AG94,2)</f>
        <v>0</v>
      </c>
      <c r="AL26" s="196"/>
      <c r="AM26" s="196"/>
      <c r="AN26" s="196"/>
      <c r="AO26" s="196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189" t="s">
        <v>34</v>
      </c>
      <c r="M28" s="189"/>
      <c r="N28" s="189"/>
      <c r="O28" s="189"/>
      <c r="P28" s="189"/>
      <c r="Q28" s="28"/>
      <c r="R28" s="28"/>
      <c r="S28" s="28"/>
      <c r="T28" s="28"/>
      <c r="U28" s="28"/>
      <c r="V28" s="28"/>
      <c r="W28" s="189" t="s">
        <v>35</v>
      </c>
      <c r="X28" s="189"/>
      <c r="Y28" s="189"/>
      <c r="Z28" s="189"/>
      <c r="AA28" s="189"/>
      <c r="AB28" s="189"/>
      <c r="AC28" s="189"/>
      <c r="AD28" s="189"/>
      <c r="AE28" s="189"/>
      <c r="AF28" s="28"/>
      <c r="AG28" s="28"/>
      <c r="AH28" s="28"/>
      <c r="AI28" s="28"/>
      <c r="AJ28" s="28"/>
      <c r="AK28" s="189" t="s">
        <v>36</v>
      </c>
      <c r="AL28" s="189"/>
      <c r="AM28" s="189"/>
      <c r="AN28" s="189"/>
      <c r="AO28" s="189"/>
      <c r="AP28" s="28"/>
      <c r="AQ28" s="28"/>
      <c r="AR28" s="29"/>
      <c r="BE28" s="28"/>
    </row>
    <row r="29" spans="1:71" s="3" customFormat="1" ht="14.45" customHeight="1">
      <c r="B29" s="33"/>
      <c r="D29" s="25" t="s">
        <v>37</v>
      </c>
      <c r="F29" s="25" t="s">
        <v>38</v>
      </c>
      <c r="L29" s="188">
        <v>0.21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3"/>
    </row>
    <row r="30" spans="1:71" s="3" customFormat="1" ht="14.45" customHeight="1">
      <c r="B30" s="33"/>
      <c r="F30" s="25" t="s">
        <v>39</v>
      </c>
      <c r="L30" s="188">
        <v>0.15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3"/>
    </row>
    <row r="31" spans="1:71" s="3" customFormat="1" ht="14.45" hidden="1" customHeight="1">
      <c r="B31" s="33"/>
      <c r="F31" s="25" t="s">
        <v>40</v>
      </c>
      <c r="L31" s="188">
        <v>0.21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3"/>
    </row>
    <row r="32" spans="1:71" s="3" customFormat="1" ht="14.45" hidden="1" customHeight="1">
      <c r="B32" s="33"/>
      <c r="F32" s="25" t="s">
        <v>41</v>
      </c>
      <c r="L32" s="188">
        <v>0.15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3"/>
    </row>
    <row r="33" spans="1:57" s="3" customFormat="1" ht="14.45" hidden="1" customHeight="1">
      <c r="B33" s="33"/>
      <c r="F33" s="25" t="s">
        <v>42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82" t="s">
        <v>45</v>
      </c>
      <c r="Y35" s="183"/>
      <c r="Z35" s="183"/>
      <c r="AA35" s="183"/>
      <c r="AB35" s="183"/>
      <c r="AC35" s="36"/>
      <c r="AD35" s="36"/>
      <c r="AE35" s="36"/>
      <c r="AF35" s="36"/>
      <c r="AG35" s="36"/>
      <c r="AH35" s="36"/>
      <c r="AI35" s="36"/>
      <c r="AJ35" s="36"/>
      <c r="AK35" s="184">
        <f>SUM(AK26:AK33)</f>
        <v>0</v>
      </c>
      <c r="AL35" s="183"/>
      <c r="AM35" s="183"/>
      <c r="AN35" s="183"/>
      <c r="AO35" s="185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1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48</v>
      </c>
      <c r="AI60" s="31"/>
      <c r="AJ60" s="31"/>
      <c r="AK60" s="31"/>
      <c r="AL60" s="31"/>
      <c r="AM60" s="41" t="s">
        <v>49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39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51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1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48</v>
      </c>
      <c r="AI75" s="31"/>
      <c r="AJ75" s="31"/>
      <c r="AK75" s="31"/>
      <c r="AL75" s="31"/>
      <c r="AM75" s="41" t="s">
        <v>49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20" t="s">
        <v>52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5" t="s">
        <v>12</v>
      </c>
      <c r="L84" s="4" t="str">
        <f>K5</f>
        <v>TRUTNOV</v>
      </c>
      <c r="AR84" s="47"/>
    </row>
    <row r="85" spans="1:91" s="5" customFormat="1" ht="36.950000000000003" customHeight="1">
      <c r="B85" s="48"/>
      <c r="C85" s="49" t="s">
        <v>14</v>
      </c>
      <c r="L85" s="207" t="str">
        <f>K6</f>
        <v>Snížení energetické náročnosti MÚ Trutnov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Trutnov,Slovanské nám. 165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209" t="str">
        <f>IF(AN8= "","",AN8)</f>
        <v>13. 10. 2019</v>
      </c>
      <c r="AN87" s="209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27.95" customHeight="1">
      <c r="A89" s="28"/>
      <c r="B89" s="29"/>
      <c r="C89" s="25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Město Trutnov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28</v>
      </c>
      <c r="AJ89" s="28"/>
      <c r="AK89" s="28"/>
      <c r="AL89" s="28"/>
      <c r="AM89" s="210" t="str">
        <f>IF(E17="","",E17)</f>
        <v xml:space="preserve">Ing. Radek Pálenkáš </v>
      </c>
      <c r="AN89" s="211"/>
      <c r="AO89" s="211"/>
      <c r="AP89" s="211"/>
      <c r="AQ89" s="28"/>
      <c r="AR89" s="29"/>
      <c r="AS89" s="212" t="s">
        <v>53</v>
      </c>
      <c r="AT89" s="213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5" t="s">
        <v>26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>bude určen  ve výběrovém řízení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30</v>
      </c>
      <c r="AJ90" s="28"/>
      <c r="AK90" s="28"/>
      <c r="AL90" s="28"/>
      <c r="AM90" s="210" t="str">
        <f>IF(E20="","",E20)</f>
        <v>Ing.Pavel Michálek</v>
      </c>
      <c r="AN90" s="211"/>
      <c r="AO90" s="211"/>
      <c r="AP90" s="211"/>
      <c r="AQ90" s="28"/>
      <c r="AR90" s="29"/>
      <c r="AS90" s="214"/>
      <c r="AT90" s="215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14"/>
      <c r="AT91" s="215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97" t="s">
        <v>54</v>
      </c>
      <c r="D92" s="198"/>
      <c r="E92" s="198"/>
      <c r="F92" s="198"/>
      <c r="G92" s="198"/>
      <c r="H92" s="56"/>
      <c r="I92" s="199" t="s">
        <v>55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56</v>
      </c>
      <c r="AH92" s="198"/>
      <c r="AI92" s="198"/>
      <c r="AJ92" s="198"/>
      <c r="AK92" s="198"/>
      <c r="AL92" s="198"/>
      <c r="AM92" s="198"/>
      <c r="AN92" s="199" t="s">
        <v>57</v>
      </c>
      <c r="AO92" s="198"/>
      <c r="AP92" s="201"/>
      <c r="AQ92" s="57" t="s">
        <v>58</v>
      </c>
      <c r="AR92" s="29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5">
        <f>ROUND(AG95,2)</f>
        <v>0</v>
      </c>
      <c r="AH94" s="205"/>
      <c r="AI94" s="205"/>
      <c r="AJ94" s="205"/>
      <c r="AK94" s="205"/>
      <c r="AL94" s="205"/>
      <c r="AM94" s="205"/>
      <c r="AN94" s="206">
        <f>SUM(AG94,AT94)</f>
        <v>0</v>
      </c>
      <c r="AO94" s="206"/>
      <c r="AP94" s="206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2013.085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72</v>
      </c>
      <c r="BT94" s="73" t="s">
        <v>73</v>
      </c>
      <c r="BU94" s="74" t="s">
        <v>74</v>
      </c>
      <c r="BV94" s="73" t="s">
        <v>75</v>
      </c>
      <c r="BW94" s="73" t="s">
        <v>4</v>
      </c>
      <c r="BX94" s="73" t="s">
        <v>76</v>
      </c>
      <c r="CL94" s="73" t="s">
        <v>1</v>
      </c>
    </row>
    <row r="95" spans="1:91" s="7" customFormat="1" ht="27" customHeight="1">
      <c r="A95" s="75" t="s">
        <v>77</v>
      </c>
      <c r="B95" s="76"/>
      <c r="C95" s="77"/>
      <c r="D95" s="204" t="s">
        <v>78</v>
      </c>
      <c r="E95" s="204"/>
      <c r="F95" s="204"/>
      <c r="G95" s="204"/>
      <c r="H95" s="204"/>
      <c r="I95" s="78"/>
      <c r="J95" s="204" t="s">
        <v>79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2">
        <f>'TRUTNOV 1 - SO-01-Vlastní...'!J30</f>
        <v>0</v>
      </c>
      <c r="AH95" s="203"/>
      <c r="AI95" s="203"/>
      <c r="AJ95" s="203"/>
      <c r="AK95" s="203"/>
      <c r="AL95" s="203"/>
      <c r="AM95" s="203"/>
      <c r="AN95" s="202">
        <f>SUM(AG95,AT95)</f>
        <v>0</v>
      </c>
      <c r="AO95" s="203"/>
      <c r="AP95" s="203"/>
      <c r="AQ95" s="79" t="s">
        <v>80</v>
      </c>
      <c r="AR95" s="76"/>
      <c r="AS95" s="80">
        <v>0</v>
      </c>
      <c r="AT95" s="81">
        <f>ROUND(SUM(AV95:AW95),2)</f>
        <v>0</v>
      </c>
      <c r="AU95" s="82">
        <f>'TRUTNOV 1 - SO-01-Vlastní...'!P134</f>
        <v>2013.0849949999999</v>
      </c>
      <c r="AV95" s="81">
        <f>'TRUTNOV 1 - SO-01-Vlastní...'!J33</f>
        <v>0</v>
      </c>
      <c r="AW95" s="81">
        <f>'TRUTNOV 1 - SO-01-Vlastní...'!J34</f>
        <v>0</v>
      </c>
      <c r="AX95" s="81">
        <f>'TRUTNOV 1 - SO-01-Vlastní...'!J35</f>
        <v>0</v>
      </c>
      <c r="AY95" s="81">
        <f>'TRUTNOV 1 - SO-01-Vlastní...'!J36</f>
        <v>0</v>
      </c>
      <c r="AZ95" s="81">
        <f>'TRUTNOV 1 - SO-01-Vlastní...'!F33</f>
        <v>0</v>
      </c>
      <c r="BA95" s="81">
        <f>'TRUTNOV 1 - SO-01-Vlastní...'!F34</f>
        <v>0</v>
      </c>
      <c r="BB95" s="81">
        <f>'TRUTNOV 1 - SO-01-Vlastní...'!F35</f>
        <v>0</v>
      </c>
      <c r="BC95" s="81">
        <f>'TRUTNOV 1 - SO-01-Vlastní...'!F36</f>
        <v>0</v>
      </c>
      <c r="BD95" s="83">
        <f>'TRUTNOV 1 - SO-01-Vlastní...'!F37</f>
        <v>0</v>
      </c>
      <c r="BT95" s="84" t="s">
        <v>81</v>
      </c>
      <c r="BV95" s="84" t="s">
        <v>75</v>
      </c>
      <c r="BW95" s="84" t="s">
        <v>82</v>
      </c>
      <c r="BX95" s="84" t="s">
        <v>4</v>
      </c>
      <c r="CL95" s="84" t="s">
        <v>1</v>
      </c>
      <c r="CM95" s="84" t="s">
        <v>83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TRUTNOV 1 - SO-01-Vlast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54"/>
  <sheetViews>
    <sheetView showGridLines="0" tabSelected="1" workbookViewId="0">
      <selection activeCell="E9" sqref="E9:H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</row>
    <row r="2" spans="1:46" s="1" customFormat="1" ht="36.950000000000003" customHeight="1">
      <c r="L2" s="193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6" t="s">
        <v>82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84</v>
      </c>
      <c r="L4" s="19"/>
      <c r="M4" s="86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16" t="str">
        <f>'Rekapitulace stavby'!K6</f>
        <v>Snížení energetické náročnosti MÚ Trutnov</v>
      </c>
      <c r="F7" s="217"/>
      <c r="G7" s="217"/>
      <c r="H7" s="217"/>
      <c r="L7" s="19"/>
    </row>
    <row r="8" spans="1:46" s="2" customFormat="1" ht="12" customHeight="1">
      <c r="A8" s="28"/>
      <c r="B8" s="29"/>
      <c r="C8" s="28"/>
      <c r="D8" s="25" t="s">
        <v>85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07" t="s">
        <v>86</v>
      </c>
      <c r="F9" s="218"/>
      <c r="G9" s="218"/>
      <c r="H9" s="218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 t="str">
        <f>'Rekapitulace stavby'!AN8</f>
        <v>13. 10. 2019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25" t="s">
        <v>23</v>
      </c>
      <c r="J14" s="23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24</v>
      </c>
      <c r="F15" s="28"/>
      <c r="G15" s="28"/>
      <c r="H15" s="28"/>
      <c r="I15" s="25" t="s">
        <v>25</v>
      </c>
      <c r="J15" s="23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26</v>
      </c>
      <c r="E17" s="28"/>
      <c r="F17" s="28"/>
      <c r="G17" s="28"/>
      <c r="H17" s="28"/>
      <c r="I17" s="25" t="s">
        <v>23</v>
      </c>
      <c r="J17" s="23" t="s">
        <v>1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3" t="s">
        <v>27</v>
      </c>
      <c r="F18" s="28"/>
      <c r="G18" s="28"/>
      <c r="H18" s="28"/>
      <c r="I18" s="25" t="s">
        <v>25</v>
      </c>
      <c r="J18" s="23" t="s">
        <v>1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28</v>
      </c>
      <c r="E20" s="28"/>
      <c r="F20" s="28"/>
      <c r="G20" s="28"/>
      <c r="H20" s="28"/>
      <c r="I20" s="25" t="s">
        <v>23</v>
      </c>
      <c r="J20" s="23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430</v>
      </c>
      <c r="F21" s="28"/>
      <c r="G21" s="28"/>
      <c r="H21" s="28"/>
      <c r="I21" s="25" t="s">
        <v>25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23</v>
      </c>
      <c r="J23" s="23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">
        <v>31</v>
      </c>
      <c r="F24" s="28"/>
      <c r="G24" s="28"/>
      <c r="H24" s="28"/>
      <c r="I24" s="25" t="s">
        <v>25</v>
      </c>
      <c r="J24" s="23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7"/>
      <c r="B27" s="88"/>
      <c r="C27" s="87"/>
      <c r="D27" s="87"/>
      <c r="E27" s="194" t="s">
        <v>1</v>
      </c>
      <c r="F27" s="194"/>
      <c r="G27" s="194"/>
      <c r="H27" s="194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0" t="s">
        <v>33</v>
      </c>
      <c r="E30" s="28"/>
      <c r="F30" s="28"/>
      <c r="G30" s="28"/>
      <c r="H30" s="28"/>
      <c r="I30" s="28"/>
      <c r="J30" s="67">
        <f>ROUND(J134,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35</v>
      </c>
      <c r="G32" s="28"/>
      <c r="H32" s="28"/>
      <c r="I32" s="32" t="s">
        <v>34</v>
      </c>
      <c r="J32" s="32" t="s">
        <v>36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1" t="s">
        <v>37</v>
      </c>
      <c r="E33" s="25" t="s">
        <v>38</v>
      </c>
      <c r="F33" s="92">
        <f>ROUND((SUM(BE134:BE253)),  2)</f>
        <v>0</v>
      </c>
      <c r="G33" s="28"/>
      <c r="H33" s="28"/>
      <c r="I33" s="93">
        <v>0.21</v>
      </c>
      <c r="J33" s="92">
        <f>ROUND(((SUM(BE134:BE253))*I33),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39</v>
      </c>
      <c r="F34" s="92">
        <f>ROUND((SUM(BF134:BF253)),  2)</f>
        <v>0</v>
      </c>
      <c r="G34" s="28"/>
      <c r="H34" s="28"/>
      <c r="I34" s="93">
        <v>0.15</v>
      </c>
      <c r="J34" s="92">
        <f>ROUND(((SUM(BF134:BF253))*I34),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40</v>
      </c>
      <c r="F35" s="92">
        <f>ROUND((SUM(BG134:BG253)),  2)</f>
        <v>0</v>
      </c>
      <c r="G35" s="28"/>
      <c r="H35" s="28"/>
      <c r="I35" s="93">
        <v>0.21</v>
      </c>
      <c r="J35" s="92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41</v>
      </c>
      <c r="F36" s="92">
        <f>ROUND((SUM(BH134:BH253)),  2)</f>
        <v>0</v>
      </c>
      <c r="G36" s="28"/>
      <c r="H36" s="28"/>
      <c r="I36" s="93">
        <v>0.15</v>
      </c>
      <c r="J36" s="92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42</v>
      </c>
      <c r="F37" s="92">
        <f>ROUND((SUM(BI134:BI253)),  2)</f>
        <v>0</v>
      </c>
      <c r="G37" s="28"/>
      <c r="H37" s="28"/>
      <c r="I37" s="93">
        <v>0</v>
      </c>
      <c r="J37" s="92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4"/>
      <c r="D39" s="95" t="s">
        <v>43</v>
      </c>
      <c r="E39" s="56"/>
      <c r="F39" s="56"/>
      <c r="G39" s="96" t="s">
        <v>44</v>
      </c>
      <c r="H39" s="97" t="s">
        <v>45</v>
      </c>
      <c r="I39" s="56"/>
      <c r="J39" s="98">
        <f>SUM(J30:J37)</f>
        <v>0</v>
      </c>
      <c r="K39" s="99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28"/>
      <c r="B61" s="29"/>
      <c r="C61" s="28"/>
      <c r="D61" s="41" t="s">
        <v>48</v>
      </c>
      <c r="E61" s="31"/>
      <c r="F61" s="100" t="s">
        <v>49</v>
      </c>
      <c r="G61" s="41" t="s">
        <v>48</v>
      </c>
      <c r="H61" s="31"/>
      <c r="I61" s="31"/>
      <c r="J61" s="101" t="s">
        <v>49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28"/>
      <c r="B65" s="29"/>
      <c r="C65" s="28"/>
      <c r="D65" s="39" t="s">
        <v>50</v>
      </c>
      <c r="E65" s="42"/>
      <c r="F65" s="42"/>
      <c r="G65" s="39" t="s">
        <v>51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28"/>
      <c r="B76" s="29"/>
      <c r="C76" s="28"/>
      <c r="D76" s="41" t="s">
        <v>48</v>
      </c>
      <c r="E76" s="31"/>
      <c r="F76" s="100" t="s">
        <v>49</v>
      </c>
      <c r="G76" s="41" t="s">
        <v>48</v>
      </c>
      <c r="H76" s="31"/>
      <c r="I76" s="31"/>
      <c r="J76" s="101" t="s">
        <v>49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87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16" t="str">
        <f>E7</f>
        <v>Snížení energetické náročnosti MÚ Trutnov</v>
      </c>
      <c r="F85" s="217"/>
      <c r="G85" s="217"/>
      <c r="H85" s="21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85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07" t="str">
        <f>E9</f>
        <v>TRUTNOV 1 - SO-01-Vlastní budova</v>
      </c>
      <c r="F87" s="218"/>
      <c r="G87" s="218"/>
      <c r="H87" s="218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>Trutnov,Slovanské nám. 165</v>
      </c>
      <c r="G89" s="28"/>
      <c r="H89" s="28"/>
      <c r="I89" s="25" t="s">
        <v>20</v>
      </c>
      <c r="J89" s="51" t="str">
        <f>IF(J12="","",J12)</f>
        <v>13. 10. 2019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27.95" customHeight="1">
      <c r="A91" s="28"/>
      <c r="B91" s="29"/>
      <c r="C91" s="25" t="s">
        <v>22</v>
      </c>
      <c r="D91" s="28"/>
      <c r="E91" s="28"/>
      <c r="F91" s="23" t="str">
        <f>E15</f>
        <v>Město Trutnov</v>
      </c>
      <c r="G91" s="28"/>
      <c r="H91" s="28"/>
      <c r="I91" s="25" t="s">
        <v>28</v>
      </c>
      <c r="J91" s="26" t="str">
        <f>E21</f>
        <v xml:space="preserve">Ing. Radek Pálenkáš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5" t="s">
        <v>26</v>
      </c>
      <c r="D92" s="28"/>
      <c r="E92" s="28"/>
      <c r="F92" s="23" t="str">
        <f>IF(E18="","",E18)</f>
        <v>bude určen  ve výběrovém řízení</v>
      </c>
      <c r="G92" s="28"/>
      <c r="H92" s="28"/>
      <c r="I92" s="25" t="s">
        <v>30</v>
      </c>
      <c r="J92" s="26" t="str">
        <f>E24</f>
        <v>Ing.Pavel Michálek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2" t="s">
        <v>88</v>
      </c>
      <c r="D94" s="94"/>
      <c r="E94" s="94"/>
      <c r="F94" s="94"/>
      <c r="G94" s="94"/>
      <c r="H94" s="94"/>
      <c r="I94" s="94"/>
      <c r="J94" s="103" t="s">
        <v>89</v>
      </c>
      <c r="K94" s="94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4" t="s">
        <v>90</v>
      </c>
      <c r="D96" s="28"/>
      <c r="E96" s="28"/>
      <c r="F96" s="28"/>
      <c r="G96" s="28"/>
      <c r="H96" s="28"/>
      <c r="I96" s="28"/>
      <c r="J96" s="67">
        <f>J134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91</v>
      </c>
    </row>
    <row r="97" spans="2:12" s="9" customFormat="1" ht="24.95" customHeight="1">
      <c r="B97" s="105"/>
      <c r="D97" s="106" t="s">
        <v>92</v>
      </c>
      <c r="E97" s="107"/>
      <c r="F97" s="107"/>
      <c r="G97" s="107"/>
      <c r="H97" s="107"/>
      <c r="I97" s="107"/>
      <c r="J97" s="108">
        <f>J135</f>
        <v>0</v>
      </c>
      <c r="L97" s="105"/>
    </row>
    <row r="98" spans="2:12" s="10" customFormat="1" ht="19.899999999999999" customHeight="1">
      <c r="B98" s="109"/>
      <c r="D98" s="110" t="s">
        <v>93</v>
      </c>
      <c r="E98" s="111"/>
      <c r="F98" s="111"/>
      <c r="G98" s="111"/>
      <c r="H98" s="111"/>
      <c r="I98" s="111"/>
      <c r="J98" s="112">
        <f>J136</f>
        <v>0</v>
      </c>
      <c r="L98" s="109"/>
    </row>
    <row r="99" spans="2:12" s="10" customFormat="1" ht="19.899999999999999" customHeight="1">
      <c r="B99" s="109"/>
      <c r="D99" s="110" t="s">
        <v>94</v>
      </c>
      <c r="E99" s="111"/>
      <c r="F99" s="111"/>
      <c r="G99" s="111"/>
      <c r="H99" s="111"/>
      <c r="I99" s="111"/>
      <c r="J99" s="112">
        <f>J139</f>
        <v>0</v>
      </c>
      <c r="L99" s="109"/>
    </row>
    <row r="100" spans="2:12" s="10" customFormat="1" ht="19.899999999999999" customHeight="1">
      <c r="B100" s="109"/>
      <c r="D100" s="110" t="s">
        <v>95</v>
      </c>
      <c r="E100" s="111"/>
      <c r="F100" s="111"/>
      <c r="G100" s="111"/>
      <c r="H100" s="111"/>
      <c r="I100" s="111"/>
      <c r="J100" s="112">
        <f>J143</f>
        <v>0</v>
      </c>
      <c r="L100" s="109"/>
    </row>
    <row r="101" spans="2:12" s="10" customFormat="1" ht="19.899999999999999" customHeight="1">
      <c r="B101" s="109"/>
      <c r="D101" s="110" t="s">
        <v>96</v>
      </c>
      <c r="E101" s="111"/>
      <c r="F101" s="111"/>
      <c r="G101" s="111"/>
      <c r="H101" s="111"/>
      <c r="I101" s="111"/>
      <c r="J101" s="112">
        <f>J156</f>
        <v>0</v>
      </c>
      <c r="L101" s="109"/>
    </row>
    <row r="102" spans="2:12" s="10" customFormat="1" ht="19.899999999999999" customHeight="1">
      <c r="B102" s="109"/>
      <c r="D102" s="110" t="s">
        <v>97</v>
      </c>
      <c r="E102" s="111"/>
      <c r="F102" s="111"/>
      <c r="G102" s="111"/>
      <c r="H102" s="111"/>
      <c r="I102" s="111"/>
      <c r="J102" s="112">
        <f>J162</f>
        <v>0</v>
      </c>
      <c r="L102" s="109"/>
    </row>
    <row r="103" spans="2:12" s="9" customFormat="1" ht="24.95" customHeight="1">
      <c r="B103" s="105"/>
      <c r="D103" s="106" t="s">
        <v>98</v>
      </c>
      <c r="E103" s="107"/>
      <c r="F103" s="107"/>
      <c r="G103" s="107"/>
      <c r="H103" s="107"/>
      <c r="I103" s="107"/>
      <c r="J103" s="108">
        <f>J164</f>
        <v>0</v>
      </c>
      <c r="L103" s="105"/>
    </row>
    <row r="104" spans="2:12" s="10" customFormat="1" ht="19.899999999999999" customHeight="1">
      <c r="B104" s="109"/>
      <c r="D104" s="110" t="s">
        <v>99</v>
      </c>
      <c r="E104" s="111"/>
      <c r="F104" s="111"/>
      <c r="G104" s="111"/>
      <c r="H104" s="111"/>
      <c r="I104" s="111"/>
      <c r="J104" s="112">
        <f>J165</f>
        <v>0</v>
      </c>
      <c r="L104" s="109"/>
    </row>
    <row r="105" spans="2:12" s="10" customFormat="1" ht="19.899999999999999" customHeight="1">
      <c r="B105" s="109"/>
      <c r="D105" s="110" t="s">
        <v>100</v>
      </c>
      <c r="E105" s="111"/>
      <c r="F105" s="111"/>
      <c r="G105" s="111"/>
      <c r="H105" s="111"/>
      <c r="I105" s="111"/>
      <c r="J105" s="112">
        <f>J167</f>
        <v>0</v>
      </c>
      <c r="L105" s="109"/>
    </row>
    <row r="106" spans="2:12" s="10" customFormat="1" ht="19.899999999999999" customHeight="1">
      <c r="B106" s="109"/>
      <c r="D106" s="110" t="s">
        <v>101</v>
      </c>
      <c r="E106" s="111"/>
      <c r="F106" s="111"/>
      <c r="G106" s="111"/>
      <c r="H106" s="111"/>
      <c r="I106" s="111"/>
      <c r="J106" s="112">
        <f>J173</f>
        <v>0</v>
      </c>
      <c r="L106" s="109"/>
    </row>
    <row r="107" spans="2:12" s="10" customFormat="1" ht="19.899999999999999" customHeight="1">
      <c r="B107" s="109"/>
      <c r="D107" s="110" t="s">
        <v>102</v>
      </c>
      <c r="E107" s="111"/>
      <c r="F107" s="111"/>
      <c r="G107" s="111"/>
      <c r="H107" s="111"/>
      <c r="I107" s="111"/>
      <c r="J107" s="112">
        <f>J180</f>
        <v>0</v>
      </c>
      <c r="L107" s="109"/>
    </row>
    <row r="108" spans="2:12" s="10" customFormat="1" ht="19.899999999999999" customHeight="1">
      <c r="B108" s="109"/>
      <c r="D108" s="110" t="s">
        <v>103</v>
      </c>
      <c r="E108" s="111"/>
      <c r="F108" s="111"/>
      <c r="G108" s="111"/>
      <c r="H108" s="111"/>
      <c r="I108" s="111"/>
      <c r="J108" s="112">
        <f>J207</f>
        <v>0</v>
      </c>
      <c r="L108" s="109"/>
    </row>
    <row r="109" spans="2:12" s="10" customFormat="1" ht="19.899999999999999" customHeight="1">
      <c r="B109" s="109"/>
      <c r="D109" s="110" t="s">
        <v>104</v>
      </c>
      <c r="E109" s="111"/>
      <c r="F109" s="111"/>
      <c r="G109" s="111"/>
      <c r="H109" s="111"/>
      <c r="I109" s="111"/>
      <c r="J109" s="112">
        <f>J225</f>
        <v>0</v>
      </c>
      <c r="L109" s="109"/>
    </row>
    <row r="110" spans="2:12" s="10" customFormat="1" ht="19.899999999999999" customHeight="1">
      <c r="B110" s="109"/>
      <c r="D110" s="110" t="s">
        <v>105</v>
      </c>
      <c r="E110" s="111"/>
      <c r="F110" s="111"/>
      <c r="G110" s="111"/>
      <c r="H110" s="111"/>
      <c r="I110" s="111"/>
      <c r="J110" s="112">
        <f>J234</f>
        <v>0</v>
      </c>
      <c r="L110" s="109"/>
    </row>
    <row r="111" spans="2:12" s="9" customFormat="1" ht="24.95" customHeight="1">
      <c r="B111" s="105"/>
      <c r="D111" s="106" t="s">
        <v>106</v>
      </c>
      <c r="E111" s="107"/>
      <c r="F111" s="107"/>
      <c r="G111" s="107"/>
      <c r="H111" s="107"/>
      <c r="I111" s="107"/>
      <c r="J111" s="108">
        <f>J245</f>
        <v>0</v>
      </c>
      <c r="L111" s="105"/>
    </row>
    <row r="112" spans="2:12" s="10" customFormat="1" ht="19.899999999999999" customHeight="1">
      <c r="B112" s="109"/>
      <c r="D112" s="110" t="s">
        <v>107</v>
      </c>
      <c r="E112" s="111"/>
      <c r="F112" s="111"/>
      <c r="G112" s="111"/>
      <c r="H112" s="111"/>
      <c r="I112" s="111"/>
      <c r="J112" s="112">
        <f>J246</f>
        <v>0</v>
      </c>
      <c r="L112" s="109"/>
    </row>
    <row r="113" spans="1:31" s="10" customFormat="1" ht="19.899999999999999" customHeight="1">
      <c r="B113" s="109"/>
      <c r="D113" s="110" t="s">
        <v>108</v>
      </c>
      <c r="E113" s="111"/>
      <c r="F113" s="111"/>
      <c r="G113" s="111"/>
      <c r="H113" s="111"/>
      <c r="I113" s="111"/>
      <c r="J113" s="112">
        <f>J248</f>
        <v>0</v>
      </c>
      <c r="L113" s="109"/>
    </row>
    <row r="114" spans="1:31" s="10" customFormat="1" ht="19.899999999999999" customHeight="1">
      <c r="B114" s="109"/>
      <c r="D114" s="110" t="s">
        <v>109</v>
      </c>
      <c r="E114" s="111"/>
      <c r="F114" s="111"/>
      <c r="G114" s="111"/>
      <c r="H114" s="111"/>
      <c r="I114" s="111"/>
      <c r="J114" s="112">
        <f>J252</f>
        <v>0</v>
      </c>
      <c r="L114" s="109"/>
    </row>
    <row r="115" spans="1:31" s="2" customFormat="1" ht="21.7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s="2" customFormat="1" ht="6.95" customHeight="1">
      <c r="A116" s="28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20" spans="1:31" s="2" customFormat="1" ht="6.95" customHeight="1">
      <c r="A120" s="28"/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24.95" customHeight="1">
      <c r="A121" s="28"/>
      <c r="B121" s="29"/>
      <c r="C121" s="20" t="s">
        <v>110</v>
      </c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6.95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2" customHeight="1">
      <c r="A123" s="28"/>
      <c r="B123" s="29"/>
      <c r="C123" s="25" t="s">
        <v>14</v>
      </c>
      <c r="D123" s="28"/>
      <c r="E123" s="28"/>
      <c r="F123" s="28"/>
      <c r="G123" s="28"/>
      <c r="H123" s="28"/>
      <c r="I123" s="28"/>
      <c r="J123" s="28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6.5" customHeight="1">
      <c r="A124" s="28"/>
      <c r="B124" s="29"/>
      <c r="C124" s="28"/>
      <c r="D124" s="28"/>
      <c r="E124" s="216" t="str">
        <f>E7</f>
        <v>Snížení energetické náročnosti MÚ Trutnov</v>
      </c>
      <c r="F124" s="217"/>
      <c r="G124" s="217"/>
      <c r="H124" s="217"/>
      <c r="I124" s="28"/>
      <c r="J124" s="28"/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2" customHeight="1">
      <c r="A125" s="28"/>
      <c r="B125" s="29"/>
      <c r="C125" s="25" t="s">
        <v>85</v>
      </c>
      <c r="D125" s="28"/>
      <c r="E125" s="28"/>
      <c r="F125" s="28"/>
      <c r="G125" s="28"/>
      <c r="H125" s="28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6.5" customHeight="1">
      <c r="A126" s="28"/>
      <c r="B126" s="29"/>
      <c r="C126" s="28"/>
      <c r="D126" s="28"/>
      <c r="E126" s="207" t="str">
        <f>E9</f>
        <v>TRUTNOV 1 - SO-01-Vlastní budova</v>
      </c>
      <c r="F126" s="218"/>
      <c r="G126" s="218"/>
      <c r="H126" s="218"/>
      <c r="I126" s="28"/>
      <c r="J126" s="28"/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6.95" customHeight="1">
      <c r="A127" s="28"/>
      <c r="B127" s="29"/>
      <c r="C127" s="28"/>
      <c r="D127" s="28"/>
      <c r="E127" s="28"/>
      <c r="F127" s="28"/>
      <c r="G127" s="28"/>
      <c r="H127" s="28"/>
      <c r="I127" s="28"/>
      <c r="J127" s="28"/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2" customHeight="1">
      <c r="A128" s="28"/>
      <c r="B128" s="29"/>
      <c r="C128" s="25" t="s">
        <v>18</v>
      </c>
      <c r="D128" s="28"/>
      <c r="E128" s="28"/>
      <c r="F128" s="23" t="str">
        <f>F12</f>
        <v>Trutnov,Slovanské nám. 165</v>
      </c>
      <c r="G128" s="28"/>
      <c r="H128" s="28"/>
      <c r="I128" s="25" t="s">
        <v>20</v>
      </c>
      <c r="J128" s="51" t="str">
        <f>IF(J12="","",J12)</f>
        <v>13. 10. 2019</v>
      </c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6.95" customHeight="1">
      <c r="A129" s="28"/>
      <c r="B129" s="29"/>
      <c r="C129" s="28"/>
      <c r="D129" s="28"/>
      <c r="E129" s="28"/>
      <c r="F129" s="28"/>
      <c r="G129" s="28"/>
      <c r="H129" s="28"/>
      <c r="I129" s="28"/>
      <c r="J129" s="28"/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27.95" customHeight="1">
      <c r="A130" s="28"/>
      <c r="B130" s="29"/>
      <c r="C130" s="25" t="s">
        <v>22</v>
      </c>
      <c r="D130" s="28"/>
      <c r="E130" s="28"/>
      <c r="F130" s="23" t="str">
        <f>E15</f>
        <v>Město Trutnov</v>
      </c>
      <c r="G130" s="28"/>
      <c r="H130" s="28"/>
      <c r="I130" s="25" t="s">
        <v>28</v>
      </c>
      <c r="J130" s="26" t="str">
        <f>E21</f>
        <v xml:space="preserve">Ing. Radek Pálenkáš </v>
      </c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5.2" customHeight="1">
      <c r="A131" s="28"/>
      <c r="B131" s="29"/>
      <c r="C131" s="25" t="s">
        <v>26</v>
      </c>
      <c r="D131" s="28"/>
      <c r="E131" s="28"/>
      <c r="F131" s="23" t="str">
        <f>IF(E18="","",E18)</f>
        <v>bude určen  ve výběrovém řízení</v>
      </c>
      <c r="G131" s="28"/>
      <c r="H131" s="28"/>
      <c r="I131" s="25" t="s">
        <v>30</v>
      </c>
      <c r="J131" s="26" t="str">
        <f>E24</f>
        <v>Ing.Pavel Michálek</v>
      </c>
      <c r="K131" s="28"/>
      <c r="L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2" customFormat="1" ht="10.35" customHeight="1">
      <c r="A132" s="28"/>
      <c r="B132" s="29"/>
      <c r="C132" s="28"/>
      <c r="D132" s="28"/>
      <c r="E132" s="28"/>
      <c r="F132" s="28"/>
      <c r="G132" s="28"/>
      <c r="H132" s="28"/>
      <c r="I132" s="28"/>
      <c r="J132" s="28"/>
      <c r="K132" s="28"/>
      <c r="L132" s="3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5" s="11" customFormat="1" ht="29.25" customHeight="1">
      <c r="A133" s="113"/>
      <c r="B133" s="114"/>
      <c r="C133" s="115" t="s">
        <v>111</v>
      </c>
      <c r="D133" s="116" t="s">
        <v>58</v>
      </c>
      <c r="E133" s="116" t="s">
        <v>54</v>
      </c>
      <c r="F133" s="116" t="s">
        <v>55</v>
      </c>
      <c r="G133" s="116" t="s">
        <v>112</v>
      </c>
      <c r="H133" s="116" t="s">
        <v>113</v>
      </c>
      <c r="I133" s="116" t="s">
        <v>114</v>
      </c>
      <c r="J133" s="116" t="s">
        <v>89</v>
      </c>
      <c r="K133" s="117" t="s">
        <v>115</v>
      </c>
      <c r="L133" s="118"/>
      <c r="M133" s="58" t="s">
        <v>1</v>
      </c>
      <c r="N133" s="59" t="s">
        <v>37</v>
      </c>
      <c r="O133" s="59" t="s">
        <v>116</v>
      </c>
      <c r="P133" s="59" t="s">
        <v>117</v>
      </c>
      <c r="Q133" s="59" t="s">
        <v>118</v>
      </c>
      <c r="R133" s="59" t="s">
        <v>119</v>
      </c>
      <c r="S133" s="59" t="s">
        <v>120</v>
      </c>
      <c r="T133" s="60" t="s">
        <v>121</v>
      </c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</row>
    <row r="134" spans="1:65" s="2" customFormat="1" ht="22.9" customHeight="1">
      <c r="A134" s="28"/>
      <c r="B134" s="29"/>
      <c r="C134" s="65" t="s">
        <v>122</v>
      </c>
      <c r="D134" s="28"/>
      <c r="E134" s="28"/>
      <c r="F134" s="28"/>
      <c r="G134" s="28"/>
      <c r="H134" s="28"/>
      <c r="I134" s="28"/>
      <c r="J134" s="119">
        <f>BK134</f>
        <v>0</v>
      </c>
      <c r="K134" s="28"/>
      <c r="L134" s="29"/>
      <c r="M134" s="61"/>
      <c r="N134" s="52"/>
      <c r="O134" s="62"/>
      <c r="P134" s="120">
        <f>P135+P164+P245</f>
        <v>2013.0849949999999</v>
      </c>
      <c r="Q134" s="62"/>
      <c r="R134" s="120">
        <f>R135+R164+R245</f>
        <v>3.3806463</v>
      </c>
      <c r="S134" s="62"/>
      <c r="T134" s="121">
        <f>T135+T164+T245</f>
        <v>68.639384399999997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6" t="s">
        <v>72</v>
      </c>
      <c r="AU134" s="16" t="s">
        <v>91</v>
      </c>
      <c r="BK134" s="122">
        <f>BK135+BK164+BK245</f>
        <v>0</v>
      </c>
    </row>
    <row r="135" spans="1:65" s="12" customFormat="1" ht="25.9" customHeight="1">
      <c r="B135" s="123"/>
      <c r="D135" s="124" t="s">
        <v>72</v>
      </c>
      <c r="E135" s="125" t="s">
        <v>123</v>
      </c>
      <c r="F135" s="125" t="s">
        <v>124</v>
      </c>
      <c r="J135" s="126">
        <f>BK135</f>
        <v>0</v>
      </c>
      <c r="L135" s="123"/>
      <c r="M135" s="127"/>
      <c r="N135" s="128"/>
      <c r="O135" s="128"/>
      <c r="P135" s="129">
        <f>P136+P139+P143+P156+P162</f>
        <v>1109.3749350000001</v>
      </c>
      <c r="Q135" s="128"/>
      <c r="R135" s="129">
        <f>R136+R139+R143+R156+R162</f>
        <v>1.6760828000000001</v>
      </c>
      <c r="S135" s="128"/>
      <c r="T135" s="130">
        <f>T136+T139+T143+T156+T162</f>
        <v>59.298659999999998</v>
      </c>
      <c r="AR135" s="124" t="s">
        <v>81</v>
      </c>
      <c r="AT135" s="131" t="s">
        <v>72</v>
      </c>
      <c r="AU135" s="131" t="s">
        <v>73</v>
      </c>
      <c r="AY135" s="124" t="s">
        <v>125</v>
      </c>
      <c r="BK135" s="132">
        <f>BK136+BK139+BK143+BK156+BK162</f>
        <v>0</v>
      </c>
    </row>
    <row r="136" spans="1:65" s="12" customFormat="1" ht="22.9" customHeight="1">
      <c r="B136" s="123"/>
      <c r="D136" s="124" t="s">
        <v>72</v>
      </c>
      <c r="E136" s="133" t="s">
        <v>126</v>
      </c>
      <c r="F136" s="133" t="s">
        <v>127</v>
      </c>
      <c r="J136" s="134">
        <f>BK136</f>
        <v>0</v>
      </c>
      <c r="L136" s="123"/>
      <c r="M136" s="127"/>
      <c r="N136" s="128"/>
      <c r="O136" s="128"/>
      <c r="P136" s="129">
        <f>SUM(P137:P138)</f>
        <v>1.7042400000000002</v>
      </c>
      <c r="Q136" s="128"/>
      <c r="R136" s="129">
        <f>SUM(R137:R138)</f>
        <v>0.44661780000000001</v>
      </c>
      <c r="S136" s="128"/>
      <c r="T136" s="130">
        <f>SUM(T137:T138)</f>
        <v>0</v>
      </c>
      <c r="AR136" s="124" t="s">
        <v>81</v>
      </c>
      <c r="AT136" s="131" t="s">
        <v>72</v>
      </c>
      <c r="AU136" s="131" t="s">
        <v>81</v>
      </c>
      <c r="AY136" s="124" t="s">
        <v>125</v>
      </c>
      <c r="BK136" s="132">
        <f>SUM(BK137:BK138)</f>
        <v>0</v>
      </c>
    </row>
    <row r="137" spans="1:65" s="2" customFormat="1" ht="36" customHeight="1">
      <c r="A137" s="28"/>
      <c r="B137" s="135"/>
      <c r="C137" s="136" t="s">
        <v>81</v>
      </c>
      <c r="D137" s="136" t="s">
        <v>128</v>
      </c>
      <c r="E137" s="137" t="s">
        <v>129</v>
      </c>
      <c r="F137" s="138" t="s">
        <v>130</v>
      </c>
      <c r="G137" s="139" t="s">
        <v>131</v>
      </c>
      <c r="H137" s="140">
        <v>1.62</v>
      </c>
      <c r="I137" s="141"/>
      <c r="J137" s="141">
        <f>ROUND(I137*H137,2)</f>
        <v>0</v>
      </c>
      <c r="K137" s="138" t="s">
        <v>132</v>
      </c>
      <c r="L137" s="29"/>
      <c r="M137" s="142" t="s">
        <v>1</v>
      </c>
      <c r="N137" s="143" t="s">
        <v>38</v>
      </c>
      <c r="O137" s="144">
        <v>1.052</v>
      </c>
      <c r="P137" s="144">
        <f>O137*H137</f>
        <v>1.7042400000000002</v>
      </c>
      <c r="Q137" s="144">
        <v>0.27568999999999999</v>
      </c>
      <c r="R137" s="144">
        <f>Q137*H137</f>
        <v>0.44661780000000001</v>
      </c>
      <c r="S137" s="144">
        <v>0</v>
      </c>
      <c r="T137" s="14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46" t="s">
        <v>133</v>
      </c>
      <c r="AT137" s="146" t="s">
        <v>128</v>
      </c>
      <c r="AU137" s="146" t="s">
        <v>83</v>
      </c>
      <c r="AY137" s="16" t="s">
        <v>125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81</v>
      </c>
      <c r="BK137" s="147">
        <f>ROUND(I137*H137,2)</f>
        <v>0</v>
      </c>
      <c r="BL137" s="16" t="s">
        <v>133</v>
      </c>
      <c r="BM137" s="146" t="s">
        <v>134</v>
      </c>
    </row>
    <row r="138" spans="1:65" s="13" customFormat="1">
      <c r="B138" s="148"/>
      <c r="D138" s="149" t="s">
        <v>135</v>
      </c>
      <c r="E138" s="150" t="s">
        <v>1</v>
      </c>
      <c r="F138" s="151" t="s">
        <v>136</v>
      </c>
      <c r="H138" s="152">
        <v>1.62</v>
      </c>
      <c r="L138" s="148"/>
      <c r="M138" s="153"/>
      <c r="N138" s="154"/>
      <c r="O138" s="154"/>
      <c r="P138" s="154"/>
      <c r="Q138" s="154"/>
      <c r="R138" s="154"/>
      <c r="S138" s="154"/>
      <c r="T138" s="155"/>
      <c r="AT138" s="150" t="s">
        <v>135</v>
      </c>
      <c r="AU138" s="150" t="s">
        <v>83</v>
      </c>
      <c r="AV138" s="13" t="s">
        <v>83</v>
      </c>
      <c r="AW138" s="13" t="s">
        <v>29</v>
      </c>
      <c r="AX138" s="13" t="s">
        <v>81</v>
      </c>
      <c r="AY138" s="150" t="s">
        <v>125</v>
      </c>
    </row>
    <row r="139" spans="1:65" s="12" customFormat="1" ht="22.9" customHeight="1">
      <c r="B139" s="123"/>
      <c r="D139" s="124" t="s">
        <v>72</v>
      </c>
      <c r="E139" s="133" t="s">
        <v>137</v>
      </c>
      <c r="F139" s="133" t="s">
        <v>138</v>
      </c>
      <c r="J139" s="134">
        <f>BK139</f>
        <v>0</v>
      </c>
      <c r="L139" s="123"/>
      <c r="M139" s="127"/>
      <c r="N139" s="128"/>
      <c r="O139" s="128"/>
      <c r="P139" s="129">
        <f>SUM(P140:P142)</f>
        <v>121.855</v>
      </c>
      <c r="Q139" s="128"/>
      <c r="R139" s="129">
        <f>SUM(R140:R142)</f>
        <v>1.229465</v>
      </c>
      <c r="S139" s="128"/>
      <c r="T139" s="130">
        <f>SUM(T140:T142)</f>
        <v>0</v>
      </c>
      <c r="AR139" s="124" t="s">
        <v>81</v>
      </c>
      <c r="AT139" s="131" t="s">
        <v>72</v>
      </c>
      <c r="AU139" s="131" t="s">
        <v>81</v>
      </c>
      <c r="AY139" s="124" t="s">
        <v>125</v>
      </c>
      <c r="BK139" s="132">
        <f>SUM(BK140:BK142)</f>
        <v>0</v>
      </c>
    </row>
    <row r="140" spans="1:65" s="2" customFormat="1" ht="24" customHeight="1">
      <c r="A140" s="28"/>
      <c r="B140" s="135"/>
      <c r="C140" s="136" t="s">
        <v>83</v>
      </c>
      <c r="D140" s="136" t="s">
        <v>128</v>
      </c>
      <c r="E140" s="137" t="s">
        <v>139</v>
      </c>
      <c r="F140" s="138" t="s">
        <v>431</v>
      </c>
      <c r="G140" s="139" t="s">
        <v>131</v>
      </c>
      <c r="H140" s="140">
        <v>261.75</v>
      </c>
      <c r="I140" s="141"/>
      <c r="J140" s="141">
        <f>ROUND(I140*H140,2)</f>
        <v>0</v>
      </c>
      <c r="K140" s="138" t="s">
        <v>132</v>
      </c>
      <c r="L140" s="29"/>
      <c r="M140" s="142" t="s">
        <v>1</v>
      </c>
      <c r="N140" s="143" t="s">
        <v>38</v>
      </c>
      <c r="O140" s="144">
        <v>0.46</v>
      </c>
      <c r="P140" s="144">
        <f>O140*H140</f>
        <v>120.405</v>
      </c>
      <c r="Q140" s="144">
        <v>4.3800000000000002E-3</v>
      </c>
      <c r="R140" s="144">
        <f>Q140*H140</f>
        <v>1.1464650000000001</v>
      </c>
      <c r="S140" s="144">
        <v>0</v>
      </c>
      <c r="T140" s="145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46" t="s">
        <v>133</v>
      </c>
      <c r="AT140" s="146" t="s">
        <v>128</v>
      </c>
      <c r="AU140" s="146" t="s">
        <v>83</v>
      </c>
      <c r="AY140" s="16" t="s">
        <v>125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81</v>
      </c>
      <c r="BK140" s="147">
        <f>ROUND(I140*H140,2)</f>
        <v>0</v>
      </c>
      <c r="BL140" s="16" t="s">
        <v>133</v>
      </c>
      <c r="BM140" s="146" t="s">
        <v>140</v>
      </c>
    </row>
    <row r="141" spans="1:65" s="13" customFormat="1">
      <c r="B141" s="148"/>
      <c r="D141" s="149" t="s">
        <v>135</v>
      </c>
      <c r="E141" s="150" t="s">
        <v>1</v>
      </c>
      <c r="F141" s="151" t="s">
        <v>141</v>
      </c>
      <c r="H141" s="152">
        <v>261.75</v>
      </c>
      <c r="L141" s="148"/>
      <c r="M141" s="153"/>
      <c r="N141" s="154"/>
      <c r="O141" s="154"/>
      <c r="P141" s="154"/>
      <c r="Q141" s="154"/>
      <c r="R141" s="154"/>
      <c r="S141" s="154"/>
      <c r="T141" s="155"/>
      <c r="AT141" s="150" t="s">
        <v>135</v>
      </c>
      <c r="AU141" s="150" t="s">
        <v>83</v>
      </c>
      <c r="AV141" s="13" t="s">
        <v>83</v>
      </c>
      <c r="AW141" s="13" t="s">
        <v>29</v>
      </c>
      <c r="AX141" s="13" t="s">
        <v>81</v>
      </c>
      <c r="AY141" s="150" t="s">
        <v>125</v>
      </c>
    </row>
    <row r="142" spans="1:65" s="2" customFormat="1" ht="24" customHeight="1">
      <c r="A142" s="28"/>
      <c r="B142" s="135"/>
      <c r="C142" s="136" t="s">
        <v>126</v>
      </c>
      <c r="D142" s="136" t="s">
        <v>128</v>
      </c>
      <c r="E142" s="137" t="s">
        <v>142</v>
      </c>
      <c r="F142" s="138" t="s">
        <v>143</v>
      </c>
      <c r="G142" s="139" t="s">
        <v>144</v>
      </c>
      <c r="H142" s="140">
        <v>2</v>
      </c>
      <c r="I142" s="141"/>
      <c r="J142" s="141">
        <f>ROUND(I142*H142,2)</f>
        <v>0</v>
      </c>
      <c r="K142" s="138" t="s">
        <v>132</v>
      </c>
      <c r="L142" s="29"/>
      <c r="M142" s="142" t="s">
        <v>1</v>
      </c>
      <c r="N142" s="143" t="s">
        <v>38</v>
      </c>
      <c r="O142" s="144">
        <v>0.72499999999999998</v>
      </c>
      <c r="P142" s="144">
        <f>O142*H142</f>
        <v>1.45</v>
      </c>
      <c r="Q142" s="144">
        <v>4.1500000000000002E-2</v>
      </c>
      <c r="R142" s="144">
        <f>Q142*H142</f>
        <v>8.3000000000000004E-2</v>
      </c>
      <c r="S142" s="144">
        <v>0</v>
      </c>
      <c r="T142" s="145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46" t="s">
        <v>133</v>
      </c>
      <c r="AT142" s="146" t="s">
        <v>128</v>
      </c>
      <c r="AU142" s="146" t="s">
        <v>83</v>
      </c>
      <c r="AY142" s="16" t="s">
        <v>125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81</v>
      </c>
      <c r="BK142" s="147">
        <f>ROUND(I142*H142,2)</f>
        <v>0</v>
      </c>
      <c r="BL142" s="16" t="s">
        <v>133</v>
      </c>
      <c r="BM142" s="146" t="s">
        <v>145</v>
      </c>
    </row>
    <row r="143" spans="1:65" s="12" customFormat="1" ht="22.9" customHeight="1">
      <c r="B143" s="123"/>
      <c r="D143" s="124" t="s">
        <v>72</v>
      </c>
      <c r="E143" s="133" t="s">
        <v>146</v>
      </c>
      <c r="F143" s="133" t="s">
        <v>147</v>
      </c>
      <c r="J143" s="134">
        <f>BK143</f>
        <v>0</v>
      </c>
      <c r="L143" s="123"/>
      <c r="M143" s="127"/>
      <c r="N143" s="128"/>
      <c r="O143" s="128"/>
      <c r="P143" s="129">
        <f>SUM(P144:P155)</f>
        <v>745.59846000000005</v>
      </c>
      <c r="Q143" s="128"/>
      <c r="R143" s="129">
        <f>SUM(R144:R155)</f>
        <v>0</v>
      </c>
      <c r="S143" s="128"/>
      <c r="T143" s="130">
        <f>SUM(T144:T155)</f>
        <v>59.298659999999998</v>
      </c>
      <c r="AR143" s="124" t="s">
        <v>81</v>
      </c>
      <c r="AT143" s="131" t="s">
        <v>72</v>
      </c>
      <c r="AU143" s="131" t="s">
        <v>81</v>
      </c>
      <c r="AY143" s="124" t="s">
        <v>125</v>
      </c>
      <c r="BK143" s="132">
        <f>SUM(BK144:BK155)</f>
        <v>0</v>
      </c>
    </row>
    <row r="144" spans="1:65" s="2" customFormat="1" ht="24" customHeight="1">
      <c r="A144" s="28"/>
      <c r="B144" s="135"/>
      <c r="C144" s="136" t="s">
        <v>133</v>
      </c>
      <c r="D144" s="136" t="s">
        <v>128</v>
      </c>
      <c r="E144" s="137" t="s">
        <v>148</v>
      </c>
      <c r="F144" s="138" t="s">
        <v>149</v>
      </c>
      <c r="G144" s="139" t="s">
        <v>131</v>
      </c>
      <c r="H144" s="140">
        <v>4.32</v>
      </c>
      <c r="I144" s="141"/>
      <c r="J144" s="141">
        <f>ROUND(I144*H144,2)</f>
        <v>0</v>
      </c>
      <c r="K144" s="138" t="s">
        <v>132</v>
      </c>
      <c r="L144" s="29"/>
      <c r="M144" s="142" t="s">
        <v>1</v>
      </c>
      <c r="N144" s="143" t="s">
        <v>38</v>
      </c>
      <c r="O144" s="144">
        <v>1.625</v>
      </c>
      <c r="P144" s="144">
        <f>O144*H144</f>
        <v>7.0200000000000005</v>
      </c>
      <c r="Q144" s="144">
        <v>0</v>
      </c>
      <c r="R144" s="144">
        <f>Q144*H144</f>
        <v>0</v>
      </c>
      <c r="S144" s="144">
        <v>8.8999999999999996E-2</v>
      </c>
      <c r="T144" s="145">
        <f>S144*H144</f>
        <v>0.38447999999999999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6" t="s">
        <v>133</v>
      </c>
      <c r="AT144" s="146" t="s">
        <v>128</v>
      </c>
      <c r="AU144" s="146" t="s">
        <v>83</v>
      </c>
      <c r="AY144" s="16" t="s">
        <v>125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81</v>
      </c>
      <c r="BK144" s="147">
        <f>ROUND(I144*H144,2)</f>
        <v>0</v>
      </c>
      <c r="BL144" s="16" t="s">
        <v>133</v>
      </c>
      <c r="BM144" s="146" t="s">
        <v>150</v>
      </c>
    </row>
    <row r="145" spans="1:65" s="13" customFormat="1">
      <c r="B145" s="148"/>
      <c r="D145" s="149" t="s">
        <v>135</v>
      </c>
      <c r="E145" s="150" t="s">
        <v>1</v>
      </c>
      <c r="F145" s="151" t="s">
        <v>151</v>
      </c>
      <c r="H145" s="152">
        <v>4.32</v>
      </c>
      <c r="L145" s="148"/>
      <c r="M145" s="153"/>
      <c r="N145" s="154"/>
      <c r="O145" s="154"/>
      <c r="P145" s="154"/>
      <c r="Q145" s="154"/>
      <c r="R145" s="154"/>
      <c r="S145" s="154"/>
      <c r="T145" s="155"/>
      <c r="AT145" s="150" t="s">
        <v>135</v>
      </c>
      <c r="AU145" s="150" t="s">
        <v>83</v>
      </c>
      <c r="AV145" s="13" t="s">
        <v>83</v>
      </c>
      <c r="AW145" s="13" t="s">
        <v>29</v>
      </c>
      <c r="AX145" s="13" t="s">
        <v>81</v>
      </c>
      <c r="AY145" s="150" t="s">
        <v>125</v>
      </c>
    </row>
    <row r="146" spans="1:65" s="2" customFormat="1" ht="24" customHeight="1">
      <c r="A146" s="28"/>
      <c r="B146" s="135"/>
      <c r="C146" s="136" t="s">
        <v>152</v>
      </c>
      <c r="D146" s="136" t="s">
        <v>128</v>
      </c>
      <c r="E146" s="137" t="s">
        <v>153</v>
      </c>
      <c r="F146" s="138" t="s">
        <v>154</v>
      </c>
      <c r="G146" s="139" t="s">
        <v>131</v>
      </c>
      <c r="H146" s="140">
        <v>65.52</v>
      </c>
      <c r="I146" s="141"/>
      <c r="J146" s="141">
        <f>ROUND(I146*H146,2)</f>
        <v>0</v>
      </c>
      <c r="K146" s="138" t="s">
        <v>132</v>
      </c>
      <c r="L146" s="29"/>
      <c r="M146" s="142" t="s">
        <v>1</v>
      </c>
      <c r="N146" s="143" t="s">
        <v>38</v>
      </c>
      <c r="O146" s="144">
        <v>0.93799999999999994</v>
      </c>
      <c r="P146" s="144">
        <f>O146*H146</f>
        <v>61.457759999999993</v>
      </c>
      <c r="Q146" s="144">
        <v>0</v>
      </c>
      <c r="R146" s="144">
        <f>Q146*H146</f>
        <v>0</v>
      </c>
      <c r="S146" s="144">
        <v>6.0999999999999999E-2</v>
      </c>
      <c r="T146" s="145">
        <f>S146*H146</f>
        <v>3.9967199999999998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6" t="s">
        <v>133</v>
      </c>
      <c r="AT146" s="146" t="s">
        <v>128</v>
      </c>
      <c r="AU146" s="146" t="s">
        <v>83</v>
      </c>
      <c r="AY146" s="16" t="s">
        <v>125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81</v>
      </c>
      <c r="BK146" s="147">
        <f>ROUND(I146*H146,2)</f>
        <v>0</v>
      </c>
      <c r="BL146" s="16" t="s">
        <v>133</v>
      </c>
      <c r="BM146" s="146" t="s">
        <v>155</v>
      </c>
    </row>
    <row r="147" spans="1:65" s="13" customFormat="1">
      <c r="B147" s="148"/>
      <c r="D147" s="149" t="s">
        <v>135</v>
      </c>
      <c r="E147" s="150" t="s">
        <v>1</v>
      </c>
      <c r="F147" s="151" t="s">
        <v>156</v>
      </c>
      <c r="H147" s="152">
        <v>65.52</v>
      </c>
      <c r="L147" s="148"/>
      <c r="M147" s="153"/>
      <c r="N147" s="154"/>
      <c r="O147" s="154"/>
      <c r="P147" s="154"/>
      <c r="Q147" s="154"/>
      <c r="R147" s="154"/>
      <c r="S147" s="154"/>
      <c r="T147" s="155"/>
      <c r="AT147" s="150" t="s">
        <v>135</v>
      </c>
      <c r="AU147" s="150" t="s">
        <v>83</v>
      </c>
      <c r="AV147" s="13" t="s">
        <v>83</v>
      </c>
      <c r="AW147" s="13" t="s">
        <v>29</v>
      </c>
      <c r="AX147" s="13" t="s">
        <v>81</v>
      </c>
      <c r="AY147" s="150" t="s">
        <v>125</v>
      </c>
    </row>
    <row r="148" spans="1:65" s="2" customFormat="1" ht="24" customHeight="1">
      <c r="A148" s="28"/>
      <c r="B148" s="135"/>
      <c r="C148" s="136" t="s">
        <v>137</v>
      </c>
      <c r="D148" s="136" t="s">
        <v>128</v>
      </c>
      <c r="E148" s="137" t="s">
        <v>157</v>
      </c>
      <c r="F148" s="138" t="s">
        <v>158</v>
      </c>
      <c r="G148" s="139" t="s">
        <v>131</v>
      </c>
      <c r="H148" s="140">
        <v>987.12</v>
      </c>
      <c r="I148" s="141"/>
      <c r="J148" s="141">
        <f>ROUND(I148*H148,2)</f>
        <v>0</v>
      </c>
      <c r="K148" s="138" t="s">
        <v>132</v>
      </c>
      <c r="L148" s="29"/>
      <c r="M148" s="142" t="s">
        <v>1</v>
      </c>
      <c r="N148" s="143" t="s">
        <v>38</v>
      </c>
      <c r="O148" s="144">
        <v>0.66</v>
      </c>
      <c r="P148" s="144">
        <f>O148*H148</f>
        <v>651.49920000000009</v>
      </c>
      <c r="Q148" s="144">
        <v>0</v>
      </c>
      <c r="R148" s="144">
        <f>Q148*H148</f>
        <v>0</v>
      </c>
      <c r="S148" s="144">
        <v>5.2999999999999999E-2</v>
      </c>
      <c r="T148" s="145">
        <f>S148*H148</f>
        <v>52.317360000000001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46" t="s">
        <v>133</v>
      </c>
      <c r="AT148" s="146" t="s">
        <v>128</v>
      </c>
      <c r="AU148" s="146" t="s">
        <v>83</v>
      </c>
      <c r="AY148" s="16" t="s">
        <v>125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81</v>
      </c>
      <c r="BK148" s="147">
        <f>ROUND(I148*H148,2)</f>
        <v>0</v>
      </c>
      <c r="BL148" s="16" t="s">
        <v>133</v>
      </c>
      <c r="BM148" s="146" t="s">
        <v>159</v>
      </c>
    </row>
    <row r="149" spans="1:65" s="13" customFormat="1">
      <c r="B149" s="148"/>
      <c r="D149" s="149" t="s">
        <v>135</v>
      </c>
      <c r="E149" s="150" t="s">
        <v>1</v>
      </c>
      <c r="F149" s="151" t="s">
        <v>160</v>
      </c>
      <c r="H149" s="152">
        <v>972.72</v>
      </c>
      <c r="L149" s="148"/>
      <c r="M149" s="153"/>
      <c r="N149" s="154"/>
      <c r="O149" s="154"/>
      <c r="P149" s="154"/>
      <c r="Q149" s="154"/>
      <c r="R149" s="154"/>
      <c r="S149" s="154"/>
      <c r="T149" s="155"/>
      <c r="AT149" s="150" t="s">
        <v>135</v>
      </c>
      <c r="AU149" s="150" t="s">
        <v>83</v>
      </c>
      <c r="AV149" s="13" t="s">
        <v>83</v>
      </c>
      <c r="AW149" s="13" t="s">
        <v>29</v>
      </c>
      <c r="AX149" s="13" t="s">
        <v>73</v>
      </c>
      <c r="AY149" s="150" t="s">
        <v>125</v>
      </c>
    </row>
    <row r="150" spans="1:65" s="13" customFormat="1">
      <c r="B150" s="148"/>
      <c r="D150" s="149" t="s">
        <v>135</v>
      </c>
      <c r="E150" s="150" t="s">
        <v>1</v>
      </c>
      <c r="F150" s="151" t="s">
        <v>161</v>
      </c>
      <c r="H150" s="152">
        <v>14.4</v>
      </c>
      <c r="L150" s="148"/>
      <c r="M150" s="153"/>
      <c r="N150" s="154"/>
      <c r="O150" s="154"/>
      <c r="P150" s="154"/>
      <c r="Q150" s="154"/>
      <c r="R150" s="154"/>
      <c r="S150" s="154"/>
      <c r="T150" s="155"/>
      <c r="AT150" s="150" t="s">
        <v>135</v>
      </c>
      <c r="AU150" s="150" t="s">
        <v>83</v>
      </c>
      <c r="AV150" s="13" t="s">
        <v>83</v>
      </c>
      <c r="AW150" s="13" t="s">
        <v>29</v>
      </c>
      <c r="AX150" s="13" t="s">
        <v>73</v>
      </c>
      <c r="AY150" s="150" t="s">
        <v>125</v>
      </c>
    </row>
    <row r="151" spans="1:65" s="14" customFormat="1">
      <c r="B151" s="156"/>
      <c r="D151" s="149" t="s">
        <v>135</v>
      </c>
      <c r="E151" s="157" t="s">
        <v>1</v>
      </c>
      <c r="F151" s="158" t="s">
        <v>162</v>
      </c>
      <c r="H151" s="159">
        <v>987.12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7" t="s">
        <v>135</v>
      </c>
      <c r="AU151" s="157" t="s">
        <v>83</v>
      </c>
      <c r="AV151" s="14" t="s">
        <v>133</v>
      </c>
      <c r="AW151" s="14" t="s">
        <v>29</v>
      </c>
      <c r="AX151" s="14" t="s">
        <v>81</v>
      </c>
      <c r="AY151" s="157" t="s">
        <v>125</v>
      </c>
    </row>
    <row r="152" spans="1:65" s="2" customFormat="1" ht="16.5" customHeight="1">
      <c r="A152" s="28"/>
      <c r="B152" s="135"/>
      <c r="C152" s="136" t="s">
        <v>163</v>
      </c>
      <c r="D152" s="136" t="s">
        <v>128</v>
      </c>
      <c r="E152" s="137" t="s">
        <v>164</v>
      </c>
      <c r="F152" s="138" t="s">
        <v>165</v>
      </c>
      <c r="G152" s="139" t="s">
        <v>131</v>
      </c>
      <c r="H152" s="140">
        <v>30.9</v>
      </c>
      <c r="I152" s="141"/>
      <c r="J152" s="141">
        <f>ROUND(I152*H152,2)</f>
        <v>0</v>
      </c>
      <c r="K152" s="138" t="s">
        <v>132</v>
      </c>
      <c r="L152" s="29"/>
      <c r="M152" s="142" t="s">
        <v>1</v>
      </c>
      <c r="N152" s="143" t="s">
        <v>38</v>
      </c>
      <c r="O152" s="144">
        <v>0.71799999999999997</v>
      </c>
      <c r="P152" s="144">
        <f>O152*H152</f>
        <v>22.186199999999999</v>
      </c>
      <c r="Q152" s="144">
        <v>0</v>
      </c>
      <c r="R152" s="144">
        <f>Q152*H152</f>
        <v>0</v>
      </c>
      <c r="S152" s="144">
        <v>6.3E-2</v>
      </c>
      <c r="T152" s="145">
        <f>S152*H152</f>
        <v>1.9466999999999999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46" t="s">
        <v>133</v>
      </c>
      <c r="AT152" s="146" t="s">
        <v>128</v>
      </c>
      <c r="AU152" s="146" t="s">
        <v>83</v>
      </c>
      <c r="AY152" s="16" t="s">
        <v>125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81</v>
      </c>
      <c r="BK152" s="147">
        <f>ROUND(I152*H152,2)</f>
        <v>0</v>
      </c>
      <c r="BL152" s="16" t="s">
        <v>133</v>
      </c>
      <c r="BM152" s="146" t="s">
        <v>166</v>
      </c>
    </row>
    <row r="153" spans="1:65" s="13" customFormat="1">
      <c r="B153" s="148"/>
      <c r="D153" s="149" t="s">
        <v>135</v>
      </c>
      <c r="E153" s="150" t="s">
        <v>1</v>
      </c>
      <c r="F153" s="151" t="s">
        <v>167</v>
      </c>
      <c r="H153" s="152">
        <v>30.9</v>
      </c>
      <c r="L153" s="148"/>
      <c r="M153" s="153"/>
      <c r="N153" s="154"/>
      <c r="O153" s="154"/>
      <c r="P153" s="154"/>
      <c r="Q153" s="154"/>
      <c r="R153" s="154"/>
      <c r="S153" s="154"/>
      <c r="T153" s="155"/>
      <c r="AT153" s="150" t="s">
        <v>135</v>
      </c>
      <c r="AU153" s="150" t="s">
        <v>83</v>
      </c>
      <c r="AV153" s="13" t="s">
        <v>83</v>
      </c>
      <c r="AW153" s="13" t="s">
        <v>29</v>
      </c>
      <c r="AX153" s="13" t="s">
        <v>81</v>
      </c>
      <c r="AY153" s="150" t="s">
        <v>125</v>
      </c>
    </row>
    <row r="154" spans="1:65" s="2" customFormat="1" ht="16.5" customHeight="1">
      <c r="A154" s="28"/>
      <c r="B154" s="135"/>
      <c r="C154" s="136" t="s">
        <v>168</v>
      </c>
      <c r="D154" s="136" t="s">
        <v>128</v>
      </c>
      <c r="E154" s="137" t="s">
        <v>169</v>
      </c>
      <c r="F154" s="138" t="s">
        <v>170</v>
      </c>
      <c r="G154" s="139" t="s">
        <v>131</v>
      </c>
      <c r="H154" s="140">
        <v>9.9</v>
      </c>
      <c r="I154" s="141"/>
      <c r="J154" s="141">
        <f>ROUND(I154*H154,2)</f>
        <v>0</v>
      </c>
      <c r="K154" s="138" t="s">
        <v>132</v>
      </c>
      <c r="L154" s="29"/>
      <c r="M154" s="142" t="s">
        <v>1</v>
      </c>
      <c r="N154" s="143" t="s">
        <v>38</v>
      </c>
      <c r="O154" s="144">
        <v>0.34699999999999998</v>
      </c>
      <c r="P154" s="144">
        <f>O154*H154</f>
        <v>3.4352999999999998</v>
      </c>
      <c r="Q154" s="144">
        <v>0</v>
      </c>
      <c r="R154" s="144">
        <f>Q154*H154</f>
        <v>0</v>
      </c>
      <c r="S154" s="144">
        <v>6.6000000000000003E-2</v>
      </c>
      <c r="T154" s="145">
        <f>S154*H154</f>
        <v>0.65340000000000009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6" t="s">
        <v>133</v>
      </c>
      <c r="AT154" s="146" t="s">
        <v>128</v>
      </c>
      <c r="AU154" s="146" t="s">
        <v>83</v>
      </c>
      <c r="AY154" s="16" t="s">
        <v>125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81</v>
      </c>
      <c r="BK154" s="147">
        <f>ROUND(I154*H154,2)</f>
        <v>0</v>
      </c>
      <c r="BL154" s="16" t="s">
        <v>133</v>
      </c>
      <c r="BM154" s="146" t="s">
        <v>171</v>
      </c>
    </row>
    <row r="155" spans="1:65" s="13" customFormat="1">
      <c r="B155" s="148"/>
      <c r="D155" s="149" t="s">
        <v>135</v>
      </c>
      <c r="E155" s="150" t="s">
        <v>1</v>
      </c>
      <c r="F155" s="151" t="s">
        <v>172</v>
      </c>
      <c r="H155" s="152">
        <v>9.9</v>
      </c>
      <c r="L155" s="148"/>
      <c r="M155" s="153"/>
      <c r="N155" s="154"/>
      <c r="O155" s="154"/>
      <c r="P155" s="154"/>
      <c r="Q155" s="154"/>
      <c r="R155" s="154"/>
      <c r="S155" s="154"/>
      <c r="T155" s="155"/>
      <c r="AT155" s="150" t="s">
        <v>135</v>
      </c>
      <c r="AU155" s="150" t="s">
        <v>83</v>
      </c>
      <c r="AV155" s="13" t="s">
        <v>83</v>
      </c>
      <c r="AW155" s="13" t="s">
        <v>29</v>
      </c>
      <c r="AX155" s="13" t="s">
        <v>81</v>
      </c>
      <c r="AY155" s="150" t="s">
        <v>125</v>
      </c>
    </row>
    <row r="156" spans="1:65" s="12" customFormat="1" ht="22.9" customHeight="1">
      <c r="B156" s="123"/>
      <c r="D156" s="124" t="s">
        <v>72</v>
      </c>
      <c r="E156" s="133" t="s">
        <v>173</v>
      </c>
      <c r="F156" s="133" t="s">
        <v>174</v>
      </c>
      <c r="J156" s="134">
        <f>BK156</f>
        <v>0</v>
      </c>
      <c r="L156" s="123"/>
      <c r="M156" s="127"/>
      <c r="N156" s="128"/>
      <c r="O156" s="128"/>
      <c r="P156" s="129">
        <f>SUM(P157:P161)</f>
        <v>239.48147099999997</v>
      </c>
      <c r="Q156" s="128"/>
      <c r="R156" s="129">
        <f>SUM(R157:R161)</f>
        <v>0</v>
      </c>
      <c r="S156" s="128"/>
      <c r="T156" s="130">
        <f>SUM(T157:T161)</f>
        <v>0</v>
      </c>
      <c r="AR156" s="124" t="s">
        <v>81</v>
      </c>
      <c r="AT156" s="131" t="s">
        <v>72</v>
      </c>
      <c r="AU156" s="131" t="s">
        <v>81</v>
      </c>
      <c r="AY156" s="124" t="s">
        <v>125</v>
      </c>
      <c r="BK156" s="132">
        <f>SUM(BK157:BK161)</f>
        <v>0</v>
      </c>
    </row>
    <row r="157" spans="1:65" s="2" customFormat="1" ht="24" customHeight="1">
      <c r="A157" s="28"/>
      <c r="B157" s="135"/>
      <c r="C157" s="136" t="s">
        <v>146</v>
      </c>
      <c r="D157" s="136" t="s">
        <v>128</v>
      </c>
      <c r="E157" s="137" t="s">
        <v>175</v>
      </c>
      <c r="F157" s="138" t="s">
        <v>176</v>
      </c>
      <c r="G157" s="139" t="s">
        <v>177</v>
      </c>
      <c r="H157" s="140">
        <v>68.638999999999996</v>
      </c>
      <c r="I157" s="141"/>
      <c r="J157" s="141">
        <f>ROUND(I157*H157,2)</f>
        <v>0</v>
      </c>
      <c r="K157" s="138" t="s">
        <v>132</v>
      </c>
      <c r="L157" s="29"/>
      <c r="M157" s="142" t="s">
        <v>1</v>
      </c>
      <c r="N157" s="143" t="s">
        <v>38</v>
      </c>
      <c r="O157" s="144">
        <v>3.31</v>
      </c>
      <c r="P157" s="144">
        <f>O157*H157</f>
        <v>227.19508999999999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46" t="s">
        <v>133</v>
      </c>
      <c r="AT157" s="146" t="s">
        <v>128</v>
      </c>
      <c r="AU157" s="146" t="s">
        <v>83</v>
      </c>
      <c r="AY157" s="16" t="s">
        <v>125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81</v>
      </c>
      <c r="BK157" s="147">
        <f>ROUND(I157*H157,2)</f>
        <v>0</v>
      </c>
      <c r="BL157" s="16" t="s">
        <v>133</v>
      </c>
      <c r="BM157" s="146" t="s">
        <v>178</v>
      </c>
    </row>
    <row r="158" spans="1:65" s="2" customFormat="1" ht="24" customHeight="1">
      <c r="A158" s="28"/>
      <c r="B158" s="135"/>
      <c r="C158" s="136" t="s">
        <v>179</v>
      </c>
      <c r="D158" s="136" t="s">
        <v>128</v>
      </c>
      <c r="E158" s="137" t="s">
        <v>180</v>
      </c>
      <c r="F158" s="138" t="s">
        <v>181</v>
      </c>
      <c r="G158" s="139" t="s">
        <v>177</v>
      </c>
      <c r="H158" s="140">
        <v>68.638999999999996</v>
      </c>
      <c r="I158" s="141"/>
      <c r="J158" s="141">
        <f>ROUND(I158*H158,2)</f>
        <v>0</v>
      </c>
      <c r="K158" s="138" t="s">
        <v>132</v>
      </c>
      <c r="L158" s="29"/>
      <c r="M158" s="142" t="s">
        <v>1</v>
      </c>
      <c r="N158" s="143" t="s">
        <v>38</v>
      </c>
      <c r="O158" s="144">
        <v>0.125</v>
      </c>
      <c r="P158" s="144">
        <f>O158*H158</f>
        <v>8.5798749999999995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46" t="s">
        <v>133</v>
      </c>
      <c r="AT158" s="146" t="s">
        <v>128</v>
      </c>
      <c r="AU158" s="146" t="s">
        <v>83</v>
      </c>
      <c r="AY158" s="16" t="s">
        <v>125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81</v>
      </c>
      <c r="BK158" s="147">
        <f>ROUND(I158*H158,2)</f>
        <v>0</v>
      </c>
      <c r="BL158" s="16" t="s">
        <v>133</v>
      </c>
      <c r="BM158" s="146" t="s">
        <v>182</v>
      </c>
    </row>
    <row r="159" spans="1:65" s="2" customFormat="1" ht="24" customHeight="1">
      <c r="A159" s="28"/>
      <c r="B159" s="135"/>
      <c r="C159" s="136" t="s">
        <v>183</v>
      </c>
      <c r="D159" s="136" t="s">
        <v>128</v>
      </c>
      <c r="E159" s="137" t="s">
        <v>184</v>
      </c>
      <c r="F159" s="138" t="s">
        <v>185</v>
      </c>
      <c r="G159" s="139" t="s">
        <v>177</v>
      </c>
      <c r="H159" s="140">
        <v>617.75099999999998</v>
      </c>
      <c r="I159" s="141"/>
      <c r="J159" s="141">
        <f>ROUND(I159*H159,2)</f>
        <v>0</v>
      </c>
      <c r="K159" s="138" t="s">
        <v>132</v>
      </c>
      <c r="L159" s="29"/>
      <c r="M159" s="142" t="s">
        <v>1</v>
      </c>
      <c r="N159" s="143" t="s">
        <v>38</v>
      </c>
      <c r="O159" s="144">
        <v>6.0000000000000001E-3</v>
      </c>
      <c r="P159" s="144">
        <f>O159*H159</f>
        <v>3.7065060000000001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46" t="s">
        <v>133</v>
      </c>
      <c r="AT159" s="146" t="s">
        <v>128</v>
      </c>
      <c r="AU159" s="146" t="s">
        <v>83</v>
      </c>
      <c r="AY159" s="16" t="s">
        <v>125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81</v>
      </c>
      <c r="BK159" s="147">
        <f>ROUND(I159*H159,2)</f>
        <v>0</v>
      </c>
      <c r="BL159" s="16" t="s">
        <v>133</v>
      </c>
      <c r="BM159" s="146" t="s">
        <v>186</v>
      </c>
    </row>
    <row r="160" spans="1:65" s="13" customFormat="1">
      <c r="B160" s="148"/>
      <c r="D160" s="149" t="s">
        <v>135</v>
      </c>
      <c r="E160" s="150" t="s">
        <v>1</v>
      </c>
      <c r="F160" s="151" t="s">
        <v>187</v>
      </c>
      <c r="H160" s="152">
        <v>617.75099999999998</v>
      </c>
      <c r="L160" s="148"/>
      <c r="M160" s="153"/>
      <c r="N160" s="154"/>
      <c r="O160" s="154"/>
      <c r="P160" s="154"/>
      <c r="Q160" s="154"/>
      <c r="R160" s="154"/>
      <c r="S160" s="154"/>
      <c r="T160" s="155"/>
      <c r="AT160" s="150" t="s">
        <v>135</v>
      </c>
      <c r="AU160" s="150" t="s">
        <v>83</v>
      </c>
      <c r="AV160" s="13" t="s">
        <v>83</v>
      </c>
      <c r="AW160" s="13" t="s">
        <v>29</v>
      </c>
      <c r="AX160" s="13" t="s">
        <v>81</v>
      </c>
      <c r="AY160" s="150" t="s">
        <v>125</v>
      </c>
    </row>
    <row r="161" spans="1:65" s="2" customFormat="1" ht="24" customHeight="1">
      <c r="A161" s="28"/>
      <c r="B161" s="135"/>
      <c r="C161" s="136" t="s">
        <v>188</v>
      </c>
      <c r="D161" s="136" t="s">
        <v>128</v>
      </c>
      <c r="E161" s="137" t="s">
        <v>189</v>
      </c>
      <c r="F161" s="138" t="s">
        <v>190</v>
      </c>
      <c r="G161" s="139" t="s">
        <v>177</v>
      </c>
      <c r="H161" s="140">
        <v>68.638999999999996</v>
      </c>
      <c r="I161" s="141"/>
      <c r="J161" s="141">
        <f>ROUND(I161*H161,2)</f>
        <v>0</v>
      </c>
      <c r="K161" s="138" t="s">
        <v>132</v>
      </c>
      <c r="L161" s="29"/>
      <c r="M161" s="142" t="s">
        <v>1</v>
      </c>
      <c r="N161" s="143" t="s">
        <v>38</v>
      </c>
      <c r="O161" s="144">
        <v>0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46" t="s">
        <v>133</v>
      </c>
      <c r="AT161" s="146" t="s">
        <v>128</v>
      </c>
      <c r="AU161" s="146" t="s">
        <v>83</v>
      </c>
      <c r="AY161" s="16" t="s">
        <v>125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81</v>
      </c>
      <c r="BK161" s="147">
        <f>ROUND(I161*H161,2)</f>
        <v>0</v>
      </c>
      <c r="BL161" s="16" t="s">
        <v>133</v>
      </c>
      <c r="BM161" s="146" t="s">
        <v>191</v>
      </c>
    </row>
    <row r="162" spans="1:65" s="12" customFormat="1" ht="22.9" customHeight="1">
      <c r="B162" s="123"/>
      <c r="D162" s="124" t="s">
        <v>72</v>
      </c>
      <c r="E162" s="133" t="s">
        <v>192</v>
      </c>
      <c r="F162" s="133" t="s">
        <v>193</v>
      </c>
      <c r="J162" s="134">
        <f>BK162</f>
        <v>0</v>
      </c>
      <c r="L162" s="123"/>
      <c r="M162" s="127"/>
      <c r="N162" s="128"/>
      <c r="O162" s="128"/>
      <c r="P162" s="129">
        <f>P163</f>
        <v>0.73576399999999997</v>
      </c>
      <c r="Q162" s="128"/>
      <c r="R162" s="129">
        <f>R163</f>
        <v>0</v>
      </c>
      <c r="S162" s="128"/>
      <c r="T162" s="130">
        <f>T163</f>
        <v>0</v>
      </c>
      <c r="AR162" s="124" t="s">
        <v>81</v>
      </c>
      <c r="AT162" s="131" t="s">
        <v>72</v>
      </c>
      <c r="AU162" s="131" t="s">
        <v>81</v>
      </c>
      <c r="AY162" s="124" t="s">
        <v>125</v>
      </c>
      <c r="BK162" s="132">
        <f>BK163</f>
        <v>0</v>
      </c>
    </row>
    <row r="163" spans="1:65" s="2" customFormat="1" ht="16.5" customHeight="1">
      <c r="A163" s="28"/>
      <c r="B163" s="135"/>
      <c r="C163" s="136" t="s">
        <v>194</v>
      </c>
      <c r="D163" s="136" t="s">
        <v>128</v>
      </c>
      <c r="E163" s="137" t="s">
        <v>195</v>
      </c>
      <c r="F163" s="138" t="s">
        <v>196</v>
      </c>
      <c r="G163" s="139" t="s">
        <v>177</v>
      </c>
      <c r="H163" s="140">
        <v>1.6759999999999999</v>
      </c>
      <c r="I163" s="141"/>
      <c r="J163" s="141">
        <f>ROUND(I163*H163,2)</f>
        <v>0</v>
      </c>
      <c r="K163" s="138" t="s">
        <v>132</v>
      </c>
      <c r="L163" s="29"/>
      <c r="M163" s="142" t="s">
        <v>1</v>
      </c>
      <c r="N163" s="143" t="s">
        <v>38</v>
      </c>
      <c r="O163" s="144">
        <v>0.439</v>
      </c>
      <c r="P163" s="144">
        <f>O163*H163</f>
        <v>0.73576399999999997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46" t="s">
        <v>133</v>
      </c>
      <c r="AT163" s="146" t="s">
        <v>128</v>
      </c>
      <c r="AU163" s="146" t="s">
        <v>83</v>
      </c>
      <c r="AY163" s="16" t="s">
        <v>125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81</v>
      </c>
      <c r="BK163" s="147">
        <f>ROUND(I163*H163,2)</f>
        <v>0</v>
      </c>
      <c r="BL163" s="16" t="s">
        <v>133</v>
      </c>
      <c r="BM163" s="146" t="s">
        <v>197</v>
      </c>
    </row>
    <row r="164" spans="1:65" s="12" customFormat="1" ht="25.9" customHeight="1">
      <c r="B164" s="123"/>
      <c r="D164" s="124" t="s">
        <v>72</v>
      </c>
      <c r="E164" s="125" t="s">
        <v>198</v>
      </c>
      <c r="F164" s="125" t="s">
        <v>199</v>
      </c>
      <c r="J164" s="126">
        <f>BK164</f>
        <v>0</v>
      </c>
      <c r="L164" s="123"/>
      <c r="M164" s="127"/>
      <c r="N164" s="128"/>
      <c r="O164" s="128"/>
      <c r="P164" s="129">
        <f>P165+P167+P173+P180+P207+P225+P234</f>
        <v>903.71005999999988</v>
      </c>
      <c r="Q164" s="128"/>
      <c r="R164" s="129">
        <f>R165+R167+R173+R180+R207+R225+R234</f>
        <v>1.7045634999999999</v>
      </c>
      <c r="S164" s="128"/>
      <c r="T164" s="130">
        <f>T165+T167+T173+T180+T207+T225+T234</f>
        <v>9.3407243999999992</v>
      </c>
      <c r="AR164" s="124" t="s">
        <v>83</v>
      </c>
      <c r="AT164" s="131" t="s">
        <v>72</v>
      </c>
      <c r="AU164" s="131" t="s">
        <v>73</v>
      </c>
      <c r="AY164" s="124" t="s">
        <v>125</v>
      </c>
      <c r="BK164" s="132">
        <f>BK165+BK167+BK173+BK180+BK207+BK225+BK234</f>
        <v>0</v>
      </c>
    </row>
    <row r="165" spans="1:65" s="12" customFormat="1" ht="22.9" customHeight="1">
      <c r="B165" s="123"/>
      <c r="D165" s="124" t="s">
        <v>72</v>
      </c>
      <c r="E165" s="133" t="s">
        <v>200</v>
      </c>
      <c r="F165" s="133" t="s">
        <v>201</v>
      </c>
      <c r="J165" s="134">
        <f>BK165</f>
        <v>0</v>
      </c>
      <c r="L165" s="123"/>
      <c r="M165" s="127"/>
      <c r="N165" s="128"/>
      <c r="O165" s="128"/>
      <c r="P165" s="129">
        <f>P166</f>
        <v>0</v>
      </c>
      <c r="Q165" s="128"/>
      <c r="R165" s="129">
        <f>R166</f>
        <v>0</v>
      </c>
      <c r="S165" s="128"/>
      <c r="T165" s="130">
        <f>T166</f>
        <v>0</v>
      </c>
      <c r="AR165" s="124" t="s">
        <v>83</v>
      </c>
      <c r="AT165" s="131" t="s">
        <v>72</v>
      </c>
      <c r="AU165" s="131" t="s">
        <v>81</v>
      </c>
      <c r="AY165" s="124" t="s">
        <v>125</v>
      </c>
      <c r="BK165" s="132">
        <f>BK166</f>
        <v>0</v>
      </c>
    </row>
    <row r="166" spans="1:65" s="2" customFormat="1" ht="16.5" customHeight="1">
      <c r="A166" s="28"/>
      <c r="B166" s="135"/>
      <c r="C166" s="136" t="s">
        <v>202</v>
      </c>
      <c r="D166" s="136"/>
      <c r="E166" s="137"/>
      <c r="F166" s="138"/>
      <c r="G166" s="139"/>
      <c r="H166" s="140"/>
      <c r="I166" s="141"/>
      <c r="J166" s="141"/>
      <c r="K166" s="138" t="s">
        <v>1</v>
      </c>
      <c r="L166" s="29"/>
      <c r="M166" s="142" t="s">
        <v>1</v>
      </c>
      <c r="N166" s="143" t="s">
        <v>38</v>
      </c>
      <c r="O166" s="144">
        <v>0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46" t="s">
        <v>203</v>
      </c>
      <c r="AT166" s="146" t="s">
        <v>128</v>
      </c>
      <c r="AU166" s="146" t="s">
        <v>83</v>
      </c>
      <c r="AY166" s="16" t="s">
        <v>125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81</v>
      </c>
      <c r="BK166" s="147">
        <f>ROUND(I166*H166,2)</f>
        <v>0</v>
      </c>
      <c r="BL166" s="16" t="s">
        <v>203</v>
      </c>
      <c r="BM166" s="146" t="s">
        <v>204</v>
      </c>
    </row>
    <row r="167" spans="1:65" s="12" customFormat="1" ht="22.9" customHeight="1">
      <c r="B167" s="123"/>
      <c r="D167" s="124" t="s">
        <v>72</v>
      </c>
      <c r="E167" s="133" t="s">
        <v>205</v>
      </c>
      <c r="F167" s="133" t="s">
        <v>206</v>
      </c>
      <c r="J167" s="134">
        <f>BK167</f>
        <v>0</v>
      </c>
      <c r="L167" s="123"/>
      <c r="M167" s="127"/>
      <c r="N167" s="128"/>
      <c r="O167" s="128"/>
      <c r="P167" s="129">
        <f>SUM(P168:P172)</f>
        <v>35.306660000000001</v>
      </c>
      <c r="Q167" s="128"/>
      <c r="R167" s="129">
        <f>SUM(R168:R172)</f>
        <v>0</v>
      </c>
      <c r="S167" s="128"/>
      <c r="T167" s="130">
        <f>SUM(T168:T172)</f>
        <v>7.7454843999999996</v>
      </c>
      <c r="AR167" s="124" t="s">
        <v>83</v>
      </c>
      <c r="AT167" s="131" t="s">
        <v>72</v>
      </c>
      <c r="AU167" s="131" t="s">
        <v>81</v>
      </c>
      <c r="AY167" s="124" t="s">
        <v>125</v>
      </c>
      <c r="BK167" s="132">
        <f>SUM(BK168:BK172)</f>
        <v>0</v>
      </c>
    </row>
    <row r="168" spans="1:65" s="2" customFormat="1" ht="16.5" customHeight="1">
      <c r="A168" s="28"/>
      <c r="B168" s="135"/>
      <c r="C168" s="136" t="s">
        <v>8</v>
      </c>
      <c r="D168" s="136" t="s">
        <v>128</v>
      </c>
      <c r="E168" s="137" t="s">
        <v>207</v>
      </c>
      <c r="F168" s="138" t="s">
        <v>208</v>
      </c>
      <c r="G168" s="139" t="s">
        <v>209</v>
      </c>
      <c r="H168" s="140">
        <v>384</v>
      </c>
      <c r="I168" s="141"/>
      <c r="J168" s="141">
        <f>ROUND(I168*H168,2)</f>
        <v>0</v>
      </c>
      <c r="K168" s="138" t="s">
        <v>1</v>
      </c>
      <c r="L168" s="29"/>
      <c r="M168" s="142" t="s">
        <v>1</v>
      </c>
      <c r="N168" s="143" t="s">
        <v>38</v>
      </c>
      <c r="O168" s="144">
        <v>0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46" t="s">
        <v>203</v>
      </c>
      <c r="AT168" s="146" t="s">
        <v>128</v>
      </c>
      <c r="AU168" s="146" t="s">
        <v>83</v>
      </c>
      <c r="AY168" s="16" t="s">
        <v>125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81</v>
      </c>
      <c r="BK168" s="147">
        <f>ROUND(I168*H168,2)</f>
        <v>0</v>
      </c>
      <c r="BL168" s="16" t="s">
        <v>203</v>
      </c>
      <c r="BM168" s="146" t="s">
        <v>210</v>
      </c>
    </row>
    <row r="169" spans="1:65" s="13" customFormat="1">
      <c r="B169" s="148"/>
      <c r="D169" s="149" t="s">
        <v>135</v>
      </c>
      <c r="E169" s="150" t="s">
        <v>1</v>
      </c>
      <c r="F169" s="151" t="s">
        <v>211</v>
      </c>
      <c r="H169" s="152">
        <v>384</v>
      </c>
      <c r="L169" s="148"/>
      <c r="M169" s="153"/>
      <c r="N169" s="154"/>
      <c r="O169" s="154"/>
      <c r="P169" s="154"/>
      <c r="Q169" s="154"/>
      <c r="R169" s="154"/>
      <c r="S169" s="154"/>
      <c r="T169" s="155"/>
      <c r="AT169" s="150" t="s">
        <v>135</v>
      </c>
      <c r="AU169" s="150" t="s">
        <v>83</v>
      </c>
      <c r="AV169" s="13" t="s">
        <v>83</v>
      </c>
      <c r="AW169" s="13" t="s">
        <v>29</v>
      </c>
      <c r="AX169" s="13" t="s">
        <v>81</v>
      </c>
      <c r="AY169" s="150" t="s">
        <v>125</v>
      </c>
    </row>
    <row r="170" spans="1:65" s="2" customFormat="1" ht="24" customHeight="1">
      <c r="A170" s="28"/>
      <c r="B170" s="135"/>
      <c r="C170" s="136" t="s">
        <v>203</v>
      </c>
      <c r="D170" s="136" t="s">
        <v>128</v>
      </c>
      <c r="E170" s="137" t="s">
        <v>212</v>
      </c>
      <c r="F170" s="138" t="s">
        <v>213</v>
      </c>
      <c r="G170" s="139" t="s">
        <v>131</v>
      </c>
      <c r="H170" s="140">
        <v>137.38</v>
      </c>
      <c r="I170" s="141"/>
      <c r="J170" s="141">
        <f>ROUND(I170*H170,2)</f>
        <v>0</v>
      </c>
      <c r="K170" s="138" t="s">
        <v>132</v>
      </c>
      <c r="L170" s="29"/>
      <c r="M170" s="142" t="s">
        <v>1</v>
      </c>
      <c r="N170" s="143" t="s">
        <v>38</v>
      </c>
      <c r="O170" s="144">
        <v>0.25700000000000001</v>
      </c>
      <c r="P170" s="144">
        <f>O170*H170</f>
        <v>35.306660000000001</v>
      </c>
      <c r="Q170" s="144">
        <v>0</v>
      </c>
      <c r="R170" s="144">
        <f>Q170*H170</f>
        <v>0</v>
      </c>
      <c r="S170" s="144">
        <v>5.638E-2</v>
      </c>
      <c r="T170" s="145">
        <f>S170*H170</f>
        <v>7.7454843999999996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46" t="s">
        <v>203</v>
      </c>
      <c r="AT170" s="146" t="s">
        <v>128</v>
      </c>
      <c r="AU170" s="146" t="s">
        <v>83</v>
      </c>
      <c r="AY170" s="16" t="s">
        <v>125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81</v>
      </c>
      <c r="BK170" s="147">
        <f>ROUND(I170*H170,2)</f>
        <v>0</v>
      </c>
      <c r="BL170" s="16" t="s">
        <v>203</v>
      </c>
      <c r="BM170" s="146" t="s">
        <v>214</v>
      </c>
    </row>
    <row r="171" spans="1:65" s="13" customFormat="1">
      <c r="B171" s="148"/>
      <c r="D171" s="149" t="s">
        <v>135</v>
      </c>
      <c r="E171" s="150" t="s">
        <v>1</v>
      </c>
      <c r="F171" s="151" t="s">
        <v>215</v>
      </c>
      <c r="H171" s="152">
        <v>137.38</v>
      </c>
      <c r="L171" s="148"/>
      <c r="M171" s="153"/>
      <c r="N171" s="154"/>
      <c r="O171" s="154"/>
      <c r="P171" s="154"/>
      <c r="Q171" s="154"/>
      <c r="R171" s="154"/>
      <c r="S171" s="154"/>
      <c r="T171" s="155"/>
      <c r="AT171" s="150" t="s">
        <v>135</v>
      </c>
      <c r="AU171" s="150" t="s">
        <v>83</v>
      </c>
      <c r="AV171" s="13" t="s">
        <v>83</v>
      </c>
      <c r="AW171" s="13" t="s">
        <v>29</v>
      </c>
      <c r="AX171" s="13" t="s">
        <v>81</v>
      </c>
      <c r="AY171" s="150" t="s">
        <v>125</v>
      </c>
    </row>
    <row r="172" spans="1:65" s="2" customFormat="1" ht="24" customHeight="1">
      <c r="A172" s="28"/>
      <c r="B172" s="135"/>
      <c r="C172" s="136" t="s">
        <v>216</v>
      </c>
      <c r="D172" s="136" t="s">
        <v>128</v>
      </c>
      <c r="E172" s="137" t="s">
        <v>217</v>
      </c>
      <c r="F172" s="138" t="s">
        <v>218</v>
      </c>
      <c r="G172" s="139" t="s">
        <v>219</v>
      </c>
      <c r="H172" s="140">
        <v>251.74199999999999</v>
      </c>
      <c r="I172" s="141"/>
      <c r="J172" s="141">
        <f>ROUND(I172*H172,2)</f>
        <v>0</v>
      </c>
      <c r="K172" s="138" t="s">
        <v>132</v>
      </c>
      <c r="L172" s="29"/>
      <c r="M172" s="142" t="s">
        <v>1</v>
      </c>
      <c r="N172" s="143" t="s">
        <v>38</v>
      </c>
      <c r="O172" s="144">
        <v>0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46" t="s">
        <v>203</v>
      </c>
      <c r="AT172" s="146" t="s">
        <v>128</v>
      </c>
      <c r="AU172" s="146" t="s">
        <v>83</v>
      </c>
      <c r="AY172" s="16" t="s">
        <v>125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81</v>
      </c>
      <c r="BK172" s="147">
        <f>ROUND(I172*H172,2)</f>
        <v>0</v>
      </c>
      <c r="BL172" s="16" t="s">
        <v>203</v>
      </c>
      <c r="BM172" s="146" t="s">
        <v>220</v>
      </c>
    </row>
    <row r="173" spans="1:65" s="12" customFormat="1" ht="22.9" customHeight="1">
      <c r="B173" s="123"/>
      <c r="D173" s="124" t="s">
        <v>72</v>
      </c>
      <c r="E173" s="133" t="s">
        <v>221</v>
      </c>
      <c r="F173" s="133" t="s">
        <v>222</v>
      </c>
      <c r="J173" s="134">
        <f>BK173</f>
        <v>0</v>
      </c>
      <c r="L173" s="123"/>
      <c r="M173" s="127"/>
      <c r="N173" s="128"/>
      <c r="O173" s="128"/>
      <c r="P173" s="129">
        <f>SUM(P174:P179)</f>
        <v>779.96599999999989</v>
      </c>
      <c r="Q173" s="128"/>
      <c r="R173" s="129">
        <f>SUM(R174:R179)</f>
        <v>0.76179999999999992</v>
      </c>
      <c r="S173" s="128"/>
      <c r="T173" s="130">
        <f>SUM(T174:T179)</f>
        <v>0</v>
      </c>
      <c r="AR173" s="124" t="s">
        <v>83</v>
      </c>
      <c r="AT173" s="131" t="s">
        <v>72</v>
      </c>
      <c r="AU173" s="131" t="s">
        <v>81</v>
      </c>
      <c r="AY173" s="124" t="s">
        <v>125</v>
      </c>
      <c r="BK173" s="132">
        <f>SUM(BK174:BK179)</f>
        <v>0</v>
      </c>
    </row>
    <row r="174" spans="1:65" s="2" customFormat="1" ht="24" customHeight="1">
      <c r="A174" s="28"/>
      <c r="B174" s="135"/>
      <c r="C174" s="136" t="s">
        <v>223</v>
      </c>
      <c r="D174" s="136" t="s">
        <v>128</v>
      </c>
      <c r="E174" s="137" t="s">
        <v>224</v>
      </c>
      <c r="F174" s="138" t="s">
        <v>225</v>
      </c>
      <c r="G174" s="139" t="s">
        <v>226</v>
      </c>
      <c r="H174" s="140">
        <v>1172</v>
      </c>
      <c r="I174" s="141"/>
      <c r="J174" s="141">
        <f>ROUND(I174*H174,2)</f>
        <v>0</v>
      </c>
      <c r="K174" s="138" t="s">
        <v>132</v>
      </c>
      <c r="L174" s="29"/>
      <c r="M174" s="142" t="s">
        <v>1</v>
      </c>
      <c r="N174" s="143" t="s">
        <v>38</v>
      </c>
      <c r="O174" s="144">
        <v>0.36599999999999999</v>
      </c>
      <c r="P174" s="144">
        <f>O174*H174</f>
        <v>428.952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46" t="s">
        <v>203</v>
      </c>
      <c r="AT174" s="146" t="s">
        <v>128</v>
      </c>
      <c r="AU174" s="146" t="s">
        <v>83</v>
      </c>
      <c r="AY174" s="16" t="s">
        <v>125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81</v>
      </c>
      <c r="BK174" s="147">
        <f>ROUND(I174*H174,2)</f>
        <v>0</v>
      </c>
      <c r="BL174" s="16" t="s">
        <v>203</v>
      </c>
      <c r="BM174" s="146" t="s">
        <v>227</v>
      </c>
    </row>
    <row r="175" spans="1:65" s="13" customFormat="1">
      <c r="B175" s="148"/>
      <c r="D175" s="149" t="s">
        <v>135</v>
      </c>
      <c r="E175" s="150" t="s">
        <v>1</v>
      </c>
      <c r="F175" s="151" t="s">
        <v>228</v>
      </c>
      <c r="H175" s="152">
        <v>1172</v>
      </c>
      <c r="L175" s="148"/>
      <c r="M175" s="153"/>
      <c r="N175" s="154"/>
      <c r="O175" s="154"/>
      <c r="P175" s="154"/>
      <c r="Q175" s="154"/>
      <c r="R175" s="154"/>
      <c r="S175" s="154"/>
      <c r="T175" s="155"/>
      <c r="AT175" s="150" t="s">
        <v>135</v>
      </c>
      <c r="AU175" s="150" t="s">
        <v>83</v>
      </c>
      <c r="AV175" s="13" t="s">
        <v>83</v>
      </c>
      <c r="AW175" s="13" t="s">
        <v>29</v>
      </c>
      <c r="AX175" s="13" t="s">
        <v>81</v>
      </c>
      <c r="AY175" s="150" t="s">
        <v>125</v>
      </c>
    </row>
    <row r="176" spans="1:65" s="2" customFormat="1" ht="24" customHeight="1">
      <c r="A176" s="28"/>
      <c r="B176" s="135"/>
      <c r="C176" s="136" t="s">
        <v>229</v>
      </c>
      <c r="D176" s="136" t="s">
        <v>128</v>
      </c>
      <c r="E176" s="137" t="s">
        <v>230</v>
      </c>
      <c r="F176" s="138" t="s">
        <v>231</v>
      </c>
      <c r="G176" s="139" t="s">
        <v>226</v>
      </c>
      <c r="H176" s="140">
        <v>586</v>
      </c>
      <c r="I176" s="141"/>
      <c r="J176" s="141">
        <f>ROUND(I176*H176,2)</f>
        <v>0</v>
      </c>
      <c r="K176" s="138" t="s">
        <v>132</v>
      </c>
      <c r="L176" s="29"/>
      <c r="M176" s="142" t="s">
        <v>1</v>
      </c>
      <c r="N176" s="143" t="s">
        <v>38</v>
      </c>
      <c r="O176" s="144">
        <v>0.3</v>
      </c>
      <c r="P176" s="144">
        <f>O176*H176</f>
        <v>175.79999999999998</v>
      </c>
      <c r="Q176" s="144">
        <v>3.8999999999999999E-4</v>
      </c>
      <c r="R176" s="144">
        <f>Q176*H176</f>
        <v>0.22853999999999999</v>
      </c>
      <c r="S176" s="144">
        <v>0</v>
      </c>
      <c r="T176" s="145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46" t="s">
        <v>203</v>
      </c>
      <c r="AT176" s="146" t="s">
        <v>128</v>
      </c>
      <c r="AU176" s="146" t="s">
        <v>83</v>
      </c>
      <c r="AY176" s="16" t="s">
        <v>125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81</v>
      </c>
      <c r="BK176" s="147">
        <f>ROUND(I176*H176,2)</f>
        <v>0</v>
      </c>
      <c r="BL176" s="16" t="s">
        <v>203</v>
      </c>
      <c r="BM176" s="146" t="s">
        <v>232</v>
      </c>
    </row>
    <row r="177" spans="1:65" s="2" customFormat="1" ht="24" customHeight="1">
      <c r="A177" s="28"/>
      <c r="B177" s="135"/>
      <c r="C177" s="136" t="s">
        <v>233</v>
      </c>
      <c r="D177" s="136" t="s">
        <v>128</v>
      </c>
      <c r="E177" s="137" t="s">
        <v>234</v>
      </c>
      <c r="F177" s="138" t="s">
        <v>235</v>
      </c>
      <c r="G177" s="139" t="s">
        <v>226</v>
      </c>
      <c r="H177" s="140">
        <v>586</v>
      </c>
      <c r="I177" s="141"/>
      <c r="J177" s="141">
        <f>ROUND(I177*H177,2)</f>
        <v>0</v>
      </c>
      <c r="K177" s="138" t="s">
        <v>132</v>
      </c>
      <c r="L177" s="29"/>
      <c r="M177" s="142" t="s">
        <v>1</v>
      </c>
      <c r="N177" s="143" t="s">
        <v>38</v>
      </c>
      <c r="O177" s="144">
        <v>0.29899999999999999</v>
      </c>
      <c r="P177" s="144">
        <f>O177*H177</f>
        <v>175.214</v>
      </c>
      <c r="Q177" s="144">
        <v>9.1E-4</v>
      </c>
      <c r="R177" s="144">
        <f>Q177*H177</f>
        <v>0.53325999999999996</v>
      </c>
      <c r="S177" s="144">
        <v>0</v>
      </c>
      <c r="T177" s="145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46" t="s">
        <v>203</v>
      </c>
      <c r="AT177" s="146" t="s">
        <v>128</v>
      </c>
      <c r="AU177" s="146" t="s">
        <v>83</v>
      </c>
      <c r="AY177" s="16" t="s">
        <v>125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81</v>
      </c>
      <c r="BK177" s="147">
        <f>ROUND(I177*H177,2)</f>
        <v>0</v>
      </c>
      <c r="BL177" s="16" t="s">
        <v>203</v>
      </c>
      <c r="BM177" s="146" t="s">
        <v>236</v>
      </c>
    </row>
    <row r="178" spans="1:65" s="13" customFormat="1">
      <c r="B178" s="148"/>
      <c r="D178" s="149" t="s">
        <v>135</v>
      </c>
      <c r="E178" s="150" t="s">
        <v>1</v>
      </c>
      <c r="F178" s="151" t="s">
        <v>237</v>
      </c>
      <c r="H178" s="152">
        <v>586</v>
      </c>
      <c r="L178" s="148"/>
      <c r="M178" s="153"/>
      <c r="N178" s="154"/>
      <c r="O178" s="154"/>
      <c r="P178" s="154"/>
      <c r="Q178" s="154"/>
      <c r="R178" s="154"/>
      <c r="S178" s="154"/>
      <c r="T178" s="155"/>
      <c r="AT178" s="150" t="s">
        <v>135</v>
      </c>
      <c r="AU178" s="150" t="s">
        <v>83</v>
      </c>
      <c r="AV178" s="13" t="s">
        <v>83</v>
      </c>
      <c r="AW178" s="13" t="s">
        <v>29</v>
      </c>
      <c r="AX178" s="13" t="s">
        <v>81</v>
      </c>
      <c r="AY178" s="150" t="s">
        <v>125</v>
      </c>
    </row>
    <row r="179" spans="1:65" s="2" customFormat="1" ht="24" customHeight="1">
      <c r="A179" s="28"/>
      <c r="B179" s="135"/>
      <c r="C179" s="136" t="s">
        <v>7</v>
      </c>
      <c r="D179" s="136" t="s">
        <v>128</v>
      </c>
      <c r="E179" s="137" t="s">
        <v>238</v>
      </c>
      <c r="F179" s="138" t="s">
        <v>239</v>
      </c>
      <c r="G179" s="139" t="s">
        <v>219</v>
      </c>
      <c r="H179" s="140">
        <v>6545.62</v>
      </c>
      <c r="I179" s="141"/>
      <c r="J179" s="141">
        <f>ROUND(I179*H179,2)</f>
        <v>0</v>
      </c>
      <c r="K179" s="138" t="s">
        <v>132</v>
      </c>
      <c r="L179" s="29"/>
      <c r="M179" s="142" t="s">
        <v>1</v>
      </c>
      <c r="N179" s="143" t="s">
        <v>38</v>
      </c>
      <c r="O179" s="144">
        <v>0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46" t="s">
        <v>203</v>
      </c>
      <c r="AT179" s="146" t="s">
        <v>128</v>
      </c>
      <c r="AU179" s="146" t="s">
        <v>83</v>
      </c>
      <c r="AY179" s="16" t="s">
        <v>125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81</v>
      </c>
      <c r="BK179" s="147">
        <f>ROUND(I179*H179,2)</f>
        <v>0</v>
      </c>
      <c r="BL179" s="16" t="s">
        <v>203</v>
      </c>
      <c r="BM179" s="146" t="s">
        <v>240</v>
      </c>
    </row>
    <row r="180" spans="1:65" s="12" customFormat="1" ht="22.9" customHeight="1">
      <c r="B180" s="123"/>
      <c r="D180" s="124" t="s">
        <v>72</v>
      </c>
      <c r="E180" s="133" t="s">
        <v>241</v>
      </c>
      <c r="F180" s="133" t="s">
        <v>242</v>
      </c>
      <c r="J180" s="134">
        <f>BK180</f>
        <v>0</v>
      </c>
      <c r="L180" s="123"/>
      <c r="M180" s="127"/>
      <c r="N180" s="128"/>
      <c r="O180" s="128"/>
      <c r="P180" s="129">
        <f>SUM(P181:P206)</f>
        <v>1.2</v>
      </c>
      <c r="Q180" s="128"/>
      <c r="R180" s="129">
        <f>SUM(R181:R206)</f>
        <v>0</v>
      </c>
      <c r="S180" s="128"/>
      <c r="T180" s="130">
        <f>SUM(T181:T206)</f>
        <v>0.05</v>
      </c>
      <c r="AR180" s="124" t="s">
        <v>83</v>
      </c>
      <c r="AT180" s="131" t="s">
        <v>72</v>
      </c>
      <c r="AU180" s="131" t="s">
        <v>81</v>
      </c>
      <c r="AY180" s="124" t="s">
        <v>125</v>
      </c>
      <c r="BK180" s="132">
        <f>SUM(BK181:BK206)</f>
        <v>0</v>
      </c>
    </row>
    <row r="181" spans="1:65" s="2" customFormat="1" ht="36" customHeight="1">
      <c r="A181" s="28"/>
      <c r="B181" s="135"/>
      <c r="C181" s="136" t="s">
        <v>243</v>
      </c>
      <c r="D181" s="136" t="s">
        <v>128</v>
      </c>
      <c r="E181" s="137" t="s">
        <v>244</v>
      </c>
      <c r="F181" s="138" t="s">
        <v>245</v>
      </c>
      <c r="G181" s="139" t="s">
        <v>131</v>
      </c>
      <c r="H181" s="140">
        <v>1056.96</v>
      </c>
      <c r="I181" s="141"/>
      <c r="J181" s="141">
        <f>ROUND(I181*H181,2)</f>
        <v>0</v>
      </c>
      <c r="K181" s="138" t="s">
        <v>1</v>
      </c>
      <c r="L181" s="29"/>
      <c r="M181" s="142" t="s">
        <v>1</v>
      </c>
      <c r="N181" s="143" t="s">
        <v>38</v>
      </c>
      <c r="O181" s="144">
        <v>0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46" t="s">
        <v>203</v>
      </c>
      <c r="AT181" s="146" t="s">
        <v>128</v>
      </c>
      <c r="AU181" s="146" t="s">
        <v>83</v>
      </c>
      <c r="AY181" s="16" t="s">
        <v>125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81</v>
      </c>
      <c r="BK181" s="147">
        <f>ROUND(I181*H181,2)</f>
        <v>0</v>
      </c>
      <c r="BL181" s="16" t="s">
        <v>203</v>
      </c>
      <c r="BM181" s="146" t="s">
        <v>246</v>
      </c>
    </row>
    <row r="182" spans="1:65" s="13" customFormat="1" ht="33.75">
      <c r="B182" s="148"/>
      <c r="D182" s="149" t="s">
        <v>135</v>
      </c>
      <c r="E182" s="150" t="s">
        <v>1</v>
      </c>
      <c r="F182" s="151" t="s">
        <v>247</v>
      </c>
      <c r="H182" s="152">
        <v>208.08</v>
      </c>
      <c r="L182" s="148"/>
      <c r="M182" s="153"/>
      <c r="N182" s="154"/>
      <c r="O182" s="154"/>
      <c r="P182" s="154"/>
      <c r="Q182" s="154"/>
      <c r="R182" s="154"/>
      <c r="S182" s="154"/>
      <c r="T182" s="155"/>
      <c r="AT182" s="150" t="s">
        <v>135</v>
      </c>
      <c r="AU182" s="150" t="s">
        <v>83</v>
      </c>
      <c r="AV182" s="13" t="s">
        <v>83</v>
      </c>
      <c r="AW182" s="13" t="s">
        <v>29</v>
      </c>
      <c r="AX182" s="13" t="s">
        <v>73</v>
      </c>
      <c r="AY182" s="150" t="s">
        <v>125</v>
      </c>
    </row>
    <row r="183" spans="1:65" s="13" customFormat="1">
      <c r="B183" s="148"/>
      <c r="D183" s="149" t="s">
        <v>135</v>
      </c>
      <c r="E183" s="150" t="s">
        <v>1</v>
      </c>
      <c r="F183" s="151" t="s">
        <v>248</v>
      </c>
      <c r="H183" s="152">
        <v>848.88</v>
      </c>
      <c r="L183" s="148"/>
      <c r="M183" s="153"/>
      <c r="N183" s="154"/>
      <c r="O183" s="154"/>
      <c r="P183" s="154"/>
      <c r="Q183" s="154"/>
      <c r="R183" s="154"/>
      <c r="S183" s="154"/>
      <c r="T183" s="155"/>
      <c r="AT183" s="150" t="s">
        <v>135</v>
      </c>
      <c r="AU183" s="150" t="s">
        <v>83</v>
      </c>
      <c r="AV183" s="13" t="s">
        <v>83</v>
      </c>
      <c r="AW183" s="13" t="s">
        <v>29</v>
      </c>
      <c r="AX183" s="13" t="s">
        <v>73</v>
      </c>
      <c r="AY183" s="150" t="s">
        <v>125</v>
      </c>
    </row>
    <row r="184" spans="1:65" s="14" customFormat="1">
      <c r="B184" s="156"/>
      <c r="D184" s="149" t="s">
        <v>135</v>
      </c>
      <c r="E184" s="157" t="s">
        <v>1</v>
      </c>
      <c r="F184" s="158" t="s">
        <v>162</v>
      </c>
      <c r="H184" s="159">
        <v>1056.96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7" t="s">
        <v>135</v>
      </c>
      <c r="AU184" s="157" t="s">
        <v>83</v>
      </c>
      <c r="AV184" s="14" t="s">
        <v>133</v>
      </c>
      <c r="AW184" s="14" t="s">
        <v>29</v>
      </c>
      <c r="AX184" s="14" t="s">
        <v>81</v>
      </c>
      <c r="AY184" s="157" t="s">
        <v>125</v>
      </c>
    </row>
    <row r="185" spans="1:65" s="2" customFormat="1" ht="16.5" customHeight="1">
      <c r="A185" s="28"/>
      <c r="B185" s="135"/>
      <c r="C185" s="136" t="s">
        <v>249</v>
      </c>
      <c r="D185" s="136" t="s">
        <v>128</v>
      </c>
      <c r="E185" s="137" t="s">
        <v>250</v>
      </c>
      <c r="F185" s="138" t="s">
        <v>251</v>
      </c>
      <c r="G185" s="139" t="s">
        <v>252</v>
      </c>
      <c r="H185" s="140">
        <v>23</v>
      </c>
      <c r="I185" s="141"/>
      <c r="J185" s="141">
        <f>ROUND(I185*H185,2)</f>
        <v>0</v>
      </c>
      <c r="K185" s="138" t="s">
        <v>1</v>
      </c>
      <c r="L185" s="29"/>
      <c r="M185" s="142" t="s">
        <v>1</v>
      </c>
      <c r="N185" s="143" t="s">
        <v>38</v>
      </c>
      <c r="O185" s="144">
        <v>0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46" t="s">
        <v>203</v>
      </c>
      <c r="AT185" s="146" t="s">
        <v>128</v>
      </c>
      <c r="AU185" s="146" t="s">
        <v>83</v>
      </c>
      <c r="AY185" s="16" t="s">
        <v>125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81</v>
      </c>
      <c r="BK185" s="147">
        <f>ROUND(I185*H185,2)</f>
        <v>0</v>
      </c>
      <c r="BL185" s="16" t="s">
        <v>203</v>
      </c>
      <c r="BM185" s="146" t="s">
        <v>253</v>
      </c>
    </row>
    <row r="186" spans="1:65" s="13" customFormat="1">
      <c r="B186" s="148"/>
      <c r="D186" s="149" t="s">
        <v>135</v>
      </c>
      <c r="E186" s="150" t="s">
        <v>1</v>
      </c>
      <c r="F186" s="151" t="s">
        <v>254</v>
      </c>
      <c r="H186" s="152">
        <v>23</v>
      </c>
      <c r="L186" s="148"/>
      <c r="M186" s="153"/>
      <c r="N186" s="154"/>
      <c r="O186" s="154"/>
      <c r="P186" s="154"/>
      <c r="Q186" s="154"/>
      <c r="R186" s="154"/>
      <c r="S186" s="154"/>
      <c r="T186" s="155"/>
      <c r="AT186" s="150" t="s">
        <v>135</v>
      </c>
      <c r="AU186" s="150" t="s">
        <v>83</v>
      </c>
      <c r="AV186" s="13" t="s">
        <v>83</v>
      </c>
      <c r="AW186" s="13" t="s">
        <v>29</v>
      </c>
      <c r="AX186" s="13" t="s">
        <v>81</v>
      </c>
      <c r="AY186" s="150" t="s">
        <v>125</v>
      </c>
    </row>
    <row r="187" spans="1:65" s="2" customFormat="1" ht="16.5" customHeight="1">
      <c r="A187" s="28"/>
      <c r="B187" s="135"/>
      <c r="C187" s="136" t="s">
        <v>255</v>
      </c>
      <c r="D187" s="136" t="s">
        <v>128</v>
      </c>
      <c r="E187" s="137" t="s">
        <v>256</v>
      </c>
      <c r="F187" s="138" t="s">
        <v>257</v>
      </c>
      <c r="G187" s="139" t="s">
        <v>131</v>
      </c>
      <c r="H187" s="140">
        <v>942.12</v>
      </c>
      <c r="I187" s="141"/>
      <c r="J187" s="141">
        <f>ROUND(I187*H187,2)</f>
        <v>0</v>
      </c>
      <c r="K187" s="138" t="s">
        <v>1</v>
      </c>
      <c r="L187" s="29"/>
      <c r="M187" s="142" t="s">
        <v>1</v>
      </c>
      <c r="N187" s="143" t="s">
        <v>38</v>
      </c>
      <c r="O187" s="144">
        <v>0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46" t="s">
        <v>203</v>
      </c>
      <c r="AT187" s="146" t="s">
        <v>128</v>
      </c>
      <c r="AU187" s="146" t="s">
        <v>83</v>
      </c>
      <c r="AY187" s="16" t="s">
        <v>125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6" t="s">
        <v>81</v>
      </c>
      <c r="BK187" s="147">
        <f>ROUND(I187*H187,2)</f>
        <v>0</v>
      </c>
      <c r="BL187" s="16" t="s">
        <v>203</v>
      </c>
      <c r="BM187" s="146" t="s">
        <v>258</v>
      </c>
    </row>
    <row r="188" spans="1:65" s="13" customFormat="1">
      <c r="B188" s="148"/>
      <c r="D188" s="149" t="s">
        <v>135</v>
      </c>
      <c r="E188" s="150" t="s">
        <v>1</v>
      </c>
      <c r="F188" s="151" t="s">
        <v>259</v>
      </c>
      <c r="H188" s="152">
        <v>114.12</v>
      </c>
      <c r="L188" s="148"/>
      <c r="M188" s="153"/>
      <c r="N188" s="154"/>
      <c r="O188" s="154"/>
      <c r="P188" s="154"/>
      <c r="Q188" s="154"/>
      <c r="R188" s="154"/>
      <c r="S188" s="154"/>
      <c r="T188" s="155"/>
      <c r="AT188" s="150" t="s">
        <v>135</v>
      </c>
      <c r="AU188" s="150" t="s">
        <v>83</v>
      </c>
      <c r="AV188" s="13" t="s">
        <v>83</v>
      </c>
      <c r="AW188" s="13" t="s">
        <v>29</v>
      </c>
      <c r="AX188" s="13" t="s">
        <v>73</v>
      </c>
      <c r="AY188" s="150" t="s">
        <v>125</v>
      </c>
    </row>
    <row r="189" spans="1:65" s="13" customFormat="1">
      <c r="B189" s="148"/>
      <c r="D189" s="149" t="s">
        <v>135</v>
      </c>
      <c r="E189" s="150" t="s">
        <v>1</v>
      </c>
      <c r="F189" s="151" t="s">
        <v>260</v>
      </c>
      <c r="H189" s="152">
        <v>828</v>
      </c>
      <c r="L189" s="148"/>
      <c r="M189" s="153"/>
      <c r="N189" s="154"/>
      <c r="O189" s="154"/>
      <c r="P189" s="154"/>
      <c r="Q189" s="154"/>
      <c r="R189" s="154"/>
      <c r="S189" s="154"/>
      <c r="T189" s="155"/>
      <c r="AT189" s="150" t="s">
        <v>135</v>
      </c>
      <c r="AU189" s="150" t="s">
        <v>83</v>
      </c>
      <c r="AV189" s="13" t="s">
        <v>83</v>
      </c>
      <c r="AW189" s="13" t="s">
        <v>29</v>
      </c>
      <c r="AX189" s="13" t="s">
        <v>73</v>
      </c>
      <c r="AY189" s="150" t="s">
        <v>125</v>
      </c>
    </row>
    <row r="190" spans="1:65" s="14" customFormat="1">
      <c r="B190" s="156"/>
      <c r="D190" s="149" t="s">
        <v>135</v>
      </c>
      <c r="E190" s="157" t="s">
        <v>1</v>
      </c>
      <c r="F190" s="158" t="s">
        <v>162</v>
      </c>
      <c r="H190" s="159">
        <v>942.12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7" t="s">
        <v>135</v>
      </c>
      <c r="AU190" s="157" t="s">
        <v>83</v>
      </c>
      <c r="AV190" s="14" t="s">
        <v>133</v>
      </c>
      <c r="AW190" s="14" t="s">
        <v>29</v>
      </c>
      <c r="AX190" s="14" t="s">
        <v>81</v>
      </c>
      <c r="AY190" s="157" t="s">
        <v>125</v>
      </c>
    </row>
    <row r="191" spans="1:65" s="2" customFormat="1" ht="24" customHeight="1">
      <c r="A191" s="28"/>
      <c r="B191" s="135"/>
      <c r="C191" s="136" t="s">
        <v>261</v>
      </c>
      <c r="D191" s="136" t="s">
        <v>128</v>
      </c>
      <c r="E191" s="137" t="s">
        <v>262</v>
      </c>
      <c r="F191" s="138" t="s">
        <v>263</v>
      </c>
      <c r="G191" s="139" t="s">
        <v>209</v>
      </c>
      <c r="H191" s="140">
        <v>718</v>
      </c>
      <c r="I191" s="141"/>
      <c r="J191" s="141">
        <f>ROUND(I191*H191,2)</f>
        <v>0</v>
      </c>
      <c r="K191" s="138" t="s">
        <v>1</v>
      </c>
      <c r="L191" s="29"/>
      <c r="M191" s="142" t="s">
        <v>1</v>
      </c>
      <c r="N191" s="143" t="s">
        <v>38</v>
      </c>
      <c r="O191" s="144">
        <v>0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46" t="s">
        <v>203</v>
      </c>
      <c r="AT191" s="146" t="s">
        <v>128</v>
      </c>
      <c r="AU191" s="146" t="s">
        <v>83</v>
      </c>
      <c r="AY191" s="16" t="s">
        <v>125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81</v>
      </c>
      <c r="BK191" s="147">
        <f>ROUND(I191*H191,2)</f>
        <v>0</v>
      </c>
      <c r="BL191" s="16" t="s">
        <v>203</v>
      </c>
      <c r="BM191" s="146" t="s">
        <v>264</v>
      </c>
    </row>
    <row r="192" spans="1:65" s="13" customFormat="1">
      <c r="B192" s="148"/>
      <c r="D192" s="149" t="s">
        <v>135</v>
      </c>
      <c r="E192" s="150" t="s">
        <v>1</v>
      </c>
      <c r="F192" s="151" t="s">
        <v>265</v>
      </c>
      <c r="H192" s="152">
        <v>718</v>
      </c>
      <c r="L192" s="148"/>
      <c r="M192" s="153"/>
      <c r="N192" s="154"/>
      <c r="O192" s="154"/>
      <c r="P192" s="154"/>
      <c r="Q192" s="154"/>
      <c r="R192" s="154"/>
      <c r="S192" s="154"/>
      <c r="T192" s="155"/>
      <c r="AT192" s="150" t="s">
        <v>135</v>
      </c>
      <c r="AU192" s="150" t="s">
        <v>83</v>
      </c>
      <c r="AV192" s="13" t="s">
        <v>83</v>
      </c>
      <c r="AW192" s="13" t="s">
        <v>29</v>
      </c>
      <c r="AX192" s="13" t="s">
        <v>81</v>
      </c>
      <c r="AY192" s="150" t="s">
        <v>125</v>
      </c>
    </row>
    <row r="193" spans="1:65" s="2" customFormat="1" ht="24" customHeight="1">
      <c r="A193" s="28"/>
      <c r="B193" s="135"/>
      <c r="C193" s="136" t="s">
        <v>266</v>
      </c>
      <c r="D193" s="136" t="s">
        <v>128</v>
      </c>
      <c r="E193" s="137" t="s">
        <v>267</v>
      </c>
      <c r="F193" s="138" t="s">
        <v>268</v>
      </c>
      <c r="G193" s="139" t="s">
        <v>209</v>
      </c>
      <c r="H193" s="140">
        <v>24</v>
      </c>
      <c r="I193" s="141"/>
      <c r="J193" s="141">
        <f>ROUND(I193*H193,2)</f>
        <v>0</v>
      </c>
      <c r="K193" s="138" t="s">
        <v>1</v>
      </c>
      <c r="L193" s="29"/>
      <c r="M193" s="142" t="s">
        <v>1</v>
      </c>
      <c r="N193" s="143" t="s">
        <v>38</v>
      </c>
      <c r="O193" s="144">
        <v>0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46" t="s">
        <v>203</v>
      </c>
      <c r="AT193" s="146" t="s">
        <v>128</v>
      </c>
      <c r="AU193" s="146" t="s">
        <v>83</v>
      </c>
      <c r="AY193" s="16" t="s">
        <v>125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81</v>
      </c>
      <c r="BK193" s="147">
        <f>ROUND(I193*H193,2)</f>
        <v>0</v>
      </c>
      <c r="BL193" s="16" t="s">
        <v>203</v>
      </c>
      <c r="BM193" s="146" t="s">
        <v>269</v>
      </c>
    </row>
    <row r="194" spans="1:65" s="2" customFormat="1" ht="16.5" customHeight="1">
      <c r="A194" s="28"/>
      <c r="B194" s="135"/>
      <c r="C194" s="136" t="s">
        <v>270</v>
      </c>
      <c r="D194" s="136" t="s">
        <v>128</v>
      </c>
      <c r="E194" s="137" t="s">
        <v>271</v>
      </c>
      <c r="F194" s="138" t="s">
        <v>272</v>
      </c>
      <c r="G194" s="139" t="s">
        <v>209</v>
      </c>
      <c r="H194" s="140">
        <v>26</v>
      </c>
      <c r="I194" s="141"/>
      <c r="J194" s="141">
        <f>ROUND(I194*H194,2)</f>
        <v>0</v>
      </c>
      <c r="K194" s="138" t="s">
        <v>1</v>
      </c>
      <c r="L194" s="29"/>
      <c r="M194" s="142" t="s">
        <v>1</v>
      </c>
      <c r="N194" s="143" t="s">
        <v>38</v>
      </c>
      <c r="O194" s="144">
        <v>0</v>
      </c>
      <c r="P194" s="144">
        <f>O194*H194</f>
        <v>0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46" t="s">
        <v>203</v>
      </c>
      <c r="AT194" s="146" t="s">
        <v>128</v>
      </c>
      <c r="AU194" s="146" t="s">
        <v>83</v>
      </c>
      <c r="AY194" s="16" t="s">
        <v>125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6" t="s">
        <v>81</v>
      </c>
      <c r="BK194" s="147">
        <f>ROUND(I194*H194,2)</f>
        <v>0</v>
      </c>
      <c r="BL194" s="16" t="s">
        <v>203</v>
      </c>
      <c r="BM194" s="146" t="s">
        <v>273</v>
      </c>
    </row>
    <row r="195" spans="1:65" s="13" customFormat="1">
      <c r="B195" s="148"/>
      <c r="D195" s="149" t="s">
        <v>135</v>
      </c>
      <c r="E195" s="150" t="s">
        <v>1</v>
      </c>
      <c r="F195" s="151" t="s">
        <v>274</v>
      </c>
      <c r="H195" s="152">
        <v>26</v>
      </c>
      <c r="L195" s="148"/>
      <c r="M195" s="153"/>
      <c r="N195" s="154"/>
      <c r="O195" s="154"/>
      <c r="P195" s="154"/>
      <c r="Q195" s="154"/>
      <c r="R195" s="154"/>
      <c r="S195" s="154"/>
      <c r="T195" s="155"/>
      <c r="AT195" s="150" t="s">
        <v>135</v>
      </c>
      <c r="AU195" s="150" t="s">
        <v>83</v>
      </c>
      <c r="AV195" s="13" t="s">
        <v>83</v>
      </c>
      <c r="AW195" s="13" t="s">
        <v>29</v>
      </c>
      <c r="AX195" s="13" t="s">
        <v>81</v>
      </c>
      <c r="AY195" s="150" t="s">
        <v>125</v>
      </c>
    </row>
    <row r="196" spans="1:65" s="2" customFormat="1" ht="40.5" customHeight="1">
      <c r="A196" s="28"/>
      <c r="B196" s="135"/>
      <c r="C196" s="176" t="s">
        <v>275</v>
      </c>
      <c r="D196" s="176" t="s">
        <v>128</v>
      </c>
      <c r="E196" s="177" t="s">
        <v>276</v>
      </c>
      <c r="F196" s="178" t="s">
        <v>433</v>
      </c>
      <c r="G196" s="179" t="s">
        <v>252</v>
      </c>
      <c r="H196" s="180">
        <v>168</v>
      </c>
      <c r="I196" s="181"/>
      <c r="J196" s="181">
        <f>ROUND(I196*H196,2)</f>
        <v>0</v>
      </c>
      <c r="K196" s="178" t="s">
        <v>1</v>
      </c>
      <c r="L196" s="29"/>
      <c r="M196" s="142" t="s">
        <v>1</v>
      </c>
      <c r="N196" s="143" t="s">
        <v>38</v>
      </c>
      <c r="O196" s="144">
        <v>0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46" t="s">
        <v>203</v>
      </c>
      <c r="AT196" s="146" t="s">
        <v>128</v>
      </c>
      <c r="AU196" s="146" t="s">
        <v>83</v>
      </c>
      <c r="AY196" s="16" t="s">
        <v>125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81</v>
      </c>
      <c r="BK196" s="147">
        <f>ROUND(I196*H196,2)</f>
        <v>0</v>
      </c>
      <c r="BL196" s="16" t="s">
        <v>203</v>
      </c>
      <c r="BM196" s="146" t="s">
        <v>277</v>
      </c>
    </row>
    <row r="197" spans="1:65" s="13" customFormat="1">
      <c r="B197" s="148"/>
      <c r="D197" s="149" t="s">
        <v>135</v>
      </c>
      <c r="E197" s="150" t="s">
        <v>1</v>
      </c>
      <c r="F197" s="151"/>
      <c r="H197" s="152">
        <v>168</v>
      </c>
      <c r="L197" s="148"/>
      <c r="M197" s="153"/>
      <c r="N197" s="154"/>
      <c r="O197" s="154"/>
      <c r="P197" s="154"/>
      <c r="Q197" s="154"/>
      <c r="R197" s="154"/>
      <c r="S197" s="154"/>
      <c r="T197" s="155"/>
      <c r="AT197" s="150" t="s">
        <v>135</v>
      </c>
      <c r="AU197" s="150" t="s">
        <v>83</v>
      </c>
      <c r="AV197" s="13" t="s">
        <v>83</v>
      </c>
      <c r="AW197" s="13" t="s">
        <v>29</v>
      </c>
      <c r="AX197" s="13" t="s">
        <v>81</v>
      </c>
      <c r="AY197" s="150" t="s">
        <v>125</v>
      </c>
    </row>
    <row r="198" spans="1:65" s="2" customFormat="1" ht="16.5" customHeight="1">
      <c r="A198" s="28"/>
      <c r="B198" s="135"/>
      <c r="C198" s="136" t="s">
        <v>278</v>
      </c>
      <c r="D198" s="136" t="s">
        <v>128</v>
      </c>
      <c r="E198" s="137" t="s">
        <v>279</v>
      </c>
      <c r="F198" s="138" t="s">
        <v>432</v>
      </c>
      <c r="G198" s="139" t="s">
        <v>209</v>
      </c>
      <c r="H198" s="140">
        <v>523.5</v>
      </c>
      <c r="I198" s="141"/>
      <c r="J198" s="141">
        <f>ROUND(I198*H198,2)</f>
        <v>0</v>
      </c>
      <c r="K198" s="138" t="s">
        <v>1</v>
      </c>
      <c r="L198" s="29"/>
      <c r="M198" s="142" t="s">
        <v>1</v>
      </c>
      <c r="N198" s="143" t="s">
        <v>38</v>
      </c>
      <c r="O198" s="144">
        <v>0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46" t="s">
        <v>203</v>
      </c>
      <c r="AT198" s="146" t="s">
        <v>128</v>
      </c>
      <c r="AU198" s="146" t="s">
        <v>83</v>
      </c>
      <c r="AY198" s="16" t="s">
        <v>125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81</v>
      </c>
      <c r="BK198" s="147">
        <f>ROUND(I198*H198,2)</f>
        <v>0</v>
      </c>
      <c r="BL198" s="16" t="s">
        <v>203</v>
      </c>
      <c r="BM198" s="146" t="s">
        <v>280</v>
      </c>
    </row>
    <row r="199" spans="1:65" s="13" customFormat="1">
      <c r="B199" s="148"/>
      <c r="D199" s="149" t="s">
        <v>135</v>
      </c>
      <c r="E199" s="150" t="s">
        <v>1</v>
      </c>
      <c r="F199" s="151" t="s">
        <v>281</v>
      </c>
      <c r="H199" s="152">
        <v>523.5</v>
      </c>
      <c r="L199" s="148"/>
      <c r="M199" s="153"/>
      <c r="N199" s="154"/>
      <c r="O199" s="154"/>
      <c r="P199" s="154"/>
      <c r="Q199" s="154"/>
      <c r="R199" s="154"/>
      <c r="S199" s="154"/>
      <c r="T199" s="155"/>
      <c r="AT199" s="150" t="s">
        <v>135</v>
      </c>
      <c r="AU199" s="150" t="s">
        <v>83</v>
      </c>
      <c r="AV199" s="13" t="s">
        <v>83</v>
      </c>
      <c r="AW199" s="13" t="s">
        <v>29</v>
      </c>
      <c r="AX199" s="13" t="s">
        <v>81</v>
      </c>
      <c r="AY199" s="150" t="s">
        <v>125</v>
      </c>
    </row>
    <row r="200" spans="1:65" s="2" customFormat="1" ht="24" customHeight="1">
      <c r="A200" s="28"/>
      <c r="B200" s="135"/>
      <c r="C200" s="136" t="s">
        <v>282</v>
      </c>
      <c r="D200" s="136" t="s">
        <v>128</v>
      </c>
      <c r="E200" s="137" t="s">
        <v>283</v>
      </c>
      <c r="F200" s="138" t="s">
        <v>284</v>
      </c>
      <c r="G200" s="139" t="s">
        <v>209</v>
      </c>
      <c r="H200" s="140">
        <v>25</v>
      </c>
      <c r="I200" s="141"/>
      <c r="J200" s="141">
        <f>ROUND(I200*H200,2)</f>
        <v>0</v>
      </c>
      <c r="K200" s="138" t="s">
        <v>1</v>
      </c>
      <c r="L200" s="29"/>
      <c r="M200" s="142" t="s">
        <v>1</v>
      </c>
      <c r="N200" s="143" t="s">
        <v>38</v>
      </c>
      <c r="O200" s="144">
        <v>0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46" t="s">
        <v>203</v>
      </c>
      <c r="AT200" s="146" t="s">
        <v>128</v>
      </c>
      <c r="AU200" s="146" t="s">
        <v>83</v>
      </c>
      <c r="AY200" s="16" t="s">
        <v>125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81</v>
      </c>
      <c r="BK200" s="147">
        <f>ROUND(I200*H200,2)</f>
        <v>0</v>
      </c>
      <c r="BL200" s="16" t="s">
        <v>203</v>
      </c>
      <c r="BM200" s="146" t="s">
        <v>285</v>
      </c>
    </row>
    <row r="201" spans="1:65" s="13" customFormat="1">
      <c r="B201" s="148"/>
      <c r="D201" s="149" t="s">
        <v>135</v>
      </c>
      <c r="E201" s="150" t="s">
        <v>1</v>
      </c>
      <c r="F201" s="151" t="s">
        <v>286</v>
      </c>
      <c r="H201" s="152">
        <v>25</v>
      </c>
      <c r="L201" s="148"/>
      <c r="M201" s="153"/>
      <c r="N201" s="154"/>
      <c r="O201" s="154"/>
      <c r="P201" s="154"/>
      <c r="Q201" s="154"/>
      <c r="R201" s="154"/>
      <c r="S201" s="154"/>
      <c r="T201" s="155"/>
      <c r="AT201" s="150" t="s">
        <v>135</v>
      </c>
      <c r="AU201" s="150" t="s">
        <v>83</v>
      </c>
      <c r="AV201" s="13" t="s">
        <v>83</v>
      </c>
      <c r="AW201" s="13" t="s">
        <v>29</v>
      </c>
      <c r="AX201" s="13" t="s">
        <v>81</v>
      </c>
      <c r="AY201" s="150" t="s">
        <v>125</v>
      </c>
    </row>
    <row r="202" spans="1:65" s="2" customFormat="1" ht="16.5" customHeight="1">
      <c r="A202" s="28"/>
      <c r="B202" s="135"/>
      <c r="C202" s="136" t="s">
        <v>287</v>
      </c>
      <c r="D202" s="136" t="s">
        <v>128</v>
      </c>
      <c r="E202" s="137" t="s">
        <v>288</v>
      </c>
      <c r="F202" s="138" t="s">
        <v>289</v>
      </c>
      <c r="G202" s="139" t="s">
        <v>209</v>
      </c>
      <c r="H202" s="140">
        <v>523.5</v>
      </c>
      <c r="I202" s="141"/>
      <c r="J202" s="141">
        <f>ROUND(I202*H202,2)</f>
        <v>0</v>
      </c>
      <c r="K202" s="138" t="s">
        <v>1</v>
      </c>
      <c r="L202" s="29"/>
      <c r="M202" s="142" t="s">
        <v>1</v>
      </c>
      <c r="N202" s="143" t="s">
        <v>38</v>
      </c>
      <c r="O202" s="144">
        <v>0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46" t="s">
        <v>203</v>
      </c>
      <c r="AT202" s="146" t="s">
        <v>128</v>
      </c>
      <c r="AU202" s="146" t="s">
        <v>83</v>
      </c>
      <c r="AY202" s="16" t="s">
        <v>125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6" t="s">
        <v>81</v>
      </c>
      <c r="BK202" s="147">
        <f>ROUND(I202*H202,2)</f>
        <v>0</v>
      </c>
      <c r="BL202" s="16" t="s">
        <v>203</v>
      </c>
      <c r="BM202" s="146" t="s">
        <v>290</v>
      </c>
    </row>
    <row r="203" spans="1:65" s="13" customFormat="1">
      <c r="B203" s="148"/>
      <c r="D203" s="149" t="s">
        <v>135</v>
      </c>
      <c r="E203" s="150" t="s">
        <v>1</v>
      </c>
      <c r="F203" s="151" t="s">
        <v>281</v>
      </c>
      <c r="H203" s="152">
        <v>523.5</v>
      </c>
      <c r="L203" s="148"/>
      <c r="M203" s="153"/>
      <c r="N203" s="154"/>
      <c r="O203" s="154"/>
      <c r="P203" s="154"/>
      <c r="Q203" s="154"/>
      <c r="R203" s="154"/>
      <c r="S203" s="154"/>
      <c r="T203" s="155"/>
      <c r="AT203" s="150" t="s">
        <v>135</v>
      </c>
      <c r="AU203" s="150" t="s">
        <v>83</v>
      </c>
      <c r="AV203" s="13" t="s">
        <v>83</v>
      </c>
      <c r="AW203" s="13" t="s">
        <v>29</v>
      </c>
      <c r="AX203" s="13" t="s">
        <v>81</v>
      </c>
      <c r="AY203" s="150" t="s">
        <v>125</v>
      </c>
    </row>
    <row r="204" spans="1:65" s="2" customFormat="1" ht="24" customHeight="1">
      <c r="A204" s="28"/>
      <c r="B204" s="135"/>
      <c r="C204" s="136" t="s">
        <v>291</v>
      </c>
      <c r="D204" s="136" t="s">
        <v>128</v>
      </c>
      <c r="E204" s="137" t="s">
        <v>292</v>
      </c>
      <c r="F204" s="138" t="s">
        <v>293</v>
      </c>
      <c r="G204" s="139" t="s">
        <v>209</v>
      </c>
      <c r="H204" s="140">
        <v>718</v>
      </c>
      <c r="I204" s="141"/>
      <c r="J204" s="141">
        <f>ROUND(I204*H204,2)</f>
        <v>0</v>
      </c>
      <c r="K204" s="138" t="s">
        <v>1</v>
      </c>
      <c r="L204" s="29"/>
      <c r="M204" s="142" t="s">
        <v>1</v>
      </c>
      <c r="N204" s="143" t="s">
        <v>38</v>
      </c>
      <c r="O204" s="144">
        <v>0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46" t="s">
        <v>203</v>
      </c>
      <c r="AT204" s="146" t="s">
        <v>128</v>
      </c>
      <c r="AU204" s="146" t="s">
        <v>83</v>
      </c>
      <c r="AY204" s="16" t="s">
        <v>125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81</v>
      </c>
      <c r="BK204" s="147">
        <f>ROUND(I204*H204,2)</f>
        <v>0</v>
      </c>
      <c r="BL204" s="16" t="s">
        <v>203</v>
      </c>
      <c r="BM204" s="146" t="s">
        <v>294</v>
      </c>
    </row>
    <row r="205" spans="1:65" s="2" customFormat="1" ht="24" customHeight="1">
      <c r="A205" s="28"/>
      <c r="B205" s="135"/>
      <c r="C205" s="136" t="s">
        <v>295</v>
      </c>
      <c r="D205" s="136" t="s">
        <v>128</v>
      </c>
      <c r="E205" s="137" t="s">
        <v>296</v>
      </c>
      <c r="F205" s="138" t="s">
        <v>297</v>
      </c>
      <c r="G205" s="139" t="s">
        <v>144</v>
      </c>
      <c r="H205" s="140">
        <v>10</v>
      </c>
      <c r="I205" s="141"/>
      <c r="J205" s="141">
        <f>ROUND(I205*H205,2)</f>
        <v>0</v>
      </c>
      <c r="K205" s="138" t="s">
        <v>132</v>
      </c>
      <c r="L205" s="29"/>
      <c r="M205" s="142" t="s">
        <v>1</v>
      </c>
      <c r="N205" s="143" t="s">
        <v>38</v>
      </c>
      <c r="O205" s="144">
        <v>0.12</v>
      </c>
      <c r="P205" s="144">
        <f>O205*H205</f>
        <v>1.2</v>
      </c>
      <c r="Q205" s="144">
        <v>0</v>
      </c>
      <c r="R205" s="144">
        <f>Q205*H205</f>
        <v>0</v>
      </c>
      <c r="S205" s="144">
        <v>5.0000000000000001E-3</v>
      </c>
      <c r="T205" s="145">
        <f>S205*H205</f>
        <v>0.05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46" t="s">
        <v>203</v>
      </c>
      <c r="AT205" s="146" t="s">
        <v>128</v>
      </c>
      <c r="AU205" s="146" t="s">
        <v>83</v>
      </c>
      <c r="AY205" s="16" t="s">
        <v>125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81</v>
      </c>
      <c r="BK205" s="147">
        <f>ROUND(I205*H205,2)</f>
        <v>0</v>
      </c>
      <c r="BL205" s="16" t="s">
        <v>203</v>
      </c>
      <c r="BM205" s="146" t="s">
        <v>298</v>
      </c>
    </row>
    <row r="206" spans="1:65" s="2" customFormat="1" ht="24" customHeight="1">
      <c r="A206" s="28"/>
      <c r="B206" s="135"/>
      <c r="C206" s="136" t="s">
        <v>299</v>
      </c>
      <c r="D206" s="136" t="s">
        <v>128</v>
      </c>
      <c r="E206" s="137" t="s">
        <v>300</v>
      </c>
      <c r="F206" s="138" t="s">
        <v>301</v>
      </c>
      <c r="G206" s="139" t="s">
        <v>219</v>
      </c>
      <c r="H206" s="140">
        <v>111784.17</v>
      </c>
      <c r="I206" s="141"/>
      <c r="J206" s="141">
        <f>ROUND(I206*H206,2)</f>
        <v>0</v>
      </c>
      <c r="K206" s="138" t="s">
        <v>132</v>
      </c>
      <c r="L206" s="29"/>
      <c r="M206" s="142" t="s">
        <v>1</v>
      </c>
      <c r="N206" s="143" t="s">
        <v>38</v>
      </c>
      <c r="O206" s="144">
        <v>0</v>
      </c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46" t="s">
        <v>203</v>
      </c>
      <c r="AT206" s="146" t="s">
        <v>128</v>
      </c>
      <c r="AU206" s="146" t="s">
        <v>83</v>
      </c>
      <c r="AY206" s="16" t="s">
        <v>125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6" t="s">
        <v>81</v>
      </c>
      <c r="BK206" s="147">
        <f>ROUND(I206*H206,2)</f>
        <v>0</v>
      </c>
      <c r="BL206" s="16" t="s">
        <v>203</v>
      </c>
      <c r="BM206" s="146" t="s">
        <v>302</v>
      </c>
    </row>
    <row r="207" spans="1:65" s="12" customFormat="1" ht="22.9" customHeight="1">
      <c r="B207" s="123"/>
      <c r="D207" s="124" t="s">
        <v>72</v>
      </c>
      <c r="E207" s="133" t="s">
        <v>303</v>
      </c>
      <c r="F207" s="133" t="s">
        <v>304</v>
      </c>
      <c r="J207" s="134">
        <f>BK207</f>
        <v>0</v>
      </c>
      <c r="L207" s="123"/>
      <c r="M207" s="127"/>
      <c r="N207" s="128"/>
      <c r="O207" s="128"/>
      <c r="P207" s="129">
        <f>SUM(P208:P224)</f>
        <v>0</v>
      </c>
      <c r="Q207" s="128"/>
      <c r="R207" s="129">
        <f>SUM(R208:R224)</f>
        <v>0</v>
      </c>
      <c r="S207" s="128"/>
      <c r="T207" s="130">
        <f>SUM(T208:T224)</f>
        <v>0</v>
      </c>
      <c r="AR207" s="124" t="s">
        <v>83</v>
      </c>
      <c r="AT207" s="131" t="s">
        <v>72</v>
      </c>
      <c r="AU207" s="131" t="s">
        <v>81</v>
      </c>
      <c r="AY207" s="124" t="s">
        <v>125</v>
      </c>
      <c r="BK207" s="132">
        <f>SUM(BK208:BK224)</f>
        <v>0</v>
      </c>
    </row>
    <row r="208" spans="1:65" s="2" customFormat="1" ht="24" customHeight="1">
      <c r="A208" s="28"/>
      <c r="B208" s="135"/>
      <c r="C208" s="136" t="s">
        <v>305</v>
      </c>
      <c r="D208" s="136" t="s">
        <v>128</v>
      </c>
      <c r="E208" s="137" t="s">
        <v>306</v>
      </c>
      <c r="F208" s="138" t="s">
        <v>434</v>
      </c>
      <c r="G208" s="139" t="s">
        <v>252</v>
      </c>
      <c r="H208" s="140">
        <v>168</v>
      </c>
      <c r="I208" s="141"/>
      <c r="J208" s="141">
        <f>ROUND(I208*H208,2)</f>
        <v>0</v>
      </c>
      <c r="K208" s="138" t="s">
        <v>1</v>
      </c>
      <c r="L208" s="29"/>
      <c r="M208" s="142" t="s">
        <v>1</v>
      </c>
      <c r="N208" s="143" t="s">
        <v>38</v>
      </c>
      <c r="O208" s="144">
        <v>0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46" t="s">
        <v>203</v>
      </c>
      <c r="AT208" s="146" t="s">
        <v>128</v>
      </c>
      <c r="AU208" s="146" t="s">
        <v>83</v>
      </c>
      <c r="AY208" s="16" t="s">
        <v>125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81</v>
      </c>
      <c r="BK208" s="147">
        <f>ROUND(I208*H208,2)</f>
        <v>0</v>
      </c>
      <c r="BL208" s="16" t="s">
        <v>203</v>
      </c>
      <c r="BM208" s="146" t="s">
        <v>307</v>
      </c>
    </row>
    <row r="209" spans="1:65" s="13" customFormat="1">
      <c r="B209" s="148"/>
      <c r="D209" s="149" t="s">
        <v>135</v>
      </c>
      <c r="E209" s="150" t="s">
        <v>1</v>
      </c>
      <c r="F209" s="151" t="s">
        <v>308</v>
      </c>
      <c r="H209" s="152">
        <v>168</v>
      </c>
      <c r="L209" s="148"/>
      <c r="M209" s="153"/>
      <c r="N209" s="154"/>
      <c r="O209" s="154"/>
      <c r="P209" s="154"/>
      <c r="Q209" s="154"/>
      <c r="R209" s="154"/>
      <c r="S209" s="154"/>
      <c r="T209" s="155"/>
      <c r="AT209" s="150" t="s">
        <v>135</v>
      </c>
      <c r="AU209" s="150" t="s">
        <v>83</v>
      </c>
      <c r="AV209" s="13" t="s">
        <v>83</v>
      </c>
      <c r="AW209" s="13" t="s">
        <v>29</v>
      </c>
      <c r="AX209" s="13" t="s">
        <v>81</v>
      </c>
      <c r="AY209" s="150" t="s">
        <v>125</v>
      </c>
    </row>
    <row r="210" spans="1:65" s="2" customFormat="1" ht="24" customHeight="1">
      <c r="A210" s="28"/>
      <c r="B210" s="135"/>
      <c r="C210" s="136" t="s">
        <v>309</v>
      </c>
      <c r="D210" s="136" t="s">
        <v>128</v>
      </c>
      <c r="E210" s="137" t="s">
        <v>310</v>
      </c>
      <c r="F210" s="138" t="s">
        <v>311</v>
      </c>
      <c r="G210" s="139" t="s">
        <v>252</v>
      </c>
      <c r="H210" s="140">
        <v>1</v>
      </c>
      <c r="I210" s="141"/>
      <c r="J210" s="141">
        <f>ROUND(I210*H210,2)</f>
        <v>0</v>
      </c>
      <c r="K210" s="138" t="s">
        <v>1</v>
      </c>
      <c r="L210" s="29"/>
      <c r="M210" s="142" t="s">
        <v>1</v>
      </c>
      <c r="N210" s="143" t="s">
        <v>38</v>
      </c>
      <c r="O210" s="144">
        <v>0</v>
      </c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46" t="s">
        <v>203</v>
      </c>
      <c r="AT210" s="146" t="s">
        <v>128</v>
      </c>
      <c r="AU210" s="146" t="s">
        <v>83</v>
      </c>
      <c r="AY210" s="16" t="s">
        <v>125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81</v>
      </c>
      <c r="BK210" s="147">
        <f>ROUND(I210*H210,2)</f>
        <v>0</v>
      </c>
      <c r="BL210" s="16" t="s">
        <v>203</v>
      </c>
      <c r="BM210" s="146" t="s">
        <v>312</v>
      </c>
    </row>
    <row r="211" spans="1:65" s="13" customFormat="1">
      <c r="B211" s="148"/>
      <c r="D211" s="149" t="s">
        <v>135</v>
      </c>
      <c r="E211" s="150" t="s">
        <v>1</v>
      </c>
      <c r="F211" s="151" t="s">
        <v>313</v>
      </c>
      <c r="H211" s="152">
        <v>1</v>
      </c>
      <c r="L211" s="148"/>
      <c r="M211" s="153"/>
      <c r="N211" s="154"/>
      <c r="O211" s="154"/>
      <c r="P211" s="154"/>
      <c r="Q211" s="154"/>
      <c r="R211" s="154"/>
      <c r="S211" s="154"/>
      <c r="T211" s="155"/>
      <c r="AT211" s="150" t="s">
        <v>135</v>
      </c>
      <c r="AU211" s="150" t="s">
        <v>83</v>
      </c>
      <c r="AV211" s="13" t="s">
        <v>83</v>
      </c>
      <c r="AW211" s="13" t="s">
        <v>29</v>
      </c>
      <c r="AX211" s="13" t="s">
        <v>81</v>
      </c>
      <c r="AY211" s="150" t="s">
        <v>125</v>
      </c>
    </row>
    <row r="212" spans="1:65" s="2" customFormat="1" ht="24" customHeight="1">
      <c r="A212" s="28"/>
      <c r="B212" s="135"/>
      <c r="C212" s="136" t="s">
        <v>314</v>
      </c>
      <c r="D212" s="136" t="s">
        <v>128</v>
      </c>
      <c r="E212" s="137" t="s">
        <v>315</v>
      </c>
      <c r="F212" s="138" t="s">
        <v>316</v>
      </c>
      <c r="G212" s="139" t="s">
        <v>252</v>
      </c>
      <c r="H212" s="140">
        <v>1</v>
      </c>
      <c r="I212" s="141"/>
      <c r="J212" s="141">
        <f>ROUND(I212*H212,2)</f>
        <v>0</v>
      </c>
      <c r="K212" s="138" t="s">
        <v>1</v>
      </c>
      <c r="L212" s="29"/>
      <c r="M212" s="142" t="s">
        <v>1</v>
      </c>
      <c r="N212" s="143" t="s">
        <v>38</v>
      </c>
      <c r="O212" s="144">
        <v>0</v>
      </c>
      <c r="P212" s="144">
        <f>O212*H212</f>
        <v>0</v>
      </c>
      <c r="Q212" s="144">
        <v>0</v>
      </c>
      <c r="R212" s="144">
        <f>Q212*H212</f>
        <v>0</v>
      </c>
      <c r="S212" s="144">
        <v>0</v>
      </c>
      <c r="T212" s="145">
        <f>S212*H212</f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46" t="s">
        <v>203</v>
      </c>
      <c r="AT212" s="146" t="s">
        <v>128</v>
      </c>
      <c r="AU212" s="146" t="s">
        <v>83</v>
      </c>
      <c r="AY212" s="16" t="s">
        <v>125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6" t="s">
        <v>81</v>
      </c>
      <c r="BK212" s="147">
        <f>ROUND(I212*H212,2)</f>
        <v>0</v>
      </c>
      <c r="BL212" s="16" t="s">
        <v>203</v>
      </c>
      <c r="BM212" s="146" t="s">
        <v>317</v>
      </c>
    </row>
    <row r="213" spans="1:65" s="13" customFormat="1">
      <c r="B213" s="148"/>
      <c r="D213" s="149" t="s">
        <v>135</v>
      </c>
      <c r="E213" s="150" t="s">
        <v>1</v>
      </c>
      <c r="F213" s="151" t="s">
        <v>318</v>
      </c>
      <c r="H213" s="152">
        <v>1</v>
      </c>
      <c r="L213" s="148"/>
      <c r="M213" s="153"/>
      <c r="N213" s="154"/>
      <c r="O213" s="154"/>
      <c r="P213" s="154"/>
      <c r="Q213" s="154"/>
      <c r="R213" s="154"/>
      <c r="S213" s="154"/>
      <c r="T213" s="155"/>
      <c r="AT213" s="150" t="s">
        <v>135</v>
      </c>
      <c r="AU213" s="150" t="s">
        <v>83</v>
      </c>
      <c r="AV213" s="13" t="s">
        <v>83</v>
      </c>
      <c r="AW213" s="13" t="s">
        <v>29</v>
      </c>
      <c r="AX213" s="13" t="s">
        <v>81</v>
      </c>
      <c r="AY213" s="150" t="s">
        <v>125</v>
      </c>
    </row>
    <row r="214" spans="1:65" s="2" customFormat="1" ht="24" customHeight="1">
      <c r="A214" s="28"/>
      <c r="B214" s="135"/>
      <c r="C214" s="136" t="s">
        <v>319</v>
      </c>
      <c r="D214" s="136" t="s">
        <v>128</v>
      </c>
      <c r="E214" s="137" t="s">
        <v>320</v>
      </c>
      <c r="F214" s="138" t="s">
        <v>321</v>
      </c>
      <c r="G214" s="139" t="s">
        <v>252</v>
      </c>
      <c r="H214" s="140">
        <v>1</v>
      </c>
      <c r="I214" s="141"/>
      <c r="J214" s="141">
        <f>ROUND(I214*H214,2)</f>
        <v>0</v>
      </c>
      <c r="K214" s="138" t="s">
        <v>1</v>
      </c>
      <c r="L214" s="29"/>
      <c r="M214" s="142" t="s">
        <v>1</v>
      </c>
      <c r="N214" s="143" t="s">
        <v>38</v>
      </c>
      <c r="O214" s="144">
        <v>0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46" t="s">
        <v>203</v>
      </c>
      <c r="AT214" s="146" t="s">
        <v>128</v>
      </c>
      <c r="AU214" s="146" t="s">
        <v>83</v>
      </c>
      <c r="AY214" s="16" t="s">
        <v>125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6" t="s">
        <v>81</v>
      </c>
      <c r="BK214" s="147">
        <f>ROUND(I214*H214,2)</f>
        <v>0</v>
      </c>
      <c r="BL214" s="16" t="s">
        <v>203</v>
      </c>
      <c r="BM214" s="146" t="s">
        <v>322</v>
      </c>
    </row>
    <row r="215" spans="1:65" s="13" customFormat="1">
      <c r="B215" s="148"/>
      <c r="D215" s="149" t="s">
        <v>135</v>
      </c>
      <c r="E215" s="150" t="s">
        <v>1</v>
      </c>
      <c r="F215" s="151" t="s">
        <v>323</v>
      </c>
      <c r="H215" s="152">
        <v>1</v>
      </c>
      <c r="L215" s="148"/>
      <c r="M215" s="153"/>
      <c r="N215" s="154"/>
      <c r="O215" s="154"/>
      <c r="P215" s="154"/>
      <c r="Q215" s="154"/>
      <c r="R215" s="154"/>
      <c r="S215" s="154"/>
      <c r="T215" s="155"/>
      <c r="AT215" s="150" t="s">
        <v>135</v>
      </c>
      <c r="AU215" s="150" t="s">
        <v>83</v>
      </c>
      <c r="AV215" s="13" t="s">
        <v>83</v>
      </c>
      <c r="AW215" s="13" t="s">
        <v>29</v>
      </c>
      <c r="AX215" s="13" t="s">
        <v>81</v>
      </c>
      <c r="AY215" s="150" t="s">
        <v>125</v>
      </c>
    </row>
    <row r="216" spans="1:65" s="2" customFormat="1" ht="36" customHeight="1">
      <c r="A216" s="28"/>
      <c r="B216" s="135"/>
      <c r="C216" s="136" t="s">
        <v>324</v>
      </c>
      <c r="D216" s="136" t="s">
        <v>128</v>
      </c>
      <c r="E216" s="137" t="s">
        <v>325</v>
      </c>
      <c r="F216" s="138" t="s">
        <v>326</v>
      </c>
      <c r="G216" s="139" t="s">
        <v>252</v>
      </c>
      <c r="H216" s="140">
        <v>1</v>
      </c>
      <c r="I216" s="141"/>
      <c r="J216" s="141">
        <f>ROUND(I216*H216,2)</f>
        <v>0</v>
      </c>
      <c r="K216" s="138" t="s">
        <v>1</v>
      </c>
      <c r="L216" s="29"/>
      <c r="M216" s="142" t="s">
        <v>1</v>
      </c>
      <c r="N216" s="143" t="s">
        <v>38</v>
      </c>
      <c r="O216" s="144">
        <v>0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46" t="s">
        <v>203</v>
      </c>
      <c r="AT216" s="146" t="s">
        <v>128</v>
      </c>
      <c r="AU216" s="146" t="s">
        <v>83</v>
      </c>
      <c r="AY216" s="16" t="s">
        <v>125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6" t="s">
        <v>81</v>
      </c>
      <c r="BK216" s="147">
        <f>ROUND(I216*H216,2)</f>
        <v>0</v>
      </c>
      <c r="BL216" s="16" t="s">
        <v>203</v>
      </c>
      <c r="BM216" s="146" t="s">
        <v>327</v>
      </c>
    </row>
    <row r="217" spans="1:65" s="13" customFormat="1">
      <c r="B217" s="148"/>
      <c r="D217" s="149" t="s">
        <v>135</v>
      </c>
      <c r="E217" s="150" t="s">
        <v>1</v>
      </c>
      <c r="F217" s="151" t="s">
        <v>328</v>
      </c>
      <c r="H217" s="152">
        <v>1</v>
      </c>
      <c r="L217" s="148"/>
      <c r="M217" s="153"/>
      <c r="N217" s="154"/>
      <c r="O217" s="154"/>
      <c r="P217" s="154"/>
      <c r="Q217" s="154"/>
      <c r="R217" s="154"/>
      <c r="S217" s="154"/>
      <c r="T217" s="155"/>
      <c r="AT217" s="150" t="s">
        <v>135</v>
      </c>
      <c r="AU217" s="150" t="s">
        <v>83</v>
      </c>
      <c r="AV217" s="13" t="s">
        <v>83</v>
      </c>
      <c r="AW217" s="13" t="s">
        <v>29</v>
      </c>
      <c r="AX217" s="13" t="s">
        <v>81</v>
      </c>
      <c r="AY217" s="150" t="s">
        <v>125</v>
      </c>
    </row>
    <row r="218" spans="1:65" s="2" customFormat="1" ht="24" customHeight="1">
      <c r="A218" s="28"/>
      <c r="B218" s="135"/>
      <c r="C218" s="136" t="s">
        <v>329</v>
      </c>
      <c r="D218" s="136" t="s">
        <v>128</v>
      </c>
      <c r="E218" s="137" t="s">
        <v>330</v>
      </c>
      <c r="F218" s="138" t="s">
        <v>331</v>
      </c>
      <c r="G218" s="139" t="s">
        <v>131</v>
      </c>
      <c r="H218" s="140">
        <v>23.56</v>
      </c>
      <c r="I218" s="141"/>
      <c r="J218" s="141">
        <f>ROUND(I218*H218,2)</f>
        <v>0</v>
      </c>
      <c r="K218" s="138" t="s">
        <v>1</v>
      </c>
      <c r="L218" s="29"/>
      <c r="M218" s="142" t="s">
        <v>1</v>
      </c>
      <c r="N218" s="143" t="s">
        <v>38</v>
      </c>
      <c r="O218" s="144">
        <v>0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46" t="s">
        <v>203</v>
      </c>
      <c r="AT218" s="146" t="s">
        <v>128</v>
      </c>
      <c r="AU218" s="146" t="s">
        <v>83</v>
      </c>
      <c r="AY218" s="16" t="s">
        <v>125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6" t="s">
        <v>81</v>
      </c>
      <c r="BK218" s="147">
        <f>ROUND(I218*H218,2)</f>
        <v>0</v>
      </c>
      <c r="BL218" s="16" t="s">
        <v>203</v>
      </c>
      <c r="BM218" s="146" t="s">
        <v>332</v>
      </c>
    </row>
    <row r="219" spans="1:65" s="13" customFormat="1">
      <c r="B219" s="148"/>
      <c r="D219" s="149" t="s">
        <v>135</v>
      </c>
      <c r="E219" s="150" t="s">
        <v>1</v>
      </c>
      <c r="F219" s="151" t="s">
        <v>333</v>
      </c>
      <c r="H219" s="152">
        <v>23.56</v>
      </c>
      <c r="L219" s="148"/>
      <c r="M219" s="153"/>
      <c r="N219" s="154"/>
      <c r="O219" s="154"/>
      <c r="P219" s="154"/>
      <c r="Q219" s="154"/>
      <c r="R219" s="154"/>
      <c r="S219" s="154"/>
      <c r="T219" s="155"/>
      <c r="AT219" s="150" t="s">
        <v>135</v>
      </c>
      <c r="AU219" s="150" t="s">
        <v>83</v>
      </c>
      <c r="AV219" s="13" t="s">
        <v>83</v>
      </c>
      <c r="AW219" s="13" t="s">
        <v>29</v>
      </c>
      <c r="AX219" s="13" t="s">
        <v>81</v>
      </c>
      <c r="AY219" s="150" t="s">
        <v>125</v>
      </c>
    </row>
    <row r="220" spans="1:65" s="2" customFormat="1" ht="24" customHeight="1">
      <c r="A220" s="28"/>
      <c r="B220" s="135"/>
      <c r="C220" s="136" t="s">
        <v>334</v>
      </c>
      <c r="D220" s="136" t="s">
        <v>128</v>
      </c>
      <c r="E220" s="137" t="s">
        <v>335</v>
      </c>
      <c r="F220" s="138" t="s">
        <v>336</v>
      </c>
      <c r="G220" s="139" t="s">
        <v>209</v>
      </c>
      <c r="H220" s="140">
        <v>1756</v>
      </c>
      <c r="I220" s="141"/>
      <c r="J220" s="141">
        <f>ROUND(I220*H220,2)</f>
        <v>0</v>
      </c>
      <c r="K220" s="138" t="s">
        <v>1</v>
      </c>
      <c r="L220" s="29"/>
      <c r="M220" s="142" t="s">
        <v>1</v>
      </c>
      <c r="N220" s="143" t="s">
        <v>38</v>
      </c>
      <c r="O220" s="144">
        <v>0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46" t="s">
        <v>203</v>
      </c>
      <c r="AT220" s="146" t="s">
        <v>128</v>
      </c>
      <c r="AU220" s="146" t="s">
        <v>83</v>
      </c>
      <c r="AY220" s="16" t="s">
        <v>125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6" t="s">
        <v>81</v>
      </c>
      <c r="BK220" s="147">
        <f>ROUND(I220*H220,2)</f>
        <v>0</v>
      </c>
      <c r="BL220" s="16" t="s">
        <v>203</v>
      </c>
      <c r="BM220" s="146" t="s">
        <v>337</v>
      </c>
    </row>
    <row r="221" spans="1:65" s="13" customFormat="1">
      <c r="B221" s="148"/>
      <c r="D221" s="149" t="s">
        <v>135</v>
      </c>
      <c r="E221" s="150" t="s">
        <v>1</v>
      </c>
      <c r="F221" s="151" t="s">
        <v>338</v>
      </c>
      <c r="H221" s="152">
        <v>1756</v>
      </c>
      <c r="L221" s="148"/>
      <c r="M221" s="153"/>
      <c r="N221" s="154"/>
      <c r="O221" s="154"/>
      <c r="P221" s="154"/>
      <c r="Q221" s="154"/>
      <c r="R221" s="154"/>
      <c r="S221" s="154"/>
      <c r="T221" s="155"/>
      <c r="AT221" s="150" t="s">
        <v>135</v>
      </c>
      <c r="AU221" s="150" t="s">
        <v>83</v>
      </c>
      <c r="AV221" s="13" t="s">
        <v>83</v>
      </c>
      <c r="AW221" s="13" t="s">
        <v>29</v>
      </c>
      <c r="AX221" s="13" t="s">
        <v>81</v>
      </c>
      <c r="AY221" s="150" t="s">
        <v>125</v>
      </c>
    </row>
    <row r="222" spans="1:65" s="2" customFormat="1" ht="24" customHeight="1">
      <c r="A222" s="28"/>
      <c r="B222" s="135"/>
      <c r="C222" s="136" t="s">
        <v>339</v>
      </c>
      <c r="D222" s="136" t="s">
        <v>128</v>
      </c>
      <c r="E222" s="137" t="s">
        <v>340</v>
      </c>
      <c r="F222" s="138" t="s">
        <v>341</v>
      </c>
      <c r="G222" s="139" t="s">
        <v>252</v>
      </c>
      <c r="H222" s="140">
        <v>14</v>
      </c>
      <c r="I222" s="141"/>
      <c r="J222" s="141">
        <f>ROUND(I222*H222,2)</f>
        <v>0</v>
      </c>
      <c r="K222" s="138" t="s">
        <v>1</v>
      </c>
      <c r="L222" s="29"/>
      <c r="M222" s="142" t="s">
        <v>1</v>
      </c>
      <c r="N222" s="143" t="s">
        <v>38</v>
      </c>
      <c r="O222" s="144">
        <v>0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46" t="s">
        <v>203</v>
      </c>
      <c r="AT222" s="146" t="s">
        <v>128</v>
      </c>
      <c r="AU222" s="146" t="s">
        <v>83</v>
      </c>
      <c r="AY222" s="16" t="s">
        <v>125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6" t="s">
        <v>81</v>
      </c>
      <c r="BK222" s="147">
        <f>ROUND(I222*H222,2)</f>
        <v>0</v>
      </c>
      <c r="BL222" s="16" t="s">
        <v>203</v>
      </c>
      <c r="BM222" s="146" t="s">
        <v>342</v>
      </c>
    </row>
    <row r="223" spans="1:65" s="2" customFormat="1" ht="24" customHeight="1">
      <c r="A223" s="28"/>
      <c r="B223" s="135"/>
      <c r="C223" s="136" t="s">
        <v>343</v>
      </c>
      <c r="D223" s="136" t="s">
        <v>128</v>
      </c>
      <c r="E223" s="137" t="s">
        <v>344</v>
      </c>
      <c r="F223" s="138" t="s">
        <v>345</v>
      </c>
      <c r="G223" s="139" t="s">
        <v>252</v>
      </c>
      <c r="H223" s="140">
        <v>12</v>
      </c>
      <c r="I223" s="141"/>
      <c r="J223" s="141">
        <f>ROUND(I223*H223,2)</f>
        <v>0</v>
      </c>
      <c r="K223" s="138" t="s">
        <v>1</v>
      </c>
      <c r="L223" s="29"/>
      <c r="M223" s="142" t="s">
        <v>1</v>
      </c>
      <c r="N223" s="143" t="s">
        <v>38</v>
      </c>
      <c r="O223" s="144">
        <v>0</v>
      </c>
      <c r="P223" s="144">
        <f>O223*H223</f>
        <v>0</v>
      </c>
      <c r="Q223" s="144">
        <v>0</v>
      </c>
      <c r="R223" s="144">
        <f>Q223*H223</f>
        <v>0</v>
      </c>
      <c r="S223" s="144">
        <v>0</v>
      </c>
      <c r="T223" s="145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46" t="s">
        <v>203</v>
      </c>
      <c r="AT223" s="146" t="s">
        <v>128</v>
      </c>
      <c r="AU223" s="146" t="s">
        <v>83</v>
      </c>
      <c r="AY223" s="16" t="s">
        <v>125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6" t="s">
        <v>81</v>
      </c>
      <c r="BK223" s="147">
        <f>ROUND(I223*H223,2)</f>
        <v>0</v>
      </c>
      <c r="BL223" s="16" t="s">
        <v>203</v>
      </c>
      <c r="BM223" s="146" t="s">
        <v>346</v>
      </c>
    </row>
    <row r="224" spans="1:65" s="2" customFormat="1" ht="24" customHeight="1">
      <c r="A224" s="28"/>
      <c r="B224" s="135"/>
      <c r="C224" s="136" t="s">
        <v>347</v>
      </c>
      <c r="D224" s="136" t="s">
        <v>128</v>
      </c>
      <c r="E224" s="137" t="s">
        <v>348</v>
      </c>
      <c r="F224" s="138" t="s">
        <v>349</v>
      </c>
      <c r="G224" s="139" t="s">
        <v>219</v>
      </c>
      <c r="H224" s="140">
        <v>8348.3439999999991</v>
      </c>
      <c r="I224" s="141"/>
      <c r="J224" s="141">
        <f>ROUND(I224*H224,2)</f>
        <v>0</v>
      </c>
      <c r="K224" s="138" t="s">
        <v>132</v>
      </c>
      <c r="L224" s="29"/>
      <c r="M224" s="142" t="s">
        <v>1</v>
      </c>
      <c r="N224" s="143" t="s">
        <v>38</v>
      </c>
      <c r="O224" s="144">
        <v>0</v>
      </c>
      <c r="P224" s="144">
        <f>O224*H224</f>
        <v>0</v>
      </c>
      <c r="Q224" s="144">
        <v>0</v>
      </c>
      <c r="R224" s="144">
        <f>Q224*H224</f>
        <v>0</v>
      </c>
      <c r="S224" s="144">
        <v>0</v>
      </c>
      <c r="T224" s="145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46" t="s">
        <v>203</v>
      </c>
      <c r="AT224" s="146" t="s">
        <v>128</v>
      </c>
      <c r="AU224" s="146" t="s">
        <v>83</v>
      </c>
      <c r="AY224" s="16" t="s">
        <v>125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81</v>
      </c>
      <c r="BK224" s="147">
        <f>ROUND(I224*H224,2)</f>
        <v>0</v>
      </c>
      <c r="BL224" s="16" t="s">
        <v>203</v>
      </c>
      <c r="BM224" s="146" t="s">
        <v>350</v>
      </c>
    </row>
    <row r="225" spans="1:65" s="12" customFormat="1" ht="22.9" customHeight="1">
      <c r="B225" s="123"/>
      <c r="D225" s="124" t="s">
        <v>72</v>
      </c>
      <c r="E225" s="133" t="s">
        <v>351</v>
      </c>
      <c r="F225" s="133" t="s">
        <v>352</v>
      </c>
      <c r="J225" s="134">
        <f>BK225</f>
        <v>0</v>
      </c>
      <c r="L225" s="123"/>
      <c r="M225" s="127"/>
      <c r="N225" s="128"/>
      <c r="O225" s="128"/>
      <c r="P225" s="129">
        <f>SUM(P226:P233)</f>
        <v>15.753200000000001</v>
      </c>
      <c r="Q225" s="128"/>
      <c r="R225" s="129">
        <f>SUM(R226:R233)</f>
        <v>0.19545000000000001</v>
      </c>
      <c r="S225" s="128"/>
      <c r="T225" s="130">
        <f>SUM(T226:T233)</f>
        <v>1.5452400000000002</v>
      </c>
      <c r="AR225" s="124" t="s">
        <v>83</v>
      </c>
      <c r="AT225" s="131" t="s">
        <v>72</v>
      </c>
      <c r="AU225" s="131" t="s">
        <v>81</v>
      </c>
      <c r="AY225" s="124" t="s">
        <v>125</v>
      </c>
      <c r="BK225" s="132">
        <f>SUM(BK226:BK233)</f>
        <v>0</v>
      </c>
    </row>
    <row r="226" spans="1:65" s="2" customFormat="1" ht="16.5" customHeight="1">
      <c r="A226" s="28"/>
      <c r="B226" s="135"/>
      <c r="C226" s="136" t="s">
        <v>353</v>
      </c>
      <c r="D226" s="136" t="s">
        <v>128</v>
      </c>
      <c r="E226" s="137" t="s">
        <v>354</v>
      </c>
      <c r="F226" s="138" t="s">
        <v>355</v>
      </c>
      <c r="G226" s="139" t="s">
        <v>131</v>
      </c>
      <c r="H226" s="140">
        <v>10</v>
      </c>
      <c r="I226" s="141"/>
      <c r="J226" s="141">
        <f>ROUND(I226*H226,2)</f>
        <v>0</v>
      </c>
      <c r="K226" s="138" t="s">
        <v>132</v>
      </c>
      <c r="L226" s="29"/>
      <c r="M226" s="142" t="s">
        <v>1</v>
      </c>
      <c r="N226" s="143" t="s">
        <v>38</v>
      </c>
      <c r="O226" s="144">
        <v>4.3999999999999997E-2</v>
      </c>
      <c r="P226" s="144">
        <f>O226*H226</f>
        <v>0.43999999999999995</v>
      </c>
      <c r="Q226" s="144">
        <v>2.9999999999999997E-4</v>
      </c>
      <c r="R226" s="144">
        <f>Q226*H226</f>
        <v>2.9999999999999996E-3</v>
      </c>
      <c r="S226" s="144">
        <v>0</v>
      </c>
      <c r="T226" s="145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46" t="s">
        <v>203</v>
      </c>
      <c r="AT226" s="146" t="s">
        <v>128</v>
      </c>
      <c r="AU226" s="146" t="s">
        <v>83</v>
      </c>
      <c r="AY226" s="16" t="s">
        <v>125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6" t="s">
        <v>81</v>
      </c>
      <c r="BK226" s="147">
        <f>ROUND(I226*H226,2)</f>
        <v>0</v>
      </c>
      <c r="BL226" s="16" t="s">
        <v>203</v>
      </c>
      <c r="BM226" s="146" t="s">
        <v>356</v>
      </c>
    </row>
    <row r="227" spans="1:65" s="13" customFormat="1">
      <c r="B227" s="148"/>
      <c r="D227" s="149" t="s">
        <v>135</v>
      </c>
      <c r="E227" s="150" t="s">
        <v>1</v>
      </c>
      <c r="F227" s="151" t="s">
        <v>357</v>
      </c>
      <c r="H227" s="152">
        <v>10</v>
      </c>
      <c r="L227" s="148"/>
      <c r="M227" s="153"/>
      <c r="N227" s="154"/>
      <c r="O227" s="154"/>
      <c r="P227" s="154"/>
      <c r="Q227" s="154"/>
      <c r="R227" s="154"/>
      <c r="S227" s="154"/>
      <c r="T227" s="155"/>
      <c r="AT227" s="150" t="s">
        <v>135</v>
      </c>
      <c r="AU227" s="150" t="s">
        <v>83</v>
      </c>
      <c r="AV227" s="13" t="s">
        <v>83</v>
      </c>
      <c r="AW227" s="13" t="s">
        <v>29</v>
      </c>
      <c r="AX227" s="13" t="s">
        <v>81</v>
      </c>
      <c r="AY227" s="150" t="s">
        <v>125</v>
      </c>
    </row>
    <row r="228" spans="1:65" s="2" customFormat="1" ht="24" customHeight="1">
      <c r="A228" s="28"/>
      <c r="B228" s="135"/>
      <c r="C228" s="136" t="s">
        <v>358</v>
      </c>
      <c r="D228" s="136" t="s">
        <v>128</v>
      </c>
      <c r="E228" s="137" t="s">
        <v>359</v>
      </c>
      <c r="F228" s="138" t="s">
        <v>360</v>
      </c>
      <c r="G228" s="139" t="s">
        <v>131</v>
      </c>
      <c r="H228" s="140">
        <v>18.96</v>
      </c>
      <c r="I228" s="141"/>
      <c r="J228" s="141">
        <f>ROUND(I228*H228,2)</f>
        <v>0</v>
      </c>
      <c r="K228" s="138" t="s">
        <v>132</v>
      </c>
      <c r="L228" s="29"/>
      <c r="M228" s="142" t="s">
        <v>1</v>
      </c>
      <c r="N228" s="143" t="s">
        <v>38</v>
      </c>
      <c r="O228" s="144">
        <v>0.29499999999999998</v>
      </c>
      <c r="P228" s="144">
        <f>O228*H228</f>
        <v>5.5932000000000004</v>
      </c>
      <c r="Q228" s="144">
        <v>0</v>
      </c>
      <c r="R228" s="144">
        <f>Q228*H228</f>
        <v>0</v>
      </c>
      <c r="S228" s="144">
        <v>8.1500000000000003E-2</v>
      </c>
      <c r="T228" s="145">
        <f>S228*H228</f>
        <v>1.5452400000000002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46" t="s">
        <v>203</v>
      </c>
      <c r="AT228" s="146" t="s">
        <v>128</v>
      </c>
      <c r="AU228" s="146" t="s">
        <v>83</v>
      </c>
      <c r="AY228" s="16" t="s">
        <v>125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6" t="s">
        <v>81</v>
      </c>
      <c r="BK228" s="147">
        <f>ROUND(I228*H228,2)</f>
        <v>0</v>
      </c>
      <c r="BL228" s="16" t="s">
        <v>203</v>
      </c>
      <c r="BM228" s="146" t="s">
        <v>361</v>
      </c>
    </row>
    <row r="229" spans="1:65" s="13" customFormat="1">
      <c r="B229" s="148"/>
      <c r="D229" s="149" t="s">
        <v>135</v>
      </c>
      <c r="E229" s="150" t="s">
        <v>1</v>
      </c>
      <c r="F229" s="151" t="s">
        <v>362</v>
      </c>
      <c r="H229" s="152">
        <v>18.96</v>
      </c>
      <c r="L229" s="148"/>
      <c r="M229" s="153"/>
      <c r="N229" s="154"/>
      <c r="O229" s="154"/>
      <c r="P229" s="154"/>
      <c r="Q229" s="154"/>
      <c r="R229" s="154"/>
      <c r="S229" s="154"/>
      <c r="T229" s="155"/>
      <c r="AT229" s="150" t="s">
        <v>135</v>
      </c>
      <c r="AU229" s="150" t="s">
        <v>83</v>
      </c>
      <c r="AV229" s="13" t="s">
        <v>83</v>
      </c>
      <c r="AW229" s="13" t="s">
        <v>29</v>
      </c>
      <c r="AX229" s="13" t="s">
        <v>81</v>
      </c>
      <c r="AY229" s="150" t="s">
        <v>125</v>
      </c>
    </row>
    <row r="230" spans="1:65" s="2" customFormat="1" ht="24" customHeight="1">
      <c r="A230" s="28"/>
      <c r="B230" s="135"/>
      <c r="C230" s="136" t="s">
        <v>363</v>
      </c>
      <c r="D230" s="136" t="s">
        <v>128</v>
      </c>
      <c r="E230" s="137" t="s">
        <v>364</v>
      </c>
      <c r="F230" s="138" t="s">
        <v>365</v>
      </c>
      <c r="G230" s="139" t="s">
        <v>226</v>
      </c>
      <c r="H230" s="140">
        <v>45</v>
      </c>
      <c r="I230" s="141"/>
      <c r="J230" s="141">
        <f>ROUND(I230*H230,2)</f>
        <v>0</v>
      </c>
      <c r="K230" s="138" t="s">
        <v>132</v>
      </c>
      <c r="L230" s="29"/>
      <c r="M230" s="142" t="s">
        <v>1</v>
      </c>
      <c r="N230" s="143" t="s">
        <v>38</v>
      </c>
      <c r="O230" s="144">
        <v>0.216</v>
      </c>
      <c r="P230" s="144">
        <f>O230*H230</f>
        <v>9.7200000000000006</v>
      </c>
      <c r="Q230" s="144">
        <v>9.7999999999999997E-4</v>
      </c>
      <c r="R230" s="144">
        <f>Q230*H230</f>
        <v>4.41E-2</v>
      </c>
      <c r="S230" s="144">
        <v>0</v>
      </c>
      <c r="T230" s="145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46" t="s">
        <v>203</v>
      </c>
      <c r="AT230" s="146" t="s">
        <v>128</v>
      </c>
      <c r="AU230" s="146" t="s">
        <v>83</v>
      </c>
      <c r="AY230" s="16" t="s">
        <v>125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6" t="s">
        <v>81</v>
      </c>
      <c r="BK230" s="147">
        <f>ROUND(I230*H230,2)</f>
        <v>0</v>
      </c>
      <c r="BL230" s="16" t="s">
        <v>203</v>
      </c>
      <c r="BM230" s="146" t="s">
        <v>366</v>
      </c>
    </row>
    <row r="231" spans="1:65" s="2" customFormat="1" ht="16.5" customHeight="1">
      <c r="A231" s="28"/>
      <c r="B231" s="135"/>
      <c r="C231" s="163" t="s">
        <v>367</v>
      </c>
      <c r="D231" s="163" t="s">
        <v>368</v>
      </c>
      <c r="E231" s="164" t="s">
        <v>369</v>
      </c>
      <c r="F231" s="165" t="s">
        <v>370</v>
      </c>
      <c r="G231" s="166" t="s">
        <v>131</v>
      </c>
      <c r="H231" s="167">
        <v>11.5</v>
      </c>
      <c r="I231" s="168"/>
      <c r="J231" s="168">
        <f>ROUND(I231*H231,2)</f>
        <v>0</v>
      </c>
      <c r="K231" s="165" t="s">
        <v>132</v>
      </c>
      <c r="L231" s="169"/>
      <c r="M231" s="170" t="s">
        <v>1</v>
      </c>
      <c r="N231" s="171" t="s">
        <v>38</v>
      </c>
      <c r="O231" s="144">
        <v>0</v>
      </c>
      <c r="P231" s="144">
        <f>O231*H231</f>
        <v>0</v>
      </c>
      <c r="Q231" s="144">
        <v>1.29E-2</v>
      </c>
      <c r="R231" s="144">
        <f>Q231*H231</f>
        <v>0.14835000000000001</v>
      </c>
      <c r="S231" s="144">
        <v>0</v>
      </c>
      <c r="T231" s="145">
        <f>S231*H231</f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46" t="s">
        <v>291</v>
      </c>
      <c r="AT231" s="146" t="s">
        <v>368</v>
      </c>
      <c r="AU231" s="146" t="s">
        <v>83</v>
      </c>
      <c r="AY231" s="16" t="s">
        <v>125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81</v>
      </c>
      <c r="BK231" s="147">
        <f>ROUND(I231*H231,2)</f>
        <v>0</v>
      </c>
      <c r="BL231" s="16" t="s">
        <v>203</v>
      </c>
      <c r="BM231" s="146" t="s">
        <v>371</v>
      </c>
    </row>
    <row r="232" spans="1:65" s="13" customFormat="1">
      <c r="B232" s="148"/>
      <c r="D232" s="149" t="s">
        <v>135</v>
      </c>
      <c r="E232" s="150" t="s">
        <v>1</v>
      </c>
      <c r="F232" s="151" t="s">
        <v>372</v>
      </c>
      <c r="H232" s="152">
        <v>11.5</v>
      </c>
      <c r="L232" s="148"/>
      <c r="M232" s="153"/>
      <c r="N232" s="154"/>
      <c r="O232" s="154"/>
      <c r="P232" s="154"/>
      <c r="Q232" s="154"/>
      <c r="R232" s="154"/>
      <c r="S232" s="154"/>
      <c r="T232" s="155"/>
      <c r="AT232" s="150" t="s">
        <v>135</v>
      </c>
      <c r="AU232" s="150" t="s">
        <v>83</v>
      </c>
      <c r="AV232" s="13" t="s">
        <v>83</v>
      </c>
      <c r="AW232" s="13" t="s">
        <v>29</v>
      </c>
      <c r="AX232" s="13" t="s">
        <v>81</v>
      </c>
      <c r="AY232" s="150" t="s">
        <v>125</v>
      </c>
    </row>
    <row r="233" spans="1:65" s="2" customFormat="1" ht="24" customHeight="1">
      <c r="A233" s="28"/>
      <c r="B233" s="135"/>
      <c r="C233" s="136" t="s">
        <v>373</v>
      </c>
      <c r="D233" s="136" t="s">
        <v>128</v>
      </c>
      <c r="E233" s="137" t="s">
        <v>374</v>
      </c>
      <c r="F233" s="138" t="s">
        <v>375</v>
      </c>
      <c r="G233" s="139" t="s">
        <v>219</v>
      </c>
      <c r="H233" s="140">
        <v>121.98699999999999</v>
      </c>
      <c r="I233" s="141"/>
      <c r="J233" s="141">
        <f>ROUND(I233*H233,2)</f>
        <v>0</v>
      </c>
      <c r="K233" s="138" t="s">
        <v>132</v>
      </c>
      <c r="L233" s="29"/>
      <c r="M233" s="142" t="s">
        <v>1</v>
      </c>
      <c r="N233" s="143" t="s">
        <v>38</v>
      </c>
      <c r="O233" s="144">
        <v>0</v>
      </c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5">
        <f>S233*H233</f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46" t="s">
        <v>203</v>
      </c>
      <c r="AT233" s="146" t="s">
        <v>128</v>
      </c>
      <c r="AU233" s="146" t="s">
        <v>83</v>
      </c>
      <c r="AY233" s="16" t="s">
        <v>125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6" t="s">
        <v>81</v>
      </c>
      <c r="BK233" s="147">
        <f>ROUND(I233*H233,2)</f>
        <v>0</v>
      </c>
      <c r="BL233" s="16" t="s">
        <v>203</v>
      </c>
      <c r="BM233" s="146" t="s">
        <v>376</v>
      </c>
    </row>
    <row r="234" spans="1:65" s="12" customFormat="1" ht="22.9" customHeight="1">
      <c r="B234" s="123"/>
      <c r="D234" s="124" t="s">
        <v>72</v>
      </c>
      <c r="E234" s="133" t="s">
        <v>377</v>
      </c>
      <c r="F234" s="133" t="s">
        <v>378</v>
      </c>
      <c r="J234" s="134">
        <f>BK234</f>
        <v>0</v>
      </c>
      <c r="L234" s="123"/>
      <c r="M234" s="127"/>
      <c r="N234" s="128"/>
      <c r="O234" s="128"/>
      <c r="P234" s="129">
        <f>SUM(P235:P244)</f>
        <v>71.484200000000001</v>
      </c>
      <c r="Q234" s="128"/>
      <c r="R234" s="129">
        <f>SUM(R235:R244)</f>
        <v>0.74731349999999996</v>
      </c>
      <c r="S234" s="128"/>
      <c r="T234" s="130">
        <f>SUM(T235:T244)</f>
        <v>0</v>
      </c>
      <c r="AR234" s="124" t="s">
        <v>83</v>
      </c>
      <c r="AT234" s="131" t="s">
        <v>72</v>
      </c>
      <c r="AU234" s="131" t="s">
        <v>81</v>
      </c>
      <c r="AY234" s="124" t="s">
        <v>125</v>
      </c>
      <c r="BK234" s="132">
        <f>SUM(BK235:BK244)</f>
        <v>0</v>
      </c>
    </row>
    <row r="235" spans="1:65" s="2" customFormat="1" ht="16.5" customHeight="1">
      <c r="A235" s="28"/>
      <c r="B235" s="135"/>
      <c r="C235" s="136" t="s">
        <v>379</v>
      </c>
      <c r="D235" s="136" t="s">
        <v>128</v>
      </c>
      <c r="E235" s="137" t="s">
        <v>380</v>
      </c>
      <c r="F235" s="138" t="s">
        <v>381</v>
      </c>
      <c r="G235" s="139" t="s">
        <v>131</v>
      </c>
      <c r="H235" s="140">
        <v>1513.8</v>
      </c>
      <c r="I235" s="141"/>
      <c r="J235" s="141">
        <f>ROUND(I235*H235,2)</f>
        <v>0</v>
      </c>
      <c r="K235" s="138" t="s">
        <v>132</v>
      </c>
      <c r="L235" s="29"/>
      <c r="M235" s="142" t="s">
        <v>1</v>
      </c>
      <c r="N235" s="143" t="s">
        <v>38</v>
      </c>
      <c r="O235" s="144">
        <v>1.2E-2</v>
      </c>
      <c r="P235" s="144">
        <f>O235*H235</f>
        <v>18.165600000000001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46" t="s">
        <v>203</v>
      </c>
      <c r="AT235" s="146" t="s">
        <v>128</v>
      </c>
      <c r="AU235" s="146" t="s">
        <v>83</v>
      </c>
      <c r="AY235" s="16" t="s">
        <v>125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6" t="s">
        <v>81</v>
      </c>
      <c r="BK235" s="147">
        <f>ROUND(I235*H235,2)</f>
        <v>0</v>
      </c>
      <c r="BL235" s="16" t="s">
        <v>203</v>
      </c>
      <c r="BM235" s="146" t="s">
        <v>382</v>
      </c>
    </row>
    <row r="236" spans="1:65" s="13" customFormat="1">
      <c r="B236" s="148"/>
      <c r="D236" s="149" t="s">
        <v>135</v>
      </c>
      <c r="E236" s="150" t="s">
        <v>1</v>
      </c>
      <c r="F236" s="151" t="s">
        <v>383</v>
      </c>
      <c r="H236" s="152">
        <v>1513.8</v>
      </c>
      <c r="L236" s="148"/>
      <c r="M236" s="153"/>
      <c r="N236" s="154"/>
      <c r="O236" s="154"/>
      <c r="P236" s="154"/>
      <c r="Q236" s="154"/>
      <c r="R236" s="154"/>
      <c r="S236" s="154"/>
      <c r="T236" s="155"/>
      <c r="AT236" s="150" t="s">
        <v>135</v>
      </c>
      <c r="AU236" s="150" t="s">
        <v>83</v>
      </c>
      <c r="AV236" s="13" t="s">
        <v>83</v>
      </c>
      <c r="AW236" s="13" t="s">
        <v>29</v>
      </c>
      <c r="AX236" s="13" t="s">
        <v>81</v>
      </c>
      <c r="AY236" s="150" t="s">
        <v>125</v>
      </c>
    </row>
    <row r="237" spans="1:65" s="2" customFormat="1" ht="16.5" customHeight="1">
      <c r="A237" s="28"/>
      <c r="B237" s="135"/>
      <c r="C237" s="163" t="s">
        <v>384</v>
      </c>
      <c r="D237" s="163" t="s">
        <v>368</v>
      </c>
      <c r="E237" s="164" t="s">
        <v>385</v>
      </c>
      <c r="F237" s="165" t="s">
        <v>386</v>
      </c>
      <c r="G237" s="166" t="s">
        <v>131</v>
      </c>
      <c r="H237" s="167">
        <v>1589.49</v>
      </c>
      <c r="I237" s="168"/>
      <c r="J237" s="168">
        <f>ROUND(I237*H237,2)</f>
        <v>0</v>
      </c>
      <c r="K237" s="165" t="s">
        <v>132</v>
      </c>
      <c r="L237" s="169"/>
      <c r="M237" s="170" t="s">
        <v>1</v>
      </c>
      <c r="N237" s="171" t="s">
        <v>38</v>
      </c>
      <c r="O237" s="144">
        <v>0</v>
      </c>
      <c r="P237" s="144">
        <f>O237*H237</f>
        <v>0</v>
      </c>
      <c r="Q237" s="144">
        <v>3.5E-4</v>
      </c>
      <c r="R237" s="144">
        <f>Q237*H237</f>
        <v>0.55632150000000002</v>
      </c>
      <c r="S237" s="144">
        <v>0</v>
      </c>
      <c r="T237" s="145">
        <f>S237*H237</f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46" t="s">
        <v>291</v>
      </c>
      <c r="AT237" s="146" t="s">
        <v>368</v>
      </c>
      <c r="AU237" s="146" t="s">
        <v>83</v>
      </c>
      <c r="AY237" s="16" t="s">
        <v>125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6" t="s">
        <v>81</v>
      </c>
      <c r="BK237" s="147">
        <f>ROUND(I237*H237,2)</f>
        <v>0</v>
      </c>
      <c r="BL237" s="16" t="s">
        <v>203</v>
      </c>
      <c r="BM237" s="146" t="s">
        <v>387</v>
      </c>
    </row>
    <row r="238" spans="1:65" s="13" customFormat="1">
      <c r="B238" s="148"/>
      <c r="D238" s="149" t="s">
        <v>135</v>
      </c>
      <c r="F238" s="151" t="s">
        <v>388</v>
      </c>
      <c r="H238" s="152">
        <v>1589.49</v>
      </c>
      <c r="L238" s="148"/>
      <c r="M238" s="153"/>
      <c r="N238" s="154"/>
      <c r="O238" s="154"/>
      <c r="P238" s="154"/>
      <c r="Q238" s="154"/>
      <c r="R238" s="154"/>
      <c r="S238" s="154"/>
      <c r="T238" s="155"/>
      <c r="AT238" s="150" t="s">
        <v>135</v>
      </c>
      <c r="AU238" s="150" t="s">
        <v>83</v>
      </c>
      <c r="AV238" s="13" t="s">
        <v>83</v>
      </c>
      <c r="AW238" s="13" t="s">
        <v>3</v>
      </c>
      <c r="AX238" s="13" t="s">
        <v>81</v>
      </c>
      <c r="AY238" s="150" t="s">
        <v>125</v>
      </c>
    </row>
    <row r="239" spans="1:65" s="2" customFormat="1" ht="24" customHeight="1">
      <c r="A239" s="28"/>
      <c r="B239" s="135"/>
      <c r="C239" s="136" t="s">
        <v>389</v>
      </c>
      <c r="D239" s="136" t="s">
        <v>128</v>
      </c>
      <c r="E239" s="137" t="s">
        <v>390</v>
      </c>
      <c r="F239" s="138" t="s">
        <v>391</v>
      </c>
      <c r="G239" s="139" t="s">
        <v>131</v>
      </c>
      <c r="H239" s="140">
        <v>397.9</v>
      </c>
      <c r="I239" s="141"/>
      <c r="J239" s="141">
        <f>ROUND(I239*H239,2)</f>
        <v>0</v>
      </c>
      <c r="K239" s="138" t="s">
        <v>132</v>
      </c>
      <c r="L239" s="29"/>
      <c r="M239" s="142" t="s">
        <v>1</v>
      </c>
      <c r="N239" s="143" t="s">
        <v>38</v>
      </c>
      <c r="O239" s="144">
        <v>3.3000000000000002E-2</v>
      </c>
      <c r="P239" s="144">
        <f>O239*H239</f>
        <v>13.130699999999999</v>
      </c>
      <c r="Q239" s="144">
        <v>2.0000000000000001E-4</v>
      </c>
      <c r="R239" s="144">
        <f>Q239*H239</f>
        <v>7.9579999999999998E-2</v>
      </c>
      <c r="S239" s="144">
        <v>0</v>
      </c>
      <c r="T239" s="145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46" t="s">
        <v>203</v>
      </c>
      <c r="AT239" s="146" t="s">
        <v>128</v>
      </c>
      <c r="AU239" s="146" t="s">
        <v>83</v>
      </c>
      <c r="AY239" s="16" t="s">
        <v>125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81</v>
      </c>
      <c r="BK239" s="147">
        <f>ROUND(I239*H239,2)</f>
        <v>0</v>
      </c>
      <c r="BL239" s="16" t="s">
        <v>203</v>
      </c>
      <c r="BM239" s="146" t="s">
        <v>392</v>
      </c>
    </row>
    <row r="240" spans="1:65" s="13" customFormat="1">
      <c r="B240" s="148"/>
      <c r="D240" s="149" t="s">
        <v>135</v>
      </c>
      <c r="E240" s="150" t="s">
        <v>1</v>
      </c>
      <c r="F240" s="151" t="s">
        <v>393</v>
      </c>
      <c r="H240" s="152">
        <v>38</v>
      </c>
      <c r="L240" s="148"/>
      <c r="M240" s="153"/>
      <c r="N240" s="154"/>
      <c r="O240" s="154"/>
      <c r="P240" s="154"/>
      <c r="Q240" s="154"/>
      <c r="R240" s="154"/>
      <c r="S240" s="154"/>
      <c r="T240" s="155"/>
      <c r="AT240" s="150" t="s">
        <v>135</v>
      </c>
      <c r="AU240" s="150" t="s">
        <v>83</v>
      </c>
      <c r="AV240" s="13" t="s">
        <v>83</v>
      </c>
      <c r="AW240" s="13" t="s">
        <v>29</v>
      </c>
      <c r="AX240" s="13" t="s">
        <v>73</v>
      </c>
      <c r="AY240" s="150" t="s">
        <v>125</v>
      </c>
    </row>
    <row r="241" spans="1:65" s="13" customFormat="1">
      <c r="B241" s="148"/>
      <c r="D241" s="149" t="s">
        <v>135</v>
      </c>
      <c r="E241" s="150" t="s">
        <v>1</v>
      </c>
      <c r="F241" s="151" t="s">
        <v>394</v>
      </c>
      <c r="H241" s="152">
        <v>359</v>
      </c>
      <c r="L241" s="148"/>
      <c r="M241" s="153"/>
      <c r="N241" s="154"/>
      <c r="O241" s="154"/>
      <c r="P241" s="154"/>
      <c r="Q241" s="154"/>
      <c r="R241" s="154"/>
      <c r="S241" s="154"/>
      <c r="T241" s="155"/>
      <c r="AT241" s="150" t="s">
        <v>135</v>
      </c>
      <c r="AU241" s="150" t="s">
        <v>83</v>
      </c>
      <c r="AV241" s="13" t="s">
        <v>83</v>
      </c>
      <c r="AW241" s="13" t="s">
        <v>29</v>
      </c>
      <c r="AX241" s="13" t="s">
        <v>73</v>
      </c>
      <c r="AY241" s="150" t="s">
        <v>125</v>
      </c>
    </row>
    <row r="242" spans="1:65" s="13" customFormat="1">
      <c r="B242" s="148"/>
      <c r="D242" s="149" t="s">
        <v>135</v>
      </c>
      <c r="E242" s="150" t="s">
        <v>1</v>
      </c>
      <c r="F242" s="151" t="s">
        <v>395</v>
      </c>
      <c r="H242" s="152">
        <v>0.9</v>
      </c>
      <c r="L242" s="148"/>
      <c r="M242" s="153"/>
      <c r="N242" s="154"/>
      <c r="O242" s="154"/>
      <c r="P242" s="154"/>
      <c r="Q242" s="154"/>
      <c r="R242" s="154"/>
      <c r="S242" s="154"/>
      <c r="T242" s="155"/>
      <c r="AT242" s="150" t="s">
        <v>135</v>
      </c>
      <c r="AU242" s="150" t="s">
        <v>83</v>
      </c>
      <c r="AV242" s="13" t="s">
        <v>83</v>
      </c>
      <c r="AW242" s="13" t="s">
        <v>29</v>
      </c>
      <c r="AX242" s="13" t="s">
        <v>73</v>
      </c>
      <c r="AY242" s="150" t="s">
        <v>125</v>
      </c>
    </row>
    <row r="243" spans="1:65" s="14" customFormat="1">
      <c r="B243" s="156"/>
      <c r="D243" s="149" t="s">
        <v>135</v>
      </c>
      <c r="E243" s="157" t="s">
        <v>1</v>
      </c>
      <c r="F243" s="158" t="s">
        <v>162</v>
      </c>
      <c r="H243" s="159">
        <v>397.9</v>
      </c>
      <c r="L243" s="156"/>
      <c r="M243" s="160"/>
      <c r="N243" s="161"/>
      <c r="O243" s="161"/>
      <c r="P243" s="161"/>
      <c r="Q243" s="161"/>
      <c r="R243" s="161"/>
      <c r="S243" s="161"/>
      <c r="T243" s="162"/>
      <c r="AT243" s="157" t="s">
        <v>135</v>
      </c>
      <c r="AU243" s="157" t="s">
        <v>83</v>
      </c>
      <c r="AV243" s="14" t="s">
        <v>133</v>
      </c>
      <c r="AW243" s="14" t="s">
        <v>29</v>
      </c>
      <c r="AX243" s="14" t="s">
        <v>81</v>
      </c>
      <c r="AY243" s="157" t="s">
        <v>125</v>
      </c>
    </row>
    <row r="244" spans="1:65" s="2" customFormat="1" ht="24" customHeight="1">
      <c r="A244" s="28"/>
      <c r="B244" s="135"/>
      <c r="C244" s="136" t="s">
        <v>396</v>
      </c>
      <c r="D244" s="136" t="s">
        <v>128</v>
      </c>
      <c r="E244" s="137" t="s">
        <v>397</v>
      </c>
      <c r="F244" s="138" t="s">
        <v>398</v>
      </c>
      <c r="G244" s="139" t="s">
        <v>131</v>
      </c>
      <c r="H244" s="140">
        <v>397.9</v>
      </c>
      <c r="I244" s="141"/>
      <c r="J244" s="141">
        <f>ROUND(I244*H244,2)</f>
        <v>0</v>
      </c>
      <c r="K244" s="138" t="s">
        <v>132</v>
      </c>
      <c r="L244" s="29"/>
      <c r="M244" s="142" t="s">
        <v>1</v>
      </c>
      <c r="N244" s="143" t="s">
        <v>38</v>
      </c>
      <c r="O244" s="144">
        <v>0.10100000000000001</v>
      </c>
      <c r="P244" s="144">
        <f>O244*H244</f>
        <v>40.187899999999999</v>
      </c>
      <c r="Q244" s="144">
        <v>2.7999999999999998E-4</v>
      </c>
      <c r="R244" s="144">
        <f>Q244*H244</f>
        <v>0.11141199999999998</v>
      </c>
      <c r="S244" s="144">
        <v>0</v>
      </c>
      <c r="T244" s="145">
        <f>S244*H244</f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46" t="s">
        <v>203</v>
      </c>
      <c r="AT244" s="146" t="s">
        <v>128</v>
      </c>
      <c r="AU244" s="146" t="s">
        <v>83</v>
      </c>
      <c r="AY244" s="16" t="s">
        <v>125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6" t="s">
        <v>81</v>
      </c>
      <c r="BK244" s="147">
        <f>ROUND(I244*H244,2)</f>
        <v>0</v>
      </c>
      <c r="BL244" s="16" t="s">
        <v>203</v>
      </c>
      <c r="BM244" s="146" t="s">
        <v>399</v>
      </c>
    </row>
    <row r="245" spans="1:65" s="12" customFormat="1" ht="25.9" customHeight="1">
      <c r="B245" s="123"/>
      <c r="D245" s="124" t="s">
        <v>72</v>
      </c>
      <c r="E245" s="125" t="s">
        <v>400</v>
      </c>
      <c r="F245" s="125" t="s">
        <v>401</v>
      </c>
      <c r="J245" s="126">
        <f>BK245</f>
        <v>0</v>
      </c>
      <c r="L245" s="123"/>
      <c r="M245" s="127"/>
      <c r="N245" s="128"/>
      <c r="O245" s="128"/>
      <c r="P245" s="129">
        <f>P246+P248+P252</f>
        <v>0</v>
      </c>
      <c r="Q245" s="128"/>
      <c r="R245" s="129">
        <f>R246+R248+R252</f>
        <v>0</v>
      </c>
      <c r="S245" s="128"/>
      <c r="T245" s="130">
        <f>T246+T248+T252</f>
        <v>0</v>
      </c>
      <c r="AR245" s="124" t="s">
        <v>152</v>
      </c>
      <c r="AT245" s="131" t="s">
        <v>72</v>
      </c>
      <c r="AU245" s="131" t="s">
        <v>73</v>
      </c>
      <c r="AY245" s="124" t="s">
        <v>125</v>
      </c>
      <c r="BK245" s="132">
        <f>BK246+BK248+BK252</f>
        <v>0</v>
      </c>
    </row>
    <row r="246" spans="1:65" s="12" customFormat="1" ht="22.9" customHeight="1">
      <c r="B246" s="123"/>
      <c r="D246" s="124" t="s">
        <v>72</v>
      </c>
      <c r="E246" s="133" t="s">
        <v>402</v>
      </c>
      <c r="F246" s="133" t="s">
        <v>403</v>
      </c>
      <c r="J246" s="134">
        <f>BK246</f>
        <v>0</v>
      </c>
      <c r="L246" s="123"/>
      <c r="M246" s="127"/>
      <c r="N246" s="128"/>
      <c r="O246" s="128"/>
      <c r="P246" s="129">
        <f>P247</f>
        <v>0</v>
      </c>
      <c r="Q246" s="128"/>
      <c r="R246" s="129">
        <f>R247</f>
        <v>0</v>
      </c>
      <c r="S246" s="128"/>
      <c r="T246" s="130">
        <f>T247</f>
        <v>0</v>
      </c>
      <c r="AR246" s="124" t="s">
        <v>152</v>
      </c>
      <c r="AT246" s="131" t="s">
        <v>72</v>
      </c>
      <c r="AU246" s="131" t="s">
        <v>81</v>
      </c>
      <c r="AY246" s="124" t="s">
        <v>125</v>
      </c>
      <c r="BK246" s="132">
        <f>BK247</f>
        <v>0</v>
      </c>
    </row>
    <row r="247" spans="1:65" s="2" customFormat="1" ht="16.5" customHeight="1">
      <c r="A247" s="28"/>
      <c r="B247" s="135"/>
      <c r="C247" s="136" t="s">
        <v>404</v>
      </c>
      <c r="D247" s="136" t="s">
        <v>128</v>
      </c>
      <c r="E247" s="137" t="s">
        <v>405</v>
      </c>
      <c r="F247" s="138" t="s">
        <v>406</v>
      </c>
      <c r="G247" s="139" t="s">
        <v>407</v>
      </c>
      <c r="H247" s="140">
        <v>1</v>
      </c>
      <c r="I247" s="141"/>
      <c r="J247" s="141">
        <f>ROUND(I247*H247,2)</f>
        <v>0</v>
      </c>
      <c r="K247" s="138" t="s">
        <v>132</v>
      </c>
      <c r="L247" s="29"/>
      <c r="M247" s="142" t="s">
        <v>1</v>
      </c>
      <c r="N247" s="143" t="s">
        <v>38</v>
      </c>
      <c r="O247" s="144">
        <v>0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46" t="s">
        <v>408</v>
      </c>
      <c r="AT247" s="146" t="s">
        <v>128</v>
      </c>
      <c r="AU247" s="146" t="s">
        <v>83</v>
      </c>
      <c r="AY247" s="16" t="s">
        <v>125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81</v>
      </c>
      <c r="BK247" s="147">
        <f>ROUND(I247*H247,2)</f>
        <v>0</v>
      </c>
      <c r="BL247" s="16" t="s">
        <v>408</v>
      </c>
      <c r="BM247" s="146" t="s">
        <v>409</v>
      </c>
    </row>
    <row r="248" spans="1:65" s="12" customFormat="1" ht="22.9" customHeight="1">
      <c r="B248" s="123"/>
      <c r="D248" s="124" t="s">
        <v>72</v>
      </c>
      <c r="E248" s="133" t="s">
        <v>410</v>
      </c>
      <c r="F248" s="133" t="s">
        <v>411</v>
      </c>
      <c r="J248" s="134">
        <f>BK248</f>
        <v>0</v>
      </c>
      <c r="L248" s="123"/>
      <c r="M248" s="127"/>
      <c r="N248" s="128"/>
      <c r="O248" s="128"/>
      <c r="P248" s="129">
        <f>SUM(P249:P251)</f>
        <v>0</v>
      </c>
      <c r="Q248" s="128"/>
      <c r="R248" s="129">
        <f>SUM(R249:R251)</f>
        <v>0</v>
      </c>
      <c r="S248" s="128"/>
      <c r="T248" s="130">
        <f>SUM(T249:T251)</f>
        <v>0</v>
      </c>
      <c r="AR248" s="124" t="s">
        <v>152</v>
      </c>
      <c r="AT248" s="131" t="s">
        <v>72</v>
      </c>
      <c r="AU248" s="131" t="s">
        <v>81</v>
      </c>
      <c r="AY248" s="124" t="s">
        <v>125</v>
      </c>
      <c r="BK248" s="132">
        <f>SUM(BK249:BK251)</f>
        <v>0</v>
      </c>
    </row>
    <row r="249" spans="1:65" s="2" customFormat="1" ht="24" customHeight="1">
      <c r="A249" s="28"/>
      <c r="B249" s="135"/>
      <c r="C249" s="136" t="s">
        <v>412</v>
      </c>
      <c r="D249" s="136" t="s">
        <v>128</v>
      </c>
      <c r="E249" s="137" t="s">
        <v>413</v>
      </c>
      <c r="F249" s="138" t="s">
        <v>414</v>
      </c>
      <c r="G249" s="139" t="s">
        <v>407</v>
      </c>
      <c r="H249" s="140">
        <v>1</v>
      </c>
      <c r="I249" s="141"/>
      <c r="J249" s="141">
        <f>ROUND(I249*H249,2)</f>
        <v>0</v>
      </c>
      <c r="K249" s="138" t="s">
        <v>132</v>
      </c>
      <c r="L249" s="29"/>
      <c r="M249" s="142" t="s">
        <v>1</v>
      </c>
      <c r="N249" s="143" t="s">
        <v>38</v>
      </c>
      <c r="O249" s="144">
        <v>0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46" t="s">
        <v>408</v>
      </c>
      <c r="AT249" s="146" t="s">
        <v>128</v>
      </c>
      <c r="AU249" s="146" t="s">
        <v>83</v>
      </c>
      <c r="AY249" s="16" t="s">
        <v>125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6" t="s">
        <v>81</v>
      </c>
      <c r="BK249" s="147">
        <f>ROUND(I249*H249,2)</f>
        <v>0</v>
      </c>
      <c r="BL249" s="16" t="s">
        <v>408</v>
      </c>
      <c r="BM249" s="146" t="s">
        <v>415</v>
      </c>
    </row>
    <row r="250" spans="1:65" s="2" customFormat="1" ht="16.5" customHeight="1">
      <c r="A250" s="28"/>
      <c r="B250" s="135"/>
      <c r="C250" s="136" t="s">
        <v>416</v>
      </c>
      <c r="D250" s="136" t="s">
        <v>128</v>
      </c>
      <c r="E250" s="137" t="s">
        <v>417</v>
      </c>
      <c r="F250" s="138" t="s">
        <v>418</v>
      </c>
      <c r="G250" s="139" t="s">
        <v>407</v>
      </c>
      <c r="H250" s="140">
        <v>1</v>
      </c>
      <c r="I250" s="141"/>
      <c r="J250" s="141">
        <f>ROUND(I250*H250,2)</f>
        <v>0</v>
      </c>
      <c r="K250" s="138" t="s">
        <v>132</v>
      </c>
      <c r="L250" s="29"/>
      <c r="M250" s="142" t="s">
        <v>1</v>
      </c>
      <c r="N250" s="143" t="s">
        <v>38</v>
      </c>
      <c r="O250" s="144">
        <v>0</v>
      </c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46" t="s">
        <v>408</v>
      </c>
      <c r="AT250" s="146" t="s">
        <v>128</v>
      </c>
      <c r="AU250" s="146" t="s">
        <v>83</v>
      </c>
      <c r="AY250" s="16" t="s">
        <v>125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6" t="s">
        <v>81</v>
      </c>
      <c r="BK250" s="147">
        <f>ROUND(I250*H250,2)</f>
        <v>0</v>
      </c>
      <c r="BL250" s="16" t="s">
        <v>408</v>
      </c>
      <c r="BM250" s="146" t="s">
        <v>419</v>
      </c>
    </row>
    <row r="251" spans="1:65" s="2" customFormat="1" ht="16.5" customHeight="1">
      <c r="A251" s="28"/>
      <c r="B251" s="135"/>
      <c r="C251" s="136" t="s">
        <v>420</v>
      </c>
      <c r="D251" s="136" t="s">
        <v>128</v>
      </c>
      <c r="E251" s="137" t="s">
        <v>421</v>
      </c>
      <c r="F251" s="138" t="s">
        <v>422</v>
      </c>
      <c r="G251" s="139" t="s">
        <v>407</v>
      </c>
      <c r="H251" s="140">
        <v>1</v>
      </c>
      <c r="I251" s="141"/>
      <c r="J251" s="141">
        <f>ROUND(I251*H251,2)</f>
        <v>0</v>
      </c>
      <c r="K251" s="138" t="s">
        <v>132</v>
      </c>
      <c r="L251" s="29"/>
      <c r="M251" s="142" t="s">
        <v>1</v>
      </c>
      <c r="N251" s="143" t="s">
        <v>38</v>
      </c>
      <c r="O251" s="144">
        <v>0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46" t="s">
        <v>408</v>
      </c>
      <c r="AT251" s="146" t="s">
        <v>128</v>
      </c>
      <c r="AU251" s="146" t="s">
        <v>83</v>
      </c>
      <c r="AY251" s="16" t="s">
        <v>125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6" t="s">
        <v>81</v>
      </c>
      <c r="BK251" s="147">
        <f>ROUND(I251*H251,2)</f>
        <v>0</v>
      </c>
      <c r="BL251" s="16" t="s">
        <v>408</v>
      </c>
      <c r="BM251" s="146" t="s">
        <v>423</v>
      </c>
    </row>
    <row r="252" spans="1:65" s="12" customFormat="1" ht="22.9" customHeight="1">
      <c r="B252" s="123"/>
      <c r="D252" s="124" t="s">
        <v>72</v>
      </c>
      <c r="E252" s="133" t="s">
        <v>424</v>
      </c>
      <c r="F252" s="133" t="s">
        <v>425</v>
      </c>
      <c r="J252" s="134">
        <f>BK252</f>
        <v>0</v>
      </c>
      <c r="L252" s="123"/>
      <c r="M252" s="127"/>
      <c r="N252" s="128"/>
      <c r="O252" s="128"/>
      <c r="P252" s="129">
        <f>P253</f>
        <v>0</v>
      </c>
      <c r="Q252" s="128"/>
      <c r="R252" s="129">
        <f>R253</f>
        <v>0</v>
      </c>
      <c r="S252" s="128"/>
      <c r="T252" s="130">
        <f>T253</f>
        <v>0</v>
      </c>
      <c r="AR252" s="124" t="s">
        <v>152</v>
      </c>
      <c r="AT252" s="131" t="s">
        <v>72</v>
      </c>
      <c r="AU252" s="131" t="s">
        <v>81</v>
      </c>
      <c r="AY252" s="124" t="s">
        <v>125</v>
      </c>
      <c r="BK252" s="132">
        <f>BK253</f>
        <v>0</v>
      </c>
    </row>
    <row r="253" spans="1:65" s="2" customFormat="1" ht="16.5" customHeight="1">
      <c r="A253" s="28"/>
      <c r="B253" s="135"/>
      <c r="C253" s="136" t="s">
        <v>426</v>
      </c>
      <c r="D253" s="136" t="s">
        <v>128</v>
      </c>
      <c r="E253" s="137" t="s">
        <v>427</v>
      </c>
      <c r="F253" s="138" t="s">
        <v>428</v>
      </c>
      <c r="G253" s="139" t="s">
        <v>407</v>
      </c>
      <c r="H253" s="140">
        <v>1</v>
      </c>
      <c r="I253" s="141"/>
      <c r="J253" s="141">
        <f>ROUND(I253*H253,2)</f>
        <v>0</v>
      </c>
      <c r="K253" s="138" t="s">
        <v>132</v>
      </c>
      <c r="L253" s="29"/>
      <c r="M253" s="172" t="s">
        <v>1</v>
      </c>
      <c r="N253" s="173" t="s">
        <v>38</v>
      </c>
      <c r="O253" s="174">
        <v>0</v>
      </c>
      <c r="P253" s="174">
        <f>O253*H253</f>
        <v>0</v>
      </c>
      <c r="Q253" s="174">
        <v>0</v>
      </c>
      <c r="R253" s="174">
        <f>Q253*H253</f>
        <v>0</v>
      </c>
      <c r="S253" s="174">
        <v>0</v>
      </c>
      <c r="T253" s="175">
        <f>S253*H253</f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46" t="s">
        <v>408</v>
      </c>
      <c r="AT253" s="146" t="s">
        <v>128</v>
      </c>
      <c r="AU253" s="146" t="s">
        <v>83</v>
      </c>
      <c r="AY253" s="16" t="s">
        <v>125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6" t="s">
        <v>81</v>
      </c>
      <c r="BK253" s="147">
        <f>ROUND(I253*H253,2)</f>
        <v>0</v>
      </c>
      <c r="BL253" s="16" t="s">
        <v>408</v>
      </c>
      <c r="BM253" s="146" t="s">
        <v>429</v>
      </c>
    </row>
    <row r="254" spans="1:65" s="2" customFormat="1" ht="6.95" customHeight="1">
      <c r="A254" s="28"/>
      <c r="B254" s="43"/>
      <c r="C254" s="44"/>
      <c r="D254" s="44"/>
      <c r="E254" s="44"/>
      <c r="F254" s="44"/>
      <c r="G254" s="44"/>
      <c r="H254" s="44"/>
      <c r="I254" s="44"/>
      <c r="J254" s="44"/>
      <c r="K254" s="44"/>
      <c r="L254" s="29"/>
      <c r="M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</row>
  </sheetData>
  <autoFilter ref="C133:K253" xr:uid="{00000000-0009-0000-0000-000001000000}"/>
  <mergeCells count="8">
    <mergeCell ref="E124:H124"/>
    <mergeCell ref="E126:H12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TRUTNOV 1 - SO-01-Vlastní...</vt:lpstr>
      <vt:lpstr>'Rekapitulace stavby'!Názvy_tisku</vt:lpstr>
      <vt:lpstr>'TRUTNOV 1 - SO-01-Vlastní...'!Názvy_tisku</vt:lpstr>
      <vt:lpstr>'Rekapitulace stavby'!Oblast_tisku</vt:lpstr>
      <vt:lpstr>'TRUTNOV 1 - SO-01-Vlastní...'!Oblast_tisku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Mgr. Zdeněk Tomáš, advokát</cp:lastModifiedBy>
  <dcterms:created xsi:type="dcterms:W3CDTF">2019-10-22T07:14:37Z</dcterms:created>
  <dcterms:modified xsi:type="dcterms:W3CDTF">2020-01-31T11:12:29Z</dcterms:modified>
</cp:coreProperties>
</file>