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oupis prací" sheetId="2" r:id="rId2"/>
  </sheets>
  <definedNames>
    <definedName name="_xlnm.Print_Area" localSheetId="0">'Rekapitulace stavby'!$D$4:$AO$76,'Rekapitulace stavby'!$C$82:$AQ$96</definedName>
    <definedName name="_xlnm._FilterDatabase" localSheetId="1" hidden="1">'001 - Soupis prací'!$C$126:$K$295</definedName>
    <definedName name="_xlnm.Print_Area" localSheetId="1">'001 - Soupis prací'!$C$82:$J$108,'001 - Soupis prací'!$C$114:$K$295</definedName>
    <definedName name="_xlnm.Print_Titles" localSheetId="0">'Rekapitulace stavby'!$92:$92</definedName>
    <definedName name="_xlnm.Print_Titles" localSheetId="1">'001 - Soupis prací'!$126:$126</definedName>
  </definedNames>
  <calcPr fullCalcOnLoad="1"/>
</workbook>
</file>

<file path=xl/sharedStrings.xml><?xml version="1.0" encoding="utf-8"?>
<sst xmlns="http://schemas.openxmlformats.org/spreadsheetml/2006/main" count="1871" uniqueCount="363">
  <si>
    <t>Export Komplet</t>
  </si>
  <si>
    <t/>
  </si>
  <si>
    <t>2.0</t>
  </si>
  <si>
    <t>ZAMOK</t>
  </si>
  <si>
    <t>False</t>
  </si>
  <si>
    <t>{d70b44dc-961f-4e82-8c34-42d086c1916d}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</si>
  <si>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</si>
  <si>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</si>
  <si>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</si>
  <si>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</si>
  <si>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</si>
  <si>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</si>
  <si>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</si>
  <si>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</si>
  <si>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001892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</si>
  <si>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</si>
  <si>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</si>
  <si>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historických okenních výplní na budově Národní dům v Trutnově</t>
  </si>
  <si>
    <t>KSO:</t>
  </si>
  <si>
    <t>CC-CZ:</t>
  </si>
  <si>
    <t>Místo:</t>
  </si>
  <si>
    <t>Trutnov</t>
  </si>
  <si>
    <t>Datum:</t>
  </si>
  <si>
    <t>24. 2. 2020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</si>
  <si>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</si>
  <si>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</si>
  <si>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</si>
  <si>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</si>
  <si>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</si>
  <si>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</si>
  <si>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</si>
  <si>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 Ladislav Janáček, WWD Ostaš s.r.o.</t>
  </si>
  <si>
    <t>True</t>
  </si>
  <si>
    <t>Zpracovatel:</t>
  </si>
  <si>
    <t>Ing. Lenka Kasperová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</si>
  <si>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</si>
  <si>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</si>
  <si>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</si>
  <si>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</si>
  <si>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</si>
  <si>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</si>
  <si>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</si>
  <si>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</si>
  <si>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</si>
  <si>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</si>
  <si>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</si>
  <si>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</si>
  <si>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</si>
  <si>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</si>
  <si>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</si>
  <si>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</si>
  <si>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</si>
  <si>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</si>
  <si>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</si>
  <si>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</si>
  <si>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</si>
  <si>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</si>
  <si>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</si>
  <si>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</si>
  <si>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</si>
  <si>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</si>
  <si>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</si>
  <si>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</si>
  <si>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</si>
  <si>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</si>
  <si>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</si>
  <si>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</si>
  <si>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</si>
  <si>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</si>
  <si>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</si>
  <si>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</si>
  <si>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</si>
  <si>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</si>
  <si>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</si>
  <si>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</si>
  <si>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</si>
  <si>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</si>
  <si>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</si>
  <si>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</si>
  <si>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</si>
  <si>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</si>
  <si>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</si>
  <si>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Soupis prací</t>
  </si>
  <si>
    <t>STA</t>
  </si>
  <si>
    <t>1</t>
  </si>
  <si>
    <t>{75776151-6193-4f05-b5eb-75e68d34bd23}</t>
  </si>
  <si>
    <t>2</t>
  </si>
  <si>
    <t>KRYCÍ LIST SOUPISU PRACÍ</t>
  </si>
  <si>
    <t>Objekt:</t>
  </si>
  <si>
    <t>001 - Soupis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</si>
  <si>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</si>
  <si>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</si>
  <si>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</si>
  <si>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</si>
  <si>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</si>
  <si>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</si>
  <si>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</si>
  <si>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</si>
  <si>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</si>
  <si>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</si>
  <si>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</si>
  <si>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</si>
  <si>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</si>
  <si>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a tapety</t>
  </si>
  <si>
    <t>VRN - Vedlejší rozpočtové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</si>
  <si>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</si>
  <si>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</si>
  <si>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</si>
  <si>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</si>
  <si>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</si>
  <si>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</si>
  <si>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</si>
  <si>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</si>
  <si>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</si>
  <si>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</si>
  <si>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</si>
  <si>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</si>
  <si>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</si>
  <si>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</si>
  <si>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</si>
  <si>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</si>
  <si>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</si>
  <si>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</si>
  <si>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</si>
  <si>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</si>
  <si>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</si>
  <si>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</si>
  <si>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</si>
  <si>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CS ÚRS 2020 01</t>
  </si>
  <si>
    <t>4</t>
  </si>
  <si>
    <t>550156010</t>
  </si>
  <si>
    <t>VV</t>
  </si>
  <si>
    <t>10*(1,43+2,4)*2</t>
  </si>
  <si>
    <t>11*(1,43+2,4)*2</t>
  </si>
  <si>
    <t>2*(2,41+2,4)*2</t>
  </si>
  <si>
    <t>(2,01+2,4)*2</t>
  </si>
  <si>
    <t>8*(0,66+2,4)*2</t>
  </si>
  <si>
    <t>8*(0,81+1,49)*2</t>
  </si>
  <si>
    <t>2*(1,32+1,4)*2</t>
  </si>
  <si>
    <t>3*(0,52+1,47)*2</t>
  </si>
  <si>
    <t>3*(1,98+0,95)*2</t>
  </si>
  <si>
    <t>3*(1,02+1,92)*2</t>
  </si>
  <si>
    <t>8*(1,07+2,11)*2</t>
  </si>
  <si>
    <t>(1,8+2,34)*2</t>
  </si>
  <si>
    <t>(0,64+0,95)*2</t>
  </si>
  <si>
    <t>2*(0,52+2)*2</t>
  </si>
  <si>
    <t>23*(0,52+2)*2</t>
  </si>
  <si>
    <t>Součet</t>
  </si>
  <si>
    <t>622325309R</t>
  </si>
  <si>
    <t>Oprava vnější vápenné štukové omítky  - případné poškození ostění oken</t>
  </si>
  <si>
    <t>m2</t>
  </si>
  <si>
    <t>1548377850</t>
  </si>
  <si>
    <t>10*(1,43+2,4*2)*0,3</t>
  </si>
  <si>
    <t>11*(1,43+2,4*2)*0,3</t>
  </si>
  <si>
    <t>2*(2,41+2,4*2)*0,3</t>
  </si>
  <si>
    <t>(2,01+2,4*2)*0,3</t>
  </si>
  <si>
    <t>8*(0,66+2,4*2)*0,3</t>
  </si>
  <si>
    <t>8*(0,81+1,49*2)*0,3</t>
  </si>
  <si>
    <t>2*(1,32+1,4*2)*0,3</t>
  </si>
  <si>
    <t>3*(0,52+1,47*2)*0,3</t>
  </si>
  <si>
    <t>3*(1,98+0,95*2)*0,3</t>
  </si>
  <si>
    <t>3*(1,02+1,92*2)*0,3</t>
  </si>
  <si>
    <t>8*(1,07+2,11*2)*0,3</t>
  </si>
  <si>
    <t>(1,8+2,34*2)*0,3</t>
  </si>
  <si>
    <t>(0,64+0,95*2)*0,3</t>
  </si>
  <si>
    <t>2*(0,52+2*2)*0,3</t>
  </si>
  <si>
    <t>23*(0,52+2*2)*0,3</t>
  </si>
  <si>
    <t>9</t>
  </si>
  <si>
    <t>Ostatní konstrukce a práce, bourání</t>
  </si>
  <si>
    <t>3</t>
  </si>
  <si>
    <t>968062354</t>
  </si>
  <si>
    <t>Vybourání dřevěných rámů oken dvojitých včetně křídel pl do 1 m2</t>
  </si>
  <si>
    <t>-1168261049</t>
  </si>
  <si>
    <t>"okno č.  29, 45, 47"  3*0,52*1,47</t>
  </si>
  <si>
    <t>"okno č. 64"  0,64*0,95</t>
  </si>
  <si>
    <t>968062355</t>
  </si>
  <si>
    <t>Vybourání dřevěných rámů oken dvojitých včetně křídel pl do 2 m2</t>
  </si>
  <si>
    <t>-353215283</t>
  </si>
  <si>
    <t>"okno 6, 8, 16, 18, 31, 33, 41, 43"  8*0,66*2,4</t>
  </si>
  <si>
    <t>"okno 19+-26"  8*0,81*1,49</t>
  </si>
  <si>
    <t>"okno 28, 46"  2*1,32*1,4</t>
  </si>
  <si>
    <t>"okno 27, 30, 48"  3*1,98*0,98</t>
  </si>
  <si>
    <t>"okno 52 -54" 3*1,02*1,92</t>
  </si>
  <si>
    <t>"okno 58, 62"  2*0,52*2</t>
  </si>
  <si>
    <t>5</t>
  </si>
  <si>
    <t>968062356</t>
  </si>
  <si>
    <t>Vybourání dřevěných rámů oken dvojitých včetně křídel pl do 4 m2</t>
  </si>
  <si>
    <t>-395532101</t>
  </si>
  <si>
    <t>"okno 2, 3, 10-15, 17,42"  10*1,43*2,4</t>
  </si>
  <si>
    <t>"okno 49, 50, 55, 56, 57, 59, 61, 63"  8*1,07*2,11</t>
  </si>
  <si>
    <t>968062357</t>
  </si>
  <si>
    <t>Vybourání dřevěných rámů oken dvojitých včetně křídel pl přes 4 m2</t>
  </si>
  <si>
    <t>1924656288</t>
  </si>
  <si>
    <t>"okno č.1"  2,01*2,4</t>
  </si>
  <si>
    <t>"okno č. 60"  1,8*2,34</t>
  </si>
  <si>
    <t>997</t>
  </si>
  <si>
    <t>Přesun sutě</t>
  </si>
  <si>
    <t>7</t>
  </si>
  <si>
    <t>997013213</t>
  </si>
  <si>
    <t>Vnitrostaveništní doprava suti a vybouraných hmot pro budovy v do 12 m ručně</t>
  </si>
  <si>
    <t>t</t>
  </si>
  <si>
    <t>-501448878</t>
  </si>
  <si>
    <t>8</t>
  </si>
  <si>
    <t>997013501</t>
  </si>
  <si>
    <t>Odvoz suti a vybouraných hmot na skládku nebo meziskládku do 1 km se složením</t>
  </si>
  <si>
    <t>1903068140</t>
  </si>
  <si>
    <t>997013509</t>
  </si>
  <si>
    <t>Příplatek k odvozu suti a vybouraných hmot na skládku ZKD 1 km přes 1 km</t>
  </si>
  <si>
    <t>-2068287366</t>
  </si>
  <si>
    <t>P</t>
  </si>
  <si>
    <t>Poznámka k položce:
skládka 7 km</t>
  </si>
  <si>
    <t>7,196*6 'Přepočtené koeficientem množství</t>
  </si>
  <si>
    <t>10</t>
  </si>
  <si>
    <t>997013811R</t>
  </si>
  <si>
    <t xml:space="preserve">Poplatek za uložení na skládce (skládkovné) stavebního odpadu </t>
  </si>
  <si>
    <t>242392054</t>
  </si>
  <si>
    <t>998</t>
  </si>
  <si>
    <t>Přesun hmot</t>
  </si>
  <si>
    <t>11</t>
  </si>
  <si>
    <t>998018002</t>
  </si>
  <si>
    <t>Přesun hmot ruční pro budovy v do 12 m</t>
  </si>
  <si>
    <t>1303949516</t>
  </si>
  <si>
    <t>PSV</t>
  </si>
  <si>
    <t>Práce a dodávky PSV</t>
  </si>
  <si>
    <t>764</t>
  </si>
  <si>
    <t>Konstrukce klempířské</t>
  </si>
  <si>
    <t>12</t>
  </si>
  <si>
    <t>764001</t>
  </si>
  <si>
    <t>Oprava, případné doplnění a nátěr venkovního parapetu</t>
  </si>
  <si>
    <t>16</t>
  </si>
  <si>
    <t>1360649778</t>
  </si>
  <si>
    <t>Poznámka k položce:
přesný rozsah prací určí investor při realizaci</t>
  </si>
  <si>
    <t>10*1,5+11*1,5+2*2,5</t>
  </si>
  <si>
    <t>2,1+2,1+8*0,7+8*0,85</t>
  </si>
  <si>
    <t>2*1,5+3*0,6+3*2+3*1,1</t>
  </si>
  <si>
    <t>8*1,1+1,9+0,7+2*0,6+23*0,6</t>
  </si>
  <si>
    <t>13</t>
  </si>
  <si>
    <t>998764202</t>
  </si>
  <si>
    <t>Přesun hmot procentní pro konstrukce klempířské v objektech v do 12 m</t>
  </si>
  <si>
    <t>%</t>
  </si>
  <si>
    <t>-1470695432</t>
  </si>
  <si>
    <t>766</t>
  </si>
  <si>
    <t>Konstrukce truhlářské</t>
  </si>
  <si>
    <t>14</t>
  </si>
  <si>
    <t>766001</t>
  </si>
  <si>
    <t>Kompl. dod. + mtž. okno typ I vel. cca 1 430 x 2 400 - výměna vnitřní i venkovní části</t>
  </si>
  <si>
    <t>ks</t>
  </si>
  <si>
    <t>-1528081695</t>
  </si>
  <si>
    <t>Poznámka k položce:
cena zahrnuje kompletní provedení dle popisu v PD vč. kování, povrchové úpravy, úpravu ostění,  - jedná se o výměnu vnitřního i vnějšího křídla (zhotovení repliky dle popisu v PD)</t>
  </si>
  <si>
    <t>"okna č. 2, 3, 10-15, 14,42"</t>
  </si>
  <si>
    <t>766002</t>
  </si>
  <si>
    <t>Kompl. dod. + mtž. okno typ I vel. cca 1 430 x 2 400 - výměna vnitřní a renovace venkovní části</t>
  </si>
  <si>
    <t>-684339302</t>
  </si>
  <si>
    <t>Poznámka k položce:
cena zahrnuje kompletní provedení dle popisu v PD vč. kování, povrchové úpravy, úpravu ostění,  - jedná se o výměnu vnitřního i křídla (zhotovení repliky dle popisu v PD) a renovaci vnějšího křídla</t>
  </si>
  <si>
    <t>"okna č. 4, 5, 7, 32, 34-39, 51"</t>
  </si>
  <si>
    <t>766003</t>
  </si>
  <si>
    <t>Kompl. dod. + mtž. okno typ II vel. cca 2 410 x 2 400 - výměna vnitřní a renovace venkovní části</t>
  </si>
  <si>
    <t>2066870331</t>
  </si>
  <si>
    <t>"okna č. 40 a 44"</t>
  </si>
  <si>
    <t>17</t>
  </si>
  <si>
    <t>766004</t>
  </si>
  <si>
    <t>Kompl. dod. + mtž. okno typ III vel. cca 2 010 x 2 400 - výměna vnitřní i venkovní části</t>
  </si>
  <si>
    <t>401525830</t>
  </si>
  <si>
    <t>"okno č. 1"</t>
  </si>
  <si>
    <t>18</t>
  </si>
  <si>
    <t>766005</t>
  </si>
  <si>
    <t>Kompl. dod. + mtž. okno typ III vel. cca 2 010 x 2 400 - výměna vnitřní a renovace venkovní části</t>
  </si>
  <si>
    <t>-454353283</t>
  </si>
  <si>
    <t>"okno č. 9"</t>
  </si>
  <si>
    <t>19</t>
  </si>
  <si>
    <t>766006</t>
  </si>
  <si>
    <t>Kompl. dod. + mtž. okno typ IV vel. cca 660 x 2 400 - výměna vnitřní i venkovní části</t>
  </si>
  <si>
    <t>980719026</t>
  </si>
  <si>
    <t>"okna č. 6, 8, 16, 18, 31, 33, 41, 43"</t>
  </si>
  <si>
    <t>20</t>
  </si>
  <si>
    <t>766007</t>
  </si>
  <si>
    <t>Kompl. dod. + mtž. okno typ V vel. cca 810 x 1 490 - výměna vnitřní i venkovní části</t>
  </si>
  <si>
    <t>-1309862965</t>
  </si>
  <si>
    <t>"okna č. 19-26"</t>
  </si>
  <si>
    <t>766008</t>
  </si>
  <si>
    <t>Kompl. dod. + mtž. okno typ VI vel. cca 1 320 x 1 460 - výměna vnitřní i venkovní části</t>
  </si>
  <si>
    <t>1193477543</t>
  </si>
  <si>
    <t>"okna č. 28 a 46"</t>
  </si>
  <si>
    <t>22</t>
  </si>
  <si>
    <t>766009</t>
  </si>
  <si>
    <t>Kompl. dod. + mtž. okno typ VII vel. cca 520 x 1 460 - výměna vnitřní i venkovní části</t>
  </si>
  <si>
    <t>1195377442</t>
  </si>
  <si>
    <t>"okna č. 29, 45, 47"</t>
  </si>
  <si>
    <t>23</t>
  </si>
  <si>
    <t>766010</t>
  </si>
  <si>
    <t>Kompl. dod. + mtž. okno typ VIII vel. cca 1 980 x 905  obloukové - výměna vnitřní i venkovní části</t>
  </si>
  <si>
    <t>1547045848</t>
  </si>
  <si>
    <t>"okna č. 27, 30, 48"</t>
  </si>
  <si>
    <t>24</t>
  </si>
  <si>
    <t>766011</t>
  </si>
  <si>
    <t>Kompl. dod. + mtž. okno typ IX vel. cca 1 020 x 1 920   výměna vnitřní i venkovní části</t>
  </si>
  <si>
    <t>-1555001647</t>
  </si>
  <si>
    <t>"okna č. 52-54"</t>
  </si>
  <si>
    <t>25</t>
  </si>
  <si>
    <t>766012</t>
  </si>
  <si>
    <t>Kompl. dod. + mtž. okno typ X vel. cca 1 070 x 2 110   - výměna vnitřní i venkovní části</t>
  </si>
  <si>
    <t>285049908</t>
  </si>
  <si>
    <t>"okna č. 49, 50, 55, 56, 57, 59, 61,63"</t>
  </si>
  <si>
    <t>26</t>
  </si>
  <si>
    <t>766013</t>
  </si>
  <si>
    <t>Kompl. dod. + mtž. okno typ XI vel. cca 1 800 x 2 340   - výměna vnitřní i venkovní části</t>
  </si>
  <si>
    <t>1832139774</t>
  </si>
  <si>
    <t>"okno č. 60"</t>
  </si>
  <si>
    <t>27</t>
  </si>
  <si>
    <t>766014</t>
  </si>
  <si>
    <t>Kompl. dod. + mtž. okno typ XII vel. cca 640 x 950   - výměna vnitřní i venkovní části</t>
  </si>
  <si>
    <t>-1187315146</t>
  </si>
  <si>
    <t>"okno č. 64"</t>
  </si>
  <si>
    <t>28</t>
  </si>
  <si>
    <t>766015</t>
  </si>
  <si>
    <t>Kompl. dod. + mtž. okno typ XIII vel. cca 520 x 2 000  a cca 1 800 x 1 500 - výměna vnitřní i venkovní části</t>
  </si>
  <si>
    <t>-1676193213</t>
  </si>
  <si>
    <t>"okna č. 58,62"</t>
  </si>
  <si>
    <t>29</t>
  </si>
  <si>
    <t>766016</t>
  </si>
  <si>
    <t>Kompl. dod. + mtž. okno typ XIII vel. cca 600 x 900 až 1 500 x 1 500  - renovace vnitřní i venkovní části</t>
  </si>
  <si>
    <t>-144538493</t>
  </si>
  <si>
    <t>Poznámka k položce:
tato okna nejsou předmětem oprava</t>
  </si>
  <si>
    <t>"okna č. 65-87...23 ks není předmětem zakázky"</t>
  </si>
  <si>
    <t>30</t>
  </si>
  <si>
    <t>766017</t>
  </si>
  <si>
    <t>Oprava, případné doplnění a nátěr vnitřního parapet</t>
  </si>
  <si>
    <t>63146045</t>
  </si>
  <si>
    <t>31</t>
  </si>
  <si>
    <t>766691912</t>
  </si>
  <si>
    <t>Vyvěšení nebo zavěšení dřevěných křídel oken pl přes 1,5 m2</t>
  </si>
  <si>
    <t>kus</t>
  </si>
  <si>
    <t>-2093403318</t>
  </si>
  <si>
    <t>"okno č. 40, 44"  2*2</t>
  </si>
  <si>
    <t>"okno č. 4, 5, 7, 32, 34-39, 51"  2*11</t>
  </si>
  <si>
    <t>"okno č. 9"  2*1</t>
  </si>
  <si>
    <t>"okno č. 65-87"  2*23</t>
  </si>
  <si>
    <t>32</t>
  </si>
  <si>
    <t>998766202</t>
  </si>
  <si>
    <t>Přesun hmot procentní pro konstrukce truhlářské v objektech v do 12 m</t>
  </si>
  <si>
    <t>1827316426</t>
  </si>
  <si>
    <t>784</t>
  </si>
  <si>
    <t>Dokončovací práce - malby a tapety</t>
  </si>
  <si>
    <t>33</t>
  </si>
  <si>
    <t>784181101</t>
  </si>
  <si>
    <t>Základní akrylátová jednonásobná penetrace podkladu v místnostech výšky do 3,80m</t>
  </si>
  <si>
    <t>-1474565559</t>
  </si>
  <si>
    <t>"dotčené plochy, předpoklad"</t>
  </si>
  <si>
    <t>1000</t>
  </si>
  <si>
    <t>34</t>
  </si>
  <si>
    <t>784221101</t>
  </si>
  <si>
    <t>Dvojnásobné bílé malby ze směsí za sucha dobře otěruvzdorných v místnostech do 3,80 m</t>
  </si>
  <si>
    <t>-1946114966</t>
  </si>
  <si>
    <t>VRN</t>
  </si>
  <si>
    <t>Vedlejší rozpočtové náklady</t>
  </si>
  <si>
    <t>VRN7</t>
  </si>
  <si>
    <t>Provozní vlivy</t>
  </si>
  <si>
    <t>35</t>
  </si>
  <si>
    <t>070001000</t>
  </si>
  <si>
    <t>kpl</t>
  </si>
  <si>
    <t>1024</t>
  </si>
  <si>
    <t>32465133</t>
  </si>
  <si>
    <t>Poznámka k položce:
výměna oken bude probíhat za provozu budovy, položka zahrnuje např. protiprašná opatření, zakrývání konstrukcí apod.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</si>
</sst>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001892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historických okenních výplní na budově Národní dům v Trutnově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Trutnov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24. 2. 2020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Trutnov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Ladislav Janáček, WWD Ostaš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Lenka Kasperová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Soupis prací'!J30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'001 - Soupis prací'!P127</f>
        <v>0</v>
      </c>
      <c r="AV95" s="128">
        <f>'001 - Soupis prací'!J33</f>
        <v>0</v>
      </c>
      <c r="AW95" s="128">
        <f>'001 - Soupis prací'!J34</f>
        <v>0</v>
      </c>
      <c r="AX95" s="128">
        <f>'001 - Soupis prací'!J35</f>
        <v>0</v>
      </c>
      <c r="AY95" s="128">
        <f>'001 - Soupis prací'!J36</f>
        <v>0</v>
      </c>
      <c r="AZ95" s="128">
        <f>'001 - Soupis prací'!F33</f>
        <v>0</v>
      </c>
      <c r="BA95" s="128">
        <f>'001 - Soupis prací'!F34</f>
        <v>0</v>
      </c>
      <c r="BB95" s="128">
        <f>'001 - Soupis prací'!F35</f>
        <v>0</v>
      </c>
      <c r="BC95" s="128">
        <f>'001 - Soupis prací'!F36</f>
        <v>0</v>
      </c>
      <c r="BD95" s="130">
        <f>'001 - Soupis prací'!F37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01 - Soupis prac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 hidden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86</v>
      </c>
    </row>
    <row r="4" spans="2:46" s="1" customFormat="1" ht="24.95" customHeight="1" hidden="1">
      <c r="B4" s="20"/>
      <c r="D4" s="136" t="s">
        <v>87</v>
      </c>
      <c r="I4" s="132"/>
      <c r="L4" s="20"/>
      <c r="M4" s="137" t="s">
        <v>10</v>
      </c>
      <c r="AT4" s="17" t="s">
        <v>4</v>
      </c>
    </row>
    <row r="5" spans="2:12" s="1" customFormat="1" ht="6.95" customHeight="1" hidden="1">
      <c r="B5" s="20"/>
      <c r="I5" s="132"/>
      <c r="L5" s="20"/>
    </row>
    <row r="6" spans="2:12" s="1" customFormat="1" ht="12" customHeight="1" hidden="1">
      <c r="B6" s="20"/>
      <c r="D6" s="138" t="s">
        <v>16</v>
      </c>
      <c r="I6" s="132"/>
      <c r="L6" s="20"/>
    </row>
    <row r="7" spans="2:12" s="1" customFormat="1" ht="16.5" customHeight="1" hidden="1">
      <c r="B7" s="20"/>
      <c r="E7" s="139" t="str">
        <f>'Rekapitulace stavby'!K6</f>
        <v>Obnova historických okenních výplní na budově Národní dům v Trutnově</v>
      </c>
      <c r="F7" s="138"/>
      <c r="G7" s="138"/>
      <c r="H7" s="138"/>
      <c r="I7" s="132"/>
      <c r="L7" s="20"/>
    </row>
    <row r="8" spans="1:31" s="2" customFormat="1" ht="12" customHeight="1" hidden="1">
      <c r="A8" s="38"/>
      <c r="B8" s="44"/>
      <c r="C8" s="38"/>
      <c r="D8" s="138" t="s">
        <v>88</v>
      </c>
      <c r="E8" s="38"/>
      <c r="F8" s="38"/>
      <c r="G8" s="38"/>
      <c r="H8" s="38"/>
      <c r="I8" s="140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41" t="s">
        <v>89</v>
      </c>
      <c r="F9" s="38"/>
      <c r="G9" s="38"/>
      <c r="H9" s="38"/>
      <c r="I9" s="140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140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8" t="s">
        <v>18</v>
      </c>
      <c r="E11" s="38"/>
      <c r="F11" s="142" t="s">
        <v>1</v>
      </c>
      <c r="G11" s="38"/>
      <c r="H11" s="38"/>
      <c r="I11" s="143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8" t="s">
        <v>20</v>
      </c>
      <c r="E12" s="38"/>
      <c r="F12" s="142" t="s">
        <v>21</v>
      </c>
      <c r="G12" s="38"/>
      <c r="H12" s="38"/>
      <c r="I12" s="143" t="s">
        <v>22</v>
      </c>
      <c r="J12" s="144" t="str">
        <f>'Rekapitulace stavby'!AN8</f>
        <v>24. 2. 2020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140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8" t="s">
        <v>24</v>
      </c>
      <c r="E14" s="38"/>
      <c r="F14" s="38"/>
      <c r="G14" s="38"/>
      <c r="H14" s="38"/>
      <c r="I14" s="143" t="s">
        <v>25</v>
      </c>
      <c r="J14" s="142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42" t="s">
        <v>26</v>
      </c>
      <c r="F15" s="38"/>
      <c r="G15" s="38"/>
      <c r="H15" s="38"/>
      <c r="I15" s="143" t="s">
        <v>27</v>
      </c>
      <c r="J15" s="142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140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8" t="s">
        <v>28</v>
      </c>
      <c r="E17" s="38"/>
      <c r="F17" s="38"/>
      <c r="G17" s="38"/>
      <c r="H17" s="38"/>
      <c r="I17" s="143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43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140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8" t="s">
        <v>30</v>
      </c>
      <c r="E20" s="38"/>
      <c r="F20" s="38"/>
      <c r="G20" s="38"/>
      <c r="H20" s="38"/>
      <c r="I20" s="143" t="s">
        <v>25</v>
      </c>
      <c r="J20" s="142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42" t="str">
        <f>IF('Rekapitulace stavby'!E17="","",'Rekapitulace stavby'!E17)</f>
        <v>Ing. Ladislav Janáček, WWD Ostaš s.r.o.</v>
      </c>
      <c r="F21" s="38"/>
      <c r="G21" s="38"/>
      <c r="H21" s="38"/>
      <c r="I21" s="143" t="s">
        <v>27</v>
      </c>
      <c r="J21" s="142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140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8" t="s">
        <v>33</v>
      </c>
      <c r="E23" s="38"/>
      <c r="F23" s="38"/>
      <c r="G23" s="38"/>
      <c r="H23" s="38"/>
      <c r="I23" s="143" t="s">
        <v>25</v>
      </c>
      <c r="J23" s="142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42" t="s">
        <v>34</v>
      </c>
      <c r="F24" s="38"/>
      <c r="G24" s="38"/>
      <c r="H24" s="38"/>
      <c r="I24" s="143" t="s">
        <v>27</v>
      </c>
      <c r="J24" s="142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140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8" t="s">
        <v>35</v>
      </c>
      <c r="E26" s="38"/>
      <c r="F26" s="38"/>
      <c r="G26" s="38"/>
      <c r="H26" s="38"/>
      <c r="I26" s="140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140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50"/>
      <c r="E29" s="150"/>
      <c r="F29" s="150"/>
      <c r="G29" s="150"/>
      <c r="H29" s="150"/>
      <c r="I29" s="151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52" t="s">
        <v>36</v>
      </c>
      <c r="E30" s="38"/>
      <c r="F30" s="38"/>
      <c r="G30" s="38"/>
      <c r="H30" s="38"/>
      <c r="I30" s="140"/>
      <c r="J30" s="153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0"/>
      <c r="E31" s="150"/>
      <c r="F31" s="150"/>
      <c r="G31" s="150"/>
      <c r="H31" s="150"/>
      <c r="I31" s="151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54" t="s">
        <v>38</v>
      </c>
      <c r="G32" s="38"/>
      <c r="H32" s="38"/>
      <c r="I32" s="155" t="s">
        <v>37</v>
      </c>
      <c r="J32" s="154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56" t="s">
        <v>40</v>
      </c>
      <c r="E33" s="138" t="s">
        <v>41</v>
      </c>
      <c r="F33" s="157">
        <f>ROUND((SUM(BE127:BE295)),2)</f>
        <v>0</v>
      </c>
      <c r="G33" s="38"/>
      <c r="H33" s="38"/>
      <c r="I33" s="158">
        <v>0.21</v>
      </c>
      <c r="J33" s="157">
        <f>ROUND(((SUM(BE127:BE295))*I33),2)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8" t="s">
        <v>42</v>
      </c>
      <c r="F34" s="157">
        <f>ROUND((SUM(BF127:BF295)),2)</f>
        <v>0</v>
      </c>
      <c r="G34" s="38"/>
      <c r="H34" s="38"/>
      <c r="I34" s="158">
        <v>0.15</v>
      </c>
      <c r="J34" s="157">
        <f>ROUND(((SUM(BF127:BF295))*I34),2)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8" t="s">
        <v>43</v>
      </c>
      <c r="F35" s="157">
        <f>ROUND((SUM(BG127:BG295)),2)</f>
        <v>0</v>
      </c>
      <c r="G35" s="38"/>
      <c r="H35" s="38"/>
      <c r="I35" s="158">
        <v>0.21</v>
      </c>
      <c r="J35" s="157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8" t="s">
        <v>44</v>
      </c>
      <c r="F36" s="157">
        <f>ROUND((SUM(BH127:BH295)),2)</f>
        <v>0</v>
      </c>
      <c r="G36" s="38"/>
      <c r="H36" s="38"/>
      <c r="I36" s="158">
        <v>0.15</v>
      </c>
      <c r="J36" s="157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45</v>
      </c>
      <c r="F37" s="157">
        <f>ROUND((SUM(BI127:BI295)),2)</f>
        <v>0</v>
      </c>
      <c r="G37" s="38"/>
      <c r="H37" s="38"/>
      <c r="I37" s="158">
        <v>0</v>
      </c>
      <c r="J37" s="157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140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9"/>
      <c r="D39" s="160" t="s">
        <v>46</v>
      </c>
      <c r="E39" s="161"/>
      <c r="F39" s="161"/>
      <c r="G39" s="162" t="s">
        <v>47</v>
      </c>
      <c r="H39" s="163" t="s">
        <v>48</v>
      </c>
      <c r="I39" s="164"/>
      <c r="J39" s="165">
        <f>SUM(J30:J37)</f>
        <v>0</v>
      </c>
      <c r="K39" s="166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38"/>
      <c r="F40" s="38"/>
      <c r="G40" s="38"/>
      <c r="H40" s="38"/>
      <c r="I40" s="140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 hidden="1">
      <c r="B41" s="20"/>
      <c r="I41" s="132"/>
      <c r="L41" s="20"/>
    </row>
    <row r="42" spans="2:12" s="1" customFormat="1" ht="14.4" customHeight="1" hidden="1">
      <c r="B42" s="20"/>
      <c r="I42" s="132"/>
      <c r="L42" s="20"/>
    </row>
    <row r="43" spans="2:12" s="1" customFormat="1" ht="14.4" customHeight="1" hidden="1">
      <c r="B43" s="20"/>
      <c r="I43" s="132"/>
      <c r="L43" s="20"/>
    </row>
    <row r="44" spans="2:12" s="1" customFormat="1" ht="14.4" customHeight="1" hidden="1">
      <c r="B44" s="20"/>
      <c r="I44" s="132"/>
      <c r="L44" s="20"/>
    </row>
    <row r="45" spans="2:12" s="1" customFormat="1" ht="14.4" customHeight="1" hidden="1">
      <c r="B45" s="20"/>
      <c r="I45" s="132"/>
      <c r="L45" s="20"/>
    </row>
    <row r="46" spans="2:12" s="1" customFormat="1" ht="14.4" customHeight="1" hidden="1">
      <c r="B46" s="20"/>
      <c r="I46" s="132"/>
      <c r="L46" s="20"/>
    </row>
    <row r="47" spans="2:12" s="1" customFormat="1" ht="14.4" customHeight="1" hidden="1">
      <c r="B47" s="20"/>
      <c r="I47" s="132"/>
      <c r="L47" s="20"/>
    </row>
    <row r="48" spans="2:12" s="1" customFormat="1" ht="14.4" customHeight="1" hidden="1">
      <c r="B48" s="20"/>
      <c r="I48" s="132"/>
      <c r="L48" s="20"/>
    </row>
    <row r="49" spans="2:12" s="1" customFormat="1" ht="14.4" customHeight="1" hidden="1">
      <c r="B49" s="20"/>
      <c r="I49" s="132"/>
      <c r="L49" s="20"/>
    </row>
    <row r="50" spans="2:12" s="2" customFormat="1" ht="14.4" customHeight="1" hidden="1">
      <c r="B50" s="63"/>
      <c r="D50" s="167" t="s">
        <v>49</v>
      </c>
      <c r="E50" s="168"/>
      <c r="F50" s="168"/>
      <c r="G50" s="167" t="s">
        <v>50</v>
      </c>
      <c r="H50" s="168"/>
      <c r="I50" s="169"/>
      <c r="J50" s="168"/>
      <c r="K50" s="168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70" t="s">
        <v>51</v>
      </c>
      <c r="E61" s="171"/>
      <c r="F61" s="172" t="s">
        <v>52</v>
      </c>
      <c r="G61" s="170" t="s">
        <v>51</v>
      </c>
      <c r="H61" s="171"/>
      <c r="I61" s="173"/>
      <c r="J61" s="174" t="s">
        <v>52</v>
      </c>
      <c r="K61" s="171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67" t="s">
        <v>53</v>
      </c>
      <c r="E65" s="175"/>
      <c r="F65" s="175"/>
      <c r="G65" s="167" t="s">
        <v>54</v>
      </c>
      <c r="H65" s="175"/>
      <c r="I65" s="176"/>
      <c r="J65" s="175"/>
      <c r="K65" s="17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70" t="s">
        <v>51</v>
      </c>
      <c r="E76" s="171"/>
      <c r="F76" s="172" t="s">
        <v>52</v>
      </c>
      <c r="G76" s="170" t="s">
        <v>51</v>
      </c>
      <c r="H76" s="171"/>
      <c r="I76" s="173"/>
      <c r="J76" s="174" t="s">
        <v>52</v>
      </c>
      <c r="K76" s="171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77"/>
      <c r="C77" s="178"/>
      <c r="D77" s="178"/>
      <c r="E77" s="178"/>
      <c r="F77" s="178"/>
      <c r="G77" s="178"/>
      <c r="H77" s="178"/>
      <c r="I77" s="179"/>
      <c r="J77" s="178"/>
      <c r="K77" s="178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80"/>
      <c r="C81" s="181"/>
      <c r="D81" s="181"/>
      <c r="E81" s="181"/>
      <c r="F81" s="181"/>
      <c r="G81" s="181"/>
      <c r="H81" s="181"/>
      <c r="I81" s="182"/>
      <c r="J81" s="181"/>
      <c r="K81" s="181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1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Obnova historických okenních výplní na budově Národní dům v Trutnově</v>
      </c>
      <c r="F85" s="32"/>
      <c r="G85" s="32"/>
      <c r="H85" s="32"/>
      <c r="I85" s="1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1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Soupis prací</v>
      </c>
      <c r="F87" s="40"/>
      <c r="G87" s="40"/>
      <c r="H87" s="40"/>
      <c r="I87" s="1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Trutnov</v>
      </c>
      <c r="G89" s="40"/>
      <c r="H89" s="40"/>
      <c r="I89" s="143" t="s">
        <v>22</v>
      </c>
      <c r="J89" s="79" t="str">
        <f>IF(J12="","",J12)</f>
        <v>24. 2. 2020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Trutnov</v>
      </c>
      <c r="G91" s="40"/>
      <c r="H91" s="40"/>
      <c r="I91" s="143" t="s">
        <v>30</v>
      </c>
      <c r="J91" s="36" t="str">
        <f>E21</f>
        <v>Ing. Ladislav Janáček, WWD Ostaš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3" t="s">
        <v>33</v>
      </c>
      <c r="J92" s="36" t="str">
        <f>E24</f>
        <v>Ing. Lenka Kasperová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4" t="s">
        <v>91</v>
      </c>
      <c r="D94" s="185"/>
      <c r="E94" s="185"/>
      <c r="F94" s="185"/>
      <c r="G94" s="185"/>
      <c r="H94" s="185"/>
      <c r="I94" s="186"/>
      <c r="J94" s="187" t="s">
        <v>92</v>
      </c>
      <c r="K94" s="185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93</v>
      </c>
      <c r="D96" s="40"/>
      <c r="E96" s="40"/>
      <c r="F96" s="40"/>
      <c r="G96" s="40"/>
      <c r="H96" s="40"/>
      <c r="I96" s="1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89"/>
      <c r="C97" s="190"/>
      <c r="D97" s="191" t="s">
        <v>95</v>
      </c>
      <c r="E97" s="192"/>
      <c r="F97" s="192"/>
      <c r="G97" s="192"/>
      <c r="H97" s="192"/>
      <c r="I97" s="193"/>
      <c r="J97" s="194">
        <f>J128</f>
        <v>0</v>
      </c>
      <c r="K97" s="190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97"/>
      <c r="D98" s="198" t="s">
        <v>96</v>
      </c>
      <c r="E98" s="199"/>
      <c r="F98" s="199"/>
      <c r="G98" s="199"/>
      <c r="H98" s="199"/>
      <c r="I98" s="200"/>
      <c r="J98" s="201">
        <f>J129</f>
        <v>0</v>
      </c>
      <c r="K98" s="197"/>
      <c r="L98" s="20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97"/>
      <c r="D99" s="198" t="s">
        <v>97</v>
      </c>
      <c r="E99" s="199"/>
      <c r="F99" s="199"/>
      <c r="G99" s="199"/>
      <c r="H99" s="199"/>
      <c r="I99" s="200"/>
      <c r="J99" s="201">
        <f>J166</f>
        <v>0</v>
      </c>
      <c r="K99" s="197"/>
      <c r="L99" s="20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97"/>
      <c r="D100" s="198" t="s">
        <v>98</v>
      </c>
      <c r="E100" s="199"/>
      <c r="F100" s="199"/>
      <c r="G100" s="199"/>
      <c r="H100" s="199"/>
      <c r="I100" s="200"/>
      <c r="J100" s="201">
        <f>J187</f>
        <v>0</v>
      </c>
      <c r="K100" s="197"/>
      <c r="L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97"/>
      <c r="D101" s="198" t="s">
        <v>99</v>
      </c>
      <c r="E101" s="199"/>
      <c r="F101" s="199"/>
      <c r="G101" s="199"/>
      <c r="H101" s="199"/>
      <c r="I101" s="200"/>
      <c r="J101" s="201">
        <f>J194</f>
        <v>0</v>
      </c>
      <c r="K101" s="197"/>
      <c r="L101" s="20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9"/>
      <c r="C102" s="190"/>
      <c r="D102" s="191" t="s">
        <v>100</v>
      </c>
      <c r="E102" s="192"/>
      <c r="F102" s="192"/>
      <c r="G102" s="192"/>
      <c r="H102" s="192"/>
      <c r="I102" s="193"/>
      <c r="J102" s="194">
        <f>J196</f>
        <v>0</v>
      </c>
      <c r="K102" s="190"/>
      <c r="L102" s="19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6"/>
      <c r="C103" s="197"/>
      <c r="D103" s="198" t="s">
        <v>101</v>
      </c>
      <c r="E103" s="199"/>
      <c r="F103" s="199"/>
      <c r="G103" s="199"/>
      <c r="H103" s="199"/>
      <c r="I103" s="200"/>
      <c r="J103" s="201">
        <f>J197</f>
        <v>0</v>
      </c>
      <c r="K103" s="197"/>
      <c r="L103" s="20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97"/>
      <c r="D104" s="198" t="s">
        <v>102</v>
      </c>
      <c r="E104" s="199"/>
      <c r="F104" s="199"/>
      <c r="G104" s="199"/>
      <c r="H104" s="199"/>
      <c r="I104" s="200"/>
      <c r="J104" s="201">
        <f>J206</f>
        <v>0</v>
      </c>
      <c r="K104" s="197"/>
      <c r="L104" s="20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97"/>
      <c r="D105" s="198" t="s">
        <v>103</v>
      </c>
      <c r="E105" s="199"/>
      <c r="F105" s="199"/>
      <c r="G105" s="199"/>
      <c r="H105" s="199"/>
      <c r="I105" s="200"/>
      <c r="J105" s="201">
        <f>J285</f>
        <v>0</v>
      </c>
      <c r="K105" s="197"/>
      <c r="L105" s="20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104</v>
      </c>
      <c r="E106" s="192"/>
      <c r="F106" s="192"/>
      <c r="G106" s="192"/>
      <c r="H106" s="192"/>
      <c r="I106" s="193"/>
      <c r="J106" s="194">
        <f>J292</f>
        <v>0</v>
      </c>
      <c r="K106" s="190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6"/>
      <c r="C107" s="197"/>
      <c r="D107" s="198" t="s">
        <v>105</v>
      </c>
      <c r="E107" s="199"/>
      <c r="F107" s="199"/>
      <c r="G107" s="199"/>
      <c r="H107" s="199"/>
      <c r="I107" s="200"/>
      <c r="J107" s="201">
        <f>J293</f>
        <v>0</v>
      </c>
      <c r="K107" s="197"/>
      <c r="L107" s="20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79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2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106</v>
      </c>
      <c r="D114" s="40"/>
      <c r="E114" s="40"/>
      <c r="F114" s="40"/>
      <c r="G114" s="40"/>
      <c r="H114" s="40"/>
      <c r="I114" s="1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3" t="str">
        <f>E7</f>
        <v>Obnova historických okenních výplní na budově Národní dům v Trutnově</v>
      </c>
      <c r="F117" s="32"/>
      <c r="G117" s="32"/>
      <c r="H117" s="32"/>
      <c r="I117" s="1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88</v>
      </c>
      <c r="D118" s="40"/>
      <c r="E118" s="40"/>
      <c r="F118" s="40"/>
      <c r="G118" s="40"/>
      <c r="H118" s="40"/>
      <c r="I118" s="1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001 - Soupis prací</v>
      </c>
      <c r="F119" s="40"/>
      <c r="G119" s="40"/>
      <c r="H119" s="40"/>
      <c r="I119" s="1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Trutnov</v>
      </c>
      <c r="G121" s="40"/>
      <c r="H121" s="40"/>
      <c r="I121" s="143" t="s">
        <v>22</v>
      </c>
      <c r="J121" s="79" t="str">
        <f>IF(J12="","",J12)</f>
        <v>24. 2. 2020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40.05" customHeight="1">
      <c r="A123" s="38"/>
      <c r="B123" s="39"/>
      <c r="C123" s="32" t="s">
        <v>24</v>
      </c>
      <c r="D123" s="40"/>
      <c r="E123" s="40"/>
      <c r="F123" s="27" t="str">
        <f>E15</f>
        <v>Město Trutnov</v>
      </c>
      <c r="G123" s="40"/>
      <c r="H123" s="40"/>
      <c r="I123" s="143" t="s">
        <v>30</v>
      </c>
      <c r="J123" s="36" t="str">
        <f>E21</f>
        <v>Ing. Ladislav Janáček, WWD Ostaš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143" t="s">
        <v>33</v>
      </c>
      <c r="J124" s="36" t="str">
        <f>E24</f>
        <v>Ing. Lenka Kasperová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3"/>
      <c r="B126" s="204"/>
      <c r="C126" s="205" t="s">
        <v>107</v>
      </c>
      <c r="D126" s="206" t="s">
        <v>61</v>
      </c>
      <c r="E126" s="206" t="s">
        <v>57</v>
      </c>
      <c r="F126" s="206" t="s">
        <v>58</v>
      </c>
      <c r="G126" s="206" t="s">
        <v>108</v>
      </c>
      <c r="H126" s="206" t="s">
        <v>109</v>
      </c>
      <c r="I126" s="207" t="s">
        <v>110</v>
      </c>
      <c r="J126" s="206" t="s">
        <v>92</v>
      </c>
      <c r="K126" s="208" t="s">
        <v>111</v>
      </c>
      <c r="L126" s="209"/>
      <c r="M126" s="100" t="s">
        <v>1</v>
      </c>
      <c r="N126" s="101" t="s">
        <v>40</v>
      </c>
      <c r="O126" s="101" t="s">
        <v>112</v>
      </c>
      <c r="P126" s="101" t="s">
        <v>113</v>
      </c>
      <c r="Q126" s="101" t="s">
        <v>114</v>
      </c>
      <c r="R126" s="101" t="s">
        <v>115</v>
      </c>
      <c r="S126" s="101" t="s">
        <v>116</v>
      </c>
      <c r="T126" s="102" t="s">
        <v>117</v>
      </c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</row>
    <row r="127" spans="1:63" s="2" customFormat="1" ht="22.8" customHeight="1">
      <c r="A127" s="38"/>
      <c r="B127" s="39"/>
      <c r="C127" s="107" t="s">
        <v>118</v>
      </c>
      <c r="D127" s="40"/>
      <c r="E127" s="40"/>
      <c r="F127" s="40"/>
      <c r="G127" s="40"/>
      <c r="H127" s="40"/>
      <c r="I127" s="140"/>
      <c r="J127" s="210">
        <f>BK127</f>
        <v>0</v>
      </c>
      <c r="K127" s="40"/>
      <c r="L127" s="44"/>
      <c r="M127" s="103"/>
      <c r="N127" s="211"/>
      <c r="O127" s="104"/>
      <c r="P127" s="212">
        <f>P128+P196+P292</f>
        <v>0</v>
      </c>
      <c r="Q127" s="104"/>
      <c r="R127" s="212">
        <f>R128+R196+R292</f>
        <v>9.160824850000001</v>
      </c>
      <c r="S127" s="104"/>
      <c r="T127" s="213">
        <f>T128+T196+T292</f>
        <v>7.196433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94</v>
      </c>
      <c r="BK127" s="214">
        <f>BK128+BK196+BK292</f>
        <v>0</v>
      </c>
    </row>
    <row r="128" spans="1:63" s="12" customFormat="1" ht="25.9" customHeight="1">
      <c r="A128" s="12"/>
      <c r="B128" s="215"/>
      <c r="C128" s="216"/>
      <c r="D128" s="217" t="s">
        <v>75</v>
      </c>
      <c r="E128" s="218" t="s">
        <v>119</v>
      </c>
      <c r="F128" s="218" t="s">
        <v>120</v>
      </c>
      <c r="G128" s="216"/>
      <c r="H128" s="216"/>
      <c r="I128" s="219"/>
      <c r="J128" s="220">
        <f>BK128</f>
        <v>0</v>
      </c>
      <c r="K128" s="216"/>
      <c r="L128" s="221"/>
      <c r="M128" s="222"/>
      <c r="N128" s="223"/>
      <c r="O128" s="223"/>
      <c r="P128" s="224">
        <f>P129+P166+P187+P194</f>
        <v>0</v>
      </c>
      <c r="Q128" s="223"/>
      <c r="R128" s="224">
        <f>R129+R166+R187+R194</f>
        <v>8.67082485</v>
      </c>
      <c r="S128" s="223"/>
      <c r="T128" s="225">
        <f>T129+T166+T187+T194</f>
        <v>5.938433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6" t="s">
        <v>84</v>
      </c>
      <c r="AT128" s="227" t="s">
        <v>75</v>
      </c>
      <c r="AU128" s="227" t="s">
        <v>76</v>
      </c>
      <c r="AY128" s="226" t="s">
        <v>121</v>
      </c>
      <c r="BK128" s="228">
        <f>BK129+BK166+BK187+BK194</f>
        <v>0</v>
      </c>
    </row>
    <row r="129" spans="1:63" s="12" customFormat="1" ht="22.8" customHeight="1">
      <c r="A129" s="12"/>
      <c r="B129" s="215"/>
      <c r="C129" s="216"/>
      <c r="D129" s="217" t="s">
        <v>75</v>
      </c>
      <c r="E129" s="229" t="s">
        <v>122</v>
      </c>
      <c r="F129" s="229" t="s">
        <v>123</v>
      </c>
      <c r="G129" s="216"/>
      <c r="H129" s="216"/>
      <c r="I129" s="219"/>
      <c r="J129" s="230">
        <f>BK129</f>
        <v>0</v>
      </c>
      <c r="K129" s="216"/>
      <c r="L129" s="221"/>
      <c r="M129" s="222"/>
      <c r="N129" s="223"/>
      <c r="O129" s="223"/>
      <c r="P129" s="224">
        <f>SUM(P130:P165)</f>
        <v>0</v>
      </c>
      <c r="Q129" s="223"/>
      <c r="R129" s="224">
        <f>SUM(R130:R165)</f>
        <v>8.67082485</v>
      </c>
      <c r="S129" s="223"/>
      <c r="T129" s="225">
        <f>SUM(T130:T165)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6" t="s">
        <v>84</v>
      </c>
      <c r="AT129" s="227" t="s">
        <v>75</v>
      </c>
      <c r="AU129" s="227" t="s">
        <v>84</v>
      </c>
      <c r="AY129" s="226" t="s">
        <v>121</v>
      </c>
      <c r="BK129" s="228">
        <f>SUM(BK130:BK165)</f>
        <v>0</v>
      </c>
    </row>
    <row r="130" spans="1:65" s="2" customFormat="1" ht="21.75" customHeight="1">
      <c r="A130" s="38"/>
      <c r="B130" s="39"/>
      <c r="C130" s="231" t="s">
        <v>84</v>
      </c>
      <c r="D130" s="231" t="s">
        <v>124</v>
      </c>
      <c r="E130" s="232" t="s">
        <v>125</v>
      </c>
      <c r="F130" s="233" t="s">
        <v>126</v>
      </c>
      <c r="G130" s="234" t="s">
        <v>127</v>
      </c>
      <c r="H130" s="235">
        <v>529.88</v>
      </c>
      <c r="I130" s="236"/>
      <c r="J130" s="237">
        <f>ROUND(I130*H130,2)</f>
        <v>0</v>
      </c>
      <c r="K130" s="233" t="s">
        <v>128</v>
      </c>
      <c r="L130" s="44"/>
      <c r="M130" s="238" t="s">
        <v>1</v>
      </c>
      <c r="N130" s="239" t="s">
        <v>41</v>
      </c>
      <c r="O130" s="91"/>
      <c r="P130" s="240">
        <f>O130*H130</f>
        <v>0</v>
      </c>
      <c r="Q130" s="240">
        <v>0.0015</v>
      </c>
      <c r="R130" s="240">
        <f>Q130*H130</f>
        <v>0.79482</v>
      </c>
      <c r="S130" s="240">
        <v>0</v>
      </c>
      <c r="T130" s="24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2" t="s">
        <v>129</v>
      </c>
      <c r="AT130" s="242" t="s">
        <v>124</v>
      </c>
      <c r="AU130" s="242" t="s">
        <v>86</v>
      </c>
      <c r="AY130" s="17" t="s">
        <v>121</v>
      </c>
      <c r="BE130" s="243">
        <f>IF(N130="základní",J130,0)</f>
        <v>0</v>
      </c>
      <c r="BF130" s="243">
        <f>IF(N130="snížená",J130,0)</f>
        <v>0</v>
      </c>
      <c r="BG130" s="243">
        <f>IF(N130="zákl. přenesená",J130,0)</f>
        <v>0</v>
      </c>
      <c r="BH130" s="243">
        <f>IF(N130="sníž. přenesená",J130,0)</f>
        <v>0</v>
      </c>
      <c r="BI130" s="243">
        <f>IF(N130="nulová",J130,0)</f>
        <v>0</v>
      </c>
      <c r="BJ130" s="17" t="s">
        <v>84</v>
      </c>
      <c r="BK130" s="243">
        <f>ROUND(I130*H130,2)</f>
        <v>0</v>
      </c>
      <c r="BL130" s="17" t="s">
        <v>129</v>
      </c>
      <c r="BM130" s="242" t="s">
        <v>130</v>
      </c>
    </row>
    <row r="131" spans="1:51" s="13" customFormat="1" ht="12">
      <c r="A131" s="13"/>
      <c r="B131" s="244"/>
      <c r="C131" s="245"/>
      <c r="D131" s="246" t="s">
        <v>131</v>
      </c>
      <c r="E131" s="247" t="s">
        <v>1</v>
      </c>
      <c r="F131" s="248" t="s">
        <v>132</v>
      </c>
      <c r="G131" s="245"/>
      <c r="H131" s="249">
        <v>76.6</v>
      </c>
      <c r="I131" s="250"/>
      <c r="J131" s="245"/>
      <c r="K131" s="245"/>
      <c r="L131" s="251"/>
      <c r="M131" s="252"/>
      <c r="N131" s="253"/>
      <c r="O131" s="253"/>
      <c r="P131" s="253"/>
      <c r="Q131" s="253"/>
      <c r="R131" s="253"/>
      <c r="S131" s="253"/>
      <c r="T131" s="25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5" t="s">
        <v>131</v>
      </c>
      <c r="AU131" s="255" t="s">
        <v>86</v>
      </c>
      <c r="AV131" s="13" t="s">
        <v>86</v>
      </c>
      <c r="AW131" s="13" t="s">
        <v>32</v>
      </c>
      <c r="AX131" s="13" t="s">
        <v>76</v>
      </c>
      <c r="AY131" s="255" t="s">
        <v>121</v>
      </c>
    </row>
    <row r="132" spans="1:51" s="13" customFormat="1" ht="12">
      <c r="A132" s="13"/>
      <c r="B132" s="244"/>
      <c r="C132" s="245"/>
      <c r="D132" s="246" t="s">
        <v>131</v>
      </c>
      <c r="E132" s="247" t="s">
        <v>1</v>
      </c>
      <c r="F132" s="248" t="s">
        <v>133</v>
      </c>
      <c r="G132" s="245"/>
      <c r="H132" s="249">
        <v>84.26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131</v>
      </c>
      <c r="AU132" s="255" t="s">
        <v>86</v>
      </c>
      <c r="AV132" s="13" t="s">
        <v>86</v>
      </c>
      <c r="AW132" s="13" t="s">
        <v>32</v>
      </c>
      <c r="AX132" s="13" t="s">
        <v>76</v>
      </c>
      <c r="AY132" s="255" t="s">
        <v>121</v>
      </c>
    </row>
    <row r="133" spans="1:51" s="13" customFormat="1" ht="12">
      <c r="A133" s="13"/>
      <c r="B133" s="244"/>
      <c r="C133" s="245"/>
      <c r="D133" s="246" t="s">
        <v>131</v>
      </c>
      <c r="E133" s="247" t="s">
        <v>1</v>
      </c>
      <c r="F133" s="248" t="s">
        <v>134</v>
      </c>
      <c r="G133" s="245"/>
      <c r="H133" s="249">
        <v>19.24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131</v>
      </c>
      <c r="AU133" s="255" t="s">
        <v>86</v>
      </c>
      <c r="AV133" s="13" t="s">
        <v>86</v>
      </c>
      <c r="AW133" s="13" t="s">
        <v>32</v>
      </c>
      <c r="AX133" s="13" t="s">
        <v>76</v>
      </c>
      <c r="AY133" s="255" t="s">
        <v>121</v>
      </c>
    </row>
    <row r="134" spans="1:51" s="13" customFormat="1" ht="12">
      <c r="A134" s="13"/>
      <c r="B134" s="244"/>
      <c r="C134" s="245"/>
      <c r="D134" s="246" t="s">
        <v>131</v>
      </c>
      <c r="E134" s="247" t="s">
        <v>1</v>
      </c>
      <c r="F134" s="248" t="s">
        <v>135</v>
      </c>
      <c r="G134" s="245"/>
      <c r="H134" s="249">
        <v>8.82</v>
      </c>
      <c r="I134" s="250"/>
      <c r="J134" s="245"/>
      <c r="K134" s="245"/>
      <c r="L134" s="251"/>
      <c r="M134" s="252"/>
      <c r="N134" s="253"/>
      <c r="O134" s="253"/>
      <c r="P134" s="253"/>
      <c r="Q134" s="253"/>
      <c r="R134" s="253"/>
      <c r="S134" s="253"/>
      <c r="T134" s="25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5" t="s">
        <v>131</v>
      </c>
      <c r="AU134" s="255" t="s">
        <v>86</v>
      </c>
      <c r="AV134" s="13" t="s">
        <v>86</v>
      </c>
      <c r="AW134" s="13" t="s">
        <v>32</v>
      </c>
      <c r="AX134" s="13" t="s">
        <v>76</v>
      </c>
      <c r="AY134" s="255" t="s">
        <v>121</v>
      </c>
    </row>
    <row r="135" spans="1:51" s="13" customFormat="1" ht="12">
      <c r="A135" s="13"/>
      <c r="B135" s="244"/>
      <c r="C135" s="245"/>
      <c r="D135" s="246" t="s">
        <v>131</v>
      </c>
      <c r="E135" s="247" t="s">
        <v>1</v>
      </c>
      <c r="F135" s="248" t="s">
        <v>135</v>
      </c>
      <c r="G135" s="245"/>
      <c r="H135" s="249">
        <v>8.82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131</v>
      </c>
      <c r="AU135" s="255" t="s">
        <v>86</v>
      </c>
      <c r="AV135" s="13" t="s">
        <v>86</v>
      </c>
      <c r="AW135" s="13" t="s">
        <v>32</v>
      </c>
      <c r="AX135" s="13" t="s">
        <v>76</v>
      </c>
      <c r="AY135" s="255" t="s">
        <v>121</v>
      </c>
    </row>
    <row r="136" spans="1:51" s="13" customFormat="1" ht="12">
      <c r="A136" s="13"/>
      <c r="B136" s="244"/>
      <c r="C136" s="245"/>
      <c r="D136" s="246" t="s">
        <v>131</v>
      </c>
      <c r="E136" s="247" t="s">
        <v>1</v>
      </c>
      <c r="F136" s="248" t="s">
        <v>136</v>
      </c>
      <c r="G136" s="245"/>
      <c r="H136" s="249">
        <v>48.96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131</v>
      </c>
      <c r="AU136" s="255" t="s">
        <v>86</v>
      </c>
      <c r="AV136" s="13" t="s">
        <v>86</v>
      </c>
      <c r="AW136" s="13" t="s">
        <v>32</v>
      </c>
      <c r="AX136" s="13" t="s">
        <v>76</v>
      </c>
      <c r="AY136" s="255" t="s">
        <v>121</v>
      </c>
    </row>
    <row r="137" spans="1:51" s="13" customFormat="1" ht="12">
      <c r="A137" s="13"/>
      <c r="B137" s="244"/>
      <c r="C137" s="245"/>
      <c r="D137" s="246" t="s">
        <v>131</v>
      </c>
      <c r="E137" s="247" t="s">
        <v>1</v>
      </c>
      <c r="F137" s="248" t="s">
        <v>137</v>
      </c>
      <c r="G137" s="245"/>
      <c r="H137" s="249">
        <v>36.8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131</v>
      </c>
      <c r="AU137" s="255" t="s">
        <v>86</v>
      </c>
      <c r="AV137" s="13" t="s">
        <v>86</v>
      </c>
      <c r="AW137" s="13" t="s">
        <v>32</v>
      </c>
      <c r="AX137" s="13" t="s">
        <v>76</v>
      </c>
      <c r="AY137" s="255" t="s">
        <v>121</v>
      </c>
    </row>
    <row r="138" spans="1:51" s="13" customFormat="1" ht="12">
      <c r="A138" s="13"/>
      <c r="B138" s="244"/>
      <c r="C138" s="245"/>
      <c r="D138" s="246" t="s">
        <v>131</v>
      </c>
      <c r="E138" s="247" t="s">
        <v>1</v>
      </c>
      <c r="F138" s="248" t="s">
        <v>138</v>
      </c>
      <c r="G138" s="245"/>
      <c r="H138" s="249">
        <v>10.88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131</v>
      </c>
      <c r="AU138" s="255" t="s">
        <v>86</v>
      </c>
      <c r="AV138" s="13" t="s">
        <v>86</v>
      </c>
      <c r="AW138" s="13" t="s">
        <v>32</v>
      </c>
      <c r="AX138" s="13" t="s">
        <v>76</v>
      </c>
      <c r="AY138" s="255" t="s">
        <v>121</v>
      </c>
    </row>
    <row r="139" spans="1:51" s="13" customFormat="1" ht="12">
      <c r="A139" s="13"/>
      <c r="B139" s="244"/>
      <c r="C139" s="245"/>
      <c r="D139" s="246" t="s">
        <v>131</v>
      </c>
      <c r="E139" s="247" t="s">
        <v>1</v>
      </c>
      <c r="F139" s="248" t="s">
        <v>139</v>
      </c>
      <c r="G139" s="245"/>
      <c r="H139" s="249">
        <v>11.94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131</v>
      </c>
      <c r="AU139" s="255" t="s">
        <v>86</v>
      </c>
      <c r="AV139" s="13" t="s">
        <v>86</v>
      </c>
      <c r="AW139" s="13" t="s">
        <v>32</v>
      </c>
      <c r="AX139" s="13" t="s">
        <v>76</v>
      </c>
      <c r="AY139" s="255" t="s">
        <v>121</v>
      </c>
    </row>
    <row r="140" spans="1:51" s="13" customFormat="1" ht="12">
      <c r="A140" s="13"/>
      <c r="B140" s="244"/>
      <c r="C140" s="245"/>
      <c r="D140" s="246" t="s">
        <v>131</v>
      </c>
      <c r="E140" s="247" t="s">
        <v>1</v>
      </c>
      <c r="F140" s="248" t="s">
        <v>140</v>
      </c>
      <c r="G140" s="245"/>
      <c r="H140" s="249">
        <v>17.58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131</v>
      </c>
      <c r="AU140" s="255" t="s">
        <v>86</v>
      </c>
      <c r="AV140" s="13" t="s">
        <v>86</v>
      </c>
      <c r="AW140" s="13" t="s">
        <v>32</v>
      </c>
      <c r="AX140" s="13" t="s">
        <v>76</v>
      </c>
      <c r="AY140" s="255" t="s">
        <v>121</v>
      </c>
    </row>
    <row r="141" spans="1:51" s="13" customFormat="1" ht="12">
      <c r="A141" s="13"/>
      <c r="B141" s="244"/>
      <c r="C141" s="245"/>
      <c r="D141" s="246" t="s">
        <v>131</v>
      </c>
      <c r="E141" s="247" t="s">
        <v>1</v>
      </c>
      <c r="F141" s="248" t="s">
        <v>141</v>
      </c>
      <c r="G141" s="245"/>
      <c r="H141" s="249">
        <v>17.64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131</v>
      </c>
      <c r="AU141" s="255" t="s">
        <v>86</v>
      </c>
      <c r="AV141" s="13" t="s">
        <v>86</v>
      </c>
      <c r="AW141" s="13" t="s">
        <v>32</v>
      </c>
      <c r="AX141" s="13" t="s">
        <v>76</v>
      </c>
      <c r="AY141" s="255" t="s">
        <v>121</v>
      </c>
    </row>
    <row r="142" spans="1:51" s="13" customFormat="1" ht="12">
      <c r="A142" s="13"/>
      <c r="B142" s="244"/>
      <c r="C142" s="245"/>
      <c r="D142" s="246" t="s">
        <v>131</v>
      </c>
      <c r="E142" s="247" t="s">
        <v>1</v>
      </c>
      <c r="F142" s="248" t="s">
        <v>142</v>
      </c>
      <c r="G142" s="245"/>
      <c r="H142" s="249">
        <v>50.88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131</v>
      </c>
      <c r="AU142" s="255" t="s">
        <v>86</v>
      </c>
      <c r="AV142" s="13" t="s">
        <v>86</v>
      </c>
      <c r="AW142" s="13" t="s">
        <v>32</v>
      </c>
      <c r="AX142" s="13" t="s">
        <v>76</v>
      </c>
      <c r="AY142" s="255" t="s">
        <v>121</v>
      </c>
    </row>
    <row r="143" spans="1:51" s="13" customFormat="1" ht="12">
      <c r="A143" s="13"/>
      <c r="B143" s="244"/>
      <c r="C143" s="245"/>
      <c r="D143" s="246" t="s">
        <v>131</v>
      </c>
      <c r="E143" s="247" t="s">
        <v>1</v>
      </c>
      <c r="F143" s="248" t="s">
        <v>143</v>
      </c>
      <c r="G143" s="245"/>
      <c r="H143" s="249">
        <v>8.28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131</v>
      </c>
      <c r="AU143" s="255" t="s">
        <v>86</v>
      </c>
      <c r="AV143" s="13" t="s">
        <v>86</v>
      </c>
      <c r="AW143" s="13" t="s">
        <v>32</v>
      </c>
      <c r="AX143" s="13" t="s">
        <v>76</v>
      </c>
      <c r="AY143" s="255" t="s">
        <v>121</v>
      </c>
    </row>
    <row r="144" spans="1:51" s="13" customFormat="1" ht="12">
      <c r="A144" s="13"/>
      <c r="B144" s="244"/>
      <c r="C144" s="245"/>
      <c r="D144" s="246" t="s">
        <v>131</v>
      </c>
      <c r="E144" s="247" t="s">
        <v>1</v>
      </c>
      <c r="F144" s="248" t="s">
        <v>144</v>
      </c>
      <c r="G144" s="245"/>
      <c r="H144" s="249">
        <v>3.18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131</v>
      </c>
      <c r="AU144" s="255" t="s">
        <v>86</v>
      </c>
      <c r="AV144" s="13" t="s">
        <v>86</v>
      </c>
      <c r="AW144" s="13" t="s">
        <v>32</v>
      </c>
      <c r="AX144" s="13" t="s">
        <v>76</v>
      </c>
      <c r="AY144" s="255" t="s">
        <v>121</v>
      </c>
    </row>
    <row r="145" spans="1:51" s="13" customFormat="1" ht="12">
      <c r="A145" s="13"/>
      <c r="B145" s="244"/>
      <c r="C145" s="245"/>
      <c r="D145" s="246" t="s">
        <v>131</v>
      </c>
      <c r="E145" s="247" t="s">
        <v>1</v>
      </c>
      <c r="F145" s="248" t="s">
        <v>145</v>
      </c>
      <c r="G145" s="245"/>
      <c r="H145" s="249">
        <v>10.08</v>
      </c>
      <c r="I145" s="250"/>
      <c r="J145" s="245"/>
      <c r="K145" s="245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131</v>
      </c>
      <c r="AU145" s="255" t="s">
        <v>86</v>
      </c>
      <c r="AV145" s="13" t="s">
        <v>86</v>
      </c>
      <c r="AW145" s="13" t="s">
        <v>32</v>
      </c>
      <c r="AX145" s="13" t="s">
        <v>76</v>
      </c>
      <c r="AY145" s="255" t="s">
        <v>121</v>
      </c>
    </row>
    <row r="146" spans="1:51" s="13" customFormat="1" ht="12">
      <c r="A146" s="13"/>
      <c r="B146" s="244"/>
      <c r="C146" s="245"/>
      <c r="D146" s="246" t="s">
        <v>131</v>
      </c>
      <c r="E146" s="247" t="s">
        <v>1</v>
      </c>
      <c r="F146" s="248" t="s">
        <v>146</v>
      </c>
      <c r="G146" s="245"/>
      <c r="H146" s="249">
        <v>115.92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131</v>
      </c>
      <c r="AU146" s="255" t="s">
        <v>86</v>
      </c>
      <c r="AV146" s="13" t="s">
        <v>86</v>
      </c>
      <c r="AW146" s="13" t="s">
        <v>32</v>
      </c>
      <c r="AX146" s="13" t="s">
        <v>76</v>
      </c>
      <c r="AY146" s="255" t="s">
        <v>121</v>
      </c>
    </row>
    <row r="147" spans="1:51" s="14" customFormat="1" ht="12">
      <c r="A147" s="14"/>
      <c r="B147" s="256"/>
      <c r="C147" s="257"/>
      <c r="D147" s="246" t="s">
        <v>131</v>
      </c>
      <c r="E147" s="258" t="s">
        <v>1</v>
      </c>
      <c r="F147" s="259" t="s">
        <v>147</v>
      </c>
      <c r="G147" s="257"/>
      <c r="H147" s="260">
        <v>529.88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6" t="s">
        <v>131</v>
      </c>
      <c r="AU147" s="266" t="s">
        <v>86</v>
      </c>
      <c r="AV147" s="14" t="s">
        <v>129</v>
      </c>
      <c r="AW147" s="14" t="s">
        <v>32</v>
      </c>
      <c r="AX147" s="14" t="s">
        <v>84</v>
      </c>
      <c r="AY147" s="266" t="s">
        <v>121</v>
      </c>
    </row>
    <row r="148" spans="1:65" s="2" customFormat="1" ht="21.75" customHeight="1">
      <c r="A148" s="38"/>
      <c r="B148" s="39"/>
      <c r="C148" s="231" t="s">
        <v>86</v>
      </c>
      <c r="D148" s="231" t="s">
        <v>124</v>
      </c>
      <c r="E148" s="232" t="s">
        <v>148</v>
      </c>
      <c r="F148" s="233" t="s">
        <v>149</v>
      </c>
      <c r="G148" s="234" t="s">
        <v>150</v>
      </c>
      <c r="H148" s="235">
        <v>132.615</v>
      </c>
      <c r="I148" s="236"/>
      <c r="J148" s="237">
        <f>ROUND(I148*H148,2)</f>
        <v>0</v>
      </c>
      <c r="K148" s="233" t="s">
        <v>1</v>
      </c>
      <c r="L148" s="44"/>
      <c r="M148" s="238" t="s">
        <v>1</v>
      </c>
      <c r="N148" s="239" t="s">
        <v>41</v>
      </c>
      <c r="O148" s="91"/>
      <c r="P148" s="240">
        <f>O148*H148</f>
        <v>0</v>
      </c>
      <c r="Q148" s="240">
        <v>0.05939</v>
      </c>
      <c r="R148" s="240">
        <f>Q148*H148</f>
        <v>7.87600485</v>
      </c>
      <c r="S148" s="240">
        <v>0</v>
      </c>
      <c r="T148" s="24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2" t="s">
        <v>129</v>
      </c>
      <c r="AT148" s="242" t="s">
        <v>124</v>
      </c>
      <c r="AU148" s="242" t="s">
        <v>86</v>
      </c>
      <c r="AY148" s="17" t="s">
        <v>121</v>
      </c>
      <c r="BE148" s="243">
        <f>IF(N148="základní",J148,0)</f>
        <v>0</v>
      </c>
      <c r="BF148" s="243">
        <f>IF(N148="snížená",J148,0)</f>
        <v>0</v>
      </c>
      <c r="BG148" s="243">
        <f>IF(N148="zákl. přenesená",J148,0)</f>
        <v>0</v>
      </c>
      <c r="BH148" s="243">
        <f>IF(N148="sníž. přenesená",J148,0)</f>
        <v>0</v>
      </c>
      <c r="BI148" s="243">
        <f>IF(N148="nulová",J148,0)</f>
        <v>0</v>
      </c>
      <c r="BJ148" s="17" t="s">
        <v>84</v>
      </c>
      <c r="BK148" s="243">
        <f>ROUND(I148*H148,2)</f>
        <v>0</v>
      </c>
      <c r="BL148" s="17" t="s">
        <v>129</v>
      </c>
      <c r="BM148" s="242" t="s">
        <v>151</v>
      </c>
    </row>
    <row r="149" spans="1:51" s="13" customFormat="1" ht="12">
      <c r="A149" s="13"/>
      <c r="B149" s="244"/>
      <c r="C149" s="245"/>
      <c r="D149" s="246" t="s">
        <v>131</v>
      </c>
      <c r="E149" s="247" t="s">
        <v>1</v>
      </c>
      <c r="F149" s="248" t="s">
        <v>152</v>
      </c>
      <c r="G149" s="245"/>
      <c r="H149" s="249">
        <v>18.69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131</v>
      </c>
      <c r="AU149" s="255" t="s">
        <v>86</v>
      </c>
      <c r="AV149" s="13" t="s">
        <v>86</v>
      </c>
      <c r="AW149" s="13" t="s">
        <v>32</v>
      </c>
      <c r="AX149" s="13" t="s">
        <v>76</v>
      </c>
      <c r="AY149" s="255" t="s">
        <v>121</v>
      </c>
    </row>
    <row r="150" spans="1:51" s="13" customFormat="1" ht="12">
      <c r="A150" s="13"/>
      <c r="B150" s="244"/>
      <c r="C150" s="245"/>
      <c r="D150" s="246" t="s">
        <v>131</v>
      </c>
      <c r="E150" s="247" t="s">
        <v>1</v>
      </c>
      <c r="F150" s="248" t="s">
        <v>153</v>
      </c>
      <c r="G150" s="245"/>
      <c r="H150" s="249">
        <v>20.559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131</v>
      </c>
      <c r="AU150" s="255" t="s">
        <v>86</v>
      </c>
      <c r="AV150" s="13" t="s">
        <v>86</v>
      </c>
      <c r="AW150" s="13" t="s">
        <v>32</v>
      </c>
      <c r="AX150" s="13" t="s">
        <v>76</v>
      </c>
      <c r="AY150" s="255" t="s">
        <v>121</v>
      </c>
    </row>
    <row r="151" spans="1:51" s="13" customFormat="1" ht="12">
      <c r="A151" s="13"/>
      <c r="B151" s="244"/>
      <c r="C151" s="245"/>
      <c r="D151" s="246" t="s">
        <v>131</v>
      </c>
      <c r="E151" s="247" t="s">
        <v>1</v>
      </c>
      <c r="F151" s="248" t="s">
        <v>154</v>
      </c>
      <c r="G151" s="245"/>
      <c r="H151" s="249">
        <v>4.326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131</v>
      </c>
      <c r="AU151" s="255" t="s">
        <v>86</v>
      </c>
      <c r="AV151" s="13" t="s">
        <v>86</v>
      </c>
      <c r="AW151" s="13" t="s">
        <v>32</v>
      </c>
      <c r="AX151" s="13" t="s">
        <v>76</v>
      </c>
      <c r="AY151" s="255" t="s">
        <v>121</v>
      </c>
    </row>
    <row r="152" spans="1:51" s="13" customFormat="1" ht="12">
      <c r="A152" s="13"/>
      <c r="B152" s="244"/>
      <c r="C152" s="245"/>
      <c r="D152" s="246" t="s">
        <v>131</v>
      </c>
      <c r="E152" s="247" t="s">
        <v>1</v>
      </c>
      <c r="F152" s="248" t="s">
        <v>155</v>
      </c>
      <c r="G152" s="245"/>
      <c r="H152" s="249">
        <v>2.043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131</v>
      </c>
      <c r="AU152" s="255" t="s">
        <v>86</v>
      </c>
      <c r="AV152" s="13" t="s">
        <v>86</v>
      </c>
      <c r="AW152" s="13" t="s">
        <v>32</v>
      </c>
      <c r="AX152" s="13" t="s">
        <v>76</v>
      </c>
      <c r="AY152" s="255" t="s">
        <v>121</v>
      </c>
    </row>
    <row r="153" spans="1:51" s="13" customFormat="1" ht="12">
      <c r="A153" s="13"/>
      <c r="B153" s="244"/>
      <c r="C153" s="245"/>
      <c r="D153" s="246" t="s">
        <v>131</v>
      </c>
      <c r="E153" s="247" t="s">
        <v>1</v>
      </c>
      <c r="F153" s="248" t="s">
        <v>155</v>
      </c>
      <c r="G153" s="245"/>
      <c r="H153" s="249">
        <v>2.043</v>
      </c>
      <c r="I153" s="250"/>
      <c r="J153" s="245"/>
      <c r="K153" s="245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131</v>
      </c>
      <c r="AU153" s="255" t="s">
        <v>86</v>
      </c>
      <c r="AV153" s="13" t="s">
        <v>86</v>
      </c>
      <c r="AW153" s="13" t="s">
        <v>32</v>
      </c>
      <c r="AX153" s="13" t="s">
        <v>76</v>
      </c>
      <c r="AY153" s="255" t="s">
        <v>121</v>
      </c>
    </row>
    <row r="154" spans="1:51" s="13" customFormat="1" ht="12">
      <c r="A154" s="13"/>
      <c r="B154" s="244"/>
      <c r="C154" s="245"/>
      <c r="D154" s="246" t="s">
        <v>131</v>
      </c>
      <c r="E154" s="247" t="s">
        <v>1</v>
      </c>
      <c r="F154" s="248" t="s">
        <v>156</v>
      </c>
      <c r="G154" s="245"/>
      <c r="H154" s="249">
        <v>13.104</v>
      </c>
      <c r="I154" s="250"/>
      <c r="J154" s="245"/>
      <c r="K154" s="245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131</v>
      </c>
      <c r="AU154" s="255" t="s">
        <v>86</v>
      </c>
      <c r="AV154" s="13" t="s">
        <v>86</v>
      </c>
      <c r="AW154" s="13" t="s">
        <v>32</v>
      </c>
      <c r="AX154" s="13" t="s">
        <v>76</v>
      </c>
      <c r="AY154" s="255" t="s">
        <v>121</v>
      </c>
    </row>
    <row r="155" spans="1:51" s="13" customFormat="1" ht="12">
      <c r="A155" s="13"/>
      <c r="B155" s="244"/>
      <c r="C155" s="245"/>
      <c r="D155" s="246" t="s">
        <v>131</v>
      </c>
      <c r="E155" s="247" t="s">
        <v>1</v>
      </c>
      <c r="F155" s="248" t="s">
        <v>157</v>
      </c>
      <c r="G155" s="245"/>
      <c r="H155" s="249">
        <v>9.096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131</v>
      </c>
      <c r="AU155" s="255" t="s">
        <v>86</v>
      </c>
      <c r="AV155" s="13" t="s">
        <v>86</v>
      </c>
      <c r="AW155" s="13" t="s">
        <v>32</v>
      </c>
      <c r="AX155" s="13" t="s">
        <v>76</v>
      </c>
      <c r="AY155" s="255" t="s">
        <v>121</v>
      </c>
    </row>
    <row r="156" spans="1:51" s="13" customFormat="1" ht="12">
      <c r="A156" s="13"/>
      <c r="B156" s="244"/>
      <c r="C156" s="245"/>
      <c r="D156" s="246" t="s">
        <v>131</v>
      </c>
      <c r="E156" s="247" t="s">
        <v>1</v>
      </c>
      <c r="F156" s="248" t="s">
        <v>158</v>
      </c>
      <c r="G156" s="245"/>
      <c r="H156" s="249">
        <v>2.472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131</v>
      </c>
      <c r="AU156" s="255" t="s">
        <v>86</v>
      </c>
      <c r="AV156" s="13" t="s">
        <v>86</v>
      </c>
      <c r="AW156" s="13" t="s">
        <v>32</v>
      </c>
      <c r="AX156" s="13" t="s">
        <v>76</v>
      </c>
      <c r="AY156" s="255" t="s">
        <v>121</v>
      </c>
    </row>
    <row r="157" spans="1:51" s="13" customFormat="1" ht="12">
      <c r="A157" s="13"/>
      <c r="B157" s="244"/>
      <c r="C157" s="245"/>
      <c r="D157" s="246" t="s">
        <v>131</v>
      </c>
      <c r="E157" s="247" t="s">
        <v>1</v>
      </c>
      <c r="F157" s="248" t="s">
        <v>159</v>
      </c>
      <c r="G157" s="245"/>
      <c r="H157" s="249">
        <v>3.114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131</v>
      </c>
      <c r="AU157" s="255" t="s">
        <v>86</v>
      </c>
      <c r="AV157" s="13" t="s">
        <v>86</v>
      </c>
      <c r="AW157" s="13" t="s">
        <v>32</v>
      </c>
      <c r="AX157" s="13" t="s">
        <v>76</v>
      </c>
      <c r="AY157" s="255" t="s">
        <v>121</v>
      </c>
    </row>
    <row r="158" spans="1:51" s="13" customFormat="1" ht="12">
      <c r="A158" s="13"/>
      <c r="B158" s="244"/>
      <c r="C158" s="245"/>
      <c r="D158" s="246" t="s">
        <v>131</v>
      </c>
      <c r="E158" s="247" t="s">
        <v>1</v>
      </c>
      <c r="F158" s="248" t="s">
        <v>160</v>
      </c>
      <c r="G158" s="245"/>
      <c r="H158" s="249">
        <v>3.492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131</v>
      </c>
      <c r="AU158" s="255" t="s">
        <v>86</v>
      </c>
      <c r="AV158" s="13" t="s">
        <v>86</v>
      </c>
      <c r="AW158" s="13" t="s">
        <v>32</v>
      </c>
      <c r="AX158" s="13" t="s">
        <v>76</v>
      </c>
      <c r="AY158" s="255" t="s">
        <v>121</v>
      </c>
    </row>
    <row r="159" spans="1:51" s="13" customFormat="1" ht="12">
      <c r="A159" s="13"/>
      <c r="B159" s="244"/>
      <c r="C159" s="245"/>
      <c r="D159" s="246" t="s">
        <v>131</v>
      </c>
      <c r="E159" s="247" t="s">
        <v>1</v>
      </c>
      <c r="F159" s="248" t="s">
        <v>161</v>
      </c>
      <c r="G159" s="245"/>
      <c r="H159" s="249">
        <v>4.374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131</v>
      </c>
      <c r="AU159" s="255" t="s">
        <v>86</v>
      </c>
      <c r="AV159" s="13" t="s">
        <v>86</v>
      </c>
      <c r="AW159" s="13" t="s">
        <v>32</v>
      </c>
      <c r="AX159" s="13" t="s">
        <v>76</v>
      </c>
      <c r="AY159" s="255" t="s">
        <v>121</v>
      </c>
    </row>
    <row r="160" spans="1:51" s="13" customFormat="1" ht="12">
      <c r="A160" s="13"/>
      <c r="B160" s="244"/>
      <c r="C160" s="245"/>
      <c r="D160" s="246" t="s">
        <v>131</v>
      </c>
      <c r="E160" s="247" t="s">
        <v>1</v>
      </c>
      <c r="F160" s="248" t="s">
        <v>162</v>
      </c>
      <c r="G160" s="245"/>
      <c r="H160" s="249">
        <v>12.696</v>
      </c>
      <c r="I160" s="250"/>
      <c r="J160" s="245"/>
      <c r="K160" s="245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131</v>
      </c>
      <c r="AU160" s="255" t="s">
        <v>86</v>
      </c>
      <c r="AV160" s="13" t="s">
        <v>86</v>
      </c>
      <c r="AW160" s="13" t="s">
        <v>32</v>
      </c>
      <c r="AX160" s="13" t="s">
        <v>76</v>
      </c>
      <c r="AY160" s="255" t="s">
        <v>121</v>
      </c>
    </row>
    <row r="161" spans="1:51" s="13" customFormat="1" ht="12">
      <c r="A161" s="13"/>
      <c r="B161" s="244"/>
      <c r="C161" s="245"/>
      <c r="D161" s="246" t="s">
        <v>131</v>
      </c>
      <c r="E161" s="247" t="s">
        <v>1</v>
      </c>
      <c r="F161" s="248" t="s">
        <v>163</v>
      </c>
      <c r="G161" s="245"/>
      <c r="H161" s="249">
        <v>1.944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131</v>
      </c>
      <c r="AU161" s="255" t="s">
        <v>86</v>
      </c>
      <c r="AV161" s="13" t="s">
        <v>86</v>
      </c>
      <c r="AW161" s="13" t="s">
        <v>32</v>
      </c>
      <c r="AX161" s="13" t="s">
        <v>76</v>
      </c>
      <c r="AY161" s="255" t="s">
        <v>121</v>
      </c>
    </row>
    <row r="162" spans="1:51" s="13" customFormat="1" ht="12">
      <c r="A162" s="13"/>
      <c r="B162" s="244"/>
      <c r="C162" s="245"/>
      <c r="D162" s="246" t="s">
        <v>131</v>
      </c>
      <c r="E162" s="247" t="s">
        <v>1</v>
      </c>
      <c r="F162" s="248" t="s">
        <v>164</v>
      </c>
      <c r="G162" s="245"/>
      <c r="H162" s="249">
        <v>0.762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131</v>
      </c>
      <c r="AU162" s="255" t="s">
        <v>86</v>
      </c>
      <c r="AV162" s="13" t="s">
        <v>86</v>
      </c>
      <c r="AW162" s="13" t="s">
        <v>32</v>
      </c>
      <c r="AX162" s="13" t="s">
        <v>76</v>
      </c>
      <c r="AY162" s="255" t="s">
        <v>121</v>
      </c>
    </row>
    <row r="163" spans="1:51" s="13" customFormat="1" ht="12">
      <c r="A163" s="13"/>
      <c r="B163" s="244"/>
      <c r="C163" s="245"/>
      <c r="D163" s="246" t="s">
        <v>131</v>
      </c>
      <c r="E163" s="247" t="s">
        <v>1</v>
      </c>
      <c r="F163" s="248" t="s">
        <v>165</v>
      </c>
      <c r="G163" s="245"/>
      <c r="H163" s="249">
        <v>2.712</v>
      </c>
      <c r="I163" s="250"/>
      <c r="J163" s="245"/>
      <c r="K163" s="245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131</v>
      </c>
      <c r="AU163" s="255" t="s">
        <v>86</v>
      </c>
      <c r="AV163" s="13" t="s">
        <v>86</v>
      </c>
      <c r="AW163" s="13" t="s">
        <v>32</v>
      </c>
      <c r="AX163" s="13" t="s">
        <v>76</v>
      </c>
      <c r="AY163" s="255" t="s">
        <v>121</v>
      </c>
    </row>
    <row r="164" spans="1:51" s="13" customFormat="1" ht="12">
      <c r="A164" s="13"/>
      <c r="B164" s="244"/>
      <c r="C164" s="245"/>
      <c r="D164" s="246" t="s">
        <v>131</v>
      </c>
      <c r="E164" s="247" t="s">
        <v>1</v>
      </c>
      <c r="F164" s="248" t="s">
        <v>166</v>
      </c>
      <c r="G164" s="245"/>
      <c r="H164" s="249">
        <v>31.188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131</v>
      </c>
      <c r="AU164" s="255" t="s">
        <v>86</v>
      </c>
      <c r="AV164" s="13" t="s">
        <v>86</v>
      </c>
      <c r="AW164" s="13" t="s">
        <v>32</v>
      </c>
      <c r="AX164" s="13" t="s">
        <v>76</v>
      </c>
      <c r="AY164" s="255" t="s">
        <v>121</v>
      </c>
    </row>
    <row r="165" spans="1:51" s="14" customFormat="1" ht="12">
      <c r="A165" s="14"/>
      <c r="B165" s="256"/>
      <c r="C165" s="257"/>
      <c r="D165" s="246" t="s">
        <v>131</v>
      </c>
      <c r="E165" s="258" t="s">
        <v>1</v>
      </c>
      <c r="F165" s="259" t="s">
        <v>147</v>
      </c>
      <c r="G165" s="257"/>
      <c r="H165" s="260">
        <v>132.615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6" t="s">
        <v>131</v>
      </c>
      <c r="AU165" s="266" t="s">
        <v>86</v>
      </c>
      <c r="AV165" s="14" t="s">
        <v>129</v>
      </c>
      <c r="AW165" s="14" t="s">
        <v>32</v>
      </c>
      <c r="AX165" s="14" t="s">
        <v>84</v>
      </c>
      <c r="AY165" s="266" t="s">
        <v>121</v>
      </c>
    </row>
    <row r="166" spans="1:63" s="12" customFormat="1" ht="22.8" customHeight="1">
      <c r="A166" s="12"/>
      <c r="B166" s="215"/>
      <c r="C166" s="216"/>
      <c r="D166" s="217" t="s">
        <v>75</v>
      </c>
      <c r="E166" s="229" t="s">
        <v>167</v>
      </c>
      <c r="F166" s="229" t="s">
        <v>168</v>
      </c>
      <c r="G166" s="216"/>
      <c r="H166" s="216"/>
      <c r="I166" s="219"/>
      <c r="J166" s="230">
        <f>BK166</f>
        <v>0</v>
      </c>
      <c r="K166" s="216"/>
      <c r="L166" s="221"/>
      <c r="M166" s="222"/>
      <c r="N166" s="223"/>
      <c r="O166" s="223"/>
      <c r="P166" s="224">
        <f>SUM(P167:P186)</f>
        <v>0</v>
      </c>
      <c r="Q166" s="223"/>
      <c r="R166" s="224">
        <f>SUM(R167:R186)</f>
        <v>0</v>
      </c>
      <c r="S166" s="223"/>
      <c r="T166" s="225">
        <f>SUM(T167:T186)</f>
        <v>5.938433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6" t="s">
        <v>84</v>
      </c>
      <c r="AT166" s="227" t="s">
        <v>75</v>
      </c>
      <c r="AU166" s="227" t="s">
        <v>84</v>
      </c>
      <c r="AY166" s="226" t="s">
        <v>121</v>
      </c>
      <c r="BK166" s="228">
        <f>SUM(BK167:BK186)</f>
        <v>0</v>
      </c>
    </row>
    <row r="167" spans="1:65" s="2" customFormat="1" ht="21.75" customHeight="1">
      <c r="A167" s="38"/>
      <c r="B167" s="39"/>
      <c r="C167" s="231" t="s">
        <v>169</v>
      </c>
      <c r="D167" s="231" t="s">
        <v>124</v>
      </c>
      <c r="E167" s="232" t="s">
        <v>170</v>
      </c>
      <c r="F167" s="233" t="s">
        <v>171</v>
      </c>
      <c r="G167" s="234" t="s">
        <v>150</v>
      </c>
      <c r="H167" s="235">
        <v>2.901</v>
      </c>
      <c r="I167" s="236"/>
      <c r="J167" s="237">
        <f>ROUND(I167*H167,2)</f>
        <v>0</v>
      </c>
      <c r="K167" s="233" t="s">
        <v>128</v>
      </c>
      <c r="L167" s="44"/>
      <c r="M167" s="238" t="s">
        <v>1</v>
      </c>
      <c r="N167" s="239" t="s">
        <v>41</v>
      </c>
      <c r="O167" s="91"/>
      <c r="P167" s="240">
        <f>O167*H167</f>
        <v>0</v>
      </c>
      <c r="Q167" s="240">
        <v>0</v>
      </c>
      <c r="R167" s="240">
        <f>Q167*H167</f>
        <v>0</v>
      </c>
      <c r="S167" s="240">
        <v>0.075</v>
      </c>
      <c r="T167" s="241">
        <f>S167*H167</f>
        <v>0.217575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2" t="s">
        <v>129</v>
      </c>
      <c r="AT167" s="242" t="s">
        <v>124</v>
      </c>
      <c r="AU167" s="242" t="s">
        <v>86</v>
      </c>
      <c r="AY167" s="17" t="s">
        <v>121</v>
      </c>
      <c r="BE167" s="243">
        <f>IF(N167="základní",J167,0)</f>
        <v>0</v>
      </c>
      <c r="BF167" s="243">
        <f>IF(N167="snížená",J167,0)</f>
        <v>0</v>
      </c>
      <c r="BG167" s="243">
        <f>IF(N167="zákl. přenesená",J167,0)</f>
        <v>0</v>
      </c>
      <c r="BH167" s="243">
        <f>IF(N167="sníž. přenesená",J167,0)</f>
        <v>0</v>
      </c>
      <c r="BI167" s="243">
        <f>IF(N167="nulová",J167,0)</f>
        <v>0</v>
      </c>
      <c r="BJ167" s="17" t="s">
        <v>84</v>
      </c>
      <c r="BK167" s="243">
        <f>ROUND(I167*H167,2)</f>
        <v>0</v>
      </c>
      <c r="BL167" s="17" t="s">
        <v>129</v>
      </c>
      <c r="BM167" s="242" t="s">
        <v>172</v>
      </c>
    </row>
    <row r="168" spans="1:51" s="13" customFormat="1" ht="12">
      <c r="A168" s="13"/>
      <c r="B168" s="244"/>
      <c r="C168" s="245"/>
      <c r="D168" s="246" t="s">
        <v>131</v>
      </c>
      <c r="E168" s="247" t="s">
        <v>1</v>
      </c>
      <c r="F168" s="248" t="s">
        <v>173</v>
      </c>
      <c r="G168" s="245"/>
      <c r="H168" s="249">
        <v>2.293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131</v>
      </c>
      <c r="AU168" s="255" t="s">
        <v>86</v>
      </c>
      <c r="AV168" s="13" t="s">
        <v>86</v>
      </c>
      <c r="AW168" s="13" t="s">
        <v>32</v>
      </c>
      <c r="AX168" s="13" t="s">
        <v>76</v>
      </c>
      <c r="AY168" s="255" t="s">
        <v>121</v>
      </c>
    </row>
    <row r="169" spans="1:51" s="13" customFormat="1" ht="12">
      <c r="A169" s="13"/>
      <c r="B169" s="244"/>
      <c r="C169" s="245"/>
      <c r="D169" s="246" t="s">
        <v>131</v>
      </c>
      <c r="E169" s="247" t="s">
        <v>1</v>
      </c>
      <c r="F169" s="248" t="s">
        <v>174</v>
      </c>
      <c r="G169" s="245"/>
      <c r="H169" s="249">
        <v>0.608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131</v>
      </c>
      <c r="AU169" s="255" t="s">
        <v>86</v>
      </c>
      <c r="AV169" s="13" t="s">
        <v>86</v>
      </c>
      <c r="AW169" s="13" t="s">
        <v>32</v>
      </c>
      <c r="AX169" s="13" t="s">
        <v>76</v>
      </c>
      <c r="AY169" s="255" t="s">
        <v>121</v>
      </c>
    </row>
    <row r="170" spans="1:51" s="14" customFormat="1" ht="12">
      <c r="A170" s="14"/>
      <c r="B170" s="256"/>
      <c r="C170" s="257"/>
      <c r="D170" s="246" t="s">
        <v>131</v>
      </c>
      <c r="E170" s="258" t="s">
        <v>1</v>
      </c>
      <c r="F170" s="259" t="s">
        <v>147</v>
      </c>
      <c r="G170" s="257"/>
      <c r="H170" s="260">
        <v>2.901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131</v>
      </c>
      <c r="AU170" s="266" t="s">
        <v>86</v>
      </c>
      <c r="AV170" s="14" t="s">
        <v>129</v>
      </c>
      <c r="AW170" s="14" t="s">
        <v>32</v>
      </c>
      <c r="AX170" s="14" t="s">
        <v>84</v>
      </c>
      <c r="AY170" s="266" t="s">
        <v>121</v>
      </c>
    </row>
    <row r="171" spans="1:65" s="2" customFormat="1" ht="21.75" customHeight="1">
      <c r="A171" s="38"/>
      <c r="B171" s="39"/>
      <c r="C171" s="231" t="s">
        <v>129</v>
      </c>
      <c r="D171" s="231" t="s">
        <v>124</v>
      </c>
      <c r="E171" s="232" t="s">
        <v>175</v>
      </c>
      <c r="F171" s="233" t="s">
        <v>176</v>
      </c>
      <c r="G171" s="234" t="s">
        <v>150</v>
      </c>
      <c r="H171" s="235">
        <v>39.799</v>
      </c>
      <c r="I171" s="236"/>
      <c r="J171" s="237">
        <f>ROUND(I171*H171,2)</f>
        <v>0</v>
      </c>
      <c r="K171" s="233" t="s">
        <v>128</v>
      </c>
      <c r="L171" s="44"/>
      <c r="M171" s="238" t="s">
        <v>1</v>
      </c>
      <c r="N171" s="239" t="s">
        <v>41</v>
      </c>
      <c r="O171" s="91"/>
      <c r="P171" s="240">
        <f>O171*H171</f>
        <v>0</v>
      </c>
      <c r="Q171" s="240">
        <v>0</v>
      </c>
      <c r="R171" s="240">
        <f>Q171*H171</f>
        <v>0</v>
      </c>
      <c r="S171" s="240">
        <v>0.062</v>
      </c>
      <c r="T171" s="241">
        <f>S171*H171</f>
        <v>2.467538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2" t="s">
        <v>129</v>
      </c>
      <c r="AT171" s="242" t="s">
        <v>124</v>
      </c>
      <c r="AU171" s="242" t="s">
        <v>86</v>
      </c>
      <c r="AY171" s="17" t="s">
        <v>121</v>
      </c>
      <c r="BE171" s="243">
        <f>IF(N171="základní",J171,0)</f>
        <v>0</v>
      </c>
      <c r="BF171" s="243">
        <f>IF(N171="snížená",J171,0)</f>
        <v>0</v>
      </c>
      <c r="BG171" s="243">
        <f>IF(N171="zákl. přenesená",J171,0)</f>
        <v>0</v>
      </c>
      <c r="BH171" s="243">
        <f>IF(N171="sníž. přenesená",J171,0)</f>
        <v>0</v>
      </c>
      <c r="BI171" s="243">
        <f>IF(N171="nulová",J171,0)</f>
        <v>0</v>
      </c>
      <c r="BJ171" s="17" t="s">
        <v>84</v>
      </c>
      <c r="BK171" s="243">
        <f>ROUND(I171*H171,2)</f>
        <v>0</v>
      </c>
      <c r="BL171" s="17" t="s">
        <v>129</v>
      </c>
      <c r="BM171" s="242" t="s">
        <v>177</v>
      </c>
    </row>
    <row r="172" spans="1:51" s="13" customFormat="1" ht="12">
      <c r="A172" s="13"/>
      <c r="B172" s="244"/>
      <c r="C172" s="245"/>
      <c r="D172" s="246" t="s">
        <v>131</v>
      </c>
      <c r="E172" s="247" t="s">
        <v>1</v>
      </c>
      <c r="F172" s="248" t="s">
        <v>178</v>
      </c>
      <c r="G172" s="245"/>
      <c r="H172" s="249">
        <v>12.672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131</v>
      </c>
      <c r="AU172" s="255" t="s">
        <v>86</v>
      </c>
      <c r="AV172" s="13" t="s">
        <v>86</v>
      </c>
      <c r="AW172" s="13" t="s">
        <v>32</v>
      </c>
      <c r="AX172" s="13" t="s">
        <v>76</v>
      </c>
      <c r="AY172" s="255" t="s">
        <v>121</v>
      </c>
    </row>
    <row r="173" spans="1:51" s="13" customFormat="1" ht="12">
      <c r="A173" s="13"/>
      <c r="B173" s="244"/>
      <c r="C173" s="245"/>
      <c r="D173" s="246" t="s">
        <v>131</v>
      </c>
      <c r="E173" s="247" t="s">
        <v>1</v>
      </c>
      <c r="F173" s="248" t="s">
        <v>179</v>
      </c>
      <c r="G173" s="245"/>
      <c r="H173" s="249">
        <v>9.655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131</v>
      </c>
      <c r="AU173" s="255" t="s">
        <v>86</v>
      </c>
      <c r="AV173" s="13" t="s">
        <v>86</v>
      </c>
      <c r="AW173" s="13" t="s">
        <v>32</v>
      </c>
      <c r="AX173" s="13" t="s">
        <v>76</v>
      </c>
      <c r="AY173" s="255" t="s">
        <v>121</v>
      </c>
    </row>
    <row r="174" spans="1:51" s="13" customFormat="1" ht="12">
      <c r="A174" s="13"/>
      <c r="B174" s="244"/>
      <c r="C174" s="245"/>
      <c r="D174" s="246" t="s">
        <v>131</v>
      </c>
      <c r="E174" s="247" t="s">
        <v>1</v>
      </c>
      <c r="F174" s="248" t="s">
        <v>180</v>
      </c>
      <c r="G174" s="245"/>
      <c r="H174" s="249">
        <v>3.696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131</v>
      </c>
      <c r="AU174" s="255" t="s">
        <v>86</v>
      </c>
      <c r="AV174" s="13" t="s">
        <v>86</v>
      </c>
      <c r="AW174" s="13" t="s">
        <v>32</v>
      </c>
      <c r="AX174" s="13" t="s">
        <v>76</v>
      </c>
      <c r="AY174" s="255" t="s">
        <v>121</v>
      </c>
    </row>
    <row r="175" spans="1:51" s="13" customFormat="1" ht="12">
      <c r="A175" s="13"/>
      <c r="B175" s="244"/>
      <c r="C175" s="245"/>
      <c r="D175" s="246" t="s">
        <v>131</v>
      </c>
      <c r="E175" s="247" t="s">
        <v>1</v>
      </c>
      <c r="F175" s="248" t="s">
        <v>181</v>
      </c>
      <c r="G175" s="245"/>
      <c r="H175" s="249">
        <v>5.821</v>
      </c>
      <c r="I175" s="250"/>
      <c r="J175" s="245"/>
      <c r="K175" s="245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131</v>
      </c>
      <c r="AU175" s="255" t="s">
        <v>86</v>
      </c>
      <c r="AV175" s="13" t="s">
        <v>86</v>
      </c>
      <c r="AW175" s="13" t="s">
        <v>32</v>
      </c>
      <c r="AX175" s="13" t="s">
        <v>76</v>
      </c>
      <c r="AY175" s="255" t="s">
        <v>121</v>
      </c>
    </row>
    <row r="176" spans="1:51" s="13" customFormat="1" ht="12">
      <c r="A176" s="13"/>
      <c r="B176" s="244"/>
      <c r="C176" s="245"/>
      <c r="D176" s="246" t="s">
        <v>131</v>
      </c>
      <c r="E176" s="247" t="s">
        <v>1</v>
      </c>
      <c r="F176" s="248" t="s">
        <v>182</v>
      </c>
      <c r="G176" s="245"/>
      <c r="H176" s="249">
        <v>5.875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131</v>
      </c>
      <c r="AU176" s="255" t="s">
        <v>86</v>
      </c>
      <c r="AV176" s="13" t="s">
        <v>86</v>
      </c>
      <c r="AW176" s="13" t="s">
        <v>32</v>
      </c>
      <c r="AX176" s="13" t="s">
        <v>76</v>
      </c>
      <c r="AY176" s="255" t="s">
        <v>121</v>
      </c>
    </row>
    <row r="177" spans="1:51" s="13" customFormat="1" ht="12">
      <c r="A177" s="13"/>
      <c r="B177" s="244"/>
      <c r="C177" s="245"/>
      <c r="D177" s="246" t="s">
        <v>131</v>
      </c>
      <c r="E177" s="247" t="s">
        <v>1</v>
      </c>
      <c r="F177" s="248" t="s">
        <v>183</v>
      </c>
      <c r="G177" s="245"/>
      <c r="H177" s="249">
        <v>2.08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131</v>
      </c>
      <c r="AU177" s="255" t="s">
        <v>86</v>
      </c>
      <c r="AV177" s="13" t="s">
        <v>86</v>
      </c>
      <c r="AW177" s="13" t="s">
        <v>32</v>
      </c>
      <c r="AX177" s="13" t="s">
        <v>76</v>
      </c>
      <c r="AY177" s="255" t="s">
        <v>121</v>
      </c>
    </row>
    <row r="178" spans="1:51" s="14" customFormat="1" ht="12">
      <c r="A178" s="14"/>
      <c r="B178" s="256"/>
      <c r="C178" s="257"/>
      <c r="D178" s="246" t="s">
        <v>131</v>
      </c>
      <c r="E178" s="258" t="s">
        <v>1</v>
      </c>
      <c r="F178" s="259" t="s">
        <v>147</v>
      </c>
      <c r="G178" s="257"/>
      <c r="H178" s="260">
        <v>39.799</v>
      </c>
      <c r="I178" s="261"/>
      <c r="J178" s="257"/>
      <c r="K178" s="257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131</v>
      </c>
      <c r="AU178" s="266" t="s">
        <v>86</v>
      </c>
      <c r="AV178" s="14" t="s">
        <v>129</v>
      </c>
      <c r="AW178" s="14" t="s">
        <v>32</v>
      </c>
      <c r="AX178" s="14" t="s">
        <v>84</v>
      </c>
      <c r="AY178" s="266" t="s">
        <v>121</v>
      </c>
    </row>
    <row r="179" spans="1:65" s="2" customFormat="1" ht="21.75" customHeight="1">
      <c r="A179" s="38"/>
      <c r="B179" s="39"/>
      <c r="C179" s="231" t="s">
        <v>184</v>
      </c>
      <c r="D179" s="231" t="s">
        <v>124</v>
      </c>
      <c r="E179" s="232" t="s">
        <v>185</v>
      </c>
      <c r="F179" s="233" t="s">
        <v>186</v>
      </c>
      <c r="G179" s="234" t="s">
        <v>150</v>
      </c>
      <c r="H179" s="235">
        <v>52.382</v>
      </c>
      <c r="I179" s="236"/>
      <c r="J179" s="237">
        <f>ROUND(I179*H179,2)</f>
        <v>0</v>
      </c>
      <c r="K179" s="233" t="s">
        <v>128</v>
      </c>
      <c r="L179" s="44"/>
      <c r="M179" s="238" t="s">
        <v>1</v>
      </c>
      <c r="N179" s="239" t="s">
        <v>41</v>
      </c>
      <c r="O179" s="91"/>
      <c r="P179" s="240">
        <f>O179*H179</f>
        <v>0</v>
      </c>
      <c r="Q179" s="240">
        <v>0</v>
      </c>
      <c r="R179" s="240">
        <f>Q179*H179</f>
        <v>0</v>
      </c>
      <c r="S179" s="240">
        <v>0.054</v>
      </c>
      <c r="T179" s="241">
        <f>S179*H179</f>
        <v>2.8286279999999997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2" t="s">
        <v>129</v>
      </c>
      <c r="AT179" s="242" t="s">
        <v>124</v>
      </c>
      <c r="AU179" s="242" t="s">
        <v>86</v>
      </c>
      <c r="AY179" s="17" t="s">
        <v>121</v>
      </c>
      <c r="BE179" s="243">
        <f>IF(N179="základní",J179,0)</f>
        <v>0</v>
      </c>
      <c r="BF179" s="243">
        <f>IF(N179="snížená",J179,0)</f>
        <v>0</v>
      </c>
      <c r="BG179" s="243">
        <f>IF(N179="zákl. přenesená",J179,0)</f>
        <v>0</v>
      </c>
      <c r="BH179" s="243">
        <f>IF(N179="sníž. přenesená",J179,0)</f>
        <v>0</v>
      </c>
      <c r="BI179" s="243">
        <f>IF(N179="nulová",J179,0)</f>
        <v>0</v>
      </c>
      <c r="BJ179" s="17" t="s">
        <v>84</v>
      </c>
      <c r="BK179" s="243">
        <f>ROUND(I179*H179,2)</f>
        <v>0</v>
      </c>
      <c r="BL179" s="17" t="s">
        <v>129</v>
      </c>
      <c r="BM179" s="242" t="s">
        <v>187</v>
      </c>
    </row>
    <row r="180" spans="1:51" s="13" customFormat="1" ht="12">
      <c r="A180" s="13"/>
      <c r="B180" s="244"/>
      <c r="C180" s="245"/>
      <c r="D180" s="246" t="s">
        <v>131</v>
      </c>
      <c r="E180" s="247" t="s">
        <v>1</v>
      </c>
      <c r="F180" s="248" t="s">
        <v>188</v>
      </c>
      <c r="G180" s="245"/>
      <c r="H180" s="249">
        <v>34.32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131</v>
      </c>
      <c r="AU180" s="255" t="s">
        <v>86</v>
      </c>
      <c r="AV180" s="13" t="s">
        <v>86</v>
      </c>
      <c r="AW180" s="13" t="s">
        <v>32</v>
      </c>
      <c r="AX180" s="13" t="s">
        <v>76</v>
      </c>
      <c r="AY180" s="255" t="s">
        <v>121</v>
      </c>
    </row>
    <row r="181" spans="1:51" s="13" customFormat="1" ht="12">
      <c r="A181" s="13"/>
      <c r="B181" s="244"/>
      <c r="C181" s="245"/>
      <c r="D181" s="246" t="s">
        <v>131</v>
      </c>
      <c r="E181" s="247" t="s">
        <v>1</v>
      </c>
      <c r="F181" s="248" t="s">
        <v>189</v>
      </c>
      <c r="G181" s="245"/>
      <c r="H181" s="249">
        <v>18.062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131</v>
      </c>
      <c r="AU181" s="255" t="s">
        <v>86</v>
      </c>
      <c r="AV181" s="13" t="s">
        <v>86</v>
      </c>
      <c r="AW181" s="13" t="s">
        <v>32</v>
      </c>
      <c r="AX181" s="13" t="s">
        <v>76</v>
      </c>
      <c r="AY181" s="255" t="s">
        <v>121</v>
      </c>
    </row>
    <row r="182" spans="1:51" s="14" customFormat="1" ht="12">
      <c r="A182" s="14"/>
      <c r="B182" s="256"/>
      <c r="C182" s="257"/>
      <c r="D182" s="246" t="s">
        <v>131</v>
      </c>
      <c r="E182" s="258" t="s">
        <v>1</v>
      </c>
      <c r="F182" s="259" t="s">
        <v>147</v>
      </c>
      <c r="G182" s="257"/>
      <c r="H182" s="260">
        <v>52.382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6" t="s">
        <v>131</v>
      </c>
      <c r="AU182" s="266" t="s">
        <v>86</v>
      </c>
      <c r="AV182" s="14" t="s">
        <v>129</v>
      </c>
      <c r="AW182" s="14" t="s">
        <v>32</v>
      </c>
      <c r="AX182" s="14" t="s">
        <v>84</v>
      </c>
      <c r="AY182" s="266" t="s">
        <v>121</v>
      </c>
    </row>
    <row r="183" spans="1:65" s="2" customFormat="1" ht="21.75" customHeight="1">
      <c r="A183" s="38"/>
      <c r="B183" s="39"/>
      <c r="C183" s="231" t="s">
        <v>122</v>
      </c>
      <c r="D183" s="231" t="s">
        <v>124</v>
      </c>
      <c r="E183" s="232" t="s">
        <v>190</v>
      </c>
      <c r="F183" s="233" t="s">
        <v>191</v>
      </c>
      <c r="G183" s="234" t="s">
        <v>150</v>
      </c>
      <c r="H183" s="235">
        <v>9.036</v>
      </c>
      <c r="I183" s="236"/>
      <c r="J183" s="237">
        <f>ROUND(I183*H183,2)</f>
        <v>0</v>
      </c>
      <c r="K183" s="233" t="s">
        <v>128</v>
      </c>
      <c r="L183" s="44"/>
      <c r="M183" s="238" t="s">
        <v>1</v>
      </c>
      <c r="N183" s="239" t="s">
        <v>41</v>
      </c>
      <c r="O183" s="91"/>
      <c r="P183" s="240">
        <f>O183*H183</f>
        <v>0</v>
      </c>
      <c r="Q183" s="240">
        <v>0</v>
      </c>
      <c r="R183" s="240">
        <f>Q183*H183</f>
        <v>0</v>
      </c>
      <c r="S183" s="240">
        <v>0.047</v>
      </c>
      <c r="T183" s="241">
        <f>S183*H183</f>
        <v>0.42469199999999996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2" t="s">
        <v>129</v>
      </c>
      <c r="AT183" s="242" t="s">
        <v>124</v>
      </c>
      <c r="AU183" s="242" t="s">
        <v>86</v>
      </c>
      <c r="AY183" s="17" t="s">
        <v>121</v>
      </c>
      <c r="BE183" s="243">
        <f>IF(N183="základní",J183,0)</f>
        <v>0</v>
      </c>
      <c r="BF183" s="243">
        <f>IF(N183="snížená",J183,0)</f>
        <v>0</v>
      </c>
      <c r="BG183" s="243">
        <f>IF(N183="zákl. přenesená",J183,0)</f>
        <v>0</v>
      </c>
      <c r="BH183" s="243">
        <f>IF(N183="sníž. přenesená",J183,0)</f>
        <v>0</v>
      </c>
      <c r="BI183" s="243">
        <f>IF(N183="nulová",J183,0)</f>
        <v>0</v>
      </c>
      <c r="BJ183" s="17" t="s">
        <v>84</v>
      </c>
      <c r="BK183" s="243">
        <f>ROUND(I183*H183,2)</f>
        <v>0</v>
      </c>
      <c r="BL183" s="17" t="s">
        <v>129</v>
      </c>
      <c r="BM183" s="242" t="s">
        <v>192</v>
      </c>
    </row>
    <row r="184" spans="1:51" s="13" customFormat="1" ht="12">
      <c r="A184" s="13"/>
      <c r="B184" s="244"/>
      <c r="C184" s="245"/>
      <c r="D184" s="246" t="s">
        <v>131</v>
      </c>
      <c r="E184" s="247" t="s">
        <v>1</v>
      </c>
      <c r="F184" s="248" t="s">
        <v>193</v>
      </c>
      <c r="G184" s="245"/>
      <c r="H184" s="249">
        <v>4.824</v>
      </c>
      <c r="I184" s="250"/>
      <c r="J184" s="245"/>
      <c r="K184" s="245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131</v>
      </c>
      <c r="AU184" s="255" t="s">
        <v>86</v>
      </c>
      <c r="AV184" s="13" t="s">
        <v>86</v>
      </c>
      <c r="AW184" s="13" t="s">
        <v>32</v>
      </c>
      <c r="AX184" s="13" t="s">
        <v>76</v>
      </c>
      <c r="AY184" s="255" t="s">
        <v>121</v>
      </c>
    </row>
    <row r="185" spans="1:51" s="13" customFormat="1" ht="12">
      <c r="A185" s="13"/>
      <c r="B185" s="244"/>
      <c r="C185" s="245"/>
      <c r="D185" s="246" t="s">
        <v>131</v>
      </c>
      <c r="E185" s="247" t="s">
        <v>1</v>
      </c>
      <c r="F185" s="248" t="s">
        <v>194</v>
      </c>
      <c r="G185" s="245"/>
      <c r="H185" s="249">
        <v>4.212</v>
      </c>
      <c r="I185" s="250"/>
      <c r="J185" s="245"/>
      <c r="K185" s="245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131</v>
      </c>
      <c r="AU185" s="255" t="s">
        <v>86</v>
      </c>
      <c r="AV185" s="13" t="s">
        <v>86</v>
      </c>
      <c r="AW185" s="13" t="s">
        <v>32</v>
      </c>
      <c r="AX185" s="13" t="s">
        <v>76</v>
      </c>
      <c r="AY185" s="255" t="s">
        <v>121</v>
      </c>
    </row>
    <row r="186" spans="1:51" s="14" customFormat="1" ht="12">
      <c r="A186" s="14"/>
      <c r="B186" s="256"/>
      <c r="C186" s="257"/>
      <c r="D186" s="246" t="s">
        <v>131</v>
      </c>
      <c r="E186" s="258" t="s">
        <v>1</v>
      </c>
      <c r="F186" s="259" t="s">
        <v>147</v>
      </c>
      <c r="G186" s="257"/>
      <c r="H186" s="260">
        <v>9.036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6" t="s">
        <v>131</v>
      </c>
      <c r="AU186" s="266" t="s">
        <v>86</v>
      </c>
      <c r="AV186" s="14" t="s">
        <v>129</v>
      </c>
      <c r="AW186" s="14" t="s">
        <v>32</v>
      </c>
      <c r="AX186" s="14" t="s">
        <v>84</v>
      </c>
      <c r="AY186" s="266" t="s">
        <v>121</v>
      </c>
    </row>
    <row r="187" spans="1:63" s="12" customFormat="1" ht="22.8" customHeight="1">
      <c r="A187" s="12"/>
      <c r="B187" s="215"/>
      <c r="C187" s="216"/>
      <c r="D187" s="217" t="s">
        <v>75</v>
      </c>
      <c r="E187" s="229" t="s">
        <v>195</v>
      </c>
      <c r="F187" s="229" t="s">
        <v>196</v>
      </c>
      <c r="G187" s="216"/>
      <c r="H187" s="216"/>
      <c r="I187" s="219"/>
      <c r="J187" s="230">
        <f>BK187</f>
        <v>0</v>
      </c>
      <c r="K187" s="216"/>
      <c r="L187" s="221"/>
      <c r="M187" s="222"/>
      <c r="N187" s="223"/>
      <c r="O187" s="223"/>
      <c r="P187" s="224">
        <f>SUM(P188:P193)</f>
        <v>0</v>
      </c>
      <c r="Q187" s="223"/>
      <c r="R187" s="224">
        <f>SUM(R188:R193)</f>
        <v>0</v>
      </c>
      <c r="S187" s="223"/>
      <c r="T187" s="225">
        <f>SUM(T188:T193)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6" t="s">
        <v>84</v>
      </c>
      <c r="AT187" s="227" t="s">
        <v>75</v>
      </c>
      <c r="AU187" s="227" t="s">
        <v>84</v>
      </c>
      <c r="AY187" s="226" t="s">
        <v>121</v>
      </c>
      <c r="BK187" s="228">
        <f>SUM(BK188:BK193)</f>
        <v>0</v>
      </c>
    </row>
    <row r="188" spans="1:65" s="2" customFormat="1" ht="21.75" customHeight="1">
      <c r="A188" s="38"/>
      <c r="B188" s="39"/>
      <c r="C188" s="231" t="s">
        <v>197</v>
      </c>
      <c r="D188" s="231" t="s">
        <v>124</v>
      </c>
      <c r="E188" s="232" t="s">
        <v>198</v>
      </c>
      <c r="F188" s="233" t="s">
        <v>199</v>
      </c>
      <c r="G188" s="234" t="s">
        <v>200</v>
      </c>
      <c r="H188" s="235">
        <v>7.196</v>
      </c>
      <c r="I188" s="236"/>
      <c r="J188" s="237">
        <f>ROUND(I188*H188,2)</f>
        <v>0</v>
      </c>
      <c r="K188" s="233" t="s">
        <v>128</v>
      </c>
      <c r="L188" s="44"/>
      <c r="M188" s="238" t="s">
        <v>1</v>
      </c>
      <c r="N188" s="239" t="s">
        <v>41</v>
      </c>
      <c r="O188" s="91"/>
      <c r="P188" s="240">
        <f>O188*H188</f>
        <v>0</v>
      </c>
      <c r="Q188" s="240">
        <v>0</v>
      </c>
      <c r="R188" s="240">
        <f>Q188*H188</f>
        <v>0</v>
      </c>
      <c r="S188" s="240">
        <v>0</v>
      </c>
      <c r="T188" s="24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2" t="s">
        <v>129</v>
      </c>
      <c r="AT188" s="242" t="s">
        <v>124</v>
      </c>
      <c r="AU188" s="242" t="s">
        <v>86</v>
      </c>
      <c r="AY188" s="17" t="s">
        <v>121</v>
      </c>
      <c r="BE188" s="243">
        <f>IF(N188="základní",J188,0)</f>
        <v>0</v>
      </c>
      <c r="BF188" s="243">
        <f>IF(N188="snížená",J188,0)</f>
        <v>0</v>
      </c>
      <c r="BG188" s="243">
        <f>IF(N188="zákl. přenesená",J188,0)</f>
        <v>0</v>
      </c>
      <c r="BH188" s="243">
        <f>IF(N188="sníž. přenesená",J188,0)</f>
        <v>0</v>
      </c>
      <c r="BI188" s="243">
        <f>IF(N188="nulová",J188,0)</f>
        <v>0</v>
      </c>
      <c r="BJ188" s="17" t="s">
        <v>84</v>
      </c>
      <c r="BK188" s="243">
        <f>ROUND(I188*H188,2)</f>
        <v>0</v>
      </c>
      <c r="BL188" s="17" t="s">
        <v>129</v>
      </c>
      <c r="BM188" s="242" t="s">
        <v>201</v>
      </c>
    </row>
    <row r="189" spans="1:65" s="2" customFormat="1" ht="21.75" customHeight="1">
      <c r="A189" s="38"/>
      <c r="B189" s="39"/>
      <c r="C189" s="231" t="s">
        <v>202</v>
      </c>
      <c r="D189" s="231" t="s">
        <v>124</v>
      </c>
      <c r="E189" s="232" t="s">
        <v>203</v>
      </c>
      <c r="F189" s="233" t="s">
        <v>204</v>
      </c>
      <c r="G189" s="234" t="s">
        <v>200</v>
      </c>
      <c r="H189" s="235">
        <v>7.196</v>
      </c>
      <c r="I189" s="236"/>
      <c r="J189" s="237">
        <f>ROUND(I189*H189,2)</f>
        <v>0</v>
      </c>
      <c r="K189" s="233" t="s">
        <v>128</v>
      </c>
      <c r="L189" s="44"/>
      <c r="M189" s="238" t="s">
        <v>1</v>
      </c>
      <c r="N189" s="239" t="s">
        <v>41</v>
      </c>
      <c r="O189" s="91"/>
      <c r="P189" s="240">
        <f>O189*H189</f>
        <v>0</v>
      </c>
      <c r="Q189" s="240">
        <v>0</v>
      </c>
      <c r="R189" s="240">
        <f>Q189*H189</f>
        <v>0</v>
      </c>
      <c r="S189" s="240">
        <v>0</v>
      </c>
      <c r="T189" s="24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2" t="s">
        <v>129</v>
      </c>
      <c r="AT189" s="242" t="s">
        <v>124</v>
      </c>
      <c r="AU189" s="242" t="s">
        <v>86</v>
      </c>
      <c r="AY189" s="17" t="s">
        <v>121</v>
      </c>
      <c r="BE189" s="243">
        <f>IF(N189="základní",J189,0)</f>
        <v>0</v>
      </c>
      <c r="BF189" s="243">
        <f>IF(N189="snížená",J189,0)</f>
        <v>0</v>
      </c>
      <c r="BG189" s="243">
        <f>IF(N189="zákl. přenesená",J189,0)</f>
        <v>0</v>
      </c>
      <c r="BH189" s="243">
        <f>IF(N189="sníž. přenesená",J189,0)</f>
        <v>0</v>
      </c>
      <c r="BI189" s="243">
        <f>IF(N189="nulová",J189,0)</f>
        <v>0</v>
      </c>
      <c r="BJ189" s="17" t="s">
        <v>84</v>
      </c>
      <c r="BK189" s="243">
        <f>ROUND(I189*H189,2)</f>
        <v>0</v>
      </c>
      <c r="BL189" s="17" t="s">
        <v>129</v>
      </c>
      <c r="BM189" s="242" t="s">
        <v>205</v>
      </c>
    </row>
    <row r="190" spans="1:65" s="2" customFormat="1" ht="21.75" customHeight="1">
      <c r="A190" s="38"/>
      <c r="B190" s="39"/>
      <c r="C190" s="231" t="s">
        <v>167</v>
      </c>
      <c r="D190" s="231" t="s">
        <v>124</v>
      </c>
      <c r="E190" s="232" t="s">
        <v>206</v>
      </c>
      <c r="F190" s="233" t="s">
        <v>207</v>
      </c>
      <c r="G190" s="234" t="s">
        <v>200</v>
      </c>
      <c r="H190" s="235">
        <v>43.176</v>
      </c>
      <c r="I190" s="236"/>
      <c r="J190" s="237">
        <f>ROUND(I190*H190,2)</f>
        <v>0</v>
      </c>
      <c r="K190" s="233" t="s">
        <v>128</v>
      </c>
      <c r="L190" s="44"/>
      <c r="M190" s="238" t="s">
        <v>1</v>
      </c>
      <c r="N190" s="239" t="s">
        <v>41</v>
      </c>
      <c r="O190" s="91"/>
      <c r="P190" s="240">
        <f>O190*H190</f>
        <v>0</v>
      </c>
      <c r="Q190" s="240">
        <v>0</v>
      </c>
      <c r="R190" s="240">
        <f>Q190*H190</f>
        <v>0</v>
      </c>
      <c r="S190" s="240">
        <v>0</v>
      </c>
      <c r="T190" s="24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2" t="s">
        <v>129</v>
      </c>
      <c r="AT190" s="242" t="s">
        <v>124</v>
      </c>
      <c r="AU190" s="242" t="s">
        <v>86</v>
      </c>
      <c r="AY190" s="17" t="s">
        <v>121</v>
      </c>
      <c r="BE190" s="243">
        <f>IF(N190="základní",J190,0)</f>
        <v>0</v>
      </c>
      <c r="BF190" s="243">
        <f>IF(N190="snížená",J190,0)</f>
        <v>0</v>
      </c>
      <c r="BG190" s="243">
        <f>IF(N190="zákl. přenesená",J190,0)</f>
        <v>0</v>
      </c>
      <c r="BH190" s="243">
        <f>IF(N190="sníž. přenesená",J190,0)</f>
        <v>0</v>
      </c>
      <c r="BI190" s="243">
        <f>IF(N190="nulová",J190,0)</f>
        <v>0</v>
      </c>
      <c r="BJ190" s="17" t="s">
        <v>84</v>
      </c>
      <c r="BK190" s="243">
        <f>ROUND(I190*H190,2)</f>
        <v>0</v>
      </c>
      <c r="BL190" s="17" t="s">
        <v>129</v>
      </c>
      <c r="BM190" s="242" t="s">
        <v>208</v>
      </c>
    </row>
    <row r="191" spans="1:47" s="2" customFormat="1" ht="12">
      <c r="A191" s="38"/>
      <c r="B191" s="39"/>
      <c r="C191" s="40"/>
      <c r="D191" s="246" t="s">
        <v>209</v>
      </c>
      <c r="E191" s="40"/>
      <c r="F191" s="267" t="s">
        <v>210</v>
      </c>
      <c r="G191" s="40"/>
      <c r="H191" s="40"/>
      <c r="I191" s="140"/>
      <c r="J191" s="40"/>
      <c r="K191" s="40"/>
      <c r="L191" s="44"/>
      <c r="M191" s="268"/>
      <c r="N191" s="269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209</v>
      </c>
      <c r="AU191" s="17" t="s">
        <v>86</v>
      </c>
    </row>
    <row r="192" spans="1:51" s="13" customFormat="1" ht="12">
      <c r="A192" s="13"/>
      <c r="B192" s="244"/>
      <c r="C192" s="245"/>
      <c r="D192" s="246" t="s">
        <v>131</v>
      </c>
      <c r="E192" s="245"/>
      <c r="F192" s="248" t="s">
        <v>211</v>
      </c>
      <c r="G192" s="245"/>
      <c r="H192" s="249">
        <v>43.176</v>
      </c>
      <c r="I192" s="250"/>
      <c r="J192" s="245"/>
      <c r="K192" s="245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131</v>
      </c>
      <c r="AU192" s="255" t="s">
        <v>86</v>
      </c>
      <c r="AV192" s="13" t="s">
        <v>86</v>
      </c>
      <c r="AW192" s="13" t="s">
        <v>4</v>
      </c>
      <c r="AX192" s="13" t="s">
        <v>84</v>
      </c>
      <c r="AY192" s="255" t="s">
        <v>121</v>
      </c>
    </row>
    <row r="193" spans="1:65" s="2" customFormat="1" ht="21.75" customHeight="1">
      <c r="A193" s="38"/>
      <c r="B193" s="39"/>
      <c r="C193" s="231" t="s">
        <v>212</v>
      </c>
      <c r="D193" s="231" t="s">
        <v>124</v>
      </c>
      <c r="E193" s="232" t="s">
        <v>213</v>
      </c>
      <c r="F193" s="233" t="s">
        <v>214</v>
      </c>
      <c r="G193" s="234" t="s">
        <v>200</v>
      </c>
      <c r="H193" s="235">
        <v>7.196</v>
      </c>
      <c r="I193" s="236"/>
      <c r="J193" s="237">
        <f>ROUND(I193*H193,2)</f>
        <v>0</v>
      </c>
      <c r="K193" s="233" t="s">
        <v>1</v>
      </c>
      <c r="L193" s="44"/>
      <c r="M193" s="238" t="s">
        <v>1</v>
      </c>
      <c r="N193" s="239" t="s">
        <v>41</v>
      </c>
      <c r="O193" s="91"/>
      <c r="P193" s="240">
        <f>O193*H193</f>
        <v>0</v>
      </c>
      <c r="Q193" s="240">
        <v>0</v>
      </c>
      <c r="R193" s="240">
        <f>Q193*H193</f>
        <v>0</v>
      </c>
      <c r="S193" s="240">
        <v>0</v>
      </c>
      <c r="T193" s="24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2" t="s">
        <v>129</v>
      </c>
      <c r="AT193" s="242" t="s">
        <v>124</v>
      </c>
      <c r="AU193" s="242" t="s">
        <v>86</v>
      </c>
      <c r="AY193" s="17" t="s">
        <v>121</v>
      </c>
      <c r="BE193" s="243">
        <f>IF(N193="základní",J193,0)</f>
        <v>0</v>
      </c>
      <c r="BF193" s="243">
        <f>IF(N193="snížená",J193,0)</f>
        <v>0</v>
      </c>
      <c r="BG193" s="243">
        <f>IF(N193="zákl. přenesená",J193,0)</f>
        <v>0</v>
      </c>
      <c r="BH193" s="243">
        <f>IF(N193="sníž. přenesená",J193,0)</f>
        <v>0</v>
      </c>
      <c r="BI193" s="243">
        <f>IF(N193="nulová",J193,0)</f>
        <v>0</v>
      </c>
      <c r="BJ193" s="17" t="s">
        <v>84</v>
      </c>
      <c r="BK193" s="243">
        <f>ROUND(I193*H193,2)</f>
        <v>0</v>
      </c>
      <c r="BL193" s="17" t="s">
        <v>129</v>
      </c>
      <c r="BM193" s="242" t="s">
        <v>215</v>
      </c>
    </row>
    <row r="194" spans="1:63" s="12" customFormat="1" ht="22.8" customHeight="1">
      <c r="A194" s="12"/>
      <c r="B194" s="215"/>
      <c r="C194" s="216"/>
      <c r="D194" s="217" t="s">
        <v>75</v>
      </c>
      <c r="E194" s="229" t="s">
        <v>216</v>
      </c>
      <c r="F194" s="229" t="s">
        <v>217</v>
      </c>
      <c r="G194" s="216"/>
      <c r="H194" s="216"/>
      <c r="I194" s="219"/>
      <c r="J194" s="230">
        <f>BK194</f>
        <v>0</v>
      </c>
      <c r="K194" s="216"/>
      <c r="L194" s="221"/>
      <c r="M194" s="222"/>
      <c r="N194" s="223"/>
      <c r="O194" s="223"/>
      <c r="P194" s="224">
        <f>P195</f>
        <v>0</v>
      </c>
      <c r="Q194" s="223"/>
      <c r="R194" s="224">
        <f>R195</f>
        <v>0</v>
      </c>
      <c r="S194" s="223"/>
      <c r="T194" s="225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6" t="s">
        <v>84</v>
      </c>
      <c r="AT194" s="227" t="s">
        <v>75</v>
      </c>
      <c r="AU194" s="227" t="s">
        <v>84</v>
      </c>
      <c r="AY194" s="226" t="s">
        <v>121</v>
      </c>
      <c r="BK194" s="228">
        <f>BK195</f>
        <v>0</v>
      </c>
    </row>
    <row r="195" spans="1:65" s="2" customFormat="1" ht="16.5" customHeight="1">
      <c r="A195" s="38"/>
      <c r="B195" s="39"/>
      <c r="C195" s="231" t="s">
        <v>218</v>
      </c>
      <c r="D195" s="231" t="s">
        <v>124</v>
      </c>
      <c r="E195" s="232" t="s">
        <v>219</v>
      </c>
      <c r="F195" s="233" t="s">
        <v>220</v>
      </c>
      <c r="G195" s="234" t="s">
        <v>200</v>
      </c>
      <c r="H195" s="235">
        <v>8.671</v>
      </c>
      <c r="I195" s="236"/>
      <c r="J195" s="237">
        <f>ROUND(I195*H195,2)</f>
        <v>0</v>
      </c>
      <c r="K195" s="233" t="s">
        <v>128</v>
      </c>
      <c r="L195" s="44"/>
      <c r="M195" s="238" t="s">
        <v>1</v>
      </c>
      <c r="N195" s="239" t="s">
        <v>41</v>
      </c>
      <c r="O195" s="91"/>
      <c r="P195" s="240">
        <f>O195*H195</f>
        <v>0</v>
      </c>
      <c r="Q195" s="240">
        <v>0</v>
      </c>
      <c r="R195" s="240">
        <f>Q195*H195</f>
        <v>0</v>
      </c>
      <c r="S195" s="240">
        <v>0</v>
      </c>
      <c r="T195" s="241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2" t="s">
        <v>129</v>
      </c>
      <c r="AT195" s="242" t="s">
        <v>124</v>
      </c>
      <c r="AU195" s="242" t="s">
        <v>86</v>
      </c>
      <c r="AY195" s="17" t="s">
        <v>121</v>
      </c>
      <c r="BE195" s="243">
        <f>IF(N195="základní",J195,0)</f>
        <v>0</v>
      </c>
      <c r="BF195" s="243">
        <f>IF(N195="snížená",J195,0)</f>
        <v>0</v>
      </c>
      <c r="BG195" s="243">
        <f>IF(N195="zákl. přenesená",J195,0)</f>
        <v>0</v>
      </c>
      <c r="BH195" s="243">
        <f>IF(N195="sníž. přenesená",J195,0)</f>
        <v>0</v>
      </c>
      <c r="BI195" s="243">
        <f>IF(N195="nulová",J195,0)</f>
        <v>0</v>
      </c>
      <c r="BJ195" s="17" t="s">
        <v>84</v>
      </c>
      <c r="BK195" s="243">
        <f>ROUND(I195*H195,2)</f>
        <v>0</v>
      </c>
      <c r="BL195" s="17" t="s">
        <v>129</v>
      </c>
      <c r="BM195" s="242" t="s">
        <v>221</v>
      </c>
    </row>
    <row r="196" spans="1:63" s="12" customFormat="1" ht="25.9" customHeight="1">
      <c r="A196" s="12"/>
      <c r="B196" s="215"/>
      <c r="C196" s="216"/>
      <c r="D196" s="217" t="s">
        <v>75</v>
      </c>
      <c r="E196" s="218" t="s">
        <v>222</v>
      </c>
      <c r="F196" s="218" t="s">
        <v>223</v>
      </c>
      <c r="G196" s="216"/>
      <c r="H196" s="216"/>
      <c r="I196" s="219"/>
      <c r="J196" s="220">
        <f>BK196</f>
        <v>0</v>
      </c>
      <c r="K196" s="216"/>
      <c r="L196" s="221"/>
      <c r="M196" s="222"/>
      <c r="N196" s="223"/>
      <c r="O196" s="223"/>
      <c r="P196" s="224">
        <f>P197+P206+P285</f>
        <v>0</v>
      </c>
      <c r="Q196" s="223"/>
      <c r="R196" s="224">
        <f>R197+R206+R285</f>
        <v>0.49</v>
      </c>
      <c r="S196" s="223"/>
      <c r="T196" s="225">
        <f>T197+T206+T285</f>
        <v>1.258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6" t="s">
        <v>86</v>
      </c>
      <c r="AT196" s="227" t="s">
        <v>75</v>
      </c>
      <c r="AU196" s="227" t="s">
        <v>76</v>
      </c>
      <c r="AY196" s="226" t="s">
        <v>121</v>
      </c>
      <c r="BK196" s="228">
        <f>BK197+BK206+BK285</f>
        <v>0</v>
      </c>
    </row>
    <row r="197" spans="1:63" s="12" customFormat="1" ht="22.8" customHeight="1">
      <c r="A197" s="12"/>
      <c r="B197" s="215"/>
      <c r="C197" s="216"/>
      <c r="D197" s="217" t="s">
        <v>75</v>
      </c>
      <c r="E197" s="229" t="s">
        <v>224</v>
      </c>
      <c r="F197" s="229" t="s">
        <v>225</v>
      </c>
      <c r="G197" s="216"/>
      <c r="H197" s="216"/>
      <c r="I197" s="219"/>
      <c r="J197" s="230">
        <f>BK197</f>
        <v>0</v>
      </c>
      <c r="K197" s="216"/>
      <c r="L197" s="221"/>
      <c r="M197" s="222"/>
      <c r="N197" s="223"/>
      <c r="O197" s="223"/>
      <c r="P197" s="224">
        <f>SUM(P198:P205)</f>
        <v>0</v>
      </c>
      <c r="Q197" s="223"/>
      <c r="R197" s="224">
        <f>SUM(R198:R205)</f>
        <v>0</v>
      </c>
      <c r="S197" s="223"/>
      <c r="T197" s="225">
        <f>SUM(T198:T205)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6" t="s">
        <v>86</v>
      </c>
      <c r="AT197" s="227" t="s">
        <v>75</v>
      </c>
      <c r="AU197" s="227" t="s">
        <v>84</v>
      </c>
      <c r="AY197" s="226" t="s">
        <v>121</v>
      </c>
      <c r="BK197" s="228">
        <f>SUM(BK198:BK205)</f>
        <v>0</v>
      </c>
    </row>
    <row r="198" spans="1:65" s="2" customFormat="1" ht="21.75" customHeight="1">
      <c r="A198" s="38"/>
      <c r="B198" s="39"/>
      <c r="C198" s="231" t="s">
        <v>226</v>
      </c>
      <c r="D198" s="231" t="s">
        <v>124</v>
      </c>
      <c r="E198" s="232" t="s">
        <v>227</v>
      </c>
      <c r="F198" s="233" t="s">
        <v>228</v>
      </c>
      <c r="G198" s="234" t="s">
        <v>127</v>
      </c>
      <c r="H198" s="235">
        <v>93.6</v>
      </c>
      <c r="I198" s="236"/>
      <c r="J198" s="237">
        <f>ROUND(I198*H198,2)</f>
        <v>0</v>
      </c>
      <c r="K198" s="233" t="s">
        <v>1</v>
      </c>
      <c r="L198" s="44"/>
      <c r="M198" s="238" t="s">
        <v>1</v>
      </c>
      <c r="N198" s="239" t="s">
        <v>41</v>
      </c>
      <c r="O198" s="91"/>
      <c r="P198" s="240">
        <f>O198*H198</f>
        <v>0</v>
      </c>
      <c r="Q198" s="240">
        <v>0</v>
      </c>
      <c r="R198" s="240">
        <f>Q198*H198</f>
        <v>0</v>
      </c>
      <c r="S198" s="240">
        <v>0</v>
      </c>
      <c r="T198" s="24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2" t="s">
        <v>229</v>
      </c>
      <c r="AT198" s="242" t="s">
        <v>124</v>
      </c>
      <c r="AU198" s="242" t="s">
        <v>86</v>
      </c>
      <c r="AY198" s="17" t="s">
        <v>121</v>
      </c>
      <c r="BE198" s="243">
        <f>IF(N198="základní",J198,0)</f>
        <v>0</v>
      </c>
      <c r="BF198" s="243">
        <f>IF(N198="snížená",J198,0)</f>
        <v>0</v>
      </c>
      <c r="BG198" s="243">
        <f>IF(N198="zákl. přenesená",J198,0)</f>
        <v>0</v>
      </c>
      <c r="BH198" s="243">
        <f>IF(N198="sníž. přenesená",J198,0)</f>
        <v>0</v>
      </c>
      <c r="BI198" s="243">
        <f>IF(N198="nulová",J198,0)</f>
        <v>0</v>
      </c>
      <c r="BJ198" s="17" t="s">
        <v>84</v>
      </c>
      <c r="BK198" s="243">
        <f>ROUND(I198*H198,2)</f>
        <v>0</v>
      </c>
      <c r="BL198" s="17" t="s">
        <v>229</v>
      </c>
      <c r="BM198" s="242" t="s">
        <v>230</v>
      </c>
    </row>
    <row r="199" spans="1:47" s="2" customFormat="1" ht="12">
      <c r="A199" s="38"/>
      <c r="B199" s="39"/>
      <c r="C199" s="40"/>
      <c r="D199" s="246" t="s">
        <v>209</v>
      </c>
      <c r="E199" s="40"/>
      <c r="F199" s="267" t="s">
        <v>231</v>
      </c>
      <c r="G199" s="40"/>
      <c r="H199" s="40"/>
      <c r="I199" s="140"/>
      <c r="J199" s="40"/>
      <c r="K199" s="40"/>
      <c r="L199" s="44"/>
      <c r="M199" s="268"/>
      <c r="N199" s="269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209</v>
      </c>
      <c r="AU199" s="17" t="s">
        <v>86</v>
      </c>
    </row>
    <row r="200" spans="1:51" s="13" customFormat="1" ht="12">
      <c r="A200" s="13"/>
      <c r="B200" s="244"/>
      <c r="C200" s="245"/>
      <c r="D200" s="246" t="s">
        <v>131</v>
      </c>
      <c r="E200" s="247" t="s">
        <v>1</v>
      </c>
      <c r="F200" s="248" t="s">
        <v>232</v>
      </c>
      <c r="G200" s="245"/>
      <c r="H200" s="249">
        <v>36.5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131</v>
      </c>
      <c r="AU200" s="255" t="s">
        <v>86</v>
      </c>
      <c r="AV200" s="13" t="s">
        <v>86</v>
      </c>
      <c r="AW200" s="13" t="s">
        <v>32</v>
      </c>
      <c r="AX200" s="13" t="s">
        <v>76</v>
      </c>
      <c r="AY200" s="255" t="s">
        <v>121</v>
      </c>
    </row>
    <row r="201" spans="1:51" s="13" customFormat="1" ht="12">
      <c r="A201" s="13"/>
      <c r="B201" s="244"/>
      <c r="C201" s="245"/>
      <c r="D201" s="246" t="s">
        <v>131</v>
      </c>
      <c r="E201" s="247" t="s">
        <v>1</v>
      </c>
      <c r="F201" s="248" t="s">
        <v>233</v>
      </c>
      <c r="G201" s="245"/>
      <c r="H201" s="249">
        <v>16.6</v>
      </c>
      <c r="I201" s="250"/>
      <c r="J201" s="245"/>
      <c r="K201" s="245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131</v>
      </c>
      <c r="AU201" s="255" t="s">
        <v>86</v>
      </c>
      <c r="AV201" s="13" t="s">
        <v>86</v>
      </c>
      <c r="AW201" s="13" t="s">
        <v>32</v>
      </c>
      <c r="AX201" s="13" t="s">
        <v>76</v>
      </c>
      <c r="AY201" s="255" t="s">
        <v>121</v>
      </c>
    </row>
    <row r="202" spans="1:51" s="13" customFormat="1" ht="12">
      <c r="A202" s="13"/>
      <c r="B202" s="244"/>
      <c r="C202" s="245"/>
      <c r="D202" s="246" t="s">
        <v>131</v>
      </c>
      <c r="E202" s="247" t="s">
        <v>1</v>
      </c>
      <c r="F202" s="248" t="s">
        <v>234</v>
      </c>
      <c r="G202" s="245"/>
      <c r="H202" s="249">
        <v>14.1</v>
      </c>
      <c r="I202" s="250"/>
      <c r="J202" s="245"/>
      <c r="K202" s="245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131</v>
      </c>
      <c r="AU202" s="255" t="s">
        <v>86</v>
      </c>
      <c r="AV202" s="13" t="s">
        <v>86</v>
      </c>
      <c r="AW202" s="13" t="s">
        <v>32</v>
      </c>
      <c r="AX202" s="13" t="s">
        <v>76</v>
      </c>
      <c r="AY202" s="255" t="s">
        <v>121</v>
      </c>
    </row>
    <row r="203" spans="1:51" s="13" customFormat="1" ht="12">
      <c r="A203" s="13"/>
      <c r="B203" s="244"/>
      <c r="C203" s="245"/>
      <c r="D203" s="246" t="s">
        <v>131</v>
      </c>
      <c r="E203" s="247" t="s">
        <v>1</v>
      </c>
      <c r="F203" s="248" t="s">
        <v>235</v>
      </c>
      <c r="G203" s="245"/>
      <c r="H203" s="249">
        <v>26.4</v>
      </c>
      <c r="I203" s="250"/>
      <c r="J203" s="245"/>
      <c r="K203" s="245"/>
      <c r="L203" s="251"/>
      <c r="M203" s="252"/>
      <c r="N203" s="253"/>
      <c r="O203" s="253"/>
      <c r="P203" s="253"/>
      <c r="Q203" s="253"/>
      <c r="R203" s="253"/>
      <c r="S203" s="253"/>
      <c r="T203" s="25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5" t="s">
        <v>131</v>
      </c>
      <c r="AU203" s="255" t="s">
        <v>86</v>
      </c>
      <c r="AV203" s="13" t="s">
        <v>86</v>
      </c>
      <c r="AW203" s="13" t="s">
        <v>32</v>
      </c>
      <c r="AX203" s="13" t="s">
        <v>76</v>
      </c>
      <c r="AY203" s="255" t="s">
        <v>121</v>
      </c>
    </row>
    <row r="204" spans="1:51" s="14" customFormat="1" ht="12">
      <c r="A204" s="14"/>
      <c r="B204" s="256"/>
      <c r="C204" s="257"/>
      <c r="D204" s="246" t="s">
        <v>131</v>
      </c>
      <c r="E204" s="258" t="s">
        <v>1</v>
      </c>
      <c r="F204" s="259" t="s">
        <v>147</v>
      </c>
      <c r="G204" s="257"/>
      <c r="H204" s="260">
        <v>93.6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6" t="s">
        <v>131</v>
      </c>
      <c r="AU204" s="266" t="s">
        <v>86</v>
      </c>
      <c r="AV204" s="14" t="s">
        <v>129</v>
      </c>
      <c r="AW204" s="14" t="s">
        <v>32</v>
      </c>
      <c r="AX204" s="14" t="s">
        <v>84</v>
      </c>
      <c r="AY204" s="266" t="s">
        <v>121</v>
      </c>
    </row>
    <row r="205" spans="1:65" s="2" customFormat="1" ht="21.75" customHeight="1">
      <c r="A205" s="38"/>
      <c r="B205" s="39"/>
      <c r="C205" s="231" t="s">
        <v>236</v>
      </c>
      <c r="D205" s="231" t="s">
        <v>124</v>
      </c>
      <c r="E205" s="232" t="s">
        <v>237</v>
      </c>
      <c r="F205" s="233" t="s">
        <v>238</v>
      </c>
      <c r="G205" s="234" t="s">
        <v>239</v>
      </c>
      <c r="H205" s="270"/>
      <c r="I205" s="236"/>
      <c r="J205" s="237">
        <f>ROUND(I205*H205,2)</f>
        <v>0</v>
      </c>
      <c r="K205" s="233" t="s">
        <v>128</v>
      </c>
      <c r="L205" s="44"/>
      <c r="M205" s="238" t="s">
        <v>1</v>
      </c>
      <c r="N205" s="239" t="s">
        <v>41</v>
      </c>
      <c r="O205" s="91"/>
      <c r="P205" s="240">
        <f>O205*H205</f>
        <v>0</v>
      </c>
      <c r="Q205" s="240">
        <v>0</v>
      </c>
      <c r="R205" s="240">
        <f>Q205*H205</f>
        <v>0</v>
      </c>
      <c r="S205" s="240">
        <v>0</v>
      </c>
      <c r="T205" s="24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2" t="s">
        <v>229</v>
      </c>
      <c r="AT205" s="242" t="s">
        <v>124</v>
      </c>
      <c r="AU205" s="242" t="s">
        <v>86</v>
      </c>
      <c r="AY205" s="17" t="s">
        <v>121</v>
      </c>
      <c r="BE205" s="243">
        <f>IF(N205="základní",J205,0)</f>
        <v>0</v>
      </c>
      <c r="BF205" s="243">
        <f>IF(N205="snížená",J205,0)</f>
        <v>0</v>
      </c>
      <c r="BG205" s="243">
        <f>IF(N205="zákl. přenesená",J205,0)</f>
        <v>0</v>
      </c>
      <c r="BH205" s="243">
        <f>IF(N205="sníž. přenesená",J205,0)</f>
        <v>0</v>
      </c>
      <c r="BI205" s="243">
        <f>IF(N205="nulová",J205,0)</f>
        <v>0</v>
      </c>
      <c r="BJ205" s="17" t="s">
        <v>84</v>
      </c>
      <c r="BK205" s="243">
        <f>ROUND(I205*H205,2)</f>
        <v>0</v>
      </c>
      <c r="BL205" s="17" t="s">
        <v>229</v>
      </c>
      <c r="BM205" s="242" t="s">
        <v>240</v>
      </c>
    </row>
    <row r="206" spans="1:63" s="12" customFormat="1" ht="22.8" customHeight="1">
      <c r="A206" s="12"/>
      <c r="B206" s="215"/>
      <c r="C206" s="216"/>
      <c r="D206" s="217" t="s">
        <v>75</v>
      </c>
      <c r="E206" s="229" t="s">
        <v>241</v>
      </c>
      <c r="F206" s="229" t="s">
        <v>242</v>
      </c>
      <c r="G206" s="216"/>
      <c r="H206" s="216"/>
      <c r="I206" s="219"/>
      <c r="J206" s="230">
        <f>BK206</f>
        <v>0</v>
      </c>
      <c r="K206" s="216"/>
      <c r="L206" s="221"/>
      <c r="M206" s="222"/>
      <c r="N206" s="223"/>
      <c r="O206" s="223"/>
      <c r="P206" s="224">
        <f>SUM(P207:P284)</f>
        <v>0</v>
      </c>
      <c r="Q206" s="223"/>
      <c r="R206" s="224">
        <f>SUM(R207:R284)</f>
        <v>0</v>
      </c>
      <c r="S206" s="223"/>
      <c r="T206" s="225">
        <f>SUM(T207:T284)</f>
        <v>1.258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6" t="s">
        <v>86</v>
      </c>
      <c r="AT206" s="227" t="s">
        <v>75</v>
      </c>
      <c r="AU206" s="227" t="s">
        <v>84</v>
      </c>
      <c r="AY206" s="226" t="s">
        <v>121</v>
      </c>
      <c r="BK206" s="228">
        <f>SUM(BK207:BK284)</f>
        <v>0</v>
      </c>
    </row>
    <row r="207" spans="1:65" s="2" customFormat="1" ht="21.75" customHeight="1">
      <c r="A207" s="38"/>
      <c r="B207" s="39"/>
      <c r="C207" s="231" t="s">
        <v>243</v>
      </c>
      <c r="D207" s="231" t="s">
        <v>124</v>
      </c>
      <c r="E207" s="232" t="s">
        <v>244</v>
      </c>
      <c r="F207" s="233" t="s">
        <v>245</v>
      </c>
      <c r="G207" s="234" t="s">
        <v>246</v>
      </c>
      <c r="H207" s="235">
        <v>10</v>
      </c>
      <c r="I207" s="236"/>
      <c r="J207" s="237">
        <f>ROUND(I207*H207,2)</f>
        <v>0</v>
      </c>
      <c r="K207" s="233" t="s">
        <v>1</v>
      </c>
      <c r="L207" s="44"/>
      <c r="M207" s="238" t="s">
        <v>1</v>
      </c>
      <c r="N207" s="239" t="s">
        <v>41</v>
      </c>
      <c r="O207" s="91"/>
      <c r="P207" s="240">
        <f>O207*H207</f>
        <v>0</v>
      </c>
      <c r="Q207" s="240">
        <v>0</v>
      </c>
      <c r="R207" s="240">
        <f>Q207*H207</f>
        <v>0</v>
      </c>
      <c r="S207" s="240">
        <v>0</v>
      </c>
      <c r="T207" s="24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2" t="s">
        <v>229</v>
      </c>
      <c r="AT207" s="242" t="s">
        <v>124</v>
      </c>
      <c r="AU207" s="242" t="s">
        <v>86</v>
      </c>
      <c r="AY207" s="17" t="s">
        <v>121</v>
      </c>
      <c r="BE207" s="243">
        <f>IF(N207="základní",J207,0)</f>
        <v>0</v>
      </c>
      <c r="BF207" s="243">
        <f>IF(N207="snížená",J207,0)</f>
        <v>0</v>
      </c>
      <c r="BG207" s="243">
        <f>IF(N207="zákl. přenesená",J207,0)</f>
        <v>0</v>
      </c>
      <c r="BH207" s="243">
        <f>IF(N207="sníž. přenesená",J207,0)</f>
        <v>0</v>
      </c>
      <c r="BI207" s="243">
        <f>IF(N207="nulová",J207,0)</f>
        <v>0</v>
      </c>
      <c r="BJ207" s="17" t="s">
        <v>84</v>
      </c>
      <c r="BK207" s="243">
        <f>ROUND(I207*H207,2)</f>
        <v>0</v>
      </c>
      <c r="BL207" s="17" t="s">
        <v>229</v>
      </c>
      <c r="BM207" s="242" t="s">
        <v>247</v>
      </c>
    </row>
    <row r="208" spans="1:47" s="2" customFormat="1" ht="12">
      <c r="A208" s="38"/>
      <c r="B208" s="39"/>
      <c r="C208" s="40"/>
      <c r="D208" s="246" t="s">
        <v>209</v>
      </c>
      <c r="E208" s="40"/>
      <c r="F208" s="267" t="s">
        <v>248</v>
      </c>
      <c r="G208" s="40"/>
      <c r="H208" s="40"/>
      <c r="I208" s="140"/>
      <c r="J208" s="40"/>
      <c r="K208" s="40"/>
      <c r="L208" s="44"/>
      <c r="M208" s="268"/>
      <c r="N208" s="269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209</v>
      </c>
      <c r="AU208" s="17" t="s">
        <v>86</v>
      </c>
    </row>
    <row r="209" spans="1:51" s="15" customFormat="1" ht="12">
      <c r="A209" s="15"/>
      <c r="B209" s="271"/>
      <c r="C209" s="272"/>
      <c r="D209" s="246" t="s">
        <v>131</v>
      </c>
      <c r="E209" s="273" t="s">
        <v>1</v>
      </c>
      <c r="F209" s="274" t="s">
        <v>249</v>
      </c>
      <c r="G209" s="272"/>
      <c r="H209" s="273" t="s">
        <v>1</v>
      </c>
      <c r="I209" s="275"/>
      <c r="J209" s="272"/>
      <c r="K209" s="272"/>
      <c r="L209" s="276"/>
      <c r="M209" s="277"/>
      <c r="N209" s="278"/>
      <c r="O209" s="278"/>
      <c r="P209" s="278"/>
      <c r="Q209" s="278"/>
      <c r="R209" s="278"/>
      <c r="S209" s="278"/>
      <c r="T209" s="279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0" t="s">
        <v>131</v>
      </c>
      <c r="AU209" s="280" t="s">
        <v>86</v>
      </c>
      <c r="AV209" s="15" t="s">
        <v>84</v>
      </c>
      <c r="AW209" s="15" t="s">
        <v>32</v>
      </c>
      <c r="AX209" s="15" t="s">
        <v>76</v>
      </c>
      <c r="AY209" s="280" t="s">
        <v>121</v>
      </c>
    </row>
    <row r="210" spans="1:51" s="13" customFormat="1" ht="12">
      <c r="A210" s="13"/>
      <c r="B210" s="244"/>
      <c r="C210" s="245"/>
      <c r="D210" s="246" t="s">
        <v>131</v>
      </c>
      <c r="E210" s="247" t="s">
        <v>1</v>
      </c>
      <c r="F210" s="248" t="s">
        <v>212</v>
      </c>
      <c r="G210" s="245"/>
      <c r="H210" s="249">
        <v>10</v>
      </c>
      <c r="I210" s="250"/>
      <c r="J210" s="245"/>
      <c r="K210" s="245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131</v>
      </c>
      <c r="AU210" s="255" t="s">
        <v>86</v>
      </c>
      <c r="AV210" s="13" t="s">
        <v>86</v>
      </c>
      <c r="AW210" s="13" t="s">
        <v>32</v>
      </c>
      <c r="AX210" s="13" t="s">
        <v>84</v>
      </c>
      <c r="AY210" s="255" t="s">
        <v>121</v>
      </c>
    </row>
    <row r="211" spans="1:65" s="2" customFormat="1" ht="21.75" customHeight="1">
      <c r="A211" s="38"/>
      <c r="B211" s="39"/>
      <c r="C211" s="231" t="s">
        <v>8</v>
      </c>
      <c r="D211" s="231" t="s">
        <v>124</v>
      </c>
      <c r="E211" s="232" t="s">
        <v>250</v>
      </c>
      <c r="F211" s="233" t="s">
        <v>251</v>
      </c>
      <c r="G211" s="234" t="s">
        <v>246</v>
      </c>
      <c r="H211" s="235">
        <v>11</v>
      </c>
      <c r="I211" s="236"/>
      <c r="J211" s="237">
        <f>ROUND(I211*H211,2)</f>
        <v>0</v>
      </c>
      <c r="K211" s="233" t="s">
        <v>1</v>
      </c>
      <c r="L211" s="44"/>
      <c r="M211" s="238" t="s">
        <v>1</v>
      </c>
      <c r="N211" s="239" t="s">
        <v>41</v>
      </c>
      <c r="O211" s="91"/>
      <c r="P211" s="240">
        <f>O211*H211</f>
        <v>0</v>
      </c>
      <c r="Q211" s="240">
        <v>0</v>
      </c>
      <c r="R211" s="240">
        <f>Q211*H211</f>
        <v>0</v>
      </c>
      <c r="S211" s="240">
        <v>0</v>
      </c>
      <c r="T211" s="24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2" t="s">
        <v>229</v>
      </c>
      <c r="AT211" s="242" t="s">
        <v>124</v>
      </c>
      <c r="AU211" s="242" t="s">
        <v>86</v>
      </c>
      <c r="AY211" s="17" t="s">
        <v>121</v>
      </c>
      <c r="BE211" s="243">
        <f>IF(N211="základní",J211,0)</f>
        <v>0</v>
      </c>
      <c r="BF211" s="243">
        <f>IF(N211="snížená",J211,0)</f>
        <v>0</v>
      </c>
      <c r="BG211" s="243">
        <f>IF(N211="zákl. přenesená",J211,0)</f>
        <v>0</v>
      </c>
      <c r="BH211" s="243">
        <f>IF(N211="sníž. přenesená",J211,0)</f>
        <v>0</v>
      </c>
      <c r="BI211" s="243">
        <f>IF(N211="nulová",J211,0)</f>
        <v>0</v>
      </c>
      <c r="BJ211" s="17" t="s">
        <v>84</v>
      </c>
      <c r="BK211" s="243">
        <f>ROUND(I211*H211,2)</f>
        <v>0</v>
      </c>
      <c r="BL211" s="17" t="s">
        <v>229</v>
      </c>
      <c r="BM211" s="242" t="s">
        <v>252</v>
      </c>
    </row>
    <row r="212" spans="1:47" s="2" customFormat="1" ht="12">
      <c r="A212" s="38"/>
      <c r="B212" s="39"/>
      <c r="C212" s="40"/>
      <c r="D212" s="246" t="s">
        <v>209</v>
      </c>
      <c r="E212" s="40"/>
      <c r="F212" s="267" t="s">
        <v>253</v>
      </c>
      <c r="G212" s="40"/>
      <c r="H212" s="40"/>
      <c r="I212" s="140"/>
      <c r="J212" s="40"/>
      <c r="K212" s="40"/>
      <c r="L212" s="44"/>
      <c r="M212" s="268"/>
      <c r="N212" s="269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209</v>
      </c>
      <c r="AU212" s="17" t="s">
        <v>86</v>
      </c>
    </row>
    <row r="213" spans="1:51" s="15" customFormat="1" ht="12">
      <c r="A213" s="15"/>
      <c r="B213" s="271"/>
      <c r="C213" s="272"/>
      <c r="D213" s="246" t="s">
        <v>131</v>
      </c>
      <c r="E213" s="273" t="s">
        <v>1</v>
      </c>
      <c r="F213" s="274" t="s">
        <v>254</v>
      </c>
      <c r="G213" s="272"/>
      <c r="H213" s="273" t="s">
        <v>1</v>
      </c>
      <c r="I213" s="275"/>
      <c r="J213" s="272"/>
      <c r="K213" s="272"/>
      <c r="L213" s="276"/>
      <c r="M213" s="277"/>
      <c r="N213" s="278"/>
      <c r="O213" s="278"/>
      <c r="P213" s="278"/>
      <c r="Q213" s="278"/>
      <c r="R213" s="278"/>
      <c r="S213" s="278"/>
      <c r="T213" s="279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0" t="s">
        <v>131</v>
      </c>
      <c r="AU213" s="280" t="s">
        <v>86</v>
      </c>
      <c r="AV213" s="15" t="s">
        <v>84</v>
      </c>
      <c r="AW213" s="15" t="s">
        <v>32</v>
      </c>
      <c r="AX213" s="15" t="s">
        <v>76</v>
      </c>
      <c r="AY213" s="280" t="s">
        <v>121</v>
      </c>
    </row>
    <row r="214" spans="1:51" s="13" customFormat="1" ht="12">
      <c r="A214" s="13"/>
      <c r="B214" s="244"/>
      <c r="C214" s="245"/>
      <c r="D214" s="246" t="s">
        <v>131</v>
      </c>
      <c r="E214" s="247" t="s">
        <v>1</v>
      </c>
      <c r="F214" s="248" t="s">
        <v>218</v>
      </c>
      <c r="G214" s="245"/>
      <c r="H214" s="249">
        <v>11</v>
      </c>
      <c r="I214" s="250"/>
      <c r="J214" s="245"/>
      <c r="K214" s="245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131</v>
      </c>
      <c r="AU214" s="255" t="s">
        <v>86</v>
      </c>
      <c r="AV214" s="13" t="s">
        <v>86</v>
      </c>
      <c r="AW214" s="13" t="s">
        <v>32</v>
      </c>
      <c r="AX214" s="13" t="s">
        <v>84</v>
      </c>
      <c r="AY214" s="255" t="s">
        <v>121</v>
      </c>
    </row>
    <row r="215" spans="1:65" s="2" customFormat="1" ht="21.75" customHeight="1">
      <c r="A215" s="38"/>
      <c r="B215" s="39"/>
      <c r="C215" s="231" t="s">
        <v>229</v>
      </c>
      <c r="D215" s="231" t="s">
        <v>124</v>
      </c>
      <c r="E215" s="232" t="s">
        <v>255</v>
      </c>
      <c r="F215" s="233" t="s">
        <v>256</v>
      </c>
      <c r="G215" s="234" t="s">
        <v>246</v>
      </c>
      <c r="H215" s="235">
        <v>2</v>
      </c>
      <c r="I215" s="236"/>
      <c r="J215" s="237">
        <f>ROUND(I215*H215,2)</f>
        <v>0</v>
      </c>
      <c r="K215" s="233" t="s">
        <v>1</v>
      </c>
      <c r="L215" s="44"/>
      <c r="M215" s="238" t="s">
        <v>1</v>
      </c>
      <c r="N215" s="239" t="s">
        <v>41</v>
      </c>
      <c r="O215" s="91"/>
      <c r="P215" s="240">
        <f>O215*H215</f>
        <v>0</v>
      </c>
      <c r="Q215" s="240">
        <v>0</v>
      </c>
      <c r="R215" s="240">
        <f>Q215*H215</f>
        <v>0</v>
      </c>
      <c r="S215" s="240">
        <v>0</v>
      </c>
      <c r="T215" s="241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2" t="s">
        <v>229</v>
      </c>
      <c r="AT215" s="242" t="s">
        <v>124</v>
      </c>
      <c r="AU215" s="242" t="s">
        <v>86</v>
      </c>
      <c r="AY215" s="17" t="s">
        <v>121</v>
      </c>
      <c r="BE215" s="243">
        <f>IF(N215="základní",J215,0)</f>
        <v>0</v>
      </c>
      <c r="BF215" s="243">
        <f>IF(N215="snížená",J215,0)</f>
        <v>0</v>
      </c>
      <c r="BG215" s="243">
        <f>IF(N215="zákl. přenesená",J215,0)</f>
        <v>0</v>
      </c>
      <c r="BH215" s="243">
        <f>IF(N215="sníž. přenesená",J215,0)</f>
        <v>0</v>
      </c>
      <c r="BI215" s="243">
        <f>IF(N215="nulová",J215,0)</f>
        <v>0</v>
      </c>
      <c r="BJ215" s="17" t="s">
        <v>84</v>
      </c>
      <c r="BK215" s="243">
        <f>ROUND(I215*H215,2)</f>
        <v>0</v>
      </c>
      <c r="BL215" s="17" t="s">
        <v>229</v>
      </c>
      <c r="BM215" s="242" t="s">
        <v>257</v>
      </c>
    </row>
    <row r="216" spans="1:47" s="2" customFormat="1" ht="12">
      <c r="A216" s="38"/>
      <c r="B216" s="39"/>
      <c r="C216" s="40"/>
      <c r="D216" s="246" t="s">
        <v>209</v>
      </c>
      <c r="E216" s="40"/>
      <c r="F216" s="267" t="s">
        <v>253</v>
      </c>
      <c r="G216" s="40"/>
      <c r="H216" s="40"/>
      <c r="I216" s="140"/>
      <c r="J216" s="40"/>
      <c r="K216" s="40"/>
      <c r="L216" s="44"/>
      <c r="M216" s="268"/>
      <c r="N216" s="269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209</v>
      </c>
      <c r="AU216" s="17" t="s">
        <v>86</v>
      </c>
    </row>
    <row r="217" spans="1:51" s="15" customFormat="1" ht="12">
      <c r="A217" s="15"/>
      <c r="B217" s="271"/>
      <c r="C217" s="272"/>
      <c r="D217" s="246" t="s">
        <v>131</v>
      </c>
      <c r="E217" s="273" t="s">
        <v>1</v>
      </c>
      <c r="F217" s="274" t="s">
        <v>258</v>
      </c>
      <c r="G217" s="272"/>
      <c r="H217" s="273" t="s">
        <v>1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80" t="s">
        <v>131</v>
      </c>
      <c r="AU217" s="280" t="s">
        <v>86</v>
      </c>
      <c r="AV217" s="15" t="s">
        <v>84</v>
      </c>
      <c r="AW217" s="15" t="s">
        <v>32</v>
      </c>
      <c r="AX217" s="15" t="s">
        <v>76</v>
      </c>
      <c r="AY217" s="280" t="s">
        <v>121</v>
      </c>
    </row>
    <row r="218" spans="1:51" s="13" customFormat="1" ht="12">
      <c r="A218" s="13"/>
      <c r="B218" s="244"/>
      <c r="C218" s="245"/>
      <c r="D218" s="246" t="s">
        <v>131</v>
      </c>
      <c r="E218" s="247" t="s">
        <v>1</v>
      </c>
      <c r="F218" s="248" t="s">
        <v>86</v>
      </c>
      <c r="G218" s="245"/>
      <c r="H218" s="249">
        <v>2</v>
      </c>
      <c r="I218" s="250"/>
      <c r="J218" s="245"/>
      <c r="K218" s="245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131</v>
      </c>
      <c r="AU218" s="255" t="s">
        <v>86</v>
      </c>
      <c r="AV218" s="13" t="s">
        <v>86</v>
      </c>
      <c r="AW218" s="13" t="s">
        <v>32</v>
      </c>
      <c r="AX218" s="13" t="s">
        <v>84</v>
      </c>
      <c r="AY218" s="255" t="s">
        <v>121</v>
      </c>
    </row>
    <row r="219" spans="1:65" s="2" customFormat="1" ht="21.75" customHeight="1">
      <c r="A219" s="38"/>
      <c r="B219" s="39"/>
      <c r="C219" s="231" t="s">
        <v>259</v>
      </c>
      <c r="D219" s="231" t="s">
        <v>124</v>
      </c>
      <c r="E219" s="232" t="s">
        <v>260</v>
      </c>
      <c r="F219" s="233" t="s">
        <v>261</v>
      </c>
      <c r="G219" s="234" t="s">
        <v>246</v>
      </c>
      <c r="H219" s="235">
        <v>1</v>
      </c>
      <c r="I219" s="236"/>
      <c r="J219" s="237">
        <f>ROUND(I219*H219,2)</f>
        <v>0</v>
      </c>
      <c r="K219" s="233" t="s">
        <v>1</v>
      </c>
      <c r="L219" s="44"/>
      <c r="M219" s="238" t="s">
        <v>1</v>
      </c>
      <c r="N219" s="239" t="s">
        <v>41</v>
      </c>
      <c r="O219" s="91"/>
      <c r="P219" s="240">
        <f>O219*H219</f>
        <v>0</v>
      </c>
      <c r="Q219" s="240">
        <v>0</v>
      </c>
      <c r="R219" s="240">
        <f>Q219*H219</f>
        <v>0</v>
      </c>
      <c r="S219" s="240">
        <v>0</v>
      </c>
      <c r="T219" s="24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2" t="s">
        <v>229</v>
      </c>
      <c r="AT219" s="242" t="s">
        <v>124</v>
      </c>
      <c r="AU219" s="242" t="s">
        <v>86</v>
      </c>
      <c r="AY219" s="17" t="s">
        <v>121</v>
      </c>
      <c r="BE219" s="243">
        <f>IF(N219="základní",J219,0)</f>
        <v>0</v>
      </c>
      <c r="BF219" s="243">
        <f>IF(N219="snížená",J219,0)</f>
        <v>0</v>
      </c>
      <c r="BG219" s="243">
        <f>IF(N219="zákl. přenesená",J219,0)</f>
        <v>0</v>
      </c>
      <c r="BH219" s="243">
        <f>IF(N219="sníž. přenesená",J219,0)</f>
        <v>0</v>
      </c>
      <c r="BI219" s="243">
        <f>IF(N219="nulová",J219,0)</f>
        <v>0</v>
      </c>
      <c r="BJ219" s="17" t="s">
        <v>84</v>
      </c>
      <c r="BK219" s="243">
        <f>ROUND(I219*H219,2)</f>
        <v>0</v>
      </c>
      <c r="BL219" s="17" t="s">
        <v>229</v>
      </c>
      <c r="BM219" s="242" t="s">
        <v>262</v>
      </c>
    </row>
    <row r="220" spans="1:47" s="2" customFormat="1" ht="12">
      <c r="A220" s="38"/>
      <c r="B220" s="39"/>
      <c r="C220" s="40"/>
      <c r="D220" s="246" t="s">
        <v>209</v>
      </c>
      <c r="E220" s="40"/>
      <c r="F220" s="267" t="s">
        <v>248</v>
      </c>
      <c r="G220" s="40"/>
      <c r="H220" s="40"/>
      <c r="I220" s="140"/>
      <c r="J220" s="40"/>
      <c r="K220" s="40"/>
      <c r="L220" s="44"/>
      <c r="M220" s="268"/>
      <c r="N220" s="269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209</v>
      </c>
      <c r="AU220" s="17" t="s">
        <v>86</v>
      </c>
    </row>
    <row r="221" spans="1:51" s="15" customFormat="1" ht="12">
      <c r="A221" s="15"/>
      <c r="B221" s="271"/>
      <c r="C221" s="272"/>
      <c r="D221" s="246" t="s">
        <v>131</v>
      </c>
      <c r="E221" s="273" t="s">
        <v>1</v>
      </c>
      <c r="F221" s="274" t="s">
        <v>263</v>
      </c>
      <c r="G221" s="272"/>
      <c r="H221" s="273" t="s">
        <v>1</v>
      </c>
      <c r="I221" s="275"/>
      <c r="J221" s="272"/>
      <c r="K221" s="272"/>
      <c r="L221" s="276"/>
      <c r="M221" s="277"/>
      <c r="N221" s="278"/>
      <c r="O221" s="278"/>
      <c r="P221" s="278"/>
      <c r="Q221" s="278"/>
      <c r="R221" s="278"/>
      <c r="S221" s="278"/>
      <c r="T221" s="279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80" t="s">
        <v>131</v>
      </c>
      <c r="AU221" s="280" t="s">
        <v>86</v>
      </c>
      <c r="AV221" s="15" t="s">
        <v>84</v>
      </c>
      <c r="AW221" s="15" t="s">
        <v>32</v>
      </c>
      <c r="AX221" s="15" t="s">
        <v>76</v>
      </c>
      <c r="AY221" s="280" t="s">
        <v>121</v>
      </c>
    </row>
    <row r="222" spans="1:51" s="13" customFormat="1" ht="12">
      <c r="A222" s="13"/>
      <c r="B222" s="244"/>
      <c r="C222" s="245"/>
      <c r="D222" s="246" t="s">
        <v>131</v>
      </c>
      <c r="E222" s="247" t="s">
        <v>1</v>
      </c>
      <c r="F222" s="248" t="s">
        <v>84</v>
      </c>
      <c r="G222" s="245"/>
      <c r="H222" s="249">
        <v>1</v>
      </c>
      <c r="I222" s="250"/>
      <c r="J222" s="245"/>
      <c r="K222" s="245"/>
      <c r="L222" s="251"/>
      <c r="M222" s="252"/>
      <c r="N222" s="253"/>
      <c r="O222" s="253"/>
      <c r="P222" s="253"/>
      <c r="Q222" s="253"/>
      <c r="R222" s="253"/>
      <c r="S222" s="253"/>
      <c r="T222" s="25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131</v>
      </c>
      <c r="AU222" s="255" t="s">
        <v>86</v>
      </c>
      <c r="AV222" s="13" t="s">
        <v>86</v>
      </c>
      <c r="AW222" s="13" t="s">
        <v>32</v>
      </c>
      <c r="AX222" s="13" t="s">
        <v>84</v>
      </c>
      <c r="AY222" s="255" t="s">
        <v>121</v>
      </c>
    </row>
    <row r="223" spans="1:65" s="2" customFormat="1" ht="21.75" customHeight="1">
      <c r="A223" s="38"/>
      <c r="B223" s="39"/>
      <c r="C223" s="231" t="s">
        <v>264</v>
      </c>
      <c r="D223" s="231" t="s">
        <v>124</v>
      </c>
      <c r="E223" s="232" t="s">
        <v>265</v>
      </c>
      <c r="F223" s="233" t="s">
        <v>266</v>
      </c>
      <c r="G223" s="234" t="s">
        <v>246</v>
      </c>
      <c r="H223" s="235">
        <v>1</v>
      </c>
      <c r="I223" s="236"/>
      <c r="J223" s="237">
        <f>ROUND(I223*H223,2)</f>
        <v>0</v>
      </c>
      <c r="K223" s="233" t="s">
        <v>1</v>
      </c>
      <c r="L223" s="44"/>
      <c r="M223" s="238" t="s">
        <v>1</v>
      </c>
      <c r="N223" s="239" t="s">
        <v>41</v>
      </c>
      <c r="O223" s="91"/>
      <c r="P223" s="240">
        <f>O223*H223</f>
        <v>0</v>
      </c>
      <c r="Q223" s="240">
        <v>0</v>
      </c>
      <c r="R223" s="240">
        <f>Q223*H223</f>
        <v>0</v>
      </c>
      <c r="S223" s="240">
        <v>0</v>
      </c>
      <c r="T223" s="24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2" t="s">
        <v>229</v>
      </c>
      <c r="AT223" s="242" t="s">
        <v>124</v>
      </c>
      <c r="AU223" s="242" t="s">
        <v>86</v>
      </c>
      <c r="AY223" s="17" t="s">
        <v>121</v>
      </c>
      <c r="BE223" s="243">
        <f>IF(N223="základní",J223,0)</f>
        <v>0</v>
      </c>
      <c r="BF223" s="243">
        <f>IF(N223="snížená",J223,0)</f>
        <v>0</v>
      </c>
      <c r="BG223" s="243">
        <f>IF(N223="zákl. přenesená",J223,0)</f>
        <v>0</v>
      </c>
      <c r="BH223" s="243">
        <f>IF(N223="sníž. přenesená",J223,0)</f>
        <v>0</v>
      </c>
      <c r="BI223" s="243">
        <f>IF(N223="nulová",J223,0)</f>
        <v>0</v>
      </c>
      <c r="BJ223" s="17" t="s">
        <v>84</v>
      </c>
      <c r="BK223" s="243">
        <f>ROUND(I223*H223,2)</f>
        <v>0</v>
      </c>
      <c r="BL223" s="17" t="s">
        <v>229</v>
      </c>
      <c r="BM223" s="242" t="s">
        <v>267</v>
      </c>
    </row>
    <row r="224" spans="1:47" s="2" customFormat="1" ht="12">
      <c r="A224" s="38"/>
      <c r="B224" s="39"/>
      <c r="C224" s="40"/>
      <c r="D224" s="246" t="s">
        <v>209</v>
      </c>
      <c r="E224" s="40"/>
      <c r="F224" s="267" t="s">
        <v>253</v>
      </c>
      <c r="G224" s="40"/>
      <c r="H224" s="40"/>
      <c r="I224" s="140"/>
      <c r="J224" s="40"/>
      <c r="K224" s="40"/>
      <c r="L224" s="44"/>
      <c r="M224" s="268"/>
      <c r="N224" s="269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209</v>
      </c>
      <c r="AU224" s="17" t="s">
        <v>86</v>
      </c>
    </row>
    <row r="225" spans="1:51" s="15" customFormat="1" ht="12">
      <c r="A225" s="15"/>
      <c r="B225" s="271"/>
      <c r="C225" s="272"/>
      <c r="D225" s="246" t="s">
        <v>131</v>
      </c>
      <c r="E225" s="273" t="s">
        <v>1</v>
      </c>
      <c r="F225" s="274" t="s">
        <v>268</v>
      </c>
      <c r="G225" s="272"/>
      <c r="H225" s="273" t="s">
        <v>1</v>
      </c>
      <c r="I225" s="275"/>
      <c r="J225" s="272"/>
      <c r="K225" s="272"/>
      <c r="L225" s="276"/>
      <c r="M225" s="277"/>
      <c r="N225" s="278"/>
      <c r="O225" s="278"/>
      <c r="P225" s="278"/>
      <c r="Q225" s="278"/>
      <c r="R225" s="278"/>
      <c r="S225" s="278"/>
      <c r="T225" s="279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80" t="s">
        <v>131</v>
      </c>
      <c r="AU225" s="280" t="s">
        <v>86</v>
      </c>
      <c r="AV225" s="15" t="s">
        <v>84</v>
      </c>
      <c r="AW225" s="15" t="s">
        <v>32</v>
      </c>
      <c r="AX225" s="15" t="s">
        <v>76</v>
      </c>
      <c r="AY225" s="280" t="s">
        <v>121</v>
      </c>
    </row>
    <row r="226" spans="1:51" s="13" customFormat="1" ht="12">
      <c r="A226" s="13"/>
      <c r="B226" s="244"/>
      <c r="C226" s="245"/>
      <c r="D226" s="246" t="s">
        <v>131</v>
      </c>
      <c r="E226" s="247" t="s">
        <v>1</v>
      </c>
      <c r="F226" s="248" t="s">
        <v>84</v>
      </c>
      <c r="G226" s="245"/>
      <c r="H226" s="249">
        <v>1</v>
      </c>
      <c r="I226" s="250"/>
      <c r="J226" s="245"/>
      <c r="K226" s="245"/>
      <c r="L226" s="251"/>
      <c r="M226" s="252"/>
      <c r="N226" s="253"/>
      <c r="O226" s="253"/>
      <c r="P226" s="253"/>
      <c r="Q226" s="253"/>
      <c r="R226" s="253"/>
      <c r="S226" s="253"/>
      <c r="T226" s="25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5" t="s">
        <v>131</v>
      </c>
      <c r="AU226" s="255" t="s">
        <v>86</v>
      </c>
      <c r="AV226" s="13" t="s">
        <v>86</v>
      </c>
      <c r="AW226" s="13" t="s">
        <v>32</v>
      </c>
      <c r="AX226" s="13" t="s">
        <v>84</v>
      </c>
      <c r="AY226" s="255" t="s">
        <v>121</v>
      </c>
    </row>
    <row r="227" spans="1:65" s="2" customFormat="1" ht="21.75" customHeight="1">
      <c r="A227" s="38"/>
      <c r="B227" s="39"/>
      <c r="C227" s="231" t="s">
        <v>269</v>
      </c>
      <c r="D227" s="231" t="s">
        <v>124</v>
      </c>
      <c r="E227" s="232" t="s">
        <v>270</v>
      </c>
      <c r="F227" s="233" t="s">
        <v>271</v>
      </c>
      <c r="G227" s="234" t="s">
        <v>246</v>
      </c>
      <c r="H227" s="235">
        <v>8</v>
      </c>
      <c r="I227" s="236"/>
      <c r="J227" s="237">
        <f>ROUND(I227*H227,2)</f>
        <v>0</v>
      </c>
      <c r="K227" s="233" t="s">
        <v>1</v>
      </c>
      <c r="L227" s="44"/>
      <c r="M227" s="238" t="s">
        <v>1</v>
      </c>
      <c r="N227" s="239" t="s">
        <v>41</v>
      </c>
      <c r="O227" s="91"/>
      <c r="P227" s="240">
        <f>O227*H227</f>
        <v>0</v>
      </c>
      <c r="Q227" s="240">
        <v>0</v>
      </c>
      <c r="R227" s="240">
        <f>Q227*H227</f>
        <v>0</v>
      </c>
      <c r="S227" s="240">
        <v>0</v>
      </c>
      <c r="T227" s="241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2" t="s">
        <v>229</v>
      </c>
      <c r="AT227" s="242" t="s">
        <v>124</v>
      </c>
      <c r="AU227" s="242" t="s">
        <v>86</v>
      </c>
      <c r="AY227" s="17" t="s">
        <v>121</v>
      </c>
      <c r="BE227" s="243">
        <f>IF(N227="základní",J227,0)</f>
        <v>0</v>
      </c>
      <c r="BF227" s="243">
        <f>IF(N227="snížená",J227,0)</f>
        <v>0</v>
      </c>
      <c r="BG227" s="243">
        <f>IF(N227="zákl. přenesená",J227,0)</f>
        <v>0</v>
      </c>
      <c r="BH227" s="243">
        <f>IF(N227="sníž. přenesená",J227,0)</f>
        <v>0</v>
      </c>
      <c r="BI227" s="243">
        <f>IF(N227="nulová",J227,0)</f>
        <v>0</v>
      </c>
      <c r="BJ227" s="17" t="s">
        <v>84</v>
      </c>
      <c r="BK227" s="243">
        <f>ROUND(I227*H227,2)</f>
        <v>0</v>
      </c>
      <c r="BL227" s="17" t="s">
        <v>229</v>
      </c>
      <c r="BM227" s="242" t="s">
        <v>272</v>
      </c>
    </row>
    <row r="228" spans="1:47" s="2" customFormat="1" ht="12">
      <c r="A228" s="38"/>
      <c r="B228" s="39"/>
      <c r="C228" s="40"/>
      <c r="D228" s="246" t="s">
        <v>209</v>
      </c>
      <c r="E228" s="40"/>
      <c r="F228" s="267" t="s">
        <v>248</v>
      </c>
      <c r="G228" s="40"/>
      <c r="H228" s="40"/>
      <c r="I228" s="140"/>
      <c r="J228" s="40"/>
      <c r="K228" s="40"/>
      <c r="L228" s="44"/>
      <c r="M228" s="268"/>
      <c r="N228" s="269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209</v>
      </c>
      <c r="AU228" s="17" t="s">
        <v>86</v>
      </c>
    </row>
    <row r="229" spans="1:51" s="15" customFormat="1" ht="12">
      <c r="A229" s="15"/>
      <c r="B229" s="271"/>
      <c r="C229" s="272"/>
      <c r="D229" s="246" t="s">
        <v>131</v>
      </c>
      <c r="E229" s="273" t="s">
        <v>1</v>
      </c>
      <c r="F229" s="274" t="s">
        <v>273</v>
      </c>
      <c r="G229" s="272"/>
      <c r="H229" s="273" t="s">
        <v>1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0" t="s">
        <v>131</v>
      </c>
      <c r="AU229" s="280" t="s">
        <v>86</v>
      </c>
      <c r="AV229" s="15" t="s">
        <v>84</v>
      </c>
      <c r="AW229" s="15" t="s">
        <v>32</v>
      </c>
      <c r="AX229" s="15" t="s">
        <v>76</v>
      </c>
      <c r="AY229" s="280" t="s">
        <v>121</v>
      </c>
    </row>
    <row r="230" spans="1:51" s="13" customFormat="1" ht="12">
      <c r="A230" s="13"/>
      <c r="B230" s="244"/>
      <c r="C230" s="245"/>
      <c r="D230" s="246" t="s">
        <v>131</v>
      </c>
      <c r="E230" s="247" t="s">
        <v>1</v>
      </c>
      <c r="F230" s="248" t="s">
        <v>202</v>
      </c>
      <c r="G230" s="245"/>
      <c r="H230" s="249">
        <v>8</v>
      </c>
      <c r="I230" s="250"/>
      <c r="J230" s="245"/>
      <c r="K230" s="245"/>
      <c r="L230" s="251"/>
      <c r="M230" s="252"/>
      <c r="N230" s="253"/>
      <c r="O230" s="253"/>
      <c r="P230" s="253"/>
      <c r="Q230" s="253"/>
      <c r="R230" s="253"/>
      <c r="S230" s="253"/>
      <c r="T230" s="25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5" t="s">
        <v>131</v>
      </c>
      <c r="AU230" s="255" t="s">
        <v>86</v>
      </c>
      <c r="AV230" s="13" t="s">
        <v>86</v>
      </c>
      <c r="AW230" s="13" t="s">
        <v>32</v>
      </c>
      <c r="AX230" s="13" t="s">
        <v>84</v>
      </c>
      <c r="AY230" s="255" t="s">
        <v>121</v>
      </c>
    </row>
    <row r="231" spans="1:65" s="2" customFormat="1" ht="21.75" customHeight="1">
      <c r="A231" s="38"/>
      <c r="B231" s="39"/>
      <c r="C231" s="231" t="s">
        <v>274</v>
      </c>
      <c r="D231" s="231" t="s">
        <v>124</v>
      </c>
      <c r="E231" s="232" t="s">
        <v>275</v>
      </c>
      <c r="F231" s="233" t="s">
        <v>276</v>
      </c>
      <c r="G231" s="234" t="s">
        <v>246</v>
      </c>
      <c r="H231" s="235">
        <v>8</v>
      </c>
      <c r="I231" s="236"/>
      <c r="J231" s="237">
        <f>ROUND(I231*H231,2)</f>
        <v>0</v>
      </c>
      <c r="K231" s="233" t="s">
        <v>1</v>
      </c>
      <c r="L231" s="44"/>
      <c r="M231" s="238" t="s">
        <v>1</v>
      </c>
      <c r="N231" s="239" t="s">
        <v>41</v>
      </c>
      <c r="O231" s="91"/>
      <c r="P231" s="240">
        <f>O231*H231</f>
        <v>0</v>
      </c>
      <c r="Q231" s="240">
        <v>0</v>
      </c>
      <c r="R231" s="240">
        <f>Q231*H231</f>
        <v>0</v>
      </c>
      <c r="S231" s="240">
        <v>0</v>
      </c>
      <c r="T231" s="24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2" t="s">
        <v>229</v>
      </c>
      <c r="AT231" s="242" t="s">
        <v>124</v>
      </c>
      <c r="AU231" s="242" t="s">
        <v>86</v>
      </c>
      <c r="AY231" s="17" t="s">
        <v>121</v>
      </c>
      <c r="BE231" s="243">
        <f>IF(N231="základní",J231,0)</f>
        <v>0</v>
      </c>
      <c r="BF231" s="243">
        <f>IF(N231="snížená",J231,0)</f>
        <v>0</v>
      </c>
      <c r="BG231" s="243">
        <f>IF(N231="zákl. přenesená",J231,0)</f>
        <v>0</v>
      </c>
      <c r="BH231" s="243">
        <f>IF(N231="sníž. přenesená",J231,0)</f>
        <v>0</v>
      </c>
      <c r="BI231" s="243">
        <f>IF(N231="nulová",J231,0)</f>
        <v>0</v>
      </c>
      <c r="BJ231" s="17" t="s">
        <v>84</v>
      </c>
      <c r="BK231" s="243">
        <f>ROUND(I231*H231,2)</f>
        <v>0</v>
      </c>
      <c r="BL231" s="17" t="s">
        <v>229</v>
      </c>
      <c r="BM231" s="242" t="s">
        <v>277</v>
      </c>
    </row>
    <row r="232" spans="1:47" s="2" customFormat="1" ht="12">
      <c r="A232" s="38"/>
      <c r="B232" s="39"/>
      <c r="C232" s="40"/>
      <c r="D232" s="246" t="s">
        <v>209</v>
      </c>
      <c r="E232" s="40"/>
      <c r="F232" s="267" t="s">
        <v>248</v>
      </c>
      <c r="G232" s="40"/>
      <c r="H232" s="40"/>
      <c r="I232" s="140"/>
      <c r="J232" s="40"/>
      <c r="K232" s="40"/>
      <c r="L232" s="44"/>
      <c r="M232" s="268"/>
      <c r="N232" s="269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209</v>
      </c>
      <c r="AU232" s="17" t="s">
        <v>86</v>
      </c>
    </row>
    <row r="233" spans="1:51" s="15" customFormat="1" ht="12">
      <c r="A233" s="15"/>
      <c r="B233" s="271"/>
      <c r="C233" s="272"/>
      <c r="D233" s="246" t="s">
        <v>131</v>
      </c>
      <c r="E233" s="273" t="s">
        <v>1</v>
      </c>
      <c r="F233" s="274" t="s">
        <v>278</v>
      </c>
      <c r="G233" s="272"/>
      <c r="H233" s="273" t="s">
        <v>1</v>
      </c>
      <c r="I233" s="275"/>
      <c r="J233" s="272"/>
      <c r="K233" s="272"/>
      <c r="L233" s="276"/>
      <c r="M233" s="277"/>
      <c r="N233" s="278"/>
      <c r="O233" s="278"/>
      <c r="P233" s="278"/>
      <c r="Q233" s="278"/>
      <c r="R233" s="278"/>
      <c r="S233" s="278"/>
      <c r="T233" s="279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0" t="s">
        <v>131</v>
      </c>
      <c r="AU233" s="280" t="s">
        <v>86</v>
      </c>
      <c r="AV233" s="15" t="s">
        <v>84</v>
      </c>
      <c r="AW233" s="15" t="s">
        <v>32</v>
      </c>
      <c r="AX233" s="15" t="s">
        <v>76</v>
      </c>
      <c r="AY233" s="280" t="s">
        <v>121</v>
      </c>
    </row>
    <row r="234" spans="1:51" s="13" customFormat="1" ht="12">
      <c r="A234" s="13"/>
      <c r="B234" s="244"/>
      <c r="C234" s="245"/>
      <c r="D234" s="246" t="s">
        <v>131</v>
      </c>
      <c r="E234" s="247" t="s">
        <v>1</v>
      </c>
      <c r="F234" s="248" t="s">
        <v>202</v>
      </c>
      <c r="G234" s="245"/>
      <c r="H234" s="249">
        <v>8</v>
      </c>
      <c r="I234" s="250"/>
      <c r="J234" s="245"/>
      <c r="K234" s="245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131</v>
      </c>
      <c r="AU234" s="255" t="s">
        <v>86</v>
      </c>
      <c r="AV234" s="13" t="s">
        <v>86</v>
      </c>
      <c r="AW234" s="13" t="s">
        <v>32</v>
      </c>
      <c r="AX234" s="13" t="s">
        <v>84</v>
      </c>
      <c r="AY234" s="255" t="s">
        <v>121</v>
      </c>
    </row>
    <row r="235" spans="1:65" s="2" customFormat="1" ht="21.75" customHeight="1">
      <c r="A235" s="38"/>
      <c r="B235" s="39"/>
      <c r="C235" s="231" t="s">
        <v>7</v>
      </c>
      <c r="D235" s="231" t="s">
        <v>124</v>
      </c>
      <c r="E235" s="232" t="s">
        <v>279</v>
      </c>
      <c r="F235" s="233" t="s">
        <v>280</v>
      </c>
      <c r="G235" s="234" t="s">
        <v>246</v>
      </c>
      <c r="H235" s="235">
        <v>2</v>
      </c>
      <c r="I235" s="236"/>
      <c r="J235" s="237">
        <f>ROUND(I235*H235,2)</f>
        <v>0</v>
      </c>
      <c r="K235" s="233" t="s">
        <v>1</v>
      </c>
      <c r="L235" s="44"/>
      <c r="M235" s="238" t="s">
        <v>1</v>
      </c>
      <c r="N235" s="239" t="s">
        <v>41</v>
      </c>
      <c r="O235" s="91"/>
      <c r="P235" s="240">
        <f>O235*H235</f>
        <v>0</v>
      </c>
      <c r="Q235" s="240">
        <v>0</v>
      </c>
      <c r="R235" s="240">
        <f>Q235*H235</f>
        <v>0</v>
      </c>
      <c r="S235" s="240">
        <v>0</v>
      </c>
      <c r="T235" s="24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2" t="s">
        <v>229</v>
      </c>
      <c r="AT235" s="242" t="s">
        <v>124</v>
      </c>
      <c r="AU235" s="242" t="s">
        <v>86</v>
      </c>
      <c r="AY235" s="17" t="s">
        <v>121</v>
      </c>
      <c r="BE235" s="243">
        <f>IF(N235="základní",J235,0)</f>
        <v>0</v>
      </c>
      <c r="BF235" s="243">
        <f>IF(N235="snížená",J235,0)</f>
        <v>0</v>
      </c>
      <c r="BG235" s="243">
        <f>IF(N235="zákl. přenesená",J235,0)</f>
        <v>0</v>
      </c>
      <c r="BH235" s="243">
        <f>IF(N235="sníž. přenesená",J235,0)</f>
        <v>0</v>
      </c>
      <c r="BI235" s="243">
        <f>IF(N235="nulová",J235,0)</f>
        <v>0</v>
      </c>
      <c r="BJ235" s="17" t="s">
        <v>84</v>
      </c>
      <c r="BK235" s="243">
        <f>ROUND(I235*H235,2)</f>
        <v>0</v>
      </c>
      <c r="BL235" s="17" t="s">
        <v>229</v>
      </c>
      <c r="BM235" s="242" t="s">
        <v>281</v>
      </c>
    </row>
    <row r="236" spans="1:47" s="2" customFormat="1" ht="12">
      <c r="A236" s="38"/>
      <c r="B236" s="39"/>
      <c r="C236" s="40"/>
      <c r="D236" s="246" t="s">
        <v>209</v>
      </c>
      <c r="E236" s="40"/>
      <c r="F236" s="267" t="s">
        <v>248</v>
      </c>
      <c r="G236" s="40"/>
      <c r="H236" s="40"/>
      <c r="I236" s="140"/>
      <c r="J236" s="40"/>
      <c r="K236" s="40"/>
      <c r="L236" s="44"/>
      <c r="M236" s="268"/>
      <c r="N236" s="269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209</v>
      </c>
      <c r="AU236" s="17" t="s">
        <v>86</v>
      </c>
    </row>
    <row r="237" spans="1:51" s="15" customFormat="1" ht="12">
      <c r="A237" s="15"/>
      <c r="B237" s="271"/>
      <c r="C237" s="272"/>
      <c r="D237" s="246" t="s">
        <v>131</v>
      </c>
      <c r="E237" s="273" t="s">
        <v>1</v>
      </c>
      <c r="F237" s="274" t="s">
        <v>282</v>
      </c>
      <c r="G237" s="272"/>
      <c r="H237" s="273" t="s">
        <v>1</v>
      </c>
      <c r="I237" s="275"/>
      <c r="J237" s="272"/>
      <c r="K237" s="272"/>
      <c r="L237" s="276"/>
      <c r="M237" s="277"/>
      <c r="N237" s="278"/>
      <c r="O237" s="278"/>
      <c r="P237" s="278"/>
      <c r="Q237" s="278"/>
      <c r="R237" s="278"/>
      <c r="S237" s="278"/>
      <c r="T237" s="279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80" t="s">
        <v>131</v>
      </c>
      <c r="AU237" s="280" t="s">
        <v>86</v>
      </c>
      <c r="AV237" s="15" t="s">
        <v>84</v>
      </c>
      <c r="AW237" s="15" t="s">
        <v>32</v>
      </c>
      <c r="AX237" s="15" t="s">
        <v>76</v>
      </c>
      <c r="AY237" s="280" t="s">
        <v>121</v>
      </c>
    </row>
    <row r="238" spans="1:51" s="13" customFormat="1" ht="12">
      <c r="A238" s="13"/>
      <c r="B238" s="244"/>
      <c r="C238" s="245"/>
      <c r="D238" s="246" t="s">
        <v>131</v>
      </c>
      <c r="E238" s="247" t="s">
        <v>1</v>
      </c>
      <c r="F238" s="248" t="s">
        <v>86</v>
      </c>
      <c r="G238" s="245"/>
      <c r="H238" s="249">
        <v>2</v>
      </c>
      <c r="I238" s="250"/>
      <c r="J238" s="245"/>
      <c r="K238" s="245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131</v>
      </c>
      <c r="AU238" s="255" t="s">
        <v>86</v>
      </c>
      <c r="AV238" s="13" t="s">
        <v>86</v>
      </c>
      <c r="AW238" s="13" t="s">
        <v>32</v>
      </c>
      <c r="AX238" s="13" t="s">
        <v>84</v>
      </c>
      <c r="AY238" s="255" t="s">
        <v>121</v>
      </c>
    </row>
    <row r="239" spans="1:65" s="2" customFormat="1" ht="21.75" customHeight="1">
      <c r="A239" s="38"/>
      <c r="B239" s="39"/>
      <c r="C239" s="231" t="s">
        <v>283</v>
      </c>
      <c r="D239" s="231" t="s">
        <v>124</v>
      </c>
      <c r="E239" s="232" t="s">
        <v>284</v>
      </c>
      <c r="F239" s="233" t="s">
        <v>285</v>
      </c>
      <c r="G239" s="234" t="s">
        <v>246</v>
      </c>
      <c r="H239" s="235">
        <v>3</v>
      </c>
      <c r="I239" s="236"/>
      <c r="J239" s="237">
        <f>ROUND(I239*H239,2)</f>
        <v>0</v>
      </c>
      <c r="K239" s="233" t="s">
        <v>1</v>
      </c>
      <c r="L239" s="44"/>
      <c r="M239" s="238" t="s">
        <v>1</v>
      </c>
      <c r="N239" s="239" t="s">
        <v>41</v>
      </c>
      <c r="O239" s="91"/>
      <c r="P239" s="240">
        <f>O239*H239</f>
        <v>0</v>
      </c>
      <c r="Q239" s="240">
        <v>0</v>
      </c>
      <c r="R239" s="240">
        <f>Q239*H239</f>
        <v>0</v>
      </c>
      <c r="S239" s="240">
        <v>0</v>
      </c>
      <c r="T239" s="24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2" t="s">
        <v>229</v>
      </c>
      <c r="AT239" s="242" t="s">
        <v>124</v>
      </c>
      <c r="AU239" s="242" t="s">
        <v>86</v>
      </c>
      <c r="AY239" s="17" t="s">
        <v>121</v>
      </c>
      <c r="BE239" s="243">
        <f>IF(N239="základní",J239,0)</f>
        <v>0</v>
      </c>
      <c r="BF239" s="243">
        <f>IF(N239="snížená",J239,0)</f>
        <v>0</v>
      </c>
      <c r="BG239" s="243">
        <f>IF(N239="zákl. přenesená",J239,0)</f>
        <v>0</v>
      </c>
      <c r="BH239" s="243">
        <f>IF(N239="sníž. přenesená",J239,0)</f>
        <v>0</v>
      </c>
      <c r="BI239" s="243">
        <f>IF(N239="nulová",J239,0)</f>
        <v>0</v>
      </c>
      <c r="BJ239" s="17" t="s">
        <v>84</v>
      </c>
      <c r="BK239" s="243">
        <f>ROUND(I239*H239,2)</f>
        <v>0</v>
      </c>
      <c r="BL239" s="17" t="s">
        <v>229</v>
      </c>
      <c r="BM239" s="242" t="s">
        <v>286</v>
      </c>
    </row>
    <row r="240" spans="1:47" s="2" customFormat="1" ht="12">
      <c r="A240" s="38"/>
      <c r="B240" s="39"/>
      <c r="C240" s="40"/>
      <c r="D240" s="246" t="s">
        <v>209</v>
      </c>
      <c r="E240" s="40"/>
      <c r="F240" s="267" t="s">
        <v>248</v>
      </c>
      <c r="G240" s="40"/>
      <c r="H240" s="40"/>
      <c r="I240" s="140"/>
      <c r="J240" s="40"/>
      <c r="K240" s="40"/>
      <c r="L240" s="44"/>
      <c r="M240" s="268"/>
      <c r="N240" s="269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209</v>
      </c>
      <c r="AU240" s="17" t="s">
        <v>86</v>
      </c>
    </row>
    <row r="241" spans="1:51" s="15" customFormat="1" ht="12">
      <c r="A241" s="15"/>
      <c r="B241" s="271"/>
      <c r="C241" s="272"/>
      <c r="D241" s="246" t="s">
        <v>131</v>
      </c>
      <c r="E241" s="273" t="s">
        <v>1</v>
      </c>
      <c r="F241" s="274" t="s">
        <v>287</v>
      </c>
      <c r="G241" s="272"/>
      <c r="H241" s="273" t="s">
        <v>1</v>
      </c>
      <c r="I241" s="275"/>
      <c r="J241" s="272"/>
      <c r="K241" s="272"/>
      <c r="L241" s="276"/>
      <c r="M241" s="277"/>
      <c r="N241" s="278"/>
      <c r="O241" s="278"/>
      <c r="P241" s="278"/>
      <c r="Q241" s="278"/>
      <c r="R241" s="278"/>
      <c r="S241" s="278"/>
      <c r="T241" s="279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0" t="s">
        <v>131</v>
      </c>
      <c r="AU241" s="280" t="s">
        <v>86</v>
      </c>
      <c r="AV241" s="15" t="s">
        <v>84</v>
      </c>
      <c r="AW241" s="15" t="s">
        <v>32</v>
      </c>
      <c r="AX241" s="15" t="s">
        <v>76</v>
      </c>
      <c r="AY241" s="280" t="s">
        <v>121</v>
      </c>
    </row>
    <row r="242" spans="1:51" s="13" customFormat="1" ht="12">
      <c r="A242" s="13"/>
      <c r="B242" s="244"/>
      <c r="C242" s="245"/>
      <c r="D242" s="246" t="s">
        <v>131</v>
      </c>
      <c r="E242" s="247" t="s">
        <v>1</v>
      </c>
      <c r="F242" s="248" t="s">
        <v>169</v>
      </c>
      <c r="G242" s="245"/>
      <c r="H242" s="249">
        <v>3</v>
      </c>
      <c r="I242" s="250"/>
      <c r="J242" s="245"/>
      <c r="K242" s="245"/>
      <c r="L242" s="251"/>
      <c r="M242" s="252"/>
      <c r="N242" s="253"/>
      <c r="O242" s="253"/>
      <c r="P242" s="253"/>
      <c r="Q242" s="253"/>
      <c r="R242" s="253"/>
      <c r="S242" s="253"/>
      <c r="T242" s="25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5" t="s">
        <v>131</v>
      </c>
      <c r="AU242" s="255" t="s">
        <v>86</v>
      </c>
      <c r="AV242" s="13" t="s">
        <v>86</v>
      </c>
      <c r="AW242" s="13" t="s">
        <v>32</v>
      </c>
      <c r="AX242" s="13" t="s">
        <v>84</v>
      </c>
      <c r="AY242" s="255" t="s">
        <v>121</v>
      </c>
    </row>
    <row r="243" spans="1:65" s="2" customFormat="1" ht="21.75" customHeight="1">
      <c r="A243" s="38"/>
      <c r="B243" s="39"/>
      <c r="C243" s="231" t="s">
        <v>288</v>
      </c>
      <c r="D243" s="231" t="s">
        <v>124</v>
      </c>
      <c r="E243" s="232" t="s">
        <v>289</v>
      </c>
      <c r="F243" s="233" t="s">
        <v>290</v>
      </c>
      <c r="G243" s="234" t="s">
        <v>246</v>
      </c>
      <c r="H243" s="235">
        <v>3</v>
      </c>
      <c r="I243" s="236"/>
      <c r="J243" s="237">
        <f>ROUND(I243*H243,2)</f>
        <v>0</v>
      </c>
      <c r="K243" s="233" t="s">
        <v>1</v>
      </c>
      <c r="L243" s="44"/>
      <c r="M243" s="238" t="s">
        <v>1</v>
      </c>
      <c r="N243" s="239" t="s">
        <v>41</v>
      </c>
      <c r="O243" s="91"/>
      <c r="P243" s="240">
        <f>O243*H243</f>
        <v>0</v>
      </c>
      <c r="Q243" s="240">
        <v>0</v>
      </c>
      <c r="R243" s="240">
        <f>Q243*H243</f>
        <v>0</v>
      </c>
      <c r="S243" s="240">
        <v>0</v>
      </c>
      <c r="T243" s="24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2" t="s">
        <v>229</v>
      </c>
      <c r="AT243" s="242" t="s">
        <v>124</v>
      </c>
      <c r="AU243" s="242" t="s">
        <v>86</v>
      </c>
      <c r="AY243" s="17" t="s">
        <v>121</v>
      </c>
      <c r="BE243" s="243">
        <f>IF(N243="základní",J243,0)</f>
        <v>0</v>
      </c>
      <c r="BF243" s="243">
        <f>IF(N243="snížená",J243,0)</f>
        <v>0</v>
      </c>
      <c r="BG243" s="243">
        <f>IF(N243="zákl. přenesená",J243,0)</f>
        <v>0</v>
      </c>
      <c r="BH243" s="243">
        <f>IF(N243="sníž. přenesená",J243,0)</f>
        <v>0</v>
      </c>
      <c r="BI243" s="243">
        <f>IF(N243="nulová",J243,0)</f>
        <v>0</v>
      </c>
      <c r="BJ243" s="17" t="s">
        <v>84</v>
      </c>
      <c r="BK243" s="243">
        <f>ROUND(I243*H243,2)</f>
        <v>0</v>
      </c>
      <c r="BL243" s="17" t="s">
        <v>229</v>
      </c>
      <c r="BM243" s="242" t="s">
        <v>291</v>
      </c>
    </row>
    <row r="244" spans="1:47" s="2" customFormat="1" ht="12">
      <c r="A244" s="38"/>
      <c r="B244" s="39"/>
      <c r="C244" s="40"/>
      <c r="D244" s="246" t="s">
        <v>209</v>
      </c>
      <c r="E244" s="40"/>
      <c r="F244" s="267" t="s">
        <v>248</v>
      </c>
      <c r="G244" s="40"/>
      <c r="H244" s="40"/>
      <c r="I244" s="140"/>
      <c r="J244" s="40"/>
      <c r="K244" s="40"/>
      <c r="L244" s="44"/>
      <c r="M244" s="268"/>
      <c r="N244" s="269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209</v>
      </c>
      <c r="AU244" s="17" t="s">
        <v>86</v>
      </c>
    </row>
    <row r="245" spans="1:51" s="15" customFormat="1" ht="12">
      <c r="A245" s="15"/>
      <c r="B245" s="271"/>
      <c r="C245" s="272"/>
      <c r="D245" s="246" t="s">
        <v>131</v>
      </c>
      <c r="E245" s="273" t="s">
        <v>1</v>
      </c>
      <c r="F245" s="274" t="s">
        <v>292</v>
      </c>
      <c r="G245" s="272"/>
      <c r="H245" s="273" t="s">
        <v>1</v>
      </c>
      <c r="I245" s="275"/>
      <c r="J245" s="272"/>
      <c r="K245" s="272"/>
      <c r="L245" s="276"/>
      <c r="M245" s="277"/>
      <c r="N245" s="278"/>
      <c r="O245" s="278"/>
      <c r="P245" s="278"/>
      <c r="Q245" s="278"/>
      <c r="R245" s="278"/>
      <c r="S245" s="278"/>
      <c r="T245" s="27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0" t="s">
        <v>131</v>
      </c>
      <c r="AU245" s="280" t="s">
        <v>86</v>
      </c>
      <c r="AV245" s="15" t="s">
        <v>84</v>
      </c>
      <c r="AW245" s="15" t="s">
        <v>32</v>
      </c>
      <c r="AX245" s="15" t="s">
        <v>76</v>
      </c>
      <c r="AY245" s="280" t="s">
        <v>121</v>
      </c>
    </row>
    <row r="246" spans="1:51" s="13" customFormat="1" ht="12">
      <c r="A246" s="13"/>
      <c r="B246" s="244"/>
      <c r="C246" s="245"/>
      <c r="D246" s="246" t="s">
        <v>131</v>
      </c>
      <c r="E246" s="247" t="s">
        <v>1</v>
      </c>
      <c r="F246" s="248" t="s">
        <v>169</v>
      </c>
      <c r="G246" s="245"/>
      <c r="H246" s="249">
        <v>3</v>
      </c>
      <c r="I246" s="250"/>
      <c r="J246" s="245"/>
      <c r="K246" s="245"/>
      <c r="L246" s="251"/>
      <c r="M246" s="252"/>
      <c r="N246" s="253"/>
      <c r="O246" s="253"/>
      <c r="P246" s="253"/>
      <c r="Q246" s="253"/>
      <c r="R246" s="253"/>
      <c r="S246" s="253"/>
      <c r="T246" s="25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5" t="s">
        <v>131</v>
      </c>
      <c r="AU246" s="255" t="s">
        <v>86</v>
      </c>
      <c r="AV246" s="13" t="s">
        <v>86</v>
      </c>
      <c r="AW246" s="13" t="s">
        <v>32</v>
      </c>
      <c r="AX246" s="13" t="s">
        <v>84</v>
      </c>
      <c r="AY246" s="255" t="s">
        <v>121</v>
      </c>
    </row>
    <row r="247" spans="1:65" s="2" customFormat="1" ht="21.75" customHeight="1">
      <c r="A247" s="38"/>
      <c r="B247" s="39"/>
      <c r="C247" s="231" t="s">
        <v>293</v>
      </c>
      <c r="D247" s="231" t="s">
        <v>124</v>
      </c>
      <c r="E247" s="232" t="s">
        <v>294</v>
      </c>
      <c r="F247" s="233" t="s">
        <v>295</v>
      </c>
      <c r="G247" s="234" t="s">
        <v>246</v>
      </c>
      <c r="H247" s="235">
        <v>3</v>
      </c>
      <c r="I247" s="236"/>
      <c r="J247" s="237">
        <f>ROUND(I247*H247,2)</f>
        <v>0</v>
      </c>
      <c r="K247" s="233" t="s">
        <v>1</v>
      </c>
      <c r="L247" s="44"/>
      <c r="M247" s="238" t="s">
        <v>1</v>
      </c>
      <c r="N247" s="239" t="s">
        <v>41</v>
      </c>
      <c r="O247" s="91"/>
      <c r="P247" s="240">
        <f>O247*H247</f>
        <v>0</v>
      </c>
      <c r="Q247" s="240">
        <v>0</v>
      </c>
      <c r="R247" s="240">
        <f>Q247*H247</f>
        <v>0</v>
      </c>
      <c r="S247" s="240">
        <v>0</v>
      </c>
      <c r="T247" s="241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2" t="s">
        <v>229</v>
      </c>
      <c r="AT247" s="242" t="s">
        <v>124</v>
      </c>
      <c r="AU247" s="242" t="s">
        <v>86</v>
      </c>
      <c r="AY247" s="17" t="s">
        <v>121</v>
      </c>
      <c r="BE247" s="243">
        <f>IF(N247="základní",J247,0)</f>
        <v>0</v>
      </c>
      <c r="BF247" s="243">
        <f>IF(N247="snížená",J247,0)</f>
        <v>0</v>
      </c>
      <c r="BG247" s="243">
        <f>IF(N247="zákl. přenesená",J247,0)</f>
        <v>0</v>
      </c>
      <c r="BH247" s="243">
        <f>IF(N247="sníž. přenesená",J247,0)</f>
        <v>0</v>
      </c>
      <c r="BI247" s="243">
        <f>IF(N247="nulová",J247,0)</f>
        <v>0</v>
      </c>
      <c r="BJ247" s="17" t="s">
        <v>84</v>
      </c>
      <c r="BK247" s="243">
        <f>ROUND(I247*H247,2)</f>
        <v>0</v>
      </c>
      <c r="BL247" s="17" t="s">
        <v>229</v>
      </c>
      <c r="BM247" s="242" t="s">
        <v>296</v>
      </c>
    </row>
    <row r="248" spans="1:47" s="2" customFormat="1" ht="12">
      <c r="A248" s="38"/>
      <c r="B248" s="39"/>
      <c r="C248" s="40"/>
      <c r="D248" s="246" t="s">
        <v>209</v>
      </c>
      <c r="E248" s="40"/>
      <c r="F248" s="267" t="s">
        <v>248</v>
      </c>
      <c r="G248" s="40"/>
      <c r="H248" s="40"/>
      <c r="I248" s="140"/>
      <c r="J248" s="40"/>
      <c r="K248" s="40"/>
      <c r="L248" s="44"/>
      <c r="M248" s="268"/>
      <c r="N248" s="269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209</v>
      </c>
      <c r="AU248" s="17" t="s">
        <v>86</v>
      </c>
    </row>
    <row r="249" spans="1:51" s="15" customFormat="1" ht="12">
      <c r="A249" s="15"/>
      <c r="B249" s="271"/>
      <c r="C249" s="272"/>
      <c r="D249" s="246" t="s">
        <v>131</v>
      </c>
      <c r="E249" s="273" t="s">
        <v>1</v>
      </c>
      <c r="F249" s="274" t="s">
        <v>297</v>
      </c>
      <c r="G249" s="272"/>
      <c r="H249" s="273" t="s">
        <v>1</v>
      </c>
      <c r="I249" s="275"/>
      <c r="J249" s="272"/>
      <c r="K249" s="272"/>
      <c r="L249" s="276"/>
      <c r="M249" s="277"/>
      <c r="N249" s="278"/>
      <c r="O249" s="278"/>
      <c r="P249" s="278"/>
      <c r="Q249" s="278"/>
      <c r="R249" s="278"/>
      <c r="S249" s="278"/>
      <c r="T249" s="27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0" t="s">
        <v>131</v>
      </c>
      <c r="AU249" s="280" t="s">
        <v>86</v>
      </c>
      <c r="AV249" s="15" t="s">
        <v>84</v>
      </c>
      <c r="AW249" s="15" t="s">
        <v>32</v>
      </c>
      <c r="AX249" s="15" t="s">
        <v>76</v>
      </c>
      <c r="AY249" s="280" t="s">
        <v>121</v>
      </c>
    </row>
    <row r="250" spans="1:51" s="13" customFormat="1" ht="12">
      <c r="A250" s="13"/>
      <c r="B250" s="244"/>
      <c r="C250" s="245"/>
      <c r="D250" s="246" t="s">
        <v>131</v>
      </c>
      <c r="E250" s="247" t="s">
        <v>1</v>
      </c>
      <c r="F250" s="248" t="s">
        <v>169</v>
      </c>
      <c r="G250" s="245"/>
      <c r="H250" s="249">
        <v>3</v>
      </c>
      <c r="I250" s="250"/>
      <c r="J250" s="245"/>
      <c r="K250" s="245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131</v>
      </c>
      <c r="AU250" s="255" t="s">
        <v>86</v>
      </c>
      <c r="AV250" s="13" t="s">
        <v>86</v>
      </c>
      <c r="AW250" s="13" t="s">
        <v>32</v>
      </c>
      <c r="AX250" s="13" t="s">
        <v>84</v>
      </c>
      <c r="AY250" s="255" t="s">
        <v>121</v>
      </c>
    </row>
    <row r="251" spans="1:65" s="2" customFormat="1" ht="21.75" customHeight="1">
      <c r="A251" s="38"/>
      <c r="B251" s="39"/>
      <c r="C251" s="231" t="s">
        <v>298</v>
      </c>
      <c r="D251" s="231" t="s">
        <v>124</v>
      </c>
      <c r="E251" s="232" t="s">
        <v>299</v>
      </c>
      <c r="F251" s="233" t="s">
        <v>300</v>
      </c>
      <c r="G251" s="234" t="s">
        <v>246</v>
      </c>
      <c r="H251" s="235">
        <v>8</v>
      </c>
      <c r="I251" s="236"/>
      <c r="J251" s="237">
        <f>ROUND(I251*H251,2)</f>
        <v>0</v>
      </c>
      <c r="K251" s="233" t="s">
        <v>1</v>
      </c>
      <c r="L251" s="44"/>
      <c r="M251" s="238" t="s">
        <v>1</v>
      </c>
      <c r="N251" s="239" t="s">
        <v>41</v>
      </c>
      <c r="O251" s="91"/>
      <c r="P251" s="240">
        <f>O251*H251</f>
        <v>0</v>
      </c>
      <c r="Q251" s="240">
        <v>0</v>
      </c>
      <c r="R251" s="240">
        <f>Q251*H251</f>
        <v>0</v>
      </c>
      <c r="S251" s="240">
        <v>0</v>
      </c>
      <c r="T251" s="24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2" t="s">
        <v>229</v>
      </c>
      <c r="AT251" s="242" t="s">
        <v>124</v>
      </c>
      <c r="AU251" s="242" t="s">
        <v>86</v>
      </c>
      <c r="AY251" s="17" t="s">
        <v>121</v>
      </c>
      <c r="BE251" s="243">
        <f>IF(N251="základní",J251,0)</f>
        <v>0</v>
      </c>
      <c r="BF251" s="243">
        <f>IF(N251="snížená",J251,0)</f>
        <v>0</v>
      </c>
      <c r="BG251" s="243">
        <f>IF(N251="zákl. přenesená",J251,0)</f>
        <v>0</v>
      </c>
      <c r="BH251" s="243">
        <f>IF(N251="sníž. přenesená",J251,0)</f>
        <v>0</v>
      </c>
      <c r="BI251" s="243">
        <f>IF(N251="nulová",J251,0)</f>
        <v>0</v>
      </c>
      <c r="BJ251" s="17" t="s">
        <v>84</v>
      </c>
      <c r="BK251" s="243">
        <f>ROUND(I251*H251,2)</f>
        <v>0</v>
      </c>
      <c r="BL251" s="17" t="s">
        <v>229</v>
      </c>
      <c r="BM251" s="242" t="s">
        <v>301</v>
      </c>
    </row>
    <row r="252" spans="1:47" s="2" customFormat="1" ht="12">
      <c r="A252" s="38"/>
      <c r="B252" s="39"/>
      <c r="C252" s="40"/>
      <c r="D252" s="246" t="s">
        <v>209</v>
      </c>
      <c r="E252" s="40"/>
      <c r="F252" s="267" t="s">
        <v>248</v>
      </c>
      <c r="G252" s="40"/>
      <c r="H252" s="40"/>
      <c r="I252" s="140"/>
      <c r="J252" s="40"/>
      <c r="K252" s="40"/>
      <c r="L252" s="44"/>
      <c r="M252" s="268"/>
      <c r="N252" s="269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209</v>
      </c>
      <c r="AU252" s="17" t="s">
        <v>86</v>
      </c>
    </row>
    <row r="253" spans="1:51" s="15" customFormat="1" ht="12">
      <c r="A253" s="15"/>
      <c r="B253" s="271"/>
      <c r="C253" s="272"/>
      <c r="D253" s="246" t="s">
        <v>131</v>
      </c>
      <c r="E253" s="273" t="s">
        <v>1</v>
      </c>
      <c r="F253" s="274" t="s">
        <v>302</v>
      </c>
      <c r="G253" s="272"/>
      <c r="H253" s="273" t="s">
        <v>1</v>
      </c>
      <c r="I253" s="275"/>
      <c r="J253" s="272"/>
      <c r="K253" s="272"/>
      <c r="L253" s="276"/>
      <c r="M253" s="277"/>
      <c r="N253" s="278"/>
      <c r="O253" s="278"/>
      <c r="P253" s="278"/>
      <c r="Q253" s="278"/>
      <c r="R253" s="278"/>
      <c r="S253" s="278"/>
      <c r="T253" s="279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0" t="s">
        <v>131</v>
      </c>
      <c r="AU253" s="280" t="s">
        <v>86</v>
      </c>
      <c r="AV253" s="15" t="s">
        <v>84</v>
      </c>
      <c r="AW253" s="15" t="s">
        <v>32</v>
      </c>
      <c r="AX253" s="15" t="s">
        <v>76</v>
      </c>
      <c r="AY253" s="280" t="s">
        <v>121</v>
      </c>
    </row>
    <row r="254" spans="1:51" s="13" customFormat="1" ht="12">
      <c r="A254" s="13"/>
      <c r="B254" s="244"/>
      <c r="C254" s="245"/>
      <c r="D254" s="246" t="s">
        <v>131</v>
      </c>
      <c r="E254" s="247" t="s">
        <v>1</v>
      </c>
      <c r="F254" s="248" t="s">
        <v>202</v>
      </c>
      <c r="G254" s="245"/>
      <c r="H254" s="249">
        <v>8</v>
      </c>
      <c r="I254" s="250"/>
      <c r="J254" s="245"/>
      <c r="K254" s="245"/>
      <c r="L254" s="251"/>
      <c r="M254" s="252"/>
      <c r="N254" s="253"/>
      <c r="O254" s="253"/>
      <c r="P254" s="253"/>
      <c r="Q254" s="253"/>
      <c r="R254" s="253"/>
      <c r="S254" s="253"/>
      <c r="T254" s="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5" t="s">
        <v>131</v>
      </c>
      <c r="AU254" s="255" t="s">
        <v>86</v>
      </c>
      <c r="AV254" s="13" t="s">
        <v>86</v>
      </c>
      <c r="AW254" s="13" t="s">
        <v>32</v>
      </c>
      <c r="AX254" s="13" t="s">
        <v>84</v>
      </c>
      <c r="AY254" s="255" t="s">
        <v>121</v>
      </c>
    </row>
    <row r="255" spans="1:65" s="2" customFormat="1" ht="21.75" customHeight="1">
      <c r="A255" s="38"/>
      <c r="B255" s="39"/>
      <c r="C255" s="231" t="s">
        <v>303</v>
      </c>
      <c r="D255" s="231" t="s">
        <v>124</v>
      </c>
      <c r="E255" s="232" t="s">
        <v>304</v>
      </c>
      <c r="F255" s="233" t="s">
        <v>305</v>
      </c>
      <c r="G255" s="234" t="s">
        <v>246</v>
      </c>
      <c r="H255" s="235">
        <v>1</v>
      </c>
      <c r="I255" s="236"/>
      <c r="J255" s="237">
        <f>ROUND(I255*H255,2)</f>
        <v>0</v>
      </c>
      <c r="K255" s="233" t="s">
        <v>1</v>
      </c>
      <c r="L255" s="44"/>
      <c r="M255" s="238" t="s">
        <v>1</v>
      </c>
      <c r="N255" s="239" t="s">
        <v>41</v>
      </c>
      <c r="O255" s="91"/>
      <c r="P255" s="240">
        <f>O255*H255</f>
        <v>0</v>
      </c>
      <c r="Q255" s="240">
        <v>0</v>
      </c>
      <c r="R255" s="240">
        <f>Q255*H255</f>
        <v>0</v>
      </c>
      <c r="S255" s="240">
        <v>0</v>
      </c>
      <c r="T255" s="241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2" t="s">
        <v>229</v>
      </c>
      <c r="AT255" s="242" t="s">
        <v>124</v>
      </c>
      <c r="AU255" s="242" t="s">
        <v>86</v>
      </c>
      <c r="AY255" s="17" t="s">
        <v>121</v>
      </c>
      <c r="BE255" s="243">
        <f>IF(N255="základní",J255,0)</f>
        <v>0</v>
      </c>
      <c r="BF255" s="243">
        <f>IF(N255="snížená",J255,0)</f>
        <v>0</v>
      </c>
      <c r="BG255" s="243">
        <f>IF(N255="zákl. přenesená",J255,0)</f>
        <v>0</v>
      </c>
      <c r="BH255" s="243">
        <f>IF(N255="sníž. přenesená",J255,0)</f>
        <v>0</v>
      </c>
      <c r="BI255" s="243">
        <f>IF(N255="nulová",J255,0)</f>
        <v>0</v>
      </c>
      <c r="BJ255" s="17" t="s">
        <v>84</v>
      </c>
      <c r="BK255" s="243">
        <f>ROUND(I255*H255,2)</f>
        <v>0</v>
      </c>
      <c r="BL255" s="17" t="s">
        <v>229</v>
      </c>
      <c r="BM255" s="242" t="s">
        <v>306</v>
      </c>
    </row>
    <row r="256" spans="1:47" s="2" customFormat="1" ht="12">
      <c r="A256" s="38"/>
      <c r="B256" s="39"/>
      <c r="C256" s="40"/>
      <c r="D256" s="246" t="s">
        <v>209</v>
      </c>
      <c r="E256" s="40"/>
      <c r="F256" s="267" t="s">
        <v>248</v>
      </c>
      <c r="G256" s="40"/>
      <c r="H256" s="40"/>
      <c r="I256" s="140"/>
      <c r="J256" s="40"/>
      <c r="K256" s="40"/>
      <c r="L256" s="44"/>
      <c r="M256" s="268"/>
      <c r="N256" s="269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209</v>
      </c>
      <c r="AU256" s="17" t="s">
        <v>86</v>
      </c>
    </row>
    <row r="257" spans="1:51" s="15" customFormat="1" ht="12">
      <c r="A257" s="15"/>
      <c r="B257" s="271"/>
      <c r="C257" s="272"/>
      <c r="D257" s="246" t="s">
        <v>131</v>
      </c>
      <c r="E257" s="273" t="s">
        <v>1</v>
      </c>
      <c r="F257" s="274" t="s">
        <v>307</v>
      </c>
      <c r="G257" s="272"/>
      <c r="H257" s="273" t="s">
        <v>1</v>
      </c>
      <c r="I257" s="275"/>
      <c r="J257" s="272"/>
      <c r="K257" s="272"/>
      <c r="L257" s="276"/>
      <c r="M257" s="277"/>
      <c r="N257" s="278"/>
      <c r="O257" s="278"/>
      <c r="P257" s="278"/>
      <c r="Q257" s="278"/>
      <c r="R257" s="278"/>
      <c r="S257" s="278"/>
      <c r="T257" s="279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0" t="s">
        <v>131</v>
      </c>
      <c r="AU257" s="280" t="s">
        <v>86</v>
      </c>
      <c r="AV257" s="15" t="s">
        <v>84</v>
      </c>
      <c r="AW257" s="15" t="s">
        <v>32</v>
      </c>
      <c r="AX257" s="15" t="s">
        <v>76</v>
      </c>
      <c r="AY257" s="280" t="s">
        <v>121</v>
      </c>
    </row>
    <row r="258" spans="1:51" s="13" customFormat="1" ht="12">
      <c r="A258" s="13"/>
      <c r="B258" s="244"/>
      <c r="C258" s="245"/>
      <c r="D258" s="246" t="s">
        <v>131</v>
      </c>
      <c r="E258" s="247" t="s">
        <v>1</v>
      </c>
      <c r="F258" s="248" t="s">
        <v>84</v>
      </c>
      <c r="G258" s="245"/>
      <c r="H258" s="249">
        <v>1</v>
      </c>
      <c r="I258" s="250"/>
      <c r="J258" s="245"/>
      <c r="K258" s="245"/>
      <c r="L258" s="251"/>
      <c r="M258" s="252"/>
      <c r="N258" s="253"/>
      <c r="O258" s="253"/>
      <c r="P258" s="253"/>
      <c r="Q258" s="253"/>
      <c r="R258" s="253"/>
      <c r="S258" s="253"/>
      <c r="T258" s="25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5" t="s">
        <v>131</v>
      </c>
      <c r="AU258" s="255" t="s">
        <v>86</v>
      </c>
      <c r="AV258" s="13" t="s">
        <v>86</v>
      </c>
      <c r="AW258" s="13" t="s">
        <v>32</v>
      </c>
      <c r="AX258" s="13" t="s">
        <v>84</v>
      </c>
      <c r="AY258" s="255" t="s">
        <v>121</v>
      </c>
    </row>
    <row r="259" spans="1:65" s="2" customFormat="1" ht="21.75" customHeight="1">
      <c r="A259" s="38"/>
      <c r="B259" s="39"/>
      <c r="C259" s="231" t="s">
        <v>308</v>
      </c>
      <c r="D259" s="231" t="s">
        <v>124</v>
      </c>
      <c r="E259" s="232" t="s">
        <v>309</v>
      </c>
      <c r="F259" s="233" t="s">
        <v>310</v>
      </c>
      <c r="G259" s="234" t="s">
        <v>246</v>
      </c>
      <c r="H259" s="235">
        <v>1</v>
      </c>
      <c r="I259" s="236"/>
      <c r="J259" s="237">
        <f>ROUND(I259*H259,2)</f>
        <v>0</v>
      </c>
      <c r="K259" s="233" t="s">
        <v>1</v>
      </c>
      <c r="L259" s="44"/>
      <c r="M259" s="238" t="s">
        <v>1</v>
      </c>
      <c r="N259" s="239" t="s">
        <v>41</v>
      </c>
      <c r="O259" s="91"/>
      <c r="P259" s="240">
        <f>O259*H259</f>
        <v>0</v>
      </c>
      <c r="Q259" s="240">
        <v>0</v>
      </c>
      <c r="R259" s="240">
        <f>Q259*H259</f>
        <v>0</v>
      </c>
      <c r="S259" s="240">
        <v>0</v>
      </c>
      <c r="T259" s="24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2" t="s">
        <v>229</v>
      </c>
      <c r="AT259" s="242" t="s">
        <v>124</v>
      </c>
      <c r="AU259" s="242" t="s">
        <v>86</v>
      </c>
      <c r="AY259" s="17" t="s">
        <v>121</v>
      </c>
      <c r="BE259" s="243">
        <f>IF(N259="základní",J259,0)</f>
        <v>0</v>
      </c>
      <c r="BF259" s="243">
        <f>IF(N259="snížená",J259,0)</f>
        <v>0</v>
      </c>
      <c r="BG259" s="243">
        <f>IF(N259="zákl. přenesená",J259,0)</f>
        <v>0</v>
      </c>
      <c r="BH259" s="243">
        <f>IF(N259="sníž. přenesená",J259,0)</f>
        <v>0</v>
      </c>
      <c r="BI259" s="243">
        <f>IF(N259="nulová",J259,0)</f>
        <v>0</v>
      </c>
      <c r="BJ259" s="17" t="s">
        <v>84</v>
      </c>
      <c r="BK259" s="243">
        <f>ROUND(I259*H259,2)</f>
        <v>0</v>
      </c>
      <c r="BL259" s="17" t="s">
        <v>229</v>
      </c>
      <c r="BM259" s="242" t="s">
        <v>311</v>
      </c>
    </row>
    <row r="260" spans="1:47" s="2" customFormat="1" ht="12">
      <c r="A260" s="38"/>
      <c r="B260" s="39"/>
      <c r="C260" s="40"/>
      <c r="D260" s="246" t="s">
        <v>209</v>
      </c>
      <c r="E260" s="40"/>
      <c r="F260" s="267" t="s">
        <v>248</v>
      </c>
      <c r="G260" s="40"/>
      <c r="H260" s="40"/>
      <c r="I260" s="140"/>
      <c r="J260" s="40"/>
      <c r="K260" s="40"/>
      <c r="L260" s="44"/>
      <c r="M260" s="268"/>
      <c r="N260" s="269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209</v>
      </c>
      <c r="AU260" s="17" t="s">
        <v>86</v>
      </c>
    </row>
    <row r="261" spans="1:51" s="15" customFormat="1" ht="12">
      <c r="A261" s="15"/>
      <c r="B261" s="271"/>
      <c r="C261" s="272"/>
      <c r="D261" s="246" t="s">
        <v>131</v>
      </c>
      <c r="E261" s="273" t="s">
        <v>1</v>
      </c>
      <c r="F261" s="274" t="s">
        <v>312</v>
      </c>
      <c r="G261" s="272"/>
      <c r="H261" s="273" t="s">
        <v>1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80" t="s">
        <v>131</v>
      </c>
      <c r="AU261" s="280" t="s">
        <v>86</v>
      </c>
      <c r="AV261" s="15" t="s">
        <v>84</v>
      </c>
      <c r="AW261" s="15" t="s">
        <v>32</v>
      </c>
      <c r="AX261" s="15" t="s">
        <v>76</v>
      </c>
      <c r="AY261" s="280" t="s">
        <v>121</v>
      </c>
    </row>
    <row r="262" spans="1:51" s="13" customFormat="1" ht="12">
      <c r="A262" s="13"/>
      <c r="B262" s="244"/>
      <c r="C262" s="245"/>
      <c r="D262" s="246" t="s">
        <v>131</v>
      </c>
      <c r="E262" s="247" t="s">
        <v>1</v>
      </c>
      <c r="F262" s="248" t="s">
        <v>84</v>
      </c>
      <c r="G262" s="245"/>
      <c r="H262" s="249">
        <v>1</v>
      </c>
      <c r="I262" s="250"/>
      <c r="J262" s="245"/>
      <c r="K262" s="245"/>
      <c r="L262" s="251"/>
      <c r="M262" s="252"/>
      <c r="N262" s="253"/>
      <c r="O262" s="253"/>
      <c r="P262" s="253"/>
      <c r="Q262" s="253"/>
      <c r="R262" s="253"/>
      <c r="S262" s="253"/>
      <c r="T262" s="25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5" t="s">
        <v>131</v>
      </c>
      <c r="AU262" s="255" t="s">
        <v>86</v>
      </c>
      <c r="AV262" s="13" t="s">
        <v>86</v>
      </c>
      <c r="AW262" s="13" t="s">
        <v>32</v>
      </c>
      <c r="AX262" s="13" t="s">
        <v>84</v>
      </c>
      <c r="AY262" s="255" t="s">
        <v>121</v>
      </c>
    </row>
    <row r="263" spans="1:65" s="2" customFormat="1" ht="21.75" customHeight="1">
      <c r="A263" s="38"/>
      <c r="B263" s="39"/>
      <c r="C263" s="231" t="s">
        <v>313</v>
      </c>
      <c r="D263" s="231" t="s">
        <v>124</v>
      </c>
      <c r="E263" s="232" t="s">
        <v>314</v>
      </c>
      <c r="F263" s="233" t="s">
        <v>315</v>
      </c>
      <c r="G263" s="234" t="s">
        <v>246</v>
      </c>
      <c r="H263" s="235">
        <v>2</v>
      </c>
      <c r="I263" s="236"/>
      <c r="J263" s="237">
        <f>ROUND(I263*H263,2)</f>
        <v>0</v>
      </c>
      <c r="K263" s="233" t="s">
        <v>1</v>
      </c>
      <c r="L263" s="44"/>
      <c r="M263" s="238" t="s">
        <v>1</v>
      </c>
      <c r="N263" s="239" t="s">
        <v>41</v>
      </c>
      <c r="O263" s="91"/>
      <c r="P263" s="240">
        <f>O263*H263</f>
        <v>0</v>
      </c>
      <c r="Q263" s="240">
        <v>0</v>
      </c>
      <c r="R263" s="240">
        <f>Q263*H263</f>
        <v>0</v>
      </c>
      <c r="S263" s="240">
        <v>0</v>
      </c>
      <c r="T263" s="241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2" t="s">
        <v>229</v>
      </c>
      <c r="AT263" s="242" t="s">
        <v>124</v>
      </c>
      <c r="AU263" s="242" t="s">
        <v>86</v>
      </c>
      <c r="AY263" s="17" t="s">
        <v>121</v>
      </c>
      <c r="BE263" s="243">
        <f>IF(N263="základní",J263,0)</f>
        <v>0</v>
      </c>
      <c r="BF263" s="243">
        <f>IF(N263="snížená",J263,0)</f>
        <v>0</v>
      </c>
      <c r="BG263" s="243">
        <f>IF(N263="zákl. přenesená",J263,0)</f>
        <v>0</v>
      </c>
      <c r="BH263" s="243">
        <f>IF(N263="sníž. přenesená",J263,0)</f>
        <v>0</v>
      </c>
      <c r="BI263" s="243">
        <f>IF(N263="nulová",J263,0)</f>
        <v>0</v>
      </c>
      <c r="BJ263" s="17" t="s">
        <v>84</v>
      </c>
      <c r="BK263" s="243">
        <f>ROUND(I263*H263,2)</f>
        <v>0</v>
      </c>
      <c r="BL263" s="17" t="s">
        <v>229</v>
      </c>
      <c r="BM263" s="242" t="s">
        <v>316</v>
      </c>
    </row>
    <row r="264" spans="1:47" s="2" customFormat="1" ht="12">
      <c r="A264" s="38"/>
      <c r="B264" s="39"/>
      <c r="C264" s="40"/>
      <c r="D264" s="246" t="s">
        <v>209</v>
      </c>
      <c r="E264" s="40"/>
      <c r="F264" s="267" t="s">
        <v>248</v>
      </c>
      <c r="G264" s="40"/>
      <c r="H264" s="40"/>
      <c r="I264" s="140"/>
      <c r="J264" s="40"/>
      <c r="K264" s="40"/>
      <c r="L264" s="44"/>
      <c r="M264" s="268"/>
      <c r="N264" s="269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209</v>
      </c>
      <c r="AU264" s="17" t="s">
        <v>86</v>
      </c>
    </row>
    <row r="265" spans="1:51" s="15" customFormat="1" ht="12">
      <c r="A265" s="15"/>
      <c r="B265" s="271"/>
      <c r="C265" s="272"/>
      <c r="D265" s="246" t="s">
        <v>131</v>
      </c>
      <c r="E265" s="273" t="s">
        <v>1</v>
      </c>
      <c r="F265" s="274" t="s">
        <v>317</v>
      </c>
      <c r="G265" s="272"/>
      <c r="H265" s="273" t="s">
        <v>1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80" t="s">
        <v>131</v>
      </c>
      <c r="AU265" s="280" t="s">
        <v>86</v>
      </c>
      <c r="AV265" s="15" t="s">
        <v>84</v>
      </c>
      <c r="AW265" s="15" t="s">
        <v>32</v>
      </c>
      <c r="AX265" s="15" t="s">
        <v>76</v>
      </c>
      <c r="AY265" s="280" t="s">
        <v>121</v>
      </c>
    </row>
    <row r="266" spans="1:51" s="13" customFormat="1" ht="12">
      <c r="A266" s="13"/>
      <c r="B266" s="244"/>
      <c r="C266" s="245"/>
      <c r="D266" s="246" t="s">
        <v>131</v>
      </c>
      <c r="E266" s="247" t="s">
        <v>1</v>
      </c>
      <c r="F266" s="248" t="s">
        <v>86</v>
      </c>
      <c r="G266" s="245"/>
      <c r="H266" s="249">
        <v>2</v>
      </c>
      <c r="I266" s="250"/>
      <c r="J266" s="245"/>
      <c r="K266" s="245"/>
      <c r="L266" s="251"/>
      <c r="M266" s="252"/>
      <c r="N266" s="253"/>
      <c r="O266" s="253"/>
      <c r="P266" s="253"/>
      <c r="Q266" s="253"/>
      <c r="R266" s="253"/>
      <c r="S266" s="253"/>
      <c r="T266" s="25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5" t="s">
        <v>131</v>
      </c>
      <c r="AU266" s="255" t="s">
        <v>86</v>
      </c>
      <c r="AV266" s="13" t="s">
        <v>86</v>
      </c>
      <c r="AW266" s="13" t="s">
        <v>32</v>
      </c>
      <c r="AX266" s="13" t="s">
        <v>84</v>
      </c>
      <c r="AY266" s="255" t="s">
        <v>121</v>
      </c>
    </row>
    <row r="267" spans="1:65" s="2" customFormat="1" ht="21.75" customHeight="1">
      <c r="A267" s="38"/>
      <c r="B267" s="39"/>
      <c r="C267" s="231" t="s">
        <v>318</v>
      </c>
      <c r="D267" s="231" t="s">
        <v>124</v>
      </c>
      <c r="E267" s="232" t="s">
        <v>319</v>
      </c>
      <c r="F267" s="233" t="s">
        <v>320</v>
      </c>
      <c r="G267" s="234" t="s">
        <v>246</v>
      </c>
      <c r="H267" s="235">
        <v>0</v>
      </c>
      <c r="I267" s="236"/>
      <c r="J267" s="237">
        <f>ROUND(I267*H267,2)</f>
        <v>0</v>
      </c>
      <c r="K267" s="233" t="s">
        <v>1</v>
      </c>
      <c r="L267" s="44"/>
      <c r="M267" s="238" t="s">
        <v>1</v>
      </c>
      <c r="N267" s="239" t="s">
        <v>41</v>
      </c>
      <c r="O267" s="91"/>
      <c r="P267" s="240">
        <f>O267*H267</f>
        <v>0</v>
      </c>
      <c r="Q267" s="240">
        <v>0</v>
      </c>
      <c r="R267" s="240">
        <f>Q267*H267</f>
        <v>0</v>
      </c>
      <c r="S267" s="240">
        <v>0</v>
      </c>
      <c r="T267" s="241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2" t="s">
        <v>229</v>
      </c>
      <c r="AT267" s="242" t="s">
        <v>124</v>
      </c>
      <c r="AU267" s="242" t="s">
        <v>86</v>
      </c>
      <c r="AY267" s="17" t="s">
        <v>121</v>
      </c>
      <c r="BE267" s="243">
        <f>IF(N267="základní",J267,0)</f>
        <v>0</v>
      </c>
      <c r="BF267" s="243">
        <f>IF(N267="snížená",J267,0)</f>
        <v>0</v>
      </c>
      <c r="BG267" s="243">
        <f>IF(N267="zákl. přenesená",J267,0)</f>
        <v>0</v>
      </c>
      <c r="BH267" s="243">
        <f>IF(N267="sníž. přenesená",J267,0)</f>
        <v>0</v>
      </c>
      <c r="BI267" s="243">
        <f>IF(N267="nulová",J267,0)</f>
        <v>0</v>
      </c>
      <c r="BJ267" s="17" t="s">
        <v>84</v>
      </c>
      <c r="BK267" s="243">
        <f>ROUND(I267*H267,2)</f>
        <v>0</v>
      </c>
      <c r="BL267" s="17" t="s">
        <v>229</v>
      </c>
      <c r="BM267" s="242" t="s">
        <v>321</v>
      </c>
    </row>
    <row r="268" spans="1:47" s="2" customFormat="1" ht="12">
      <c r="A268" s="38"/>
      <c r="B268" s="39"/>
      <c r="C268" s="40"/>
      <c r="D268" s="246" t="s">
        <v>209</v>
      </c>
      <c r="E268" s="40"/>
      <c r="F268" s="267" t="s">
        <v>322</v>
      </c>
      <c r="G268" s="40"/>
      <c r="H268" s="40"/>
      <c r="I268" s="140"/>
      <c r="J268" s="40"/>
      <c r="K268" s="40"/>
      <c r="L268" s="44"/>
      <c r="M268" s="268"/>
      <c r="N268" s="269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209</v>
      </c>
      <c r="AU268" s="17" t="s">
        <v>86</v>
      </c>
    </row>
    <row r="269" spans="1:51" s="15" customFormat="1" ht="12">
      <c r="A269" s="15"/>
      <c r="B269" s="271"/>
      <c r="C269" s="272"/>
      <c r="D269" s="246" t="s">
        <v>131</v>
      </c>
      <c r="E269" s="273" t="s">
        <v>1</v>
      </c>
      <c r="F269" s="274" t="s">
        <v>323</v>
      </c>
      <c r="G269" s="272"/>
      <c r="H269" s="273" t="s">
        <v>1</v>
      </c>
      <c r="I269" s="275"/>
      <c r="J269" s="272"/>
      <c r="K269" s="272"/>
      <c r="L269" s="276"/>
      <c r="M269" s="277"/>
      <c r="N269" s="278"/>
      <c r="O269" s="278"/>
      <c r="P269" s="278"/>
      <c r="Q269" s="278"/>
      <c r="R269" s="278"/>
      <c r="S269" s="278"/>
      <c r="T269" s="279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80" t="s">
        <v>131</v>
      </c>
      <c r="AU269" s="280" t="s">
        <v>86</v>
      </c>
      <c r="AV269" s="15" t="s">
        <v>84</v>
      </c>
      <c r="AW269" s="15" t="s">
        <v>32</v>
      </c>
      <c r="AX269" s="15" t="s">
        <v>76</v>
      </c>
      <c r="AY269" s="280" t="s">
        <v>121</v>
      </c>
    </row>
    <row r="270" spans="1:51" s="13" customFormat="1" ht="12">
      <c r="A270" s="13"/>
      <c r="B270" s="244"/>
      <c r="C270" s="245"/>
      <c r="D270" s="246" t="s">
        <v>131</v>
      </c>
      <c r="E270" s="247" t="s">
        <v>1</v>
      </c>
      <c r="F270" s="248" t="s">
        <v>76</v>
      </c>
      <c r="G270" s="245"/>
      <c r="H270" s="249">
        <v>0</v>
      </c>
      <c r="I270" s="250"/>
      <c r="J270" s="245"/>
      <c r="K270" s="245"/>
      <c r="L270" s="251"/>
      <c r="M270" s="252"/>
      <c r="N270" s="253"/>
      <c r="O270" s="253"/>
      <c r="P270" s="253"/>
      <c r="Q270" s="253"/>
      <c r="R270" s="253"/>
      <c r="S270" s="253"/>
      <c r="T270" s="25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5" t="s">
        <v>131</v>
      </c>
      <c r="AU270" s="255" t="s">
        <v>86</v>
      </c>
      <c r="AV270" s="13" t="s">
        <v>86</v>
      </c>
      <c r="AW270" s="13" t="s">
        <v>32</v>
      </c>
      <c r="AX270" s="13" t="s">
        <v>84</v>
      </c>
      <c r="AY270" s="255" t="s">
        <v>121</v>
      </c>
    </row>
    <row r="271" spans="1:65" s="2" customFormat="1" ht="16.5" customHeight="1">
      <c r="A271" s="38"/>
      <c r="B271" s="39"/>
      <c r="C271" s="231" t="s">
        <v>324</v>
      </c>
      <c r="D271" s="231" t="s">
        <v>124</v>
      </c>
      <c r="E271" s="232" t="s">
        <v>325</v>
      </c>
      <c r="F271" s="233" t="s">
        <v>326</v>
      </c>
      <c r="G271" s="234" t="s">
        <v>127</v>
      </c>
      <c r="H271" s="235">
        <v>93.6</v>
      </c>
      <c r="I271" s="236"/>
      <c r="J271" s="237">
        <f>ROUND(I271*H271,2)</f>
        <v>0</v>
      </c>
      <c r="K271" s="233" t="s">
        <v>1</v>
      </c>
      <c r="L271" s="44"/>
      <c r="M271" s="238" t="s">
        <v>1</v>
      </c>
      <c r="N271" s="239" t="s">
        <v>41</v>
      </c>
      <c r="O271" s="91"/>
      <c r="P271" s="240">
        <f>O271*H271</f>
        <v>0</v>
      </c>
      <c r="Q271" s="240">
        <v>0</v>
      </c>
      <c r="R271" s="240">
        <f>Q271*H271</f>
        <v>0</v>
      </c>
      <c r="S271" s="240">
        <v>0</v>
      </c>
      <c r="T271" s="24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2" t="s">
        <v>229</v>
      </c>
      <c r="AT271" s="242" t="s">
        <v>124</v>
      </c>
      <c r="AU271" s="242" t="s">
        <v>86</v>
      </c>
      <c r="AY271" s="17" t="s">
        <v>121</v>
      </c>
      <c r="BE271" s="243">
        <f>IF(N271="základní",J271,0)</f>
        <v>0</v>
      </c>
      <c r="BF271" s="243">
        <f>IF(N271="snížená",J271,0)</f>
        <v>0</v>
      </c>
      <c r="BG271" s="243">
        <f>IF(N271="zákl. přenesená",J271,0)</f>
        <v>0</v>
      </c>
      <c r="BH271" s="243">
        <f>IF(N271="sníž. přenesená",J271,0)</f>
        <v>0</v>
      </c>
      <c r="BI271" s="243">
        <f>IF(N271="nulová",J271,0)</f>
        <v>0</v>
      </c>
      <c r="BJ271" s="17" t="s">
        <v>84</v>
      </c>
      <c r="BK271" s="243">
        <f>ROUND(I271*H271,2)</f>
        <v>0</v>
      </c>
      <c r="BL271" s="17" t="s">
        <v>229</v>
      </c>
      <c r="BM271" s="242" t="s">
        <v>327</v>
      </c>
    </row>
    <row r="272" spans="1:47" s="2" customFormat="1" ht="12">
      <c r="A272" s="38"/>
      <c r="B272" s="39"/>
      <c r="C272" s="40"/>
      <c r="D272" s="246" t="s">
        <v>209</v>
      </c>
      <c r="E272" s="40"/>
      <c r="F272" s="267" t="s">
        <v>231</v>
      </c>
      <c r="G272" s="40"/>
      <c r="H272" s="40"/>
      <c r="I272" s="140"/>
      <c r="J272" s="40"/>
      <c r="K272" s="40"/>
      <c r="L272" s="44"/>
      <c r="M272" s="268"/>
      <c r="N272" s="269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209</v>
      </c>
      <c r="AU272" s="17" t="s">
        <v>86</v>
      </c>
    </row>
    <row r="273" spans="1:51" s="13" customFormat="1" ht="12">
      <c r="A273" s="13"/>
      <c r="B273" s="244"/>
      <c r="C273" s="245"/>
      <c r="D273" s="246" t="s">
        <v>131</v>
      </c>
      <c r="E273" s="247" t="s">
        <v>1</v>
      </c>
      <c r="F273" s="248" t="s">
        <v>232</v>
      </c>
      <c r="G273" s="245"/>
      <c r="H273" s="249">
        <v>36.5</v>
      </c>
      <c r="I273" s="250"/>
      <c r="J273" s="245"/>
      <c r="K273" s="245"/>
      <c r="L273" s="251"/>
      <c r="M273" s="252"/>
      <c r="N273" s="253"/>
      <c r="O273" s="253"/>
      <c r="P273" s="253"/>
      <c r="Q273" s="253"/>
      <c r="R273" s="253"/>
      <c r="S273" s="253"/>
      <c r="T273" s="25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5" t="s">
        <v>131</v>
      </c>
      <c r="AU273" s="255" t="s">
        <v>86</v>
      </c>
      <c r="AV273" s="13" t="s">
        <v>86</v>
      </c>
      <c r="AW273" s="13" t="s">
        <v>32</v>
      </c>
      <c r="AX273" s="13" t="s">
        <v>76</v>
      </c>
      <c r="AY273" s="255" t="s">
        <v>121</v>
      </c>
    </row>
    <row r="274" spans="1:51" s="13" customFormat="1" ht="12">
      <c r="A274" s="13"/>
      <c r="B274" s="244"/>
      <c r="C274" s="245"/>
      <c r="D274" s="246" t="s">
        <v>131</v>
      </c>
      <c r="E274" s="247" t="s">
        <v>1</v>
      </c>
      <c r="F274" s="248" t="s">
        <v>233</v>
      </c>
      <c r="G274" s="245"/>
      <c r="H274" s="249">
        <v>16.6</v>
      </c>
      <c r="I274" s="250"/>
      <c r="J274" s="245"/>
      <c r="K274" s="245"/>
      <c r="L274" s="251"/>
      <c r="M274" s="252"/>
      <c r="N274" s="253"/>
      <c r="O274" s="253"/>
      <c r="P274" s="253"/>
      <c r="Q274" s="253"/>
      <c r="R274" s="253"/>
      <c r="S274" s="253"/>
      <c r="T274" s="25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5" t="s">
        <v>131</v>
      </c>
      <c r="AU274" s="255" t="s">
        <v>86</v>
      </c>
      <c r="AV274" s="13" t="s">
        <v>86</v>
      </c>
      <c r="AW274" s="13" t="s">
        <v>32</v>
      </c>
      <c r="AX274" s="13" t="s">
        <v>76</v>
      </c>
      <c r="AY274" s="255" t="s">
        <v>121</v>
      </c>
    </row>
    <row r="275" spans="1:51" s="13" customFormat="1" ht="12">
      <c r="A275" s="13"/>
      <c r="B275" s="244"/>
      <c r="C275" s="245"/>
      <c r="D275" s="246" t="s">
        <v>131</v>
      </c>
      <c r="E275" s="247" t="s">
        <v>1</v>
      </c>
      <c r="F275" s="248" t="s">
        <v>234</v>
      </c>
      <c r="G275" s="245"/>
      <c r="H275" s="249">
        <v>14.1</v>
      </c>
      <c r="I275" s="250"/>
      <c r="J275" s="245"/>
      <c r="K275" s="245"/>
      <c r="L275" s="251"/>
      <c r="M275" s="252"/>
      <c r="N275" s="253"/>
      <c r="O275" s="253"/>
      <c r="P275" s="253"/>
      <c r="Q275" s="253"/>
      <c r="R275" s="253"/>
      <c r="S275" s="253"/>
      <c r="T275" s="25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5" t="s">
        <v>131</v>
      </c>
      <c r="AU275" s="255" t="s">
        <v>86</v>
      </c>
      <c r="AV275" s="13" t="s">
        <v>86</v>
      </c>
      <c r="AW275" s="13" t="s">
        <v>32</v>
      </c>
      <c r="AX275" s="13" t="s">
        <v>76</v>
      </c>
      <c r="AY275" s="255" t="s">
        <v>121</v>
      </c>
    </row>
    <row r="276" spans="1:51" s="13" customFormat="1" ht="12">
      <c r="A276" s="13"/>
      <c r="B276" s="244"/>
      <c r="C276" s="245"/>
      <c r="D276" s="246" t="s">
        <v>131</v>
      </c>
      <c r="E276" s="247" t="s">
        <v>1</v>
      </c>
      <c r="F276" s="248" t="s">
        <v>235</v>
      </c>
      <c r="G276" s="245"/>
      <c r="H276" s="249">
        <v>26.4</v>
      </c>
      <c r="I276" s="250"/>
      <c r="J276" s="245"/>
      <c r="K276" s="245"/>
      <c r="L276" s="251"/>
      <c r="M276" s="252"/>
      <c r="N276" s="253"/>
      <c r="O276" s="253"/>
      <c r="P276" s="253"/>
      <c r="Q276" s="253"/>
      <c r="R276" s="253"/>
      <c r="S276" s="253"/>
      <c r="T276" s="25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5" t="s">
        <v>131</v>
      </c>
      <c r="AU276" s="255" t="s">
        <v>86</v>
      </c>
      <c r="AV276" s="13" t="s">
        <v>86</v>
      </c>
      <c r="AW276" s="13" t="s">
        <v>32</v>
      </c>
      <c r="AX276" s="13" t="s">
        <v>76</v>
      </c>
      <c r="AY276" s="255" t="s">
        <v>121</v>
      </c>
    </row>
    <row r="277" spans="1:51" s="14" customFormat="1" ht="12">
      <c r="A277" s="14"/>
      <c r="B277" s="256"/>
      <c r="C277" s="257"/>
      <c r="D277" s="246" t="s">
        <v>131</v>
      </c>
      <c r="E277" s="258" t="s">
        <v>1</v>
      </c>
      <c r="F277" s="259" t="s">
        <v>147</v>
      </c>
      <c r="G277" s="257"/>
      <c r="H277" s="260">
        <v>93.6</v>
      </c>
      <c r="I277" s="261"/>
      <c r="J277" s="257"/>
      <c r="K277" s="257"/>
      <c r="L277" s="262"/>
      <c r="M277" s="263"/>
      <c r="N277" s="264"/>
      <c r="O277" s="264"/>
      <c r="P277" s="264"/>
      <c r="Q277" s="264"/>
      <c r="R277" s="264"/>
      <c r="S277" s="264"/>
      <c r="T277" s="26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6" t="s">
        <v>131</v>
      </c>
      <c r="AU277" s="266" t="s">
        <v>86</v>
      </c>
      <c r="AV277" s="14" t="s">
        <v>129</v>
      </c>
      <c r="AW277" s="14" t="s">
        <v>32</v>
      </c>
      <c r="AX277" s="14" t="s">
        <v>84</v>
      </c>
      <c r="AY277" s="266" t="s">
        <v>121</v>
      </c>
    </row>
    <row r="278" spans="1:65" s="2" customFormat="1" ht="21.75" customHeight="1">
      <c r="A278" s="38"/>
      <c r="B278" s="39"/>
      <c r="C278" s="231" t="s">
        <v>328</v>
      </c>
      <c r="D278" s="231" t="s">
        <v>124</v>
      </c>
      <c r="E278" s="232" t="s">
        <v>329</v>
      </c>
      <c r="F278" s="233" t="s">
        <v>330</v>
      </c>
      <c r="G278" s="234" t="s">
        <v>331</v>
      </c>
      <c r="H278" s="235">
        <v>74</v>
      </c>
      <c r="I278" s="236"/>
      <c r="J278" s="237">
        <f>ROUND(I278*H278,2)</f>
        <v>0</v>
      </c>
      <c r="K278" s="233" t="s">
        <v>128</v>
      </c>
      <c r="L278" s="44"/>
      <c r="M278" s="238" t="s">
        <v>1</v>
      </c>
      <c r="N278" s="239" t="s">
        <v>41</v>
      </c>
      <c r="O278" s="91"/>
      <c r="P278" s="240">
        <f>O278*H278</f>
        <v>0</v>
      </c>
      <c r="Q278" s="240">
        <v>0</v>
      </c>
      <c r="R278" s="240">
        <f>Q278*H278</f>
        <v>0</v>
      </c>
      <c r="S278" s="240">
        <v>0.017</v>
      </c>
      <c r="T278" s="241">
        <f>S278*H278</f>
        <v>1.258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2" t="s">
        <v>229</v>
      </c>
      <c r="AT278" s="242" t="s">
        <v>124</v>
      </c>
      <c r="AU278" s="242" t="s">
        <v>86</v>
      </c>
      <c r="AY278" s="17" t="s">
        <v>121</v>
      </c>
      <c r="BE278" s="243">
        <f>IF(N278="základní",J278,0)</f>
        <v>0</v>
      </c>
      <c r="BF278" s="243">
        <f>IF(N278="snížená",J278,0)</f>
        <v>0</v>
      </c>
      <c r="BG278" s="243">
        <f>IF(N278="zákl. přenesená",J278,0)</f>
        <v>0</v>
      </c>
      <c r="BH278" s="243">
        <f>IF(N278="sníž. přenesená",J278,0)</f>
        <v>0</v>
      </c>
      <c r="BI278" s="243">
        <f>IF(N278="nulová",J278,0)</f>
        <v>0</v>
      </c>
      <c r="BJ278" s="17" t="s">
        <v>84</v>
      </c>
      <c r="BK278" s="243">
        <f>ROUND(I278*H278,2)</f>
        <v>0</v>
      </c>
      <c r="BL278" s="17" t="s">
        <v>229</v>
      </c>
      <c r="BM278" s="242" t="s">
        <v>332</v>
      </c>
    </row>
    <row r="279" spans="1:51" s="13" customFormat="1" ht="12">
      <c r="A279" s="13"/>
      <c r="B279" s="244"/>
      <c r="C279" s="245"/>
      <c r="D279" s="246" t="s">
        <v>131</v>
      </c>
      <c r="E279" s="247" t="s">
        <v>1</v>
      </c>
      <c r="F279" s="248" t="s">
        <v>333</v>
      </c>
      <c r="G279" s="245"/>
      <c r="H279" s="249">
        <v>4</v>
      </c>
      <c r="I279" s="250"/>
      <c r="J279" s="245"/>
      <c r="K279" s="245"/>
      <c r="L279" s="251"/>
      <c r="M279" s="252"/>
      <c r="N279" s="253"/>
      <c r="O279" s="253"/>
      <c r="P279" s="253"/>
      <c r="Q279" s="253"/>
      <c r="R279" s="253"/>
      <c r="S279" s="253"/>
      <c r="T279" s="25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5" t="s">
        <v>131</v>
      </c>
      <c r="AU279" s="255" t="s">
        <v>86</v>
      </c>
      <c r="AV279" s="13" t="s">
        <v>86</v>
      </c>
      <c r="AW279" s="13" t="s">
        <v>32</v>
      </c>
      <c r="AX279" s="13" t="s">
        <v>76</v>
      </c>
      <c r="AY279" s="255" t="s">
        <v>121</v>
      </c>
    </row>
    <row r="280" spans="1:51" s="13" customFormat="1" ht="12">
      <c r="A280" s="13"/>
      <c r="B280" s="244"/>
      <c r="C280" s="245"/>
      <c r="D280" s="246" t="s">
        <v>131</v>
      </c>
      <c r="E280" s="247" t="s">
        <v>1</v>
      </c>
      <c r="F280" s="248" t="s">
        <v>334</v>
      </c>
      <c r="G280" s="245"/>
      <c r="H280" s="249">
        <v>22</v>
      </c>
      <c r="I280" s="250"/>
      <c r="J280" s="245"/>
      <c r="K280" s="245"/>
      <c r="L280" s="251"/>
      <c r="M280" s="252"/>
      <c r="N280" s="253"/>
      <c r="O280" s="253"/>
      <c r="P280" s="253"/>
      <c r="Q280" s="253"/>
      <c r="R280" s="253"/>
      <c r="S280" s="253"/>
      <c r="T280" s="25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5" t="s">
        <v>131</v>
      </c>
      <c r="AU280" s="255" t="s">
        <v>86</v>
      </c>
      <c r="AV280" s="13" t="s">
        <v>86</v>
      </c>
      <c r="AW280" s="13" t="s">
        <v>32</v>
      </c>
      <c r="AX280" s="13" t="s">
        <v>76</v>
      </c>
      <c r="AY280" s="255" t="s">
        <v>121</v>
      </c>
    </row>
    <row r="281" spans="1:51" s="13" customFormat="1" ht="12">
      <c r="A281" s="13"/>
      <c r="B281" s="244"/>
      <c r="C281" s="245"/>
      <c r="D281" s="246" t="s">
        <v>131</v>
      </c>
      <c r="E281" s="247" t="s">
        <v>1</v>
      </c>
      <c r="F281" s="248" t="s">
        <v>335</v>
      </c>
      <c r="G281" s="245"/>
      <c r="H281" s="249">
        <v>2</v>
      </c>
      <c r="I281" s="250"/>
      <c r="J281" s="245"/>
      <c r="K281" s="245"/>
      <c r="L281" s="251"/>
      <c r="M281" s="252"/>
      <c r="N281" s="253"/>
      <c r="O281" s="253"/>
      <c r="P281" s="253"/>
      <c r="Q281" s="253"/>
      <c r="R281" s="253"/>
      <c r="S281" s="253"/>
      <c r="T281" s="25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5" t="s">
        <v>131</v>
      </c>
      <c r="AU281" s="255" t="s">
        <v>86</v>
      </c>
      <c r="AV281" s="13" t="s">
        <v>86</v>
      </c>
      <c r="AW281" s="13" t="s">
        <v>32</v>
      </c>
      <c r="AX281" s="13" t="s">
        <v>76</v>
      </c>
      <c r="AY281" s="255" t="s">
        <v>121</v>
      </c>
    </row>
    <row r="282" spans="1:51" s="13" customFormat="1" ht="12">
      <c r="A282" s="13"/>
      <c r="B282" s="244"/>
      <c r="C282" s="245"/>
      <c r="D282" s="246" t="s">
        <v>131</v>
      </c>
      <c r="E282" s="247" t="s">
        <v>1</v>
      </c>
      <c r="F282" s="248" t="s">
        <v>336</v>
      </c>
      <c r="G282" s="245"/>
      <c r="H282" s="249">
        <v>46</v>
      </c>
      <c r="I282" s="250"/>
      <c r="J282" s="245"/>
      <c r="K282" s="245"/>
      <c r="L282" s="251"/>
      <c r="M282" s="252"/>
      <c r="N282" s="253"/>
      <c r="O282" s="253"/>
      <c r="P282" s="253"/>
      <c r="Q282" s="253"/>
      <c r="R282" s="253"/>
      <c r="S282" s="253"/>
      <c r="T282" s="25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5" t="s">
        <v>131</v>
      </c>
      <c r="AU282" s="255" t="s">
        <v>86</v>
      </c>
      <c r="AV282" s="13" t="s">
        <v>86</v>
      </c>
      <c r="AW282" s="13" t="s">
        <v>32</v>
      </c>
      <c r="AX282" s="13" t="s">
        <v>76</v>
      </c>
      <c r="AY282" s="255" t="s">
        <v>121</v>
      </c>
    </row>
    <row r="283" spans="1:51" s="14" customFormat="1" ht="12">
      <c r="A283" s="14"/>
      <c r="B283" s="256"/>
      <c r="C283" s="257"/>
      <c r="D283" s="246" t="s">
        <v>131</v>
      </c>
      <c r="E283" s="258" t="s">
        <v>1</v>
      </c>
      <c r="F283" s="259" t="s">
        <v>147</v>
      </c>
      <c r="G283" s="257"/>
      <c r="H283" s="260">
        <v>74</v>
      </c>
      <c r="I283" s="261"/>
      <c r="J283" s="257"/>
      <c r="K283" s="257"/>
      <c r="L283" s="262"/>
      <c r="M283" s="263"/>
      <c r="N283" s="264"/>
      <c r="O283" s="264"/>
      <c r="P283" s="264"/>
      <c r="Q283" s="264"/>
      <c r="R283" s="264"/>
      <c r="S283" s="264"/>
      <c r="T283" s="26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6" t="s">
        <v>131</v>
      </c>
      <c r="AU283" s="266" t="s">
        <v>86</v>
      </c>
      <c r="AV283" s="14" t="s">
        <v>129</v>
      </c>
      <c r="AW283" s="14" t="s">
        <v>32</v>
      </c>
      <c r="AX283" s="14" t="s">
        <v>84</v>
      </c>
      <c r="AY283" s="266" t="s">
        <v>121</v>
      </c>
    </row>
    <row r="284" spans="1:65" s="2" customFormat="1" ht="21.75" customHeight="1">
      <c r="A284" s="38"/>
      <c r="B284" s="39"/>
      <c r="C284" s="231" t="s">
        <v>337</v>
      </c>
      <c r="D284" s="231" t="s">
        <v>124</v>
      </c>
      <c r="E284" s="232" t="s">
        <v>338</v>
      </c>
      <c r="F284" s="233" t="s">
        <v>339</v>
      </c>
      <c r="G284" s="234" t="s">
        <v>239</v>
      </c>
      <c r="H284" s="270"/>
      <c r="I284" s="236"/>
      <c r="J284" s="237">
        <f>ROUND(I284*H284,2)</f>
        <v>0</v>
      </c>
      <c r="K284" s="233" t="s">
        <v>128</v>
      </c>
      <c r="L284" s="44"/>
      <c r="M284" s="238" t="s">
        <v>1</v>
      </c>
      <c r="N284" s="239" t="s">
        <v>41</v>
      </c>
      <c r="O284" s="91"/>
      <c r="P284" s="240">
        <f>O284*H284</f>
        <v>0</v>
      </c>
      <c r="Q284" s="240">
        <v>0</v>
      </c>
      <c r="R284" s="240">
        <f>Q284*H284</f>
        <v>0</v>
      </c>
      <c r="S284" s="240">
        <v>0</v>
      </c>
      <c r="T284" s="241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2" t="s">
        <v>229</v>
      </c>
      <c r="AT284" s="242" t="s">
        <v>124</v>
      </c>
      <c r="AU284" s="242" t="s">
        <v>86</v>
      </c>
      <c r="AY284" s="17" t="s">
        <v>121</v>
      </c>
      <c r="BE284" s="243">
        <f>IF(N284="základní",J284,0)</f>
        <v>0</v>
      </c>
      <c r="BF284" s="243">
        <f>IF(N284="snížená",J284,0)</f>
        <v>0</v>
      </c>
      <c r="BG284" s="243">
        <f>IF(N284="zákl. přenesená",J284,0)</f>
        <v>0</v>
      </c>
      <c r="BH284" s="243">
        <f>IF(N284="sníž. přenesená",J284,0)</f>
        <v>0</v>
      </c>
      <c r="BI284" s="243">
        <f>IF(N284="nulová",J284,0)</f>
        <v>0</v>
      </c>
      <c r="BJ284" s="17" t="s">
        <v>84</v>
      </c>
      <c r="BK284" s="243">
        <f>ROUND(I284*H284,2)</f>
        <v>0</v>
      </c>
      <c r="BL284" s="17" t="s">
        <v>229</v>
      </c>
      <c r="BM284" s="242" t="s">
        <v>340</v>
      </c>
    </row>
    <row r="285" spans="1:63" s="12" customFormat="1" ht="22.8" customHeight="1">
      <c r="A285" s="12"/>
      <c r="B285" s="215"/>
      <c r="C285" s="216"/>
      <c r="D285" s="217" t="s">
        <v>75</v>
      </c>
      <c r="E285" s="229" t="s">
        <v>341</v>
      </c>
      <c r="F285" s="229" t="s">
        <v>342</v>
      </c>
      <c r="G285" s="216"/>
      <c r="H285" s="216"/>
      <c r="I285" s="219"/>
      <c r="J285" s="230">
        <f>BK285</f>
        <v>0</v>
      </c>
      <c r="K285" s="216"/>
      <c r="L285" s="221"/>
      <c r="M285" s="222"/>
      <c r="N285" s="223"/>
      <c r="O285" s="223"/>
      <c r="P285" s="224">
        <f>SUM(P286:P291)</f>
        <v>0</v>
      </c>
      <c r="Q285" s="223"/>
      <c r="R285" s="224">
        <f>SUM(R286:R291)</f>
        <v>0.49</v>
      </c>
      <c r="S285" s="223"/>
      <c r="T285" s="225">
        <f>SUM(T286:T291)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6" t="s">
        <v>86</v>
      </c>
      <c r="AT285" s="227" t="s">
        <v>75</v>
      </c>
      <c r="AU285" s="227" t="s">
        <v>84</v>
      </c>
      <c r="AY285" s="226" t="s">
        <v>121</v>
      </c>
      <c r="BK285" s="228">
        <f>SUM(BK286:BK291)</f>
        <v>0</v>
      </c>
    </row>
    <row r="286" spans="1:65" s="2" customFormat="1" ht="21.75" customHeight="1">
      <c r="A286" s="38"/>
      <c r="B286" s="39"/>
      <c r="C286" s="231" t="s">
        <v>343</v>
      </c>
      <c r="D286" s="231" t="s">
        <v>124</v>
      </c>
      <c r="E286" s="232" t="s">
        <v>344</v>
      </c>
      <c r="F286" s="233" t="s">
        <v>345</v>
      </c>
      <c r="G286" s="234" t="s">
        <v>150</v>
      </c>
      <c r="H286" s="235">
        <v>1000</v>
      </c>
      <c r="I286" s="236"/>
      <c r="J286" s="237">
        <f>ROUND(I286*H286,2)</f>
        <v>0</v>
      </c>
      <c r="K286" s="233" t="s">
        <v>128</v>
      </c>
      <c r="L286" s="44"/>
      <c r="M286" s="238" t="s">
        <v>1</v>
      </c>
      <c r="N286" s="239" t="s">
        <v>41</v>
      </c>
      <c r="O286" s="91"/>
      <c r="P286" s="240">
        <f>O286*H286</f>
        <v>0</v>
      </c>
      <c r="Q286" s="240">
        <v>0.0002</v>
      </c>
      <c r="R286" s="240">
        <f>Q286*H286</f>
        <v>0.2</v>
      </c>
      <c r="S286" s="240">
        <v>0</v>
      </c>
      <c r="T286" s="241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2" t="s">
        <v>229</v>
      </c>
      <c r="AT286" s="242" t="s">
        <v>124</v>
      </c>
      <c r="AU286" s="242" t="s">
        <v>86</v>
      </c>
      <c r="AY286" s="17" t="s">
        <v>121</v>
      </c>
      <c r="BE286" s="243">
        <f>IF(N286="základní",J286,0)</f>
        <v>0</v>
      </c>
      <c r="BF286" s="243">
        <f>IF(N286="snížená",J286,0)</f>
        <v>0</v>
      </c>
      <c r="BG286" s="243">
        <f>IF(N286="zákl. přenesená",J286,0)</f>
        <v>0</v>
      </c>
      <c r="BH286" s="243">
        <f>IF(N286="sníž. přenesená",J286,0)</f>
        <v>0</v>
      </c>
      <c r="BI286" s="243">
        <f>IF(N286="nulová",J286,0)</f>
        <v>0</v>
      </c>
      <c r="BJ286" s="17" t="s">
        <v>84</v>
      </c>
      <c r="BK286" s="243">
        <f>ROUND(I286*H286,2)</f>
        <v>0</v>
      </c>
      <c r="BL286" s="17" t="s">
        <v>229</v>
      </c>
      <c r="BM286" s="242" t="s">
        <v>346</v>
      </c>
    </row>
    <row r="287" spans="1:51" s="15" customFormat="1" ht="12">
      <c r="A287" s="15"/>
      <c r="B287" s="271"/>
      <c r="C287" s="272"/>
      <c r="D287" s="246" t="s">
        <v>131</v>
      </c>
      <c r="E287" s="273" t="s">
        <v>1</v>
      </c>
      <c r="F287" s="274" t="s">
        <v>347</v>
      </c>
      <c r="G287" s="272"/>
      <c r="H287" s="273" t="s">
        <v>1</v>
      </c>
      <c r="I287" s="275"/>
      <c r="J287" s="272"/>
      <c r="K287" s="272"/>
      <c r="L287" s="276"/>
      <c r="M287" s="277"/>
      <c r="N287" s="278"/>
      <c r="O287" s="278"/>
      <c r="P287" s="278"/>
      <c r="Q287" s="278"/>
      <c r="R287" s="278"/>
      <c r="S287" s="278"/>
      <c r="T287" s="279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80" t="s">
        <v>131</v>
      </c>
      <c r="AU287" s="280" t="s">
        <v>86</v>
      </c>
      <c r="AV287" s="15" t="s">
        <v>84</v>
      </c>
      <c r="AW287" s="15" t="s">
        <v>32</v>
      </c>
      <c r="AX287" s="15" t="s">
        <v>76</v>
      </c>
      <c r="AY287" s="280" t="s">
        <v>121</v>
      </c>
    </row>
    <row r="288" spans="1:51" s="13" customFormat="1" ht="12">
      <c r="A288" s="13"/>
      <c r="B288" s="244"/>
      <c r="C288" s="245"/>
      <c r="D288" s="246" t="s">
        <v>131</v>
      </c>
      <c r="E288" s="247" t="s">
        <v>1</v>
      </c>
      <c r="F288" s="248" t="s">
        <v>348</v>
      </c>
      <c r="G288" s="245"/>
      <c r="H288" s="249">
        <v>1000</v>
      </c>
      <c r="I288" s="250"/>
      <c r="J288" s="245"/>
      <c r="K288" s="245"/>
      <c r="L288" s="251"/>
      <c r="M288" s="252"/>
      <c r="N288" s="253"/>
      <c r="O288" s="253"/>
      <c r="P288" s="253"/>
      <c r="Q288" s="253"/>
      <c r="R288" s="253"/>
      <c r="S288" s="253"/>
      <c r="T288" s="25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5" t="s">
        <v>131</v>
      </c>
      <c r="AU288" s="255" t="s">
        <v>86</v>
      </c>
      <c r="AV288" s="13" t="s">
        <v>86</v>
      </c>
      <c r="AW288" s="13" t="s">
        <v>32</v>
      </c>
      <c r="AX288" s="13" t="s">
        <v>84</v>
      </c>
      <c r="AY288" s="255" t="s">
        <v>121</v>
      </c>
    </row>
    <row r="289" spans="1:65" s="2" customFormat="1" ht="21.75" customHeight="1">
      <c r="A289" s="38"/>
      <c r="B289" s="39"/>
      <c r="C289" s="231" t="s">
        <v>349</v>
      </c>
      <c r="D289" s="231" t="s">
        <v>124</v>
      </c>
      <c r="E289" s="232" t="s">
        <v>350</v>
      </c>
      <c r="F289" s="233" t="s">
        <v>351</v>
      </c>
      <c r="G289" s="234" t="s">
        <v>150</v>
      </c>
      <c r="H289" s="235">
        <v>1000</v>
      </c>
      <c r="I289" s="236"/>
      <c r="J289" s="237">
        <f>ROUND(I289*H289,2)</f>
        <v>0</v>
      </c>
      <c r="K289" s="233" t="s">
        <v>128</v>
      </c>
      <c r="L289" s="44"/>
      <c r="M289" s="238" t="s">
        <v>1</v>
      </c>
      <c r="N289" s="239" t="s">
        <v>41</v>
      </c>
      <c r="O289" s="91"/>
      <c r="P289" s="240">
        <f>O289*H289</f>
        <v>0</v>
      </c>
      <c r="Q289" s="240">
        <v>0.00029</v>
      </c>
      <c r="R289" s="240">
        <f>Q289*H289</f>
        <v>0.29</v>
      </c>
      <c r="S289" s="240">
        <v>0</v>
      </c>
      <c r="T289" s="241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2" t="s">
        <v>229</v>
      </c>
      <c r="AT289" s="242" t="s">
        <v>124</v>
      </c>
      <c r="AU289" s="242" t="s">
        <v>86</v>
      </c>
      <c r="AY289" s="17" t="s">
        <v>121</v>
      </c>
      <c r="BE289" s="243">
        <f>IF(N289="základní",J289,0)</f>
        <v>0</v>
      </c>
      <c r="BF289" s="243">
        <f>IF(N289="snížená",J289,0)</f>
        <v>0</v>
      </c>
      <c r="BG289" s="243">
        <f>IF(N289="zákl. přenesená",J289,0)</f>
        <v>0</v>
      </c>
      <c r="BH289" s="243">
        <f>IF(N289="sníž. přenesená",J289,0)</f>
        <v>0</v>
      </c>
      <c r="BI289" s="243">
        <f>IF(N289="nulová",J289,0)</f>
        <v>0</v>
      </c>
      <c r="BJ289" s="17" t="s">
        <v>84</v>
      </c>
      <c r="BK289" s="243">
        <f>ROUND(I289*H289,2)</f>
        <v>0</v>
      </c>
      <c r="BL289" s="17" t="s">
        <v>229</v>
      </c>
      <c r="BM289" s="242" t="s">
        <v>352</v>
      </c>
    </row>
    <row r="290" spans="1:51" s="15" customFormat="1" ht="12">
      <c r="A290" s="15"/>
      <c r="B290" s="271"/>
      <c r="C290" s="272"/>
      <c r="D290" s="246" t="s">
        <v>131</v>
      </c>
      <c r="E290" s="273" t="s">
        <v>1</v>
      </c>
      <c r="F290" s="274" t="s">
        <v>347</v>
      </c>
      <c r="G290" s="272"/>
      <c r="H290" s="273" t="s">
        <v>1</v>
      </c>
      <c r="I290" s="275"/>
      <c r="J290" s="272"/>
      <c r="K290" s="272"/>
      <c r="L290" s="276"/>
      <c r="M290" s="277"/>
      <c r="N290" s="278"/>
      <c r="O290" s="278"/>
      <c r="P290" s="278"/>
      <c r="Q290" s="278"/>
      <c r="R290" s="278"/>
      <c r="S290" s="278"/>
      <c r="T290" s="27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80" t="s">
        <v>131</v>
      </c>
      <c r="AU290" s="280" t="s">
        <v>86</v>
      </c>
      <c r="AV290" s="15" t="s">
        <v>84</v>
      </c>
      <c r="AW290" s="15" t="s">
        <v>32</v>
      </c>
      <c r="AX290" s="15" t="s">
        <v>76</v>
      </c>
      <c r="AY290" s="280" t="s">
        <v>121</v>
      </c>
    </row>
    <row r="291" spans="1:51" s="13" customFormat="1" ht="12">
      <c r="A291" s="13"/>
      <c r="B291" s="244"/>
      <c r="C291" s="245"/>
      <c r="D291" s="246" t="s">
        <v>131</v>
      </c>
      <c r="E291" s="247" t="s">
        <v>1</v>
      </c>
      <c r="F291" s="248" t="s">
        <v>348</v>
      </c>
      <c r="G291" s="245"/>
      <c r="H291" s="249">
        <v>1000</v>
      </c>
      <c r="I291" s="250"/>
      <c r="J291" s="245"/>
      <c r="K291" s="245"/>
      <c r="L291" s="251"/>
      <c r="M291" s="252"/>
      <c r="N291" s="253"/>
      <c r="O291" s="253"/>
      <c r="P291" s="253"/>
      <c r="Q291" s="253"/>
      <c r="R291" s="253"/>
      <c r="S291" s="253"/>
      <c r="T291" s="25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5" t="s">
        <v>131</v>
      </c>
      <c r="AU291" s="255" t="s">
        <v>86</v>
      </c>
      <c r="AV291" s="13" t="s">
        <v>86</v>
      </c>
      <c r="AW291" s="13" t="s">
        <v>32</v>
      </c>
      <c r="AX291" s="13" t="s">
        <v>84</v>
      </c>
      <c r="AY291" s="255" t="s">
        <v>121</v>
      </c>
    </row>
    <row r="292" spans="1:63" s="12" customFormat="1" ht="25.9" customHeight="1">
      <c r="A292" s="12"/>
      <c r="B292" s="215"/>
      <c r="C292" s="216"/>
      <c r="D292" s="217" t="s">
        <v>75</v>
      </c>
      <c r="E292" s="218" t="s">
        <v>353</v>
      </c>
      <c r="F292" s="218" t="s">
        <v>354</v>
      </c>
      <c r="G292" s="216"/>
      <c r="H292" s="216"/>
      <c r="I292" s="219"/>
      <c r="J292" s="220">
        <f>BK292</f>
        <v>0</v>
      </c>
      <c r="K292" s="216"/>
      <c r="L292" s="221"/>
      <c r="M292" s="222"/>
      <c r="N292" s="223"/>
      <c r="O292" s="223"/>
      <c r="P292" s="224">
        <f>P293</f>
        <v>0</v>
      </c>
      <c r="Q292" s="223"/>
      <c r="R292" s="224">
        <f>R293</f>
        <v>0</v>
      </c>
      <c r="S292" s="223"/>
      <c r="T292" s="225">
        <f>T293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26" t="s">
        <v>184</v>
      </c>
      <c r="AT292" s="227" t="s">
        <v>75</v>
      </c>
      <c r="AU292" s="227" t="s">
        <v>76</v>
      </c>
      <c r="AY292" s="226" t="s">
        <v>121</v>
      </c>
      <c r="BK292" s="228">
        <f>BK293</f>
        <v>0</v>
      </c>
    </row>
    <row r="293" spans="1:63" s="12" customFormat="1" ht="22.8" customHeight="1">
      <c r="A293" s="12"/>
      <c r="B293" s="215"/>
      <c r="C293" s="216"/>
      <c r="D293" s="217" t="s">
        <v>75</v>
      </c>
      <c r="E293" s="229" t="s">
        <v>355</v>
      </c>
      <c r="F293" s="229" t="s">
        <v>356</v>
      </c>
      <c r="G293" s="216"/>
      <c r="H293" s="216"/>
      <c r="I293" s="219"/>
      <c r="J293" s="230">
        <f>BK293</f>
        <v>0</v>
      </c>
      <c r="K293" s="216"/>
      <c r="L293" s="221"/>
      <c r="M293" s="222"/>
      <c r="N293" s="223"/>
      <c r="O293" s="223"/>
      <c r="P293" s="224">
        <f>SUM(P294:P295)</f>
        <v>0</v>
      </c>
      <c r="Q293" s="223"/>
      <c r="R293" s="224">
        <f>SUM(R294:R295)</f>
        <v>0</v>
      </c>
      <c r="S293" s="223"/>
      <c r="T293" s="225">
        <f>SUM(T294:T295)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6" t="s">
        <v>184</v>
      </c>
      <c r="AT293" s="227" t="s">
        <v>75</v>
      </c>
      <c r="AU293" s="227" t="s">
        <v>84</v>
      </c>
      <c r="AY293" s="226" t="s">
        <v>121</v>
      </c>
      <c r="BK293" s="228">
        <f>SUM(BK294:BK295)</f>
        <v>0</v>
      </c>
    </row>
    <row r="294" spans="1:65" s="2" customFormat="1" ht="16.5" customHeight="1">
      <c r="A294" s="38"/>
      <c r="B294" s="39"/>
      <c r="C294" s="231" t="s">
        <v>357</v>
      </c>
      <c r="D294" s="231" t="s">
        <v>124</v>
      </c>
      <c r="E294" s="232" t="s">
        <v>358</v>
      </c>
      <c r="F294" s="233" t="s">
        <v>356</v>
      </c>
      <c r="G294" s="234" t="s">
        <v>359</v>
      </c>
      <c r="H294" s="235">
        <v>1</v>
      </c>
      <c r="I294" s="236"/>
      <c r="J294" s="237">
        <f>ROUND(I294*H294,2)</f>
        <v>0</v>
      </c>
      <c r="K294" s="233" t="s">
        <v>128</v>
      </c>
      <c r="L294" s="44"/>
      <c r="M294" s="238" t="s">
        <v>1</v>
      </c>
      <c r="N294" s="239" t="s">
        <v>41</v>
      </c>
      <c r="O294" s="91"/>
      <c r="P294" s="240">
        <f>O294*H294</f>
        <v>0</v>
      </c>
      <c r="Q294" s="240">
        <v>0</v>
      </c>
      <c r="R294" s="240">
        <f>Q294*H294</f>
        <v>0</v>
      </c>
      <c r="S294" s="240">
        <v>0</v>
      </c>
      <c r="T294" s="241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2" t="s">
        <v>360</v>
      </c>
      <c r="AT294" s="242" t="s">
        <v>124</v>
      </c>
      <c r="AU294" s="242" t="s">
        <v>86</v>
      </c>
      <c r="AY294" s="17" t="s">
        <v>121</v>
      </c>
      <c r="BE294" s="243">
        <f>IF(N294="základní",J294,0)</f>
        <v>0</v>
      </c>
      <c r="BF294" s="243">
        <f>IF(N294="snížená",J294,0)</f>
        <v>0</v>
      </c>
      <c r="BG294" s="243">
        <f>IF(N294="zákl. přenesená",J294,0)</f>
        <v>0</v>
      </c>
      <c r="BH294" s="243">
        <f>IF(N294="sníž. přenesená",J294,0)</f>
        <v>0</v>
      </c>
      <c r="BI294" s="243">
        <f>IF(N294="nulová",J294,0)</f>
        <v>0</v>
      </c>
      <c r="BJ294" s="17" t="s">
        <v>84</v>
      </c>
      <c r="BK294" s="243">
        <f>ROUND(I294*H294,2)</f>
        <v>0</v>
      </c>
      <c r="BL294" s="17" t="s">
        <v>360</v>
      </c>
      <c r="BM294" s="242" t="s">
        <v>361</v>
      </c>
    </row>
    <row r="295" spans="1:47" s="2" customFormat="1" ht="12">
      <c r="A295" s="38"/>
      <c r="B295" s="39"/>
      <c r="C295" s="40"/>
      <c r="D295" s="246" t="s">
        <v>209</v>
      </c>
      <c r="E295" s="40"/>
      <c r="F295" s="267" t="s">
        <v>362</v>
      </c>
      <c r="G295" s="40"/>
      <c r="H295" s="40"/>
      <c r="I295" s="140"/>
      <c r="J295" s="40"/>
      <c r="K295" s="40"/>
      <c r="L295" s="44"/>
      <c r="M295" s="281"/>
      <c r="N295" s="282"/>
      <c r="O295" s="283"/>
      <c r="P295" s="283"/>
      <c r="Q295" s="283"/>
      <c r="R295" s="283"/>
      <c r="S295" s="283"/>
      <c r="T295" s="284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209</v>
      </c>
      <c r="AU295" s="17" t="s">
        <v>86</v>
      </c>
    </row>
    <row r="296" spans="1:31" s="2" customFormat="1" ht="6.95" customHeight="1">
      <c r="A296" s="38"/>
      <c r="B296" s="66"/>
      <c r="C296" s="67"/>
      <c r="D296" s="67"/>
      <c r="E296" s="67"/>
      <c r="F296" s="67"/>
      <c r="G296" s="67"/>
      <c r="H296" s="67"/>
      <c r="I296" s="179"/>
      <c r="J296" s="67"/>
      <c r="K296" s="67"/>
      <c r="L296" s="44"/>
      <c r="M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</row>
  </sheetData>
  <sheetProtection password="CC35" sheet="1" objects="1" scenarios="1" formatColumns="0" formatRows="0" autoFilter="0"/>
  <autoFilter ref="C126:K29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Kasperova</dc:creator>
  <cp:keywords/>
  <dc:description/>
  <cp:lastModifiedBy>Lenka Kasperova</cp:lastModifiedBy>
  <dcterms:created xsi:type="dcterms:W3CDTF">2020-02-27T11:50:21Z</dcterms:created>
  <dcterms:modified xsi:type="dcterms:W3CDTF">2020-02-27T11:50:24Z</dcterms:modified>
  <cp:category/>
  <cp:version/>
  <cp:contentType/>
  <cp:contentStatus/>
</cp:coreProperties>
</file>