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2 - SO 02 - Fasáda do d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'002 - SO 02 - Fasáda do d...'!$C$129:$K$260</definedName>
    <definedName name="_xlnm.Print_Area" localSheetId="1">'002 - SO 02 - Fasáda do d...'!$C$4:$J$76,'002 - SO 02 - Fasáda do d...'!$C$82:$J$111,'002 - SO 02 - Fasáda do d...'!$C$117:$K$260</definedName>
    <definedName name="_xlnm.Print_Area" localSheetId="2">'Seznam figur'!$C$4:$G$51</definedName>
    <definedName name="_xlnm.Print_Titles" localSheetId="0">'Rekapitulace stavby'!$92:$92</definedName>
    <definedName name="_xlnm.Print_Titles" localSheetId="1">'002 - SO 02 - Fasáda do d...'!$129:$129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<sst xmlns="http://schemas.openxmlformats.org/spreadsheetml/2006/main" count="1731" uniqueCount="365">
  <si>
    <t>Export Komplet</t>
  </si>
  <si>
    <t/>
  </si>
  <si>
    <t>2.0</t>
  </si>
  <si>
    <t>ZAMOK</t>
  </si>
  <si>
    <t>False</t>
  </si>
  <si>
    <t>{b2f01a1b-a19c-4ec7-b7f3-0fdb489446c1}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</si>
  <si>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</si>
  <si>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</si>
  <si>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</si>
  <si>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</si>
  <si>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</si>
  <si>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</si>
  <si>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</si>
  <si>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</si>
  <si>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001877-2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</si>
  <si>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</si>
  <si>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</si>
  <si>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oken památkového objektu, Školní ul. 13/1 Trutnov - 2.etapa</t>
  </si>
  <si>
    <t>KSO:</t>
  </si>
  <si>
    <t>CC-CZ:</t>
  </si>
  <si>
    <t>Místo:</t>
  </si>
  <si>
    <t>Trutnov</t>
  </si>
  <si>
    <t>Datum:</t>
  </si>
  <si>
    <t>20. 1. 2020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</si>
  <si>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</si>
  <si>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</si>
  <si>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</si>
  <si>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</si>
  <si>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</si>
  <si>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</si>
  <si>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</si>
  <si>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SOLLERTIA, ing. Jána, Trutnov</t>
  </si>
  <si>
    <t>True</t>
  </si>
  <si>
    <t>Zpracovatel:</t>
  </si>
  <si>
    <t>Ing. Lenka Kasperová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</si>
  <si>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</si>
  <si>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</si>
  <si>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</si>
  <si>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</si>
  <si>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</si>
  <si>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</si>
  <si>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</si>
  <si>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</si>
  <si>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</si>
  <si>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</si>
  <si>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</si>
  <si>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</si>
  <si>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</si>
  <si>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</si>
  <si>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</si>
  <si>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</si>
  <si>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</si>
  <si>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</si>
  <si>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</si>
  <si>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</si>
  <si>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</si>
  <si>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</si>
  <si>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</si>
  <si>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</si>
  <si>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</si>
  <si>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</si>
  <si>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</si>
  <si>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</si>
  <si>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</si>
  <si>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</si>
  <si>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</si>
  <si>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</si>
  <si>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</si>
  <si>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</si>
  <si>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</si>
  <si>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</si>
  <si>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</si>
  <si>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</si>
  <si>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</si>
  <si>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</si>
  <si>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</si>
  <si>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</si>
  <si>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</si>
  <si>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</si>
  <si>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</si>
  <si>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</si>
  <si>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002</t>
  </si>
  <si>
    <t>SO 02 - Fasáda do dvora</t>
  </si>
  <si>
    <t>STA</t>
  </si>
  <si>
    <t>1</t>
  </si>
  <si>
    <t>{43d41ea4-3ea0-4bfa-a4f9-e81b154d3e37}</t>
  </si>
  <si>
    <t>2</t>
  </si>
  <si>
    <t>lešení</t>
  </si>
  <si>
    <t>883,5</t>
  </si>
  <si>
    <t>malby</t>
  </si>
  <si>
    <t>477</t>
  </si>
  <si>
    <t>KRYCÍ LIST SOUPISU PRACÍ</t>
  </si>
  <si>
    <t>malby2</t>
  </si>
  <si>
    <t>100</t>
  </si>
  <si>
    <t>ostěnívnější</t>
  </si>
  <si>
    <t>35,91</t>
  </si>
  <si>
    <t>Objekt:</t>
  </si>
  <si>
    <t>002 - SO 02 - Fasáda do dvora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</si>
  <si>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</si>
  <si>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</si>
  <si>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</si>
  <si>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</si>
  <si>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</si>
  <si>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</si>
  <si>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</si>
  <si>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</si>
  <si>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</si>
  <si>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</si>
  <si>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</si>
  <si>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</si>
  <si>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</si>
  <si>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</si>
  <si>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</si>
  <si>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</si>
  <si>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OST - Ostatní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</si>
  <si>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</si>
  <si>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</si>
  <si>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</si>
  <si>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</si>
  <si>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</si>
  <si>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</si>
  <si>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</si>
  <si>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</si>
  <si>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</si>
  <si>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</si>
  <si>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</si>
  <si>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</si>
  <si>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</si>
  <si>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</si>
  <si>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</si>
  <si>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</si>
  <si>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</si>
  <si>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</si>
  <si>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</si>
  <si>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</si>
  <si>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</si>
  <si>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310239211</t>
  </si>
  <si>
    <t>Zazdívka otvorů pl do 4 m2 ve zdivu nadzákladovém cihlami pálenými na MVC</t>
  </si>
  <si>
    <t>m3</t>
  </si>
  <si>
    <t>CS ÚRS 2020 01</t>
  </si>
  <si>
    <t>4</t>
  </si>
  <si>
    <t>811074802</t>
  </si>
  <si>
    <t>VV</t>
  </si>
  <si>
    <t>"zazdívky - předpoklad bude upřesněno při realizaci"</t>
  </si>
  <si>
    <t>5</t>
  </si>
  <si>
    <t>6</t>
  </si>
  <si>
    <t>Úpravy povrchů, podlahy a osazování výplní</t>
  </si>
  <si>
    <t>612315302</t>
  </si>
  <si>
    <t>Vápenná štuková omítka ostění nebo nadpraží</t>
  </si>
  <si>
    <t>m2</t>
  </si>
  <si>
    <t>763077565</t>
  </si>
  <si>
    <t>"vnitřní ostění a nadpraží"</t>
  </si>
  <si>
    <t>8*(0,6+2*0,9)*0,3</t>
  </si>
  <si>
    <t>18*(0,9+2*1,5)*0,3</t>
  </si>
  <si>
    <t>24*(1,2+2*2,2)*0,3</t>
  </si>
  <si>
    <t>3*0,3</t>
  </si>
  <si>
    <t>3*(1,2+2*1,5)*0,3</t>
  </si>
  <si>
    <t>Součet</t>
  </si>
  <si>
    <t>619995001</t>
  </si>
  <si>
    <t>Začištění omítek kolem oken, dveří, podlah nebo obkladů</t>
  </si>
  <si>
    <t>m</t>
  </si>
  <si>
    <t>-139191282</t>
  </si>
  <si>
    <t>8*(0,6+0,9)*2</t>
  </si>
  <si>
    <t>18*(0,9+1,5)*2</t>
  </si>
  <si>
    <t>24*(1,2+2,2)*2</t>
  </si>
  <si>
    <t>(2,72+1,32)*2</t>
  </si>
  <si>
    <t>3*(1,2+1,5)*2</t>
  </si>
  <si>
    <t>622325209R</t>
  </si>
  <si>
    <t>Oprava vnější vápenocementové štukové omítky  - vnější ostění a nadpraží oken</t>
  </si>
  <si>
    <t>184507969</t>
  </si>
  <si>
    <t>8*(0,6+2*0,9)*0,15</t>
  </si>
  <si>
    <t>18*(0,9+2*1,5)*0,15</t>
  </si>
  <si>
    <t>24*(1,2+2*2,2)*0,15</t>
  </si>
  <si>
    <t>3*0,15</t>
  </si>
  <si>
    <t>3*(1,2+2*1,5)*0,15</t>
  </si>
  <si>
    <t>632451031</t>
  </si>
  <si>
    <t>Vyrovnávací potěr tl do 20 mm z MC 15 provedený v ploše</t>
  </si>
  <si>
    <t>116163185</t>
  </si>
  <si>
    <t>"vyrovnání pod nový vnitřní parapet"</t>
  </si>
  <si>
    <t>"ozn. 14"  2,72*0,3</t>
  </si>
  <si>
    <t>9</t>
  </si>
  <si>
    <t>Ostatní konstrukce a práce, bourání</t>
  </si>
  <si>
    <t>941111131</t>
  </si>
  <si>
    <t>Montáž lešení řadového trubkového lehkého s podlahami zatížení do 200 kg/m2 š do 1,5 m v do 10 m</t>
  </si>
  <si>
    <t>-1898822002</t>
  </si>
  <si>
    <t>(6+1,5)*19</t>
  </si>
  <si>
    <t>(13,5+2*1,5)*19</t>
  </si>
  <si>
    <t>(15+1,5)*19</t>
  </si>
  <si>
    <t>2*2*1,5*19</t>
  </si>
  <si>
    <t>7</t>
  </si>
  <si>
    <t>941111231</t>
  </si>
  <si>
    <t>Příplatek k lešení řadovému trubkovému lehkému s podlahami š 1,5 m v 10 m za první a ZKD den použití</t>
  </si>
  <si>
    <t>1723352423</t>
  </si>
  <si>
    <t>lešení*40</t>
  </si>
  <si>
    <t>8</t>
  </si>
  <si>
    <t>941111831</t>
  </si>
  <si>
    <t>Demontáž lešení řadového trubkového lehkého s podlahami zatížení do 200 kg/m2 š do 1,5 m v do 10 m</t>
  </si>
  <si>
    <t>-510370420</t>
  </si>
  <si>
    <t>944611111</t>
  </si>
  <si>
    <t>Montáž ochranné plachty z textilie z umělých vláken</t>
  </si>
  <si>
    <t>208525100</t>
  </si>
  <si>
    <t>10</t>
  </si>
  <si>
    <t>944611211</t>
  </si>
  <si>
    <t>Příplatek k ochranné plachtě za první a ZKD den použití</t>
  </si>
  <si>
    <t>-489540547</t>
  </si>
  <si>
    <t>11</t>
  </si>
  <si>
    <t>944611811</t>
  </si>
  <si>
    <t>Demontáž ochranné plachty z textilie z umělých vláken</t>
  </si>
  <si>
    <t>516122455</t>
  </si>
  <si>
    <t>12</t>
  </si>
  <si>
    <t>962081141</t>
  </si>
  <si>
    <t>Bourání příček ze skleněných tvárnic tl do 150 mm</t>
  </si>
  <si>
    <t>-1502641644</t>
  </si>
  <si>
    <t>2*1,2*1,5</t>
  </si>
  <si>
    <t>1*1,2*2,2</t>
  </si>
  <si>
    <t>13</t>
  </si>
  <si>
    <t>967031132</t>
  </si>
  <si>
    <t>Přisekání rovných ostění v cihelném zdivu na MV nebo MVC</t>
  </si>
  <si>
    <t>288282551</t>
  </si>
  <si>
    <t>"úprava ostění pro montáž oken, úprava velikosti otvorů dle původních rozměrů"</t>
  </si>
  <si>
    <t>8*2*0,9*0,3</t>
  </si>
  <si>
    <t>18*2*1,5*0,3</t>
  </si>
  <si>
    <t>24*2*2,2*0,3</t>
  </si>
  <si>
    <t>3*2*1,5*0,3</t>
  </si>
  <si>
    <t>2*2*0,4*0,3</t>
  </si>
  <si>
    <t>14</t>
  </si>
  <si>
    <t>968062376</t>
  </si>
  <si>
    <t>Vybourání dřevěných rámů oken zdvojených včetně křídel pl do 4 m2</t>
  </si>
  <si>
    <t>342070551</t>
  </si>
  <si>
    <t>8*0,6*0,9</t>
  </si>
  <si>
    <t>18*0,9*1,5</t>
  </si>
  <si>
    <t>23*1,2*2,2</t>
  </si>
  <si>
    <t>2,72*1,32</t>
  </si>
  <si>
    <t>3*1,2*1,5</t>
  </si>
  <si>
    <t>971033651</t>
  </si>
  <si>
    <t>Vybourání otvorů ve zdivu cihelném pl do 4 m2 na MVC nebo MV tl do 600 mm</t>
  </si>
  <si>
    <t>908446332</t>
  </si>
  <si>
    <t>P</t>
  </si>
  <si>
    <t>Poznámka k položce:
jedná se především o přízdívky provedené pří osazování typových oken v 70.letech</t>
  </si>
  <si>
    <t>"ostatní - vybourání dozděných otvorů apod.- přepdoklad přesný rozsah bude zjištěn při realizaci"</t>
  </si>
  <si>
    <t>997</t>
  </si>
  <si>
    <t>Přesun sutě</t>
  </si>
  <si>
    <t>16</t>
  </si>
  <si>
    <t>997013213</t>
  </si>
  <si>
    <t>Vnitrostaveništní doprava suti a vybouraných hmot pro budovy v do 12 m ručně</t>
  </si>
  <si>
    <t>t</t>
  </si>
  <si>
    <t>209708104</t>
  </si>
  <si>
    <t>17</t>
  </si>
  <si>
    <t>997013501</t>
  </si>
  <si>
    <t>Odvoz suti a vybouraných hmot na skládku nebo meziskládku do 1 km se složením</t>
  </si>
  <si>
    <t>2124860126</t>
  </si>
  <si>
    <t>18</t>
  </si>
  <si>
    <t>997013509</t>
  </si>
  <si>
    <t>Příplatek k odvozu suti a vybouraných hmot na skládku ZKD 1 km přes 1 km</t>
  </si>
  <si>
    <t>-965990977</t>
  </si>
  <si>
    <t>Poznámka k položce:
skládka do 10 km</t>
  </si>
  <si>
    <t>33,95*9 'Přepočtené koeficientem množství</t>
  </si>
  <si>
    <t>998</t>
  </si>
  <si>
    <t>Přesun hmot</t>
  </si>
  <si>
    <t>19</t>
  </si>
  <si>
    <t>998018002</t>
  </si>
  <si>
    <t>Přesun hmot ruční pro budovy v do 12 m</t>
  </si>
  <si>
    <t>-1311370446</t>
  </si>
  <si>
    <t>PSV</t>
  </si>
  <si>
    <t>Práce a dodávky PSV</t>
  </si>
  <si>
    <t>764</t>
  </si>
  <si>
    <t>Konstrukce klempířské</t>
  </si>
  <si>
    <t>20</t>
  </si>
  <si>
    <t>764001</t>
  </si>
  <si>
    <t>Úprava vnějšího parapetu</t>
  </si>
  <si>
    <t>168869780</t>
  </si>
  <si>
    <t>Poznámka k položce:
venkovní parapety budou ponechány, pouze upraveny, výměna bude součástí další etapy - oprava fasády</t>
  </si>
  <si>
    <t>8*0,6+18*0,9+24*1,2+2,72+3*1,2</t>
  </si>
  <si>
    <t>764216604</t>
  </si>
  <si>
    <t>Oplechování rovných parapetů mechanicky kotvené z Pz s povrchovou úpravou rš 330 mm</t>
  </si>
  <si>
    <t>539927960</t>
  </si>
  <si>
    <t>"ozn. 16"  2*0,9</t>
  </si>
  <si>
    <t>22</t>
  </si>
  <si>
    <t>998764202</t>
  </si>
  <si>
    <t>Přesun hmot procentní pro konstrukce klempířské v objektech v do 12 m</t>
  </si>
  <si>
    <t>%</t>
  </si>
  <si>
    <t>-1543625307</t>
  </si>
  <si>
    <t>766</t>
  </si>
  <si>
    <t>Konstrukce truhlářské</t>
  </si>
  <si>
    <t>23</t>
  </si>
  <si>
    <t>76690011</t>
  </si>
  <si>
    <t>Kompl. dod. + mtž. dřevěné euro okno vel. 600 x 900 ozn. 04</t>
  </si>
  <si>
    <t>ks</t>
  </si>
  <si>
    <t>1725407836</t>
  </si>
  <si>
    <t>Poznámka k položce:
cena zahrnuje kompletní provedení vč. kování a povrchové úpravy dle popisu v PD</t>
  </si>
  <si>
    <t>24</t>
  </si>
  <si>
    <t>76690012</t>
  </si>
  <si>
    <t>Kompl. dod. + mtž. dřevěné euro okno vel. 900 x 1 500 ozn. 05</t>
  </si>
  <si>
    <t>1347353537</t>
  </si>
  <si>
    <t>25</t>
  </si>
  <si>
    <t>76690013</t>
  </si>
  <si>
    <t>Kompl. dod. + mtž. dřevěné euro okno vel. 1 200 x 2 200 ozn. 06</t>
  </si>
  <si>
    <t>367856006</t>
  </si>
  <si>
    <t>26</t>
  </si>
  <si>
    <t>76690014</t>
  </si>
  <si>
    <t>Kompl. dod. + mtž. dřevěné okno obloukové (replika) vel. 2 720 x 1 320 ozn. 14</t>
  </si>
  <si>
    <t>-810986651</t>
  </si>
  <si>
    <t>27</t>
  </si>
  <si>
    <t>76690015</t>
  </si>
  <si>
    <t>Kompl. dod. + mtž. dřevěné euro okno vel. 1 200 x 1 500 ozn. 15</t>
  </si>
  <si>
    <t>-1434344370</t>
  </si>
  <si>
    <t>28</t>
  </si>
  <si>
    <t>7669003</t>
  </si>
  <si>
    <t>Kompl. dod. + mtž. vnitřní parapet lamino deska</t>
  </si>
  <si>
    <t>1457142446</t>
  </si>
  <si>
    <t>"ozn. 14"  2,72</t>
  </si>
  <si>
    <t>29</t>
  </si>
  <si>
    <t>998766202</t>
  </si>
  <si>
    <t>Přesun hmot procentní pro konstrukce truhlářské v objektech v do 12 m</t>
  </si>
  <si>
    <t>1154541863</t>
  </si>
  <si>
    <t>783</t>
  </si>
  <si>
    <t>Dokončovací práce - nátěry</t>
  </si>
  <si>
    <t>30</t>
  </si>
  <si>
    <t>783823137</t>
  </si>
  <si>
    <t>Penetrační vápenný nátěr hladkých nebo štukových omítek</t>
  </si>
  <si>
    <t>478032736</t>
  </si>
  <si>
    <t>31</t>
  </si>
  <si>
    <t>783827427</t>
  </si>
  <si>
    <t>Krycí dvojnásobný vápenný nátěr omítek stupně členitosti 1 a 2</t>
  </si>
  <si>
    <t>-1819074508</t>
  </si>
  <si>
    <t>784</t>
  </si>
  <si>
    <t>Dokončovací práce - malby a tapety</t>
  </si>
  <si>
    <t>32</t>
  </si>
  <si>
    <t>784181101</t>
  </si>
  <si>
    <t>Základní akrylátová jednonásobná penetrace podkladu v místnostech výšky do 3,80m</t>
  </si>
  <si>
    <t>51417667</t>
  </si>
  <si>
    <t>malby+malby2</t>
  </si>
  <si>
    <t>33</t>
  </si>
  <si>
    <t>784211101</t>
  </si>
  <si>
    <t>Dvojnásobné bílé malby ze směsí za mokra výborně otěruvzdorných v místnostech výšky do 3,80 m</t>
  </si>
  <si>
    <t>-110345813</t>
  </si>
  <si>
    <t>"omyvatelný nátěr - přepdoklad"</t>
  </si>
  <si>
    <t>34</t>
  </si>
  <si>
    <t>784221101</t>
  </si>
  <si>
    <t>Dvojnásobné bílé malby ze směsí za sucha dobře otěruvzdorných v místnostech do 3,80 m</t>
  </si>
  <si>
    <t>-943063805</t>
  </si>
  <si>
    <t>"plochy kolem oken dotčené stavebními pracemi, zakončení na ořez dle místních podmínek"</t>
  </si>
  <si>
    <t>8*3*3</t>
  </si>
  <si>
    <t>18*3*3</t>
  </si>
  <si>
    <t>24*3*3</t>
  </si>
  <si>
    <t>3*3*3</t>
  </si>
  <si>
    <t>OST</t>
  </si>
  <si>
    <t>Ostatní</t>
  </si>
  <si>
    <t>35</t>
  </si>
  <si>
    <t>Sondy - zjištění rozsahu přizdívek ostění</t>
  </si>
  <si>
    <t>kpl</t>
  </si>
  <si>
    <t>262144</t>
  </si>
  <si>
    <t>313916600</t>
  </si>
  <si>
    <t>VRN</t>
  </si>
  <si>
    <t>Vedlejší rozpočtové náklady</t>
  </si>
  <si>
    <t>VRN3</t>
  </si>
  <si>
    <t>Zařízení staveniště</t>
  </si>
  <si>
    <t>36</t>
  </si>
  <si>
    <t>030001000</t>
  </si>
  <si>
    <t>1024</t>
  </si>
  <si>
    <t>-1467013983</t>
  </si>
  <si>
    <t>SEZNAM FIGUR</t>
  </si>
  <si>
    <t>Výměra</t>
  </si>
  <si>
    <t xml:space="preserve"> 002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</si>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</sst>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001877-2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Výměna oken památkového objektu, Školní ul. 13/1 Trutnov - 2.etapa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Trutnov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20. 1. 2020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Trutnov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SOLLERTIA, ing. Jána, Trutnov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Lenka Kasperová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'002 - SO 02 - Fasáda do d...'!J30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'002 - SO 02 - Fasáda do d...'!P130</f>
        <v>0</v>
      </c>
      <c r="AV95" s="128">
        <f>'002 - SO 02 - Fasáda do d...'!J33</f>
        <v>0</v>
      </c>
      <c r="AW95" s="128">
        <f>'002 - SO 02 - Fasáda do d...'!J34</f>
        <v>0</v>
      </c>
      <c r="AX95" s="128">
        <f>'002 - SO 02 - Fasáda do d...'!J35</f>
        <v>0</v>
      </c>
      <c r="AY95" s="128">
        <f>'002 - SO 02 - Fasáda do d...'!J36</f>
        <v>0</v>
      </c>
      <c r="AZ95" s="128">
        <f>'002 - SO 02 - Fasáda do d...'!F33</f>
        <v>0</v>
      </c>
      <c r="BA95" s="128">
        <f>'002 - SO 02 - Fasáda do d...'!F34</f>
        <v>0</v>
      </c>
      <c r="BB95" s="128">
        <f>'002 - SO 02 - Fasáda do d...'!F35</f>
        <v>0</v>
      </c>
      <c r="BC95" s="128">
        <f>'002 - SO 02 - Fasáda do d...'!F36</f>
        <v>0</v>
      </c>
      <c r="BD95" s="130">
        <f>'002 - SO 02 - Fasáda do d...'!F37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2 - SO 02 - Fasáda do 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32" t="s">
        <v>87</v>
      </c>
      <c r="BA2" s="132" t="s">
        <v>1</v>
      </c>
      <c r="BB2" s="132" t="s">
        <v>1</v>
      </c>
      <c r="BC2" s="132" t="s">
        <v>88</v>
      </c>
      <c r="BD2" s="132" t="s">
        <v>86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0"/>
      <c r="AT3" s="17" t="s">
        <v>86</v>
      </c>
      <c r="AZ3" s="132" t="s">
        <v>89</v>
      </c>
      <c r="BA3" s="132" t="s">
        <v>1</v>
      </c>
      <c r="BB3" s="132" t="s">
        <v>1</v>
      </c>
      <c r="BC3" s="132" t="s">
        <v>90</v>
      </c>
      <c r="BD3" s="132" t="s">
        <v>86</v>
      </c>
    </row>
    <row r="4" spans="2:56" s="1" customFormat="1" ht="24.95" customHeight="1">
      <c r="B4" s="20"/>
      <c r="D4" s="135" t="s">
        <v>91</v>
      </c>
      <c r="L4" s="20"/>
      <c r="M4" s="136" t="s">
        <v>10</v>
      </c>
      <c r="AT4" s="17" t="s">
        <v>4</v>
      </c>
      <c r="AZ4" s="132" t="s">
        <v>92</v>
      </c>
      <c r="BA4" s="132" t="s">
        <v>1</v>
      </c>
      <c r="BB4" s="132" t="s">
        <v>1</v>
      </c>
      <c r="BC4" s="132" t="s">
        <v>93</v>
      </c>
      <c r="BD4" s="132" t="s">
        <v>86</v>
      </c>
    </row>
    <row r="5" spans="2:56" s="1" customFormat="1" ht="6.95" customHeight="1">
      <c r="B5" s="20"/>
      <c r="L5" s="20"/>
      <c r="AZ5" s="132" t="s">
        <v>94</v>
      </c>
      <c r="BA5" s="132" t="s">
        <v>1</v>
      </c>
      <c r="BB5" s="132" t="s">
        <v>1</v>
      </c>
      <c r="BC5" s="132" t="s">
        <v>95</v>
      </c>
      <c r="BD5" s="132" t="s">
        <v>86</v>
      </c>
    </row>
    <row r="6" spans="2:12" s="1" customFormat="1" ht="12" customHeight="1">
      <c r="B6" s="20"/>
      <c r="D6" s="137" t="s">
        <v>16</v>
      </c>
      <c r="L6" s="20"/>
    </row>
    <row r="7" spans="2:12" s="1" customFormat="1" ht="26.25" customHeight="1">
      <c r="B7" s="20"/>
      <c r="E7" s="138" t="str">
        <f>'Rekapitulace stavby'!K6</f>
        <v>Výměna oken památkového objektu, Školní ul. 13/1 Trutnov - 2.etapa</v>
      </c>
      <c r="F7" s="137"/>
      <c r="G7" s="137"/>
      <c r="H7" s="137"/>
      <c r="L7" s="20"/>
    </row>
    <row r="8" spans="1:31" s="2" customFormat="1" ht="12" customHeight="1">
      <c r="A8" s="38"/>
      <c r="B8" s="44"/>
      <c r="C8" s="38"/>
      <c r="D8" s="137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7" t="s">
        <v>18</v>
      </c>
      <c r="E11" s="38"/>
      <c r="F11" s="140" t="s">
        <v>1</v>
      </c>
      <c r="G11" s="38"/>
      <c r="H11" s="38"/>
      <c r="I11" s="137" t="s">
        <v>19</v>
      </c>
      <c r="J11" s="140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20</v>
      </c>
      <c r="E12" s="38"/>
      <c r="F12" s="140" t="s">
        <v>21</v>
      </c>
      <c r="G12" s="38"/>
      <c r="H12" s="38"/>
      <c r="I12" s="137" t="s">
        <v>22</v>
      </c>
      <c r="J12" s="141" t="str">
        <f>'Rekapitulace stavby'!AN8</f>
        <v>20. 1. 2020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7" t="s">
        <v>24</v>
      </c>
      <c r="E14" s="38"/>
      <c r="F14" s="38"/>
      <c r="G14" s="38"/>
      <c r="H14" s="38"/>
      <c r="I14" s="137" t="s">
        <v>25</v>
      </c>
      <c r="J14" s="140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26</v>
      </c>
      <c r="F15" s="38"/>
      <c r="G15" s="38"/>
      <c r="H15" s="38"/>
      <c r="I15" s="137" t="s">
        <v>27</v>
      </c>
      <c r="J15" s="140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7" t="s">
        <v>28</v>
      </c>
      <c r="E17" s="38"/>
      <c r="F17" s="38"/>
      <c r="G17" s="38"/>
      <c r="H17" s="38"/>
      <c r="I17" s="13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3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7" t="s">
        <v>30</v>
      </c>
      <c r="E20" s="38"/>
      <c r="F20" s="38"/>
      <c r="G20" s="38"/>
      <c r="H20" s="38"/>
      <c r="I20" s="137" t="s">
        <v>25</v>
      </c>
      <c r="J20" s="140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31</v>
      </c>
      <c r="F21" s="38"/>
      <c r="G21" s="38"/>
      <c r="H21" s="38"/>
      <c r="I21" s="137" t="s">
        <v>27</v>
      </c>
      <c r="J21" s="140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7" t="s">
        <v>33</v>
      </c>
      <c r="E23" s="38"/>
      <c r="F23" s="38"/>
      <c r="G23" s="38"/>
      <c r="H23" s="38"/>
      <c r="I23" s="137" t="s">
        <v>25</v>
      </c>
      <c r="J23" s="140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34</v>
      </c>
      <c r="F24" s="38"/>
      <c r="G24" s="38"/>
      <c r="H24" s="38"/>
      <c r="I24" s="137" t="s">
        <v>27</v>
      </c>
      <c r="J24" s="140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7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6"/>
      <c r="E29" s="146"/>
      <c r="F29" s="146"/>
      <c r="G29" s="146"/>
      <c r="H29" s="146"/>
      <c r="I29" s="146"/>
      <c r="J29" s="146"/>
      <c r="K29" s="146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38"/>
      <c r="J30" s="148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6"/>
      <c r="E31" s="146"/>
      <c r="F31" s="146"/>
      <c r="G31" s="146"/>
      <c r="H31" s="146"/>
      <c r="I31" s="146"/>
      <c r="J31" s="146"/>
      <c r="K31" s="146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49" t="s">
        <v>37</v>
      </c>
      <c r="J32" s="149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0" t="s">
        <v>40</v>
      </c>
      <c r="E33" s="137" t="s">
        <v>41</v>
      </c>
      <c r="F33" s="151">
        <f>ROUND((SUM(BE130:BE260)),2)</f>
        <v>0</v>
      </c>
      <c r="G33" s="38"/>
      <c r="H33" s="38"/>
      <c r="I33" s="152">
        <v>0.21</v>
      </c>
      <c r="J33" s="151">
        <f>ROUND(((SUM(BE130:BE260))*I33),2)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7" t="s">
        <v>42</v>
      </c>
      <c r="F34" s="151">
        <f>ROUND((SUM(BF130:BF260)),2)</f>
        <v>0</v>
      </c>
      <c r="G34" s="38"/>
      <c r="H34" s="38"/>
      <c r="I34" s="152">
        <v>0.15</v>
      </c>
      <c r="J34" s="151">
        <f>ROUND(((SUM(BF130:BF260))*I34),2)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7" t="s">
        <v>43</v>
      </c>
      <c r="F35" s="151">
        <f>ROUND((SUM(BG130:BG260)),2)</f>
        <v>0</v>
      </c>
      <c r="G35" s="38"/>
      <c r="H35" s="38"/>
      <c r="I35" s="152">
        <v>0.21</v>
      </c>
      <c r="J35" s="15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7" t="s">
        <v>44</v>
      </c>
      <c r="F36" s="151">
        <f>ROUND((SUM(BH130:BH260)),2)</f>
        <v>0</v>
      </c>
      <c r="G36" s="38"/>
      <c r="H36" s="38"/>
      <c r="I36" s="152">
        <v>0.15</v>
      </c>
      <c r="J36" s="15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7" t="s">
        <v>45</v>
      </c>
      <c r="F37" s="151">
        <f>ROUND((SUM(BI130:BI260)),2)</f>
        <v>0</v>
      </c>
      <c r="G37" s="38"/>
      <c r="H37" s="38"/>
      <c r="I37" s="152">
        <v>0</v>
      </c>
      <c r="J37" s="15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1" t="str">
        <f>E7</f>
        <v>Výměna oken památkového objektu, Školní ul. 13/1 Trutnov - 2.etapa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002 - SO 02 - Fasáda do dvora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Trutnov</v>
      </c>
      <c r="G89" s="40"/>
      <c r="H89" s="40"/>
      <c r="I89" s="32" t="s">
        <v>22</v>
      </c>
      <c r="J89" s="79" t="str">
        <f>IF(J12="","",J12)</f>
        <v>20. 1. 2020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Trutnov</v>
      </c>
      <c r="G91" s="40"/>
      <c r="H91" s="40"/>
      <c r="I91" s="32" t="s">
        <v>30</v>
      </c>
      <c r="J91" s="36" t="str">
        <f>E21</f>
        <v>SOLLERTIA, ing. Jána, Trutnov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Lenka Kasperová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2" t="s">
        <v>99</v>
      </c>
      <c r="D94" s="173"/>
      <c r="E94" s="173"/>
      <c r="F94" s="173"/>
      <c r="G94" s="173"/>
      <c r="H94" s="173"/>
      <c r="I94" s="173"/>
      <c r="J94" s="174" t="s">
        <v>100</v>
      </c>
      <c r="K94" s="173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5" t="s">
        <v>101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6"/>
      <c r="C97" s="177"/>
      <c r="D97" s="178" t="s">
        <v>103</v>
      </c>
      <c r="E97" s="179"/>
      <c r="F97" s="179"/>
      <c r="G97" s="179"/>
      <c r="H97" s="179"/>
      <c r="I97" s="179"/>
      <c r="J97" s="180">
        <f>J131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104</v>
      </c>
      <c r="E98" s="185"/>
      <c r="F98" s="185"/>
      <c r="G98" s="185"/>
      <c r="H98" s="185"/>
      <c r="I98" s="185"/>
      <c r="J98" s="186">
        <f>J132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105</v>
      </c>
      <c r="E99" s="185"/>
      <c r="F99" s="185"/>
      <c r="G99" s="185"/>
      <c r="H99" s="185"/>
      <c r="I99" s="185"/>
      <c r="J99" s="186">
        <f>J136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106</v>
      </c>
      <c r="E100" s="185"/>
      <c r="F100" s="185"/>
      <c r="G100" s="185"/>
      <c r="H100" s="185"/>
      <c r="I100" s="185"/>
      <c r="J100" s="186">
        <f>J163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107</v>
      </c>
      <c r="E101" s="185"/>
      <c r="F101" s="185"/>
      <c r="G101" s="185"/>
      <c r="H101" s="185"/>
      <c r="I101" s="185"/>
      <c r="J101" s="186">
        <f>J205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108</v>
      </c>
      <c r="E102" s="185"/>
      <c r="F102" s="185"/>
      <c r="G102" s="185"/>
      <c r="H102" s="185"/>
      <c r="I102" s="185"/>
      <c r="J102" s="186">
        <f>J211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109</v>
      </c>
      <c r="E103" s="179"/>
      <c r="F103" s="179"/>
      <c r="G103" s="179"/>
      <c r="H103" s="179"/>
      <c r="I103" s="179"/>
      <c r="J103" s="180">
        <f>J213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2"/>
      <c r="C104" s="183"/>
      <c r="D104" s="184" t="s">
        <v>110</v>
      </c>
      <c r="E104" s="185"/>
      <c r="F104" s="185"/>
      <c r="G104" s="185"/>
      <c r="H104" s="185"/>
      <c r="I104" s="185"/>
      <c r="J104" s="186">
        <f>J214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111</v>
      </c>
      <c r="E105" s="185"/>
      <c r="F105" s="185"/>
      <c r="G105" s="185"/>
      <c r="H105" s="185"/>
      <c r="I105" s="185"/>
      <c r="J105" s="186">
        <f>J222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112</v>
      </c>
      <c r="E106" s="185"/>
      <c r="F106" s="185"/>
      <c r="G106" s="185"/>
      <c r="H106" s="185"/>
      <c r="I106" s="185"/>
      <c r="J106" s="186">
        <f>J237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113</v>
      </c>
      <c r="E107" s="185"/>
      <c r="F107" s="185"/>
      <c r="G107" s="185"/>
      <c r="H107" s="185"/>
      <c r="I107" s="185"/>
      <c r="J107" s="186">
        <f>J242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6"/>
      <c r="C108" s="177"/>
      <c r="D108" s="178" t="s">
        <v>114</v>
      </c>
      <c r="E108" s="179"/>
      <c r="F108" s="179"/>
      <c r="G108" s="179"/>
      <c r="H108" s="179"/>
      <c r="I108" s="179"/>
      <c r="J108" s="180">
        <f>J256</f>
        <v>0</v>
      </c>
      <c r="K108" s="177"/>
      <c r="L108" s="18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6"/>
      <c r="C109" s="177"/>
      <c r="D109" s="178" t="s">
        <v>115</v>
      </c>
      <c r="E109" s="179"/>
      <c r="F109" s="179"/>
      <c r="G109" s="179"/>
      <c r="H109" s="179"/>
      <c r="I109" s="179"/>
      <c r="J109" s="180">
        <f>J258</f>
        <v>0</v>
      </c>
      <c r="K109" s="177"/>
      <c r="L109" s="18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2"/>
      <c r="C110" s="183"/>
      <c r="D110" s="184" t="s">
        <v>116</v>
      </c>
      <c r="E110" s="185"/>
      <c r="F110" s="185"/>
      <c r="G110" s="185"/>
      <c r="H110" s="185"/>
      <c r="I110" s="185"/>
      <c r="J110" s="186">
        <f>J259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117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6.25" customHeight="1">
      <c r="A120" s="38"/>
      <c r="B120" s="39"/>
      <c r="C120" s="40"/>
      <c r="D120" s="40"/>
      <c r="E120" s="171" t="str">
        <f>E7</f>
        <v>Výměna oken památkového objektu, Školní ul. 13/1 Trutnov - 2.etapa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96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002 - SO 02 - Fasáda do dvora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Trutnov</v>
      </c>
      <c r="G124" s="40"/>
      <c r="H124" s="40"/>
      <c r="I124" s="32" t="s">
        <v>22</v>
      </c>
      <c r="J124" s="79" t="str">
        <f>IF(J12="","",J12)</f>
        <v>20. 1. 2020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24</v>
      </c>
      <c r="D126" s="40"/>
      <c r="E126" s="40"/>
      <c r="F126" s="27" t="str">
        <f>E15</f>
        <v>Město Trutnov</v>
      </c>
      <c r="G126" s="40"/>
      <c r="H126" s="40"/>
      <c r="I126" s="32" t="s">
        <v>30</v>
      </c>
      <c r="J126" s="36" t="str">
        <f>E21</f>
        <v>SOLLERTIA, ing. Jána, Trutnov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33</v>
      </c>
      <c r="J127" s="36" t="str">
        <f>E24</f>
        <v>Ing. Lenka Kasperová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88"/>
      <c r="B129" s="189"/>
      <c r="C129" s="190" t="s">
        <v>118</v>
      </c>
      <c r="D129" s="191" t="s">
        <v>61</v>
      </c>
      <c r="E129" s="191" t="s">
        <v>57</v>
      </c>
      <c r="F129" s="191" t="s">
        <v>58</v>
      </c>
      <c r="G129" s="191" t="s">
        <v>119</v>
      </c>
      <c r="H129" s="191" t="s">
        <v>120</v>
      </c>
      <c r="I129" s="191" t="s">
        <v>121</v>
      </c>
      <c r="J129" s="191" t="s">
        <v>100</v>
      </c>
      <c r="K129" s="192" t="s">
        <v>122</v>
      </c>
      <c r="L129" s="193"/>
      <c r="M129" s="100" t="s">
        <v>1</v>
      </c>
      <c r="N129" s="101" t="s">
        <v>40</v>
      </c>
      <c r="O129" s="101" t="s">
        <v>123</v>
      </c>
      <c r="P129" s="101" t="s">
        <v>124</v>
      </c>
      <c r="Q129" s="101" t="s">
        <v>125</v>
      </c>
      <c r="R129" s="101" t="s">
        <v>126</v>
      </c>
      <c r="S129" s="101" t="s">
        <v>127</v>
      </c>
      <c r="T129" s="102" t="s">
        <v>128</v>
      </c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</row>
    <row r="130" spans="1:63" s="2" customFormat="1" ht="22.8" customHeight="1">
      <c r="A130" s="38"/>
      <c r="B130" s="39"/>
      <c r="C130" s="107" t="s">
        <v>129</v>
      </c>
      <c r="D130" s="40"/>
      <c r="E130" s="40"/>
      <c r="F130" s="40"/>
      <c r="G130" s="40"/>
      <c r="H130" s="40"/>
      <c r="I130" s="40"/>
      <c r="J130" s="194">
        <f>BK130</f>
        <v>0</v>
      </c>
      <c r="K130" s="40"/>
      <c r="L130" s="44"/>
      <c r="M130" s="103"/>
      <c r="N130" s="195"/>
      <c r="O130" s="104"/>
      <c r="P130" s="196">
        <f>P131+P213+P256+P258</f>
        <v>0</v>
      </c>
      <c r="Q130" s="104"/>
      <c r="R130" s="196">
        <f>R131+R213+R256+R258</f>
        <v>14.05834704</v>
      </c>
      <c r="S130" s="104"/>
      <c r="T130" s="197">
        <f>T131+T213+T256+T258</f>
        <v>33.9503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75</v>
      </c>
      <c r="AU130" s="17" t="s">
        <v>102</v>
      </c>
      <c r="BK130" s="198">
        <f>BK131+BK213+BK256+BK258</f>
        <v>0</v>
      </c>
    </row>
    <row r="131" spans="1:63" s="12" customFormat="1" ht="25.9" customHeight="1">
      <c r="A131" s="12"/>
      <c r="B131" s="199"/>
      <c r="C131" s="200"/>
      <c r="D131" s="201" t="s">
        <v>75</v>
      </c>
      <c r="E131" s="202" t="s">
        <v>130</v>
      </c>
      <c r="F131" s="202" t="s">
        <v>131</v>
      </c>
      <c r="G131" s="200"/>
      <c r="H131" s="200"/>
      <c r="I131" s="203"/>
      <c r="J131" s="204">
        <f>BK131</f>
        <v>0</v>
      </c>
      <c r="K131" s="200"/>
      <c r="L131" s="205"/>
      <c r="M131" s="206"/>
      <c r="N131" s="207"/>
      <c r="O131" s="207"/>
      <c r="P131" s="208">
        <f>P132+P136+P163+P205+P211</f>
        <v>0</v>
      </c>
      <c r="Q131" s="207"/>
      <c r="R131" s="208">
        <f>R132+R136+R163+R205+R211</f>
        <v>13.74034184</v>
      </c>
      <c r="S131" s="207"/>
      <c r="T131" s="209">
        <f>T132+T136+T163+T205+T211</f>
        <v>33.9503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84</v>
      </c>
      <c r="AT131" s="211" t="s">
        <v>75</v>
      </c>
      <c r="AU131" s="211" t="s">
        <v>76</v>
      </c>
      <c r="AY131" s="210" t="s">
        <v>132</v>
      </c>
      <c r="BK131" s="212">
        <f>BK132+BK136+BK163+BK205+BK211</f>
        <v>0</v>
      </c>
    </row>
    <row r="132" spans="1:63" s="12" customFormat="1" ht="22.8" customHeight="1">
      <c r="A132" s="12"/>
      <c r="B132" s="199"/>
      <c r="C132" s="200"/>
      <c r="D132" s="201" t="s">
        <v>75</v>
      </c>
      <c r="E132" s="213" t="s">
        <v>133</v>
      </c>
      <c r="F132" s="213" t="s">
        <v>134</v>
      </c>
      <c r="G132" s="200"/>
      <c r="H132" s="200"/>
      <c r="I132" s="203"/>
      <c r="J132" s="214">
        <f>BK132</f>
        <v>0</v>
      </c>
      <c r="K132" s="200"/>
      <c r="L132" s="205"/>
      <c r="M132" s="206"/>
      <c r="N132" s="207"/>
      <c r="O132" s="207"/>
      <c r="P132" s="208">
        <f>SUM(P133:P135)</f>
        <v>0</v>
      </c>
      <c r="Q132" s="207"/>
      <c r="R132" s="208">
        <f>SUM(R133:R135)</f>
        <v>9.3875</v>
      </c>
      <c r="S132" s="207"/>
      <c r="T132" s="209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84</v>
      </c>
      <c r="AT132" s="211" t="s">
        <v>75</v>
      </c>
      <c r="AU132" s="211" t="s">
        <v>84</v>
      </c>
      <c r="AY132" s="210" t="s">
        <v>132</v>
      </c>
      <c r="BK132" s="212">
        <f>SUM(BK133:BK135)</f>
        <v>0</v>
      </c>
    </row>
    <row r="133" spans="1:65" s="2" customFormat="1" ht="12">
      <c r="A133" s="38"/>
      <c r="B133" s="39"/>
      <c r="C133" s="215" t="s">
        <v>84</v>
      </c>
      <c r="D133" s="215" t="s">
        <v>135</v>
      </c>
      <c r="E133" s="216" t="s">
        <v>136</v>
      </c>
      <c r="F133" s="217" t="s">
        <v>137</v>
      </c>
      <c r="G133" s="218" t="s">
        <v>138</v>
      </c>
      <c r="H133" s="219">
        <v>5</v>
      </c>
      <c r="I133" s="220"/>
      <c r="J133" s="221">
        <f>ROUND(I133*H133,2)</f>
        <v>0</v>
      </c>
      <c r="K133" s="217" t="s">
        <v>139</v>
      </c>
      <c r="L133" s="44"/>
      <c r="M133" s="222" t="s">
        <v>1</v>
      </c>
      <c r="N133" s="223" t="s">
        <v>41</v>
      </c>
      <c r="O133" s="91"/>
      <c r="P133" s="224">
        <f>O133*H133</f>
        <v>0</v>
      </c>
      <c r="Q133" s="224">
        <v>1.8775</v>
      </c>
      <c r="R133" s="224">
        <f>Q133*H133</f>
        <v>9.3875</v>
      </c>
      <c r="S133" s="224">
        <v>0</v>
      </c>
      <c r="T133" s="22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6" t="s">
        <v>140</v>
      </c>
      <c r="AT133" s="226" t="s">
        <v>135</v>
      </c>
      <c r="AU133" s="226" t="s">
        <v>86</v>
      </c>
      <c r="AY133" s="17" t="s">
        <v>132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7" t="s">
        <v>84</v>
      </c>
      <c r="BK133" s="227">
        <f>ROUND(I133*H133,2)</f>
        <v>0</v>
      </c>
      <c r="BL133" s="17" t="s">
        <v>140</v>
      </c>
      <c r="BM133" s="226" t="s">
        <v>141</v>
      </c>
    </row>
    <row r="134" spans="1:51" s="13" customFormat="1" ht="12">
      <c r="A134" s="13"/>
      <c r="B134" s="228"/>
      <c r="C134" s="229"/>
      <c r="D134" s="230" t="s">
        <v>142</v>
      </c>
      <c r="E134" s="231" t="s">
        <v>1</v>
      </c>
      <c r="F134" s="232" t="s">
        <v>143</v>
      </c>
      <c r="G134" s="229"/>
      <c r="H134" s="231" t="s">
        <v>1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142</v>
      </c>
      <c r="AU134" s="238" t="s">
        <v>86</v>
      </c>
      <c r="AV134" s="13" t="s">
        <v>84</v>
      </c>
      <c r="AW134" s="13" t="s">
        <v>32</v>
      </c>
      <c r="AX134" s="13" t="s">
        <v>76</v>
      </c>
      <c r="AY134" s="238" t="s">
        <v>132</v>
      </c>
    </row>
    <row r="135" spans="1:51" s="14" customFormat="1" ht="12">
      <c r="A135" s="14"/>
      <c r="B135" s="239"/>
      <c r="C135" s="240"/>
      <c r="D135" s="230" t="s">
        <v>142</v>
      </c>
      <c r="E135" s="241" t="s">
        <v>1</v>
      </c>
      <c r="F135" s="242" t="s">
        <v>144</v>
      </c>
      <c r="G135" s="240"/>
      <c r="H135" s="243">
        <v>5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9" t="s">
        <v>142</v>
      </c>
      <c r="AU135" s="249" t="s">
        <v>86</v>
      </c>
      <c r="AV135" s="14" t="s">
        <v>86</v>
      </c>
      <c r="AW135" s="14" t="s">
        <v>32</v>
      </c>
      <c r="AX135" s="14" t="s">
        <v>84</v>
      </c>
      <c r="AY135" s="249" t="s">
        <v>132</v>
      </c>
    </row>
    <row r="136" spans="1:63" s="12" customFormat="1" ht="22.8" customHeight="1">
      <c r="A136" s="12"/>
      <c r="B136" s="199"/>
      <c r="C136" s="200"/>
      <c r="D136" s="201" t="s">
        <v>75</v>
      </c>
      <c r="E136" s="213" t="s">
        <v>145</v>
      </c>
      <c r="F136" s="213" t="s">
        <v>146</v>
      </c>
      <c r="G136" s="200"/>
      <c r="H136" s="200"/>
      <c r="I136" s="203"/>
      <c r="J136" s="214">
        <f>BK136</f>
        <v>0</v>
      </c>
      <c r="K136" s="200"/>
      <c r="L136" s="205"/>
      <c r="M136" s="206"/>
      <c r="N136" s="207"/>
      <c r="O136" s="207"/>
      <c r="P136" s="208">
        <f>SUM(P137:P162)</f>
        <v>0</v>
      </c>
      <c r="Q136" s="207"/>
      <c r="R136" s="208">
        <f>SUM(R137:R162)</f>
        <v>4.35284184</v>
      </c>
      <c r="S136" s="207"/>
      <c r="T136" s="209">
        <f>SUM(T137:T162)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0" t="s">
        <v>84</v>
      </c>
      <c r="AT136" s="211" t="s">
        <v>75</v>
      </c>
      <c r="AU136" s="211" t="s">
        <v>84</v>
      </c>
      <c r="AY136" s="210" t="s">
        <v>132</v>
      </c>
      <c r="BK136" s="212">
        <f>SUM(BK137:BK162)</f>
        <v>0</v>
      </c>
    </row>
    <row r="137" spans="1:65" s="2" customFormat="1" ht="16.5" customHeight="1">
      <c r="A137" s="38"/>
      <c r="B137" s="39"/>
      <c r="C137" s="215" t="s">
        <v>86</v>
      </c>
      <c r="D137" s="215" t="s">
        <v>135</v>
      </c>
      <c r="E137" s="216" t="s">
        <v>147</v>
      </c>
      <c r="F137" s="217" t="s">
        <v>148</v>
      </c>
      <c r="G137" s="218" t="s">
        <v>149</v>
      </c>
      <c r="H137" s="219">
        <v>71.82</v>
      </c>
      <c r="I137" s="220"/>
      <c r="J137" s="221">
        <f>ROUND(I137*H137,2)</f>
        <v>0</v>
      </c>
      <c r="K137" s="217" t="s">
        <v>139</v>
      </c>
      <c r="L137" s="44"/>
      <c r="M137" s="222" t="s">
        <v>1</v>
      </c>
      <c r="N137" s="223" t="s">
        <v>41</v>
      </c>
      <c r="O137" s="91"/>
      <c r="P137" s="224">
        <f>O137*H137</f>
        <v>0</v>
      </c>
      <c r="Q137" s="224">
        <v>0.03273</v>
      </c>
      <c r="R137" s="224">
        <f>Q137*H137</f>
        <v>2.3506686</v>
      </c>
      <c r="S137" s="224">
        <v>0</v>
      </c>
      <c r="T137" s="22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6" t="s">
        <v>140</v>
      </c>
      <c r="AT137" s="226" t="s">
        <v>135</v>
      </c>
      <c r="AU137" s="226" t="s">
        <v>86</v>
      </c>
      <c r="AY137" s="17" t="s">
        <v>132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7" t="s">
        <v>84</v>
      </c>
      <c r="BK137" s="227">
        <f>ROUND(I137*H137,2)</f>
        <v>0</v>
      </c>
      <c r="BL137" s="17" t="s">
        <v>140</v>
      </c>
      <c r="BM137" s="226" t="s">
        <v>150</v>
      </c>
    </row>
    <row r="138" spans="1:51" s="13" customFormat="1" ht="12">
      <c r="A138" s="13"/>
      <c r="B138" s="228"/>
      <c r="C138" s="229"/>
      <c r="D138" s="230" t="s">
        <v>142</v>
      </c>
      <c r="E138" s="231" t="s">
        <v>1</v>
      </c>
      <c r="F138" s="232" t="s">
        <v>151</v>
      </c>
      <c r="G138" s="229"/>
      <c r="H138" s="231" t="s">
        <v>1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142</v>
      </c>
      <c r="AU138" s="238" t="s">
        <v>86</v>
      </c>
      <c r="AV138" s="13" t="s">
        <v>84</v>
      </c>
      <c r="AW138" s="13" t="s">
        <v>32</v>
      </c>
      <c r="AX138" s="13" t="s">
        <v>76</v>
      </c>
      <c r="AY138" s="238" t="s">
        <v>132</v>
      </c>
    </row>
    <row r="139" spans="1:51" s="14" customFormat="1" ht="12">
      <c r="A139" s="14"/>
      <c r="B139" s="239"/>
      <c r="C139" s="240"/>
      <c r="D139" s="230" t="s">
        <v>142</v>
      </c>
      <c r="E139" s="241" t="s">
        <v>1</v>
      </c>
      <c r="F139" s="242" t="s">
        <v>152</v>
      </c>
      <c r="G139" s="240"/>
      <c r="H139" s="243">
        <v>5.76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9" t="s">
        <v>142</v>
      </c>
      <c r="AU139" s="249" t="s">
        <v>86</v>
      </c>
      <c r="AV139" s="14" t="s">
        <v>86</v>
      </c>
      <c r="AW139" s="14" t="s">
        <v>32</v>
      </c>
      <c r="AX139" s="14" t="s">
        <v>76</v>
      </c>
      <c r="AY139" s="249" t="s">
        <v>132</v>
      </c>
    </row>
    <row r="140" spans="1:51" s="14" customFormat="1" ht="12">
      <c r="A140" s="14"/>
      <c r="B140" s="239"/>
      <c r="C140" s="240"/>
      <c r="D140" s="230" t="s">
        <v>142</v>
      </c>
      <c r="E140" s="241" t="s">
        <v>1</v>
      </c>
      <c r="F140" s="242" t="s">
        <v>153</v>
      </c>
      <c r="G140" s="240"/>
      <c r="H140" s="243">
        <v>21.06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9" t="s">
        <v>142</v>
      </c>
      <c r="AU140" s="249" t="s">
        <v>86</v>
      </c>
      <c r="AV140" s="14" t="s">
        <v>86</v>
      </c>
      <c r="AW140" s="14" t="s">
        <v>32</v>
      </c>
      <c r="AX140" s="14" t="s">
        <v>76</v>
      </c>
      <c r="AY140" s="249" t="s">
        <v>132</v>
      </c>
    </row>
    <row r="141" spans="1:51" s="14" customFormat="1" ht="12">
      <c r="A141" s="14"/>
      <c r="B141" s="239"/>
      <c r="C141" s="240"/>
      <c r="D141" s="230" t="s">
        <v>142</v>
      </c>
      <c r="E141" s="241" t="s">
        <v>1</v>
      </c>
      <c r="F141" s="242" t="s">
        <v>154</v>
      </c>
      <c r="G141" s="240"/>
      <c r="H141" s="243">
        <v>40.32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9" t="s">
        <v>142</v>
      </c>
      <c r="AU141" s="249" t="s">
        <v>86</v>
      </c>
      <c r="AV141" s="14" t="s">
        <v>86</v>
      </c>
      <c r="AW141" s="14" t="s">
        <v>32</v>
      </c>
      <c r="AX141" s="14" t="s">
        <v>76</v>
      </c>
      <c r="AY141" s="249" t="s">
        <v>132</v>
      </c>
    </row>
    <row r="142" spans="1:51" s="14" customFormat="1" ht="12">
      <c r="A142" s="14"/>
      <c r="B142" s="239"/>
      <c r="C142" s="240"/>
      <c r="D142" s="230" t="s">
        <v>142</v>
      </c>
      <c r="E142" s="241" t="s">
        <v>1</v>
      </c>
      <c r="F142" s="242" t="s">
        <v>155</v>
      </c>
      <c r="G142" s="240"/>
      <c r="H142" s="243">
        <v>0.9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9" t="s">
        <v>142</v>
      </c>
      <c r="AU142" s="249" t="s">
        <v>86</v>
      </c>
      <c r="AV142" s="14" t="s">
        <v>86</v>
      </c>
      <c r="AW142" s="14" t="s">
        <v>32</v>
      </c>
      <c r="AX142" s="14" t="s">
        <v>76</v>
      </c>
      <c r="AY142" s="249" t="s">
        <v>132</v>
      </c>
    </row>
    <row r="143" spans="1:51" s="14" customFormat="1" ht="12">
      <c r="A143" s="14"/>
      <c r="B143" s="239"/>
      <c r="C143" s="240"/>
      <c r="D143" s="230" t="s">
        <v>142</v>
      </c>
      <c r="E143" s="241" t="s">
        <v>1</v>
      </c>
      <c r="F143" s="242" t="s">
        <v>156</v>
      </c>
      <c r="G143" s="240"/>
      <c r="H143" s="243">
        <v>3.78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9" t="s">
        <v>142</v>
      </c>
      <c r="AU143" s="249" t="s">
        <v>86</v>
      </c>
      <c r="AV143" s="14" t="s">
        <v>86</v>
      </c>
      <c r="AW143" s="14" t="s">
        <v>32</v>
      </c>
      <c r="AX143" s="14" t="s">
        <v>76</v>
      </c>
      <c r="AY143" s="249" t="s">
        <v>132</v>
      </c>
    </row>
    <row r="144" spans="1:51" s="15" customFormat="1" ht="12">
      <c r="A144" s="15"/>
      <c r="B144" s="250"/>
      <c r="C144" s="251"/>
      <c r="D144" s="230" t="s">
        <v>142</v>
      </c>
      <c r="E144" s="252" t="s">
        <v>1</v>
      </c>
      <c r="F144" s="253" t="s">
        <v>157</v>
      </c>
      <c r="G144" s="251"/>
      <c r="H144" s="254">
        <v>71.82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0" t="s">
        <v>142</v>
      </c>
      <c r="AU144" s="260" t="s">
        <v>86</v>
      </c>
      <c r="AV144" s="15" t="s">
        <v>140</v>
      </c>
      <c r="AW144" s="15" t="s">
        <v>32</v>
      </c>
      <c r="AX144" s="15" t="s">
        <v>84</v>
      </c>
      <c r="AY144" s="260" t="s">
        <v>132</v>
      </c>
    </row>
    <row r="145" spans="1:65" s="2" customFormat="1" ht="12">
      <c r="A145" s="38"/>
      <c r="B145" s="39"/>
      <c r="C145" s="215" t="s">
        <v>133</v>
      </c>
      <c r="D145" s="215" t="s">
        <v>135</v>
      </c>
      <c r="E145" s="216" t="s">
        <v>158</v>
      </c>
      <c r="F145" s="217" t="s">
        <v>159</v>
      </c>
      <c r="G145" s="218" t="s">
        <v>160</v>
      </c>
      <c r="H145" s="219">
        <v>297.88</v>
      </c>
      <c r="I145" s="220"/>
      <c r="J145" s="221">
        <f>ROUND(I145*H145,2)</f>
        <v>0</v>
      </c>
      <c r="K145" s="217" t="s">
        <v>139</v>
      </c>
      <c r="L145" s="44"/>
      <c r="M145" s="222" t="s">
        <v>1</v>
      </c>
      <c r="N145" s="223" t="s">
        <v>41</v>
      </c>
      <c r="O145" s="91"/>
      <c r="P145" s="224">
        <f>O145*H145</f>
        <v>0</v>
      </c>
      <c r="Q145" s="224">
        <v>0.0015</v>
      </c>
      <c r="R145" s="224">
        <f>Q145*H145</f>
        <v>0.44682</v>
      </c>
      <c r="S145" s="224">
        <v>0</v>
      </c>
      <c r="T145" s="22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6" t="s">
        <v>140</v>
      </c>
      <c r="AT145" s="226" t="s">
        <v>135</v>
      </c>
      <c r="AU145" s="226" t="s">
        <v>86</v>
      </c>
      <c r="AY145" s="17" t="s">
        <v>132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84</v>
      </c>
      <c r="BK145" s="227">
        <f>ROUND(I145*H145,2)</f>
        <v>0</v>
      </c>
      <c r="BL145" s="17" t="s">
        <v>140</v>
      </c>
      <c r="BM145" s="226" t="s">
        <v>161</v>
      </c>
    </row>
    <row r="146" spans="1:51" s="14" customFormat="1" ht="12">
      <c r="A146" s="14"/>
      <c r="B146" s="239"/>
      <c r="C146" s="240"/>
      <c r="D146" s="230" t="s">
        <v>142</v>
      </c>
      <c r="E146" s="241" t="s">
        <v>1</v>
      </c>
      <c r="F146" s="242" t="s">
        <v>162</v>
      </c>
      <c r="G146" s="240"/>
      <c r="H146" s="243">
        <v>24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9" t="s">
        <v>142</v>
      </c>
      <c r="AU146" s="249" t="s">
        <v>86</v>
      </c>
      <c r="AV146" s="14" t="s">
        <v>86</v>
      </c>
      <c r="AW146" s="14" t="s">
        <v>32</v>
      </c>
      <c r="AX146" s="14" t="s">
        <v>76</v>
      </c>
      <c r="AY146" s="249" t="s">
        <v>132</v>
      </c>
    </row>
    <row r="147" spans="1:51" s="14" customFormat="1" ht="12">
      <c r="A147" s="14"/>
      <c r="B147" s="239"/>
      <c r="C147" s="240"/>
      <c r="D147" s="230" t="s">
        <v>142</v>
      </c>
      <c r="E147" s="241" t="s">
        <v>1</v>
      </c>
      <c r="F147" s="242" t="s">
        <v>163</v>
      </c>
      <c r="G147" s="240"/>
      <c r="H147" s="243">
        <v>86.4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9" t="s">
        <v>142</v>
      </c>
      <c r="AU147" s="249" t="s">
        <v>86</v>
      </c>
      <c r="AV147" s="14" t="s">
        <v>86</v>
      </c>
      <c r="AW147" s="14" t="s">
        <v>32</v>
      </c>
      <c r="AX147" s="14" t="s">
        <v>76</v>
      </c>
      <c r="AY147" s="249" t="s">
        <v>132</v>
      </c>
    </row>
    <row r="148" spans="1:51" s="14" customFormat="1" ht="12">
      <c r="A148" s="14"/>
      <c r="B148" s="239"/>
      <c r="C148" s="240"/>
      <c r="D148" s="230" t="s">
        <v>142</v>
      </c>
      <c r="E148" s="241" t="s">
        <v>1</v>
      </c>
      <c r="F148" s="242" t="s">
        <v>164</v>
      </c>
      <c r="G148" s="240"/>
      <c r="H148" s="243">
        <v>163.2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9" t="s">
        <v>142</v>
      </c>
      <c r="AU148" s="249" t="s">
        <v>86</v>
      </c>
      <c r="AV148" s="14" t="s">
        <v>86</v>
      </c>
      <c r="AW148" s="14" t="s">
        <v>32</v>
      </c>
      <c r="AX148" s="14" t="s">
        <v>76</v>
      </c>
      <c r="AY148" s="249" t="s">
        <v>132</v>
      </c>
    </row>
    <row r="149" spans="1:51" s="14" customFormat="1" ht="12">
      <c r="A149" s="14"/>
      <c r="B149" s="239"/>
      <c r="C149" s="240"/>
      <c r="D149" s="230" t="s">
        <v>142</v>
      </c>
      <c r="E149" s="241" t="s">
        <v>1</v>
      </c>
      <c r="F149" s="242" t="s">
        <v>165</v>
      </c>
      <c r="G149" s="240"/>
      <c r="H149" s="243">
        <v>8.08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9" t="s">
        <v>142</v>
      </c>
      <c r="AU149" s="249" t="s">
        <v>86</v>
      </c>
      <c r="AV149" s="14" t="s">
        <v>86</v>
      </c>
      <c r="AW149" s="14" t="s">
        <v>32</v>
      </c>
      <c r="AX149" s="14" t="s">
        <v>76</v>
      </c>
      <c r="AY149" s="249" t="s">
        <v>132</v>
      </c>
    </row>
    <row r="150" spans="1:51" s="14" customFormat="1" ht="12">
      <c r="A150" s="14"/>
      <c r="B150" s="239"/>
      <c r="C150" s="240"/>
      <c r="D150" s="230" t="s">
        <v>142</v>
      </c>
      <c r="E150" s="241" t="s">
        <v>1</v>
      </c>
      <c r="F150" s="242" t="s">
        <v>166</v>
      </c>
      <c r="G150" s="240"/>
      <c r="H150" s="243">
        <v>16.2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9" t="s">
        <v>142</v>
      </c>
      <c r="AU150" s="249" t="s">
        <v>86</v>
      </c>
      <c r="AV150" s="14" t="s">
        <v>86</v>
      </c>
      <c r="AW150" s="14" t="s">
        <v>32</v>
      </c>
      <c r="AX150" s="14" t="s">
        <v>76</v>
      </c>
      <c r="AY150" s="249" t="s">
        <v>132</v>
      </c>
    </row>
    <row r="151" spans="1:51" s="15" customFormat="1" ht="12">
      <c r="A151" s="15"/>
      <c r="B151" s="250"/>
      <c r="C151" s="251"/>
      <c r="D151" s="230" t="s">
        <v>142</v>
      </c>
      <c r="E151" s="252" t="s">
        <v>1</v>
      </c>
      <c r="F151" s="253" t="s">
        <v>157</v>
      </c>
      <c r="G151" s="251"/>
      <c r="H151" s="254">
        <v>297.88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0" t="s">
        <v>142</v>
      </c>
      <c r="AU151" s="260" t="s">
        <v>86</v>
      </c>
      <c r="AV151" s="15" t="s">
        <v>140</v>
      </c>
      <c r="AW151" s="15" t="s">
        <v>32</v>
      </c>
      <c r="AX151" s="15" t="s">
        <v>84</v>
      </c>
      <c r="AY151" s="260" t="s">
        <v>132</v>
      </c>
    </row>
    <row r="152" spans="1:65" s="2" customFormat="1" ht="12">
      <c r="A152" s="38"/>
      <c r="B152" s="39"/>
      <c r="C152" s="215" t="s">
        <v>140</v>
      </c>
      <c r="D152" s="215" t="s">
        <v>135</v>
      </c>
      <c r="E152" s="216" t="s">
        <v>167</v>
      </c>
      <c r="F152" s="217" t="s">
        <v>168</v>
      </c>
      <c r="G152" s="218" t="s">
        <v>149</v>
      </c>
      <c r="H152" s="219">
        <v>35.91</v>
      </c>
      <c r="I152" s="220"/>
      <c r="J152" s="221">
        <f>ROUND(I152*H152,2)</f>
        <v>0</v>
      </c>
      <c r="K152" s="217" t="s">
        <v>1</v>
      </c>
      <c r="L152" s="44"/>
      <c r="M152" s="222" t="s">
        <v>1</v>
      </c>
      <c r="N152" s="223" t="s">
        <v>41</v>
      </c>
      <c r="O152" s="91"/>
      <c r="P152" s="224">
        <f>O152*H152</f>
        <v>0</v>
      </c>
      <c r="Q152" s="224">
        <v>0.04218</v>
      </c>
      <c r="R152" s="224">
        <f>Q152*H152</f>
        <v>1.5146838</v>
      </c>
      <c r="S152" s="224">
        <v>0</v>
      </c>
      <c r="T152" s="22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6" t="s">
        <v>140</v>
      </c>
      <c r="AT152" s="226" t="s">
        <v>135</v>
      </c>
      <c r="AU152" s="226" t="s">
        <v>86</v>
      </c>
      <c r="AY152" s="17" t="s">
        <v>132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7" t="s">
        <v>84</v>
      </c>
      <c r="BK152" s="227">
        <f>ROUND(I152*H152,2)</f>
        <v>0</v>
      </c>
      <c r="BL152" s="17" t="s">
        <v>140</v>
      </c>
      <c r="BM152" s="226" t="s">
        <v>169</v>
      </c>
    </row>
    <row r="153" spans="1:51" s="14" customFormat="1" ht="12">
      <c r="A153" s="14"/>
      <c r="B153" s="239"/>
      <c r="C153" s="240"/>
      <c r="D153" s="230" t="s">
        <v>142</v>
      </c>
      <c r="E153" s="241" t="s">
        <v>1</v>
      </c>
      <c r="F153" s="242" t="s">
        <v>170</v>
      </c>
      <c r="G153" s="240"/>
      <c r="H153" s="243">
        <v>2.88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9" t="s">
        <v>142</v>
      </c>
      <c r="AU153" s="249" t="s">
        <v>86</v>
      </c>
      <c r="AV153" s="14" t="s">
        <v>86</v>
      </c>
      <c r="AW153" s="14" t="s">
        <v>32</v>
      </c>
      <c r="AX153" s="14" t="s">
        <v>76</v>
      </c>
      <c r="AY153" s="249" t="s">
        <v>132</v>
      </c>
    </row>
    <row r="154" spans="1:51" s="14" customFormat="1" ht="12">
      <c r="A154" s="14"/>
      <c r="B154" s="239"/>
      <c r="C154" s="240"/>
      <c r="D154" s="230" t="s">
        <v>142</v>
      </c>
      <c r="E154" s="241" t="s">
        <v>1</v>
      </c>
      <c r="F154" s="242" t="s">
        <v>171</v>
      </c>
      <c r="G154" s="240"/>
      <c r="H154" s="243">
        <v>10.53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9" t="s">
        <v>142</v>
      </c>
      <c r="AU154" s="249" t="s">
        <v>86</v>
      </c>
      <c r="AV154" s="14" t="s">
        <v>86</v>
      </c>
      <c r="AW154" s="14" t="s">
        <v>32</v>
      </c>
      <c r="AX154" s="14" t="s">
        <v>76</v>
      </c>
      <c r="AY154" s="249" t="s">
        <v>132</v>
      </c>
    </row>
    <row r="155" spans="1:51" s="14" customFormat="1" ht="12">
      <c r="A155" s="14"/>
      <c r="B155" s="239"/>
      <c r="C155" s="240"/>
      <c r="D155" s="230" t="s">
        <v>142</v>
      </c>
      <c r="E155" s="241" t="s">
        <v>1</v>
      </c>
      <c r="F155" s="242" t="s">
        <v>172</v>
      </c>
      <c r="G155" s="240"/>
      <c r="H155" s="243">
        <v>20.16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9" t="s">
        <v>142</v>
      </c>
      <c r="AU155" s="249" t="s">
        <v>86</v>
      </c>
      <c r="AV155" s="14" t="s">
        <v>86</v>
      </c>
      <c r="AW155" s="14" t="s">
        <v>32</v>
      </c>
      <c r="AX155" s="14" t="s">
        <v>76</v>
      </c>
      <c r="AY155" s="249" t="s">
        <v>132</v>
      </c>
    </row>
    <row r="156" spans="1:51" s="14" customFormat="1" ht="12">
      <c r="A156" s="14"/>
      <c r="B156" s="239"/>
      <c r="C156" s="240"/>
      <c r="D156" s="230" t="s">
        <v>142</v>
      </c>
      <c r="E156" s="241" t="s">
        <v>1</v>
      </c>
      <c r="F156" s="242" t="s">
        <v>173</v>
      </c>
      <c r="G156" s="240"/>
      <c r="H156" s="243">
        <v>0.45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9" t="s">
        <v>142</v>
      </c>
      <c r="AU156" s="249" t="s">
        <v>86</v>
      </c>
      <c r="AV156" s="14" t="s">
        <v>86</v>
      </c>
      <c r="AW156" s="14" t="s">
        <v>32</v>
      </c>
      <c r="AX156" s="14" t="s">
        <v>76</v>
      </c>
      <c r="AY156" s="249" t="s">
        <v>132</v>
      </c>
    </row>
    <row r="157" spans="1:51" s="14" customFormat="1" ht="12">
      <c r="A157" s="14"/>
      <c r="B157" s="239"/>
      <c r="C157" s="240"/>
      <c r="D157" s="230" t="s">
        <v>142</v>
      </c>
      <c r="E157" s="241" t="s">
        <v>1</v>
      </c>
      <c r="F157" s="242" t="s">
        <v>174</v>
      </c>
      <c r="G157" s="240"/>
      <c r="H157" s="243">
        <v>1.89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9" t="s">
        <v>142</v>
      </c>
      <c r="AU157" s="249" t="s">
        <v>86</v>
      </c>
      <c r="AV157" s="14" t="s">
        <v>86</v>
      </c>
      <c r="AW157" s="14" t="s">
        <v>32</v>
      </c>
      <c r="AX157" s="14" t="s">
        <v>76</v>
      </c>
      <c r="AY157" s="249" t="s">
        <v>132</v>
      </c>
    </row>
    <row r="158" spans="1:51" s="15" customFormat="1" ht="12">
      <c r="A158" s="15"/>
      <c r="B158" s="250"/>
      <c r="C158" s="251"/>
      <c r="D158" s="230" t="s">
        <v>142</v>
      </c>
      <c r="E158" s="252" t="s">
        <v>94</v>
      </c>
      <c r="F158" s="253" t="s">
        <v>157</v>
      </c>
      <c r="G158" s="251"/>
      <c r="H158" s="254">
        <v>35.91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0" t="s">
        <v>142</v>
      </c>
      <c r="AU158" s="260" t="s">
        <v>86</v>
      </c>
      <c r="AV158" s="15" t="s">
        <v>140</v>
      </c>
      <c r="AW158" s="15" t="s">
        <v>32</v>
      </c>
      <c r="AX158" s="15" t="s">
        <v>84</v>
      </c>
      <c r="AY158" s="260" t="s">
        <v>132</v>
      </c>
    </row>
    <row r="159" spans="1:65" s="2" customFormat="1" ht="12">
      <c r="A159" s="38"/>
      <c r="B159" s="39"/>
      <c r="C159" s="215" t="s">
        <v>144</v>
      </c>
      <c r="D159" s="215" t="s">
        <v>135</v>
      </c>
      <c r="E159" s="216" t="s">
        <v>175</v>
      </c>
      <c r="F159" s="217" t="s">
        <v>176</v>
      </c>
      <c r="G159" s="218" t="s">
        <v>149</v>
      </c>
      <c r="H159" s="219">
        <v>0.816</v>
      </c>
      <c r="I159" s="220"/>
      <c r="J159" s="221">
        <f>ROUND(I159*H159,2)</f>
        <v>0</v>
      </c>
      <c r="K159" s="217" t="s">
        <v>139</v>
      </c>
      <c r="L159" s="44"/>
      <c r="M159" s="222" t="s">
        <v>1</v>
      </c>
      <c r="N159" s="223" t="s">
        <v>41</v>
      </c>
      <c r="O159" s="91"/>
      <c r="P159" s="224">
        <f>O159*H159</f>
        <v>0</v>
      </c>
      <c r="Q159" s="224">
        <v>0.04984</v>
      </c>
      <c r="R159" s="224">
        <f>Q159*H159</f>
        <v>0.04066944</v>
      </c>
      <c r="S159" s="224">
        <v>0</v>
      </c>
      <c r="T159" s="22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6" t="s">
        <v>140</v>
      </c>
      <c r="AT159" s="226" t="s">
        <v>135</v>
      </c>
      <c r="AU159" s="226" t="s">
        <v>86</v>
      </c>
      <c r="AY159" s="17" t="s">
        <v>132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7" t="s">
        <v>84</v>
      </c>
      <c r="BK159" s="227">
        <f>ROUND(I159*H159,2)</f>
        <v>0</v>
      </c>
      <c r="BL159" s="17" t="s">
        <v>140</v>
      </c>
      <c r="BM159" s="226" t="s">
        <v>177</v>
      </c>
    </row>
    <row r="160" spans="1:51" s="13" customFormat="1" ht="12">
      <c r="A160" s="13"/>
      <c r="B160" s="228"/>
      <c r="C160" s="229"/>
      <c r="D160" s="230" t="s">
        <v>142</v>
      </c>
      <c r="E160" s="231" t="s">
        <v>1</v>
      </c>
      <c r="F160" s="232" t="s">
        <v>178</v>
      </c>
      <c r="G160" s="229"/>
      <c r="H160" s="231" t="s">
        <v>1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8" t="s">
        <v>142</v>
      </c>
      <c r="AU160" s="238" t="s">
        <v>86</v>
      </c>
      <c r="AV160" s="13" t="s">
        <v>84</v>
      </c>
      <c r="AW160" s="13" t="s">
        <v>32</v>
      </c>
      <c r="AX160" s="13" t="s">
        <v>76</v>
      </c>
      <c r="AY160" s="238" t="s">
        <v>132</v>
      </c>
    </row>
    <row r="161" spans="1:51" s="14" customFormat="1" ht="12">
      <c r="A161" s="14"/>
      <c r="B161" s="239"/>
      <c r="C161" s="240"/>
      <c r="D161" s="230" t="s">
        <v>142</v>
      </c>
      <c r="E161" s="241" t="s">
        <v>1</v>
      </c>
      <c r="F161" s="242" t="s">
        <v>179</v>
      </c>
      <c r="G161" s="240"/>
      <c r="H161" s="243">
        <v>0.816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9" t="s">
        <v>142</v>
      </c>
      <c r="AU161" s="249" t="s">
        <v>86</v>
      </c>
      <c r="AV161" s="14" t="s">
        <v>86</v>
      </c>
      <c r="AW161" s="14" t="s">
        <v>32</v>
      </c>
      <c r="AX161" s="14" t="s">
        <v>76</v>
      </c>
      <c r="AY161" s="249" t="s">
        <v>132</v>
      </c>
    </row>
    <row r="162" spans="1:51" s="15" customFormat="1" ht="12">
      <c r="A162" s="15"/>
      <c r="B162" s="250"/>
      <c r="C162" s="251"/>
      <c r="D162" s="230" t="s">
        <v>142</v>
      </c>
      <c r="E162" s="252" t="s">
        <v>1</v>
      </c>
      <c r="F162" s="253" t="s">
        <v>157</v>
      </c>
      <c r="G162" s="251"/>
      <c r="H162" s="254">
        <v>0.816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0" t="s">
        <v>142</v>
      </c>
      <c r="AU162" s="260" t="s">
        <v>86</v>
      </c>
      <c r="AV162" s="15" t="s">
        <v>140</v>
      </c>
      <c r="AW162" s="15" t="s">
        <v>32</v>
      </c>
      <c r="AX162" s="15" t="s">
        <v>84</v>
      </c>
      <c r="AY162" s="260" t="s">
        <v>132</v>
      </c>
    </row>
    <row r="163" spans="1:63" s="12" customFormat="1" ht="22.8" customHeight="1">
      <c r="A163" s="12"/>
      <c r="B163" s="199"/>
      <c r="C163" s="200"/>
      <c r="D163" s="201" t="s">
        <v>75</v>
      </c>
      <c r="E163" s="213" t="s">
        <v>180</v>
      </c>
      <c r="F163" s="213" t="s">
        <v>181</v>
      </c>
      <c r="G163" s="200"/>
      <c r="H163" s="200"/>
      <c r="I163" s="203"/>
      <c r="J163" s="214">
        <f>BK163</f>
        <v>0</v>
      </c>
      <c r="K163" s="200"/>
      <c r="L163" s="205"/>
      <c r="M163" s="206"/>
      <c r="N163" s="207"/>
      <c r="O163" s="207"/>
      <c r="P163" s="208">
        <f>SUM(P164:P204)</f>
        <v>0</v>
      </c>
      <c r="Q163" s="207"/>
      <c r="R163" s="208">
        <f>SUM(R164:R204)</f>
        <v>0</v>
      </c>
      <c r="S163" s="207"/>
      <c r="T163" s="209">
        <f>SUM(T164:T204)</f>
        <v>33.9503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0" t="s">
        <v>84</v>
      </c>
      <c r="AT163" s="211" t="s">
        <v>75</v>
      </c>
      <c r="AU163" s="211" t="s">
        <v>84</v>
      </c>
      <c r="AY163" s="210" t="s">
        <v>132</v>
      </c>
      <c r="BK163" s="212">
        <f>SUM(BK164:BK204)</f>
        <v>0</v>
      </c>
    </row>
    <row r="164" spans="1:65" s="2" customFormat="1" ht="33" customHeight="1">
      <c r="A164" s="38"/>
      <c r="B164" s="39"/>
      <c r="C164" s="215" t="s">
        <v>145</v>
      </c>
      <c r="D164" s="215" t="s">
        <v>135</v>
      </c>
      <c r="E164" s="216" t="s">
        <v>182</v>
      </c>
      <c r="F164" s="217" t="s">
        <v>183</v>
      </c>
      <c r="G164" s="218" t="s">
        <v>149</v>
      </c>
      <c r="H164" s="219">
        <v>883.5</v>
      </c>
      <c r="I164" s="220"/>
      <c r="J164" s="221">
        <f>ROUND(I164*H164,2)</f>
        <v>0</v>
      </c>
      <c r="K164" s="217" t="s">
        <v>139</v>
      </c>
      <c r="L164" s="44"/>
      <c r="M164" s="222" t="s">
        <v>1</v>
      </c>
      <c r="N164" s="223" t="s">
        <v>41</v>
      </c>
      <c r="O164" s="91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6" t="s">
        <v>140</v>
      </c>
      <c r="AT164" s="226" t="s">
        <v>135</v>
      </c>
      <c r="AU164" s="226" t="s">
        <v>86</v>
      </c>
      <c r="AY164" s="17" t="s">
        <v>132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7" t="s">
        <v>84</v>
      </c>
      <c r="BK164" s="227">
        <f>ROUND(I164*H164,2)</f>
        <v>0</v>
      </c>
      <c r="BL164" s="17" t="s">
        <v>140</v>
      </c>
      <c r="BM164" s="226" t="s">
        <v>184</v>
      </c>
    </row>
    <row r="165" spans="1:51" s="14" customFormat="1" ht="12">
      <c r="A165" s="14"/>
      <c r="B165" s="239"/>
      <c r="C165" s="240"/>
      <c r="D165" s="230" t="s">
        <v>142</v>
      </c>
      <c r="E165" s="241" t="s">
        <v>1</v>
      </c>
      <c r="F165" s="242" t="s">
        <v>185</v>
      </c>
      <c r="G165" s="240"/>
      <c r="H165" s="243">
        <v>142.5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9" t="s">
        <v>142</v>
      </c>
      <c r="AU165" s="249" t="s">
        <v>86</v>
      </c>
      <c r="AV165" s="14" t="s">
        <v>86</v>
      </c>
      <c r="AW165" s="14" t="s">
        <v>32</v>
      </c>
      <c r="AX165" s="14" t="s">
        <v>76</v>
      </c>
      <c r="AY165" s="249" t="s">
        <v>132</v>
      </c>
    </row>
    <row r="166" spans="1:51" s="14" customFormat="1" ht="12">
      <c r="A166" s="14"/>
      <c r="B166" s="239"/>
      <c r="C166" s="240"/>
      <c r="D166" s="230" t="s">
        <v>142</v>
      </c>
      <c r="E166" s="241" t="s">
        <v>1</v>
      </c>
      <c r="F166" s="242" t="s">
        <v>186</v>
      </c>
      <c r="G166" s="240"/>
      <c r="H166" s="243">
        <v>313.5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9" t="s">
        <v>142</v>
      </c>
      <c r="AU166" s="249" t="s">
        <v>86</v>
      </c>
      <c r="AV166" s="14" t="s">
        <v>86</v>
      </c>
      <c r="AW166" s="14" t="s">
        <v>32</v>
      </c>
      <c r="AX166" s="14" t="s">
        <v>76</v>
      </c>
      <c r="AY166" s="249" t="s">
        <v>132</v>
      </c>
    </row>
    <row r="167" spans="1:51" s="14" customFormat="1" ht="12">
      <c r="A167" s="14"/>
      <c r="B167" s="239"/>
      <c r="C167" s="240"/>
      <c r="D167" s="230" t="s">
        <v>142</v>
      </c>
      <c r="E167" s="241" t="s">
        <v>1</v>
      </c>
      <c r="F167" s="242" t="s">
        <v>187</v>
      </c>
      <c r="G167" s="240"/>
      <c r="H167" s="243">
        <v>313.5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9" t="s">
        <v>142</v>
      </c>
      <c r="AU167" s="249" t="s">
        <v>86</v>
      </c>
      <c r="AV167" s="14" t="s">
        <v>86</v>
      </c>
      <c r="AW167" s="14" t="s">
        <v>32</v>
      </c>
      <c r="AX167" s="14" t="s">
        <v>76</v>
      </c>
      <c r="AY167" s="249" t="s">
        <v>132</v>
      </c>
    </row>
    <row r="168" spans="1:51" s="14" customFormat="1" ht="12">
      <c r="A168" s="14"/>
      <c r="B168" s="239"/>
      <c r="C168" s="240"/>
      <c r="D168" s="230" t="s">
        <v>142</v>
      </c>
      <c r="E168" s="241" t="s">
        <v>1</v>
      </c>
      <c r="F168" s="242" t="s">
        <v>188</v>
      </c>
      <c r="G168" s="240"/>
      <c r="H168" s="243">
        <v>114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9" t="s">
        <v>142</v>
      </c>
      <c r="AU168" s="249" t="s">
        <v>86</v>
      </c>
      <c r="AV168" s="14" t="s">
        <v>86</v>
      </c>
      <c r="AW168" s="14" t="s">
        <v>32</v>
      </c>
      <c r="AX168" s="14" t="s">
        <v>76</v>
      </c>
      <c r="AY168" s="249" t="s">
        <v>132</v>
      </c>
    </row>
    <row r="169" spans="1:51" s="15" customFormat="1" ht="12">
      <c r="A169" s="15"/>
      <c r="B169" s="250"/>
      <c r="C169" s="251"/>
      <c r="D169" s="230" t="s">
        <v>142</v>
      </c>
      <c r="E169" s="252" t="s">
        <v>87</v>
      </c>
      <c r="F169" s="253" t="s">
        <v>157</v>
      </c>
      <c r="G169" s="251"/>
      <c r="H169" s="254">
        <v>883.5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0" t="s">
        <v>142</v>
      </c>
      <c r="AU169" s="260" t="s">
        <v>86</v>
      </c>
      <c r="AV169" s="15" t="s">
        <v>140</v>
      </c>
      <c r="AW169" s="15" t="s">
        <v>32</v>
      </c>
      <c r="AX169" s="15" t="s">
        <v>84</v>
      </c>
      <c r="AY169" s="260" t="s">
        <v>132</v>
      </c>
    </row>
    <row r="170" spans="1:65" s="2" customFormat="1" ht="33" customHeight="1">
      <c r="A170" s="38"/>
      <c r="B170" s="39"/>
      <c r="C170" s="215" t="s">
        <v>189</v>
      </c>
      <c r="D170" s="215" t="s">
        <v>135</v>
      </c>
      <c r="E170" s="216" t="s">
        <v>190</v>
      </c>
      <c r="F170" s="217" t="s">
        <v>191</v>
      </c>
      <c r="G170" s="218" t="s">
        <v>149</v>
      </c>
      <c r="H170" s="219">
        <v>35340</v>
      </c>
      <c r="I170" s="220"/>
      <c r="J170" s="221">
        <f>ROUND(I170*H170,2)</f>
        <v>0</v>
      </c>
      <c r="K170" s="217" t="s">
        <v>139</v>
      </c>
      <c r="L170" s="44"/>
      <c r="M170" s="222" t="s">
        <v>1</v>
      </c>
      <c r="N170" s="223" t="s">
        <v>41</v>
      </c>
      <c r="O170" s="91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6" t="s">
        <v>140</v>
      </c>
      <c r="AT170" s="226" t="s">
        <v>135</v>
      </c>
      <c r="AU170" s="226" t="s">
        <v>86</v>
      </c>
      <c r="AY170" s="17" t="s">
        <v>132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7" t="s">
        <v>84</v>
      </c>
      <c r="BK170" s="227">
        <f>ROUND(I170*H170,2)</f>
        <v>0</v>
      </c>
      <c r="BL170" s="17" t="s">
        <v>140</v>
      </c>
      <c r="BM170" s="226" t="s">
        <v>192</v>
      </c>
    </row>
    <row r="171" spans="1:51" s="14" customFormat="1" ht="12">
      <c r="A171" s="14"/>
      <c r="B171" s="239"/>
      <c r="C171" s="240"/>
      <c r="D171" s="230" t="s">
        <v>142</v>
      </c>
      <c r="E171" s="241" t="s">
        <v>1</v>
      </c>
      <c r="F171" s="242" t="s">
        <v>193</v>
      </c>
      <c r="G171" s="240"/>
      <c r="H171" s="243">
        <v>35340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9" t="s">
        <v>142</v>
      </c>
      <c r="AU171" s="249" t="s">
        <v>86</v>
      </c>
      <c r="AV171" s="14" t="s">
        <v>86</v>
      </c>
      <c r="AW171" s="14" t="s">
        <v>32</v>
      </c>
      <c r="AX171" s="14" t="s">
        <v>84</v>
      </c>
      <c r="AY171" s="249" t="s">
        <v>132</v>
      </c>
    </row>
    <row r="172" spans="1:65" s="2" customFormat="1" ht="33" customHeight="1">
      <c r="A172" s="38"/>
      <c r="B172" s="39"/>
      <c r="C172" s="215" t="s">
        <v>194</v>
      </c>
      <c r="D172" s="215" t="s">
        <v>135</v>
      </c>
      <c r="E172" s="216" t="s">
        <v>195</v>
      </c>
      <c r="F172" s="217" t="s">
        <v>196</v>
      </c>
      <c r="G172" s="218" t="s">
        <v>149</v>
      </c>
      <c r="H172" s="219">
        <v>883.5</v>
      </c>
      <c r="I172" s="220"/>
      <c r="J172" s="221">
        <f>ROUND(I172*H172,2)</f>
        <v>0</v>
      </c>
      <c r="K172" s="217" t="s">
        <v>139</v>
      </c>
      <c r="L172" s="44"/>
      <c r="M172" s="222" t="s">
        <v>1</v>
      </c>
      <c r="N172" s="223" t="s">
        <v>41</v>
      </c>
      <c r="O172" s="91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6" t="s">
        <v>140</v>
      </c>
      <c r="AT172" s="226" t="s">
        <v>135</v>
      </c>
      <c r="AU172" s="226" t="s">
        <v>86</v>
      </c>
      <c r="AY172" s="17" t="s">
        <v>132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7" t="s">
        <v>84</v>
      </c>
      <c r="BK172" s="227">
        <f>ROUND(I172*H172,2)</f>
        <v>0</v>
      </c>
      <c r="BL172" s="17" t="s">
        <v>140</v>
      </c>
      <c r="BM172" s="226" t="s">
        <v>197</v>
      </c>
    </row>
    <row r="173" spans="1:51" s="14" customFormat="1" ht="12">
      <c r="A173" s="14"/>
      <c r="B173" s="239"/>
      <c r="C173" s="240"/>
      <c r="D173" s="230" t="s">
        <v>142</v>
      </c>
      <c r="E173" s="241" t="s">
        <v>1</v>
      </c>
      <c r="F173" s="242" t="s">
        <v>87</v>
      </c>
      <c r="G173" s="240"/>
      <c r="H173" s="243">
        <v>883.5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9" t="s">
        <v>142</v>
      </c>
      <c r="AU173" s="249" t="s">
        <v>86</v>
      </c>
      <c r="AV173" s="14" t="s">
        <v>86</v>
      </c>
      <c r="AW173" s="14" t="s">
        <v>32</v>
      </c>
      <c r="AX173" s="14" t="s">
        <v>84</v>
      </c>
      <c r="AY173" s="249" t="s">
        <v>132</v>
      </c>
    </row>
    <row r="174" spans="1:65" s="2" customFormat="1" ht="21.75" customHeight="1">
      <c r="A174" s="38"/>
      <c r="B174" s="39"/>
      <c r="C174" s="215" t="s">
        <v>180</v>
      </c>
      <c r="D174" s="215" t="s">
        <v>135</v>
      </c>
      <c r="E174" s="216" t="s">
        <v>198</v>
      </c>
      <c r="F174" s="217" t="s">
        <v>199</v>
      </c>
      <c r="G174" s="218" t="s">
        <v>149</v>
      </c>
      <c r="H174" s="219">
        <v>883.5</v>
      </c>
      <c r="I174" s="220"/>
      <c r="J174" s="221">
        <f>ROUND(I174*H174,2)</f>
        <v>0</v>
      </c>
      <c r="K174" s="217" t="s">
        <v>139</v>
      </c>
      <c r="L174" s="44"/>
      <c r="M174" s="222" t="s">
        <v>1</v>
      </c>
      <c r="N174" s="223" t="s">
        <v>41</v>
      </c>
      <c r="O174" s="91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6" t="s">
        <v>140</v>
      </c>
      <c r="AT174" s="226" t="s">
        <v>135</v>
      </c>
      <c r="AU174" s="226" t="s">
        <v>86</v>
      </c>
      <c r="AY174" s="17" t="s">
        <v>132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7" t="s">
        <v>84</v>
      </c>
      <c r="BK174" s="227">
        <f>ROUND(I174*H174,2)</f>
        <v>0</v>
      </c>
      <c r="BL174" s="17" t="s">
        <v>140</v>
      </c>
      <c r="BM174" s="226" t="s">
        <v>200</v>
      </c>
    </row>
    <row r="175" spans="1:51" s="14" customFormat="1" ht="12">
      <c r="A175" s="14"/>
      <c r="B175" s="239"/>
      <c r="C175" s="240"/>
      <c r="D175" s="230" t="s">
        <v>142</v>
      </c>
      <c r="E175" s="241" t="s">
        <v>1</v>
      </c>
      <c r="F175" s="242" t="s">
        <v>87</v>
      </c>
      <c r="G175" s="240"/>
      <c r="H175" s="243">
        <v>883.5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9" t="s">
        <v>142</v>
      </c>
      <c r="AU175" s="249" t="s">
        <v>86</v>
      </c>
      <c r="AV175" s="14" t="s">
        <v>86</v>
      </c>
      <c r="AW175" s="14" t="s">
        <v>32</v>
      </c>
      <c r="AX175" s="14" t="s">
        <v>84</v>
      </c>
      <c r="AY175" s="249" t="s">
        <v>132</v>
      </c>
    </row>
    <row r="176" spans="1:65" s="2" customFormat="1" ht="21.75" customHeight="1">
      <c r="A176" s="38"/>
      <c r="B176" s="39"/>
      <c r="C176" s="215" t="s">
        <v>201</v>
      </c>
      <c r="D176" s="215" t="s">
        <v>135</v>
      </c>
      <c r="E176" s="216" t="s">
        <v>202</v>
      </c>
      <c r="F176" s="217" t="s">
        <v>203</v>
      </c>
      <c r="G176" s="218" t="s">
        <v>149</v>
      </c>
      <c r="H176" s="219">
        <v>35340</v>
      </c>
      <c r="I176" s="220"/>
      <c r="J176" s="221">
        <f>ROUND(I176*H176,2)</f>
        <v>0</v>
      </c>
      <c r="K176" s="217" t="s">
        <v>139</v>
      </c>
      <c r="L176" s="44"/>
      <c r="M176" s="222" t="s">
        <v>1</v>
      </c>
      <c r="N176" s="223" t="s">
        <v>41</v>
      </c>
      <c r="O176" s="91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6" t="s">
        <v>140</v>
      </c>
      <c r="AT176" s="226" t="s">
        <v>135</v>
      </c>
      <c r="AU176" s="226" t="s">
        <v>86</v>
      </c>
      <c r="AY176" s="17" t="s">
        <v>132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7" t="s">
        <v>84</v>
      </c>
      <c r="BK176" s="227">
        <f>ROUND(I176*H176,2)</f>
        <v>0</v>
      </c>
      <c r="BL176" s="17" t="s">
        <v>140</v>
      </c>
      <c r="BM176" s="226" t="s">
        <v>204</v>
      </c>
    </row>
    <row r="177" spans="1:51" s="14" customFormat="1" ht="12">
      <c r="A177" s="14"/>
      <c r="B177" s="239"/>
      <c r="C177" s="240"/>
      <c r="D177" s="230" t="s">
        <v>142</v>
      </c>
      <c r="E177" s="241" t="s">
        <v>1</v>
      </c>
      <c r="F177" s="242" t="s">
        <v>193</v>
      </c>
      <c r="G177" s="240"/>
      <c r="H177" s="243">
        <v>35340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9" t="s">
        <v>142</v>
      </c>
      <c r="AU177" s="249" t="s">
        <v>86</v>
      </c>
      <c r="AV177" s="14" t="s">
        <v>86</v>
      </c>
      <c r="AW177" s="14" t="s">
        <v>32</v>
      </c>
      <c r="AX177" s="14" t="s">
        <v>84</v>
      </c>
      <c r="AY177" s="249" t="s">
        <v>132</v>
      </c>
    </row>
    <row r="178" spans="1:65" s="2" customFormat="1" ht="21.75" customHeight="1">
      <c r="A178" s="38"/>
      <c r="B178" s="39"/>
      <c r="C178" s="215" t="s">
        <v>205</v>
      </c>
      <c r="D178" s="215" t="s">
        <v>135</v>
      </c>
      <c r="E178" s="216" t="s">
        <v>206</v>
      </c>
      <c r="F178" s="217" t="s">
        <v>207</v>
      </c>
      <c r="G178" s="218" t="s">
        <v>149</v>
      </c>
      <c r="H178" s="219">
        <v>883.5</v>
      </c>
      <c r="I178" s="220"/>
      <c r="J178" s="221">
        <f>ROUND(I178*H178,2)</f>
        <v>0</v>
      </c>
      <c r="K178" s="217" t="s">
        <v>139</v>
      </c>
      <c r="L178" s="44"/>
      <c r="M178" s="222" t="s">
        <v>1</v>
      </c>
      <c r="N178" s="223" t="s">
        <v>41</v>
      </c>
      <c r="O178" s="91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6" t="s">
        <v>140</v>
      </c>
      <c r="AT178" s="226" t="s">
        <v>135</v>
      </c>
      <c r="AU178" s="226" t="s">
        <v>86</v>
      </c>
      <c r="AY178" s="17" t="s">
        <v>132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7" t="s">
        <v>84</v>
      </c>
      <c r="BK178" s="227">
        <f>ROUND(I178*H178,2)</f>
        <v>0</v>
      </c>
      <c r="BL178" s="17" t="s">
        <v>140</v>
      </c>
      <c r="BM178" s="226" t="s">
        <v>208</v>
      </c>
    </row>
    <row r="179" spans="1:51" s="14" customFormat="1" ht="12">
      <c r="A179" s="14"/>
      <c r="B179" s="239"/>
      <c r="C179" s="240"/>
      <c r="D179" s="230" t="s">
        <v>142</v>
      </c>
      <c r="E179" s="241" t="s">
        <v>1</v>
      </c>
      <c r="F179" s="242" t="s">
        <v>87</v>
      </c>
      <c r="G179" s="240"/>
      <c r="H179" s="243">
        <v>883.5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9" t="s">
        <v>142</v>
      </c>
      <c r="AU179" s="249" t="s">
        <v>86</v>
      </c>
      <c r="AV179" s="14" t="s">
        <v>86</v>
      </c>
      <c r="AW179" s="14" t="s">
        <v>32</v>
      </c>
      <c r="AX179" s="14" t="s">
        <v>84</v>
      </c>
      <c r="AY179" s="249" t="s">
        <v>132</v>
      </c>
    </row>
    <row r="180" spans="1:65" s="2" customFormat="1" ht="21.75" customHeight="1">
      <c r="A180" s="38"/>
      <c r="B180" s="39"/>
      <c r="C180" s="215" t="s">
        <v>209</v>
      </c>
      <c r="D180" s="215" t="s">
        <v>135</v>
      </c>
      <c r="E180" s="216" t="s">
        <v>210</v>
      </c>
      <c r="F180" s="217" t="s">
        <v>211</v>
      </c>
      <c r="G180" s="218" t="s">
        <v>149</v>
      </c>
      <c r="H180" s="219">
        <v>6.24</v>
      </c>
      <c r="I180" s="220"/>
      <c r="J180" s="221">
        <f>ROUND(I180*H180,2)</f>
        <v>0</v>
      </c>
      <c r="K180" s="217" t="s">
        <v>139</v>
      </c>
      <c r="L180" s="44"/>
      <c r="M180" s="222" t="s">
        <v>1</v>
      </c>
      <c r="N180" s="223" t="s">
        <v>41</v>
      </c>
      <c r="O180" s="91"/>
      <c r="P180" s="224">
        <f>O180*H180</f>
        <v>0</v>
      </c>
      <c r="Q180" s="224">
        <v>0</v>
      </c>
      <c r="R180" s="224">
        <f>Q180*H180</f>
        <v>0</v>
      </c>
      <c r="S180" s="224">
        <v>0.082</v>
      </c>
      <c r="T180" s="225">
        <f>S180*H180</f>
        <v>0.51168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6" t="s">
        <v>140</v>
      </c>
      <c r="AT180" s="226" t="s">
        <v>135</v>
      </c>
      <c r="AU180" s="226" t="s">
        <v>86</v>
      </c>
      <c r="AY180" s="17" t="s">
        <v>132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7" t="s">
        <v>84</v>
      </c>
      <c r="BK180" s="227">
        <f>ROUND(I180*H180,2)</f>
        <v>0</v>
      </c>
      <c r="BL180" s="17" t="s">
        <v>140</v>
      </c>
      <c r="BM180" s="226" t="s">
        <v>212</v>
      </c>
    </row>
    <row r="181" spans="1:51" s="14" customFormat="1" ht="12">
      <c r="A181" s="14"/>
      <c r="B181" s="239"/>
      <c r="C181" s="240"/>
      <c r="D181" s="230" t="s">
        <v>142</v>
      </c>
      <c r="E181" s="241" t="s">
        <v>1</v>
      </c>
      <c r="F181" s="242" t="s">
        <v>213</v>
      </c>
      <c r="G181" s="240"/>
      <c r="H181" s="243">
        <v>3.6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9" t="s">
        <v>142</v>
      </c>
      <c r="AU181" s="249" t="s">
        <v>86</v>
      </c>
      <c r="AV181" s="14" t="s">
        <v>86</v>
      </c>
      <c r="AW181" s="14" t="s">
        <v>32</v>
      </c>
      <c r="AX181" s="14" t="s">
        <v>76</v>
      </c>
      <c r="AY181" s="249" t="s">
        <v>132</v>
      </c>
    </row>
    <row r="182" spans="1:51" s="14" customFormat="1" ht="12">
      <c r="A182" s="14"/>
      <c r="B182" s="239"/>
      <c r="C182" s="240"/>
      <c r="D182" s="230" t="s">
        <v>142</v>
      </c>
      <c r="E182" s="241" t="s">
        <v>1</v>
      </c>
      <c r="F182" s="242" t="s">
        <v>214</v>
      </c>
      <c r="G182" s="240"/>
      <c r="H182" s="243">
        <v>2.64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9" t="s">
        <v>142</v>
      </c>
      <c r="AU182" s="249" t="s">
        <v>86</v>
      </c>
      <c r="AV182" s="14" t="s">
        <v>86</v>
      </c>
      <c r="AW182" s="14" t="s">
        <v>32</v>
      </c>
      <c r="AX182" s="14" t="s">
        <v>76</v>
      </c>
      <c r="AY182" s="249" t="s">
        <v>132</v>
      </c>
    </row>
    <row r="183" spans="1:51" s="15" customFormat="1" ht="12">
      <c r="A183" s="15"/>
      <c r="B183" s="250"/>
      <c r="C183" s="251"/>
      <c r="D183" s="230" t="s">
        <v>142</v>
      </c>
      <c r="E183" s="252" t="s">
        <v>1</v>
      </c>
      <c r="F183" s="253" t="s">
        <v>157</v>
      </c>
      <c r="G183" s="251"/>
      <c r="H183" s="254">
        <v>6.24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0" t="s">
        <v>142</v>
      </c>
      <c r="AU183" s="260" t="s">
        <v>86</v>
      </c>
      <c r="AV183" s="15" t="s">
        <v>140</v>
      </c>
      <c r="AW183" s="15" t="s">
        <v>32</v>
      </c>
      <c r="AX183" s="15" t="s">
        <v>84</v>
      </c>
      <c r="AY183" s="260" t="s">
        <v>132</v>
      </c>
    </row>
    <row r="184" spans="1:65" s="2" customFormat="1" ht="12">
      <c r="A184" s="38"/>
      <c r="B184" s="39"/>
      <c r="C184" s="215" t="s">
        <v>215</v>
      </c>
      <c r="D184" s="215" t="s">
        <v>135</v>
      </c>
      <c r="E184" s="216" t="s">
        <v>216</v>
      </c>
      <c r="F184" s="217" t="s">
        <v>217</v>
      </c>
      <c r="G184" s="218" t="s">
        <v>149</v>
      </c>
      <c r="H184" s="219">
        <v>56.28</v>
      </c>
      <c r="I184" s="220"/>
      <c r="J184" s="221">
        <f>ROUND(I184*H184,2)</f>
        <v>0</v>
      </c>
      <c r="K184" s="217" t="s">
        <v>139</v>
      </c>
      <c r="L184" s="44"/>
      <c r="M184" s="222" t="s">
        <v>1</v>
      </c>
      <c r="N184" s="223" t="s">
        <v>41</v>
      </c>
      <c r="O184" s="91"/>
      <c r="P184" s="224">
        <f>O184*H184</f>
        <v>0</v>
      </c>
      <c r="Q184" s="224">
        <v>0</v>
      </c>
      <c r="R184" s="224">
        <f>Q184*H184</f>
        <v>0</v>
      </c>
      <c r="S184" s="224">
        <v>0.055</v>
      </c>
      <c r="T184" s="225">
        <f>S184*H184</f>
        <v>3.0954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6" t="s">
        <v>140</v>
      </c>
      <c r="AT184" s="226" t="s">
        <v>135</v>
      </c>
      <c r="AU184" s="226" t="s">
        <v>86</v>
      </c>
      <c r="AY184" s="17" t="s">
        <v>132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7" t="s">
        <v>84</v>
      </c>
      <c r="BK184" s="227">
        <f>ROUND(I184*H184,2)</f>
        <v>0</v>
      </c>
      <c r="BL184" s="17" t="s">
        <v>140</v>
      </c>
      <c r="BM184" s="226" t="s">
        <v>218</v>
      </c>
    </row>
    <row r="185" spans="1:51" s="13" customFormat="1" ht="12">
      <c r="A185" s="13"/>
      <c r="B185" s="228"/>
      <c r="C185" s="229"/>
      <c r="D185" s="230" t="s">
        <v>142</v>
      </c>
      <c r="E185" s="231" t="s">
        <v>1</v>
      </c>
      <c r="F185" s="232" t="s">
        <v>219</v>
      </c>
      <c r="G185" s="229"/>
      <c r="H185" s="231" t="s">
        <v>1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142</v>
      </c>
      <c r="AU185" s="238" t="s">
        <v>86</v>
      </c>
      <c r="AV185" s="13" t="s">
        <v>84</v>
      </c>
      <c r="AW185" s="13" t="s">
        <v>32</v>
      </c>
      <c r="AX185" s="13" t="s">
        <v>76</v>
      </c>
      <c r="AY185" s="238" t="s">
        <v>132</v>
      </c>
    </row>
    <row r="186" spans="1:51" s="14" customFormat="1" ht="12">
      <c r="A186" s="14"/>
      <c r="B186" s="239"/>
      <c r="C186" s="240"/>
      <c r="D186" s="230" t="s">
        <v>142</v>
      </c>
      <c r="E186" s="241" t="s">
        <v>1</v>
      </c>
      <c r="F186" s="242" t="s">
        <v>220</v>
      </c>
      <c r="G186" s="240"/>
      <c r="H186" s="243">
        <v>4.32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9" t="s">
        <v>142</v>
      </c>
      <c r="AU186" s="249" t="s">
        <v>86</v>
      </c>
      <c r="AV186" s="14" t="s">
        <v>86</v>
      </c>
      <c r="AW186" s="14" t="s">
        <v>32</v>
      </c>
      <c r="AX186" s="14" t="s">
        <v>76</v>
      </c>
      <c r="AY186" s="249" t="s">
        <v>132</v>
      </c>
    </row>
    <row r="187" spans="1:51" s="14" customFormat="1" ht="12">
      <c r="A187" s="14"/>
      <c r="B187" s="239"/>
      <c r="C187" s="240"/>
      <c r="D187" s="230" t="s">
        <v>142</v>
      </c>
      <c r="E187" s="241" t="s">
        <v>1</v>
      </c>
      <c r="F187" s="242" t="s">
        <v>221</v>
      </c>
      <c r="G187" s="240"/>
      <c r="H187" s="243">
        <v>16.2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9" t="s">
        <v>142</v>
      </c>
      <c r="AU187" s="249" t="s">
        <v>86</v>
      </c>
      <c r="AV187" s="14" t="s">
        <v>86</v>
      </c>
      <c r="AW187" s="14" t="s">
        <v>32</v>
      </c>
      <c r="AX187" s="14" t="s">
        <v>76</v>
      </c>
      <c r="AY187" s="249" t="s">
        <v>132</v>
      </c>
    </row>
    <row r="188" spans="1:51" s="14" customFormat="1" ht="12">
      <c r="A188" s="14"/>
      <c r="B188" s="239"/>
      <c r="C188" s="240"/>
      <c r="D188" s="230" t="s">
        <v>142</v>
      </c>
      <c r="E188" s="241" t="s">
        <v>1</v>
      </c>
      <c r="F188" s="242" t="s">
        <v>222</v>
      </c>
      <c r="G188" s="240"/>
      <c r="H188" s="243">
        <v>31.68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9" t="s">
        <v>142</v>
      </c>
      <c r="AU188" s="249" t="s">
        <v>86</v>
      </c>
      <c r="AV188" s="14" t="s">
        <v>86</v>
      </c>
      <c r="AW188" s="14" t="s">
        <v>32</v>
      </c>
      <c r="AX188" s="14" t="s">
        <v>76</v>
      </c>
      <c r="AY188" s="249" t="s">
        <v>132</v>
      </c>
    </row>
    <row r="189" spans="1:51" s="14" customFormat="1" ht="12">
      <c r="A189" s="14"/>
      <c r="B189" s="239"/>
      <c r="C189" s="240"/>
      <c r="D189" s="230" t="s">
        <v>142</v>
      </c>
      <c r="E189" s="241" t="s">
        <v>1</v>
      </c>
      <c r="F189" s="242" t="s">
        <v>155</v>
      </c>
      <c r="G189" s="240"/>
      <c r="H189" s="243">
        <v>0.9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9" t="s">
        <v>142</v>
      </c>
      <c r="AU189" s="249" t="s">
        <v>86</v>
      </c>
      <c r="AV189" s="14" t="s">
        <v>86</v>
      </c>
      <c r="AW189" s="14" t="s">
        <v>32</v>
      </c>
      <c r="AX189" s="14" t="s">
        <v>76</v>
      </c>
      <c r="AY189" s="249" t="s">
        <v>132</v>
      </c>
    </row>
    <row r="190" spans="1:51" s="14" customFormat="1" ht="12">
      <c r="A190" s="14"/>
      <c r="B190" s="239"/>
      <c r="C190" s="240"/>
      <c r="D190" s="230" t="s">
        <v>142</v>
      </c>
      <c r="E190" s="241" t="s">
        <v>1</v>
      </c>
      <c r="F190" s="242" t="s">
        <v>223</v>
      </c>
      <c r="G190" s="240"/>
      <c r="H190" s="243">
        <v>2.7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9" t="s">
        <v>142</v>
      </c>
      <c r="AU190" s="249" t="s">
        <v>86</v>
      </c>
      <c r="AV190" s="14" t="s">
        <v>86</v>
      </c>
      <c r="AW190" s="14" t="s">
        <v>32</v>
      </c>
      <c r="AX190" s="14" t="s">
        <v>76</v>
      </c>
      <c r="AY190" s="249" t="s">
        <v>132</v>
      </c>
    </row>
    <row r="191" spans="1:51" s="14" customFormat="1" ht="12">
      <c r="A191" s="14"/>
      <c r="B191" s="239"/>
      <c r="C191" s="240"/>
      <c r="D191" s="230" t="s">
        <v>142</v>
      </c>
      <c r="E191" s="241" t="s">
        <v>1</v>
      </c>
      <c r="F191" s="242" t="s">
        <v>224</v>
      </c>
      <c r="G191" s="240"/>
      <c r="H191" s="243">
        <v>0.48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9" t="s">
        <v>142</v>
      </c>
      <c r="AU191" s="249" t="s">
        <v>86</v>
      </c>
      <c r="AV191" s="14" t="s">
        <v>86</v>
      </c>
      <c r="AW191" s="14" t="s">
        <v>32</v>
      </c>
      <c r="AX191" s="14" t="s">
        <v>76</v>
      </c>
      <c r="AY191" s="249" t="s">
        <v>132</v>
      </c>
    </row>
    <row r="192" spans="1:51" s="15" customFormat="1" ht="12">
      <c r="A192" s="15"/>
      <c r="B192" s="250"/>
      <c r="C192" s="251"/>
      <c r="D192" s="230" t="s">
        <v>142</v>
      </c>
      <c r="E192" s="252" t="s">
        <v>1</v>
      </c>
      <c r="F192" s="253" t="s">
        <v>157</v>
      </c>
      <c r="G192" s="251"/>
      <c r="H192" s="254">
        <v>56.28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0" t="s">
        <v>142</v>
      </c>
      <c r="AU192" s="260" t="s">
        <v>86</v>
      </c>
      <c r="AV192" s="15" t="s">
        <v>140</v>
      </c>
      <c r="AW192" s="15" t="s">
        <v>32</v>
      </c>
      <c r="AX192" s="15" t="s">
        <v>84</v>
      </c>
      <c r="AY192" s="260" t="s">
        <v>132</v>
      </c>
    </row>
    <row r="193" spans="1:65" s="2" customFormat="1" ht="12">
      <c r="A193" s="38"/>
      <c r="B193" s="39"/>
      <c r="C193" s="215" t="s">
        <v>225</v>
      </c>
      <c r="D193" s="215" t="s">
        <v>135</v>
      </c>
      <c r="E193" s="216" t="s">
        <v>226</v>
      </c>
      <c r="F193" s="217" t="s">
        <v>227</v>
      </c>
      <c r="G193" s="218" t="s">
        <v>149</v>
      </c>
      <c r="H193" s="219">
        <v>98.33</v>
      </c>
      <c r="I193" s="220"/>
      <c r="J193" s="221">
        <f>ROUND(I193*H193,2)</f>
        <v>0</v>
      </c>
      <c r="K193" s="217" t="s">
        <v>139</v>
      </c>
      <c r="L193" s="44"/>
      <c r="M193" s="222" t="s">
        <v>1</v>
      </c>
      <c r="N193" s="223" t="s">
        <v>41</v>
      </c>
      <c r="O193" s="91"/>
      <c r="P193" s="224">
        <f>O193*H193</f>
        <v>0</v>
      </c>
      <c r="Q193" s="224">
        <v>0</v>
      </c>
      <c r="R193" s="224">
        <f>Q193*H193</f>
        <v>0</v>
      </c>
      <c r="S193" s="224">
        <v>0.034</v>
      </c>
      <c r="T193" s="225">
        <f>S193*H193</f>
        <v>3.34322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6" t="s">
        <v>140</v>
      </c>
      <c r="AT193" s="226" t="s">
        <v>135</v>
      </c>
      <c r="AU193" s="226" t="s">
        <v>86</v>
      </c>
      <c r="AY193" s="17" t="s">
        <v>132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7" t="s">
        <v>84</v>
      </c>
      <c r="BK193" s="227">
        <f>ROUND(I193*H193,2)</f>
        <v>0</v>
      </c>
      <c r="BL193" s="17" t="s">
        <v>140</v>
      </c>
      <c r="BM193" s="226" t="s">
        <v>228</v>
      </c>
    </row>
    <row r="194" spans="1:51" s="14" customFormat="1" ht="12">
      <c r="A194" s="14"/>
      <c r="B194" s="239"/>
      <c r="C194" s="240"/>
      <c r="D194" s="230" t="s">
        <v>142</v>
      </c>
      <c r="E194" s="241" t="s">
        <v>1</v>
      </c>
      <c r="F194" s="242" t="s">
        <v>229</v>
      </c>
      <c r="G194" s="240"/>
      <c r="H194" s="243">
        <v>4.32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9" t="s">
        <v>142</v>
      </c>
      <c r="AU194" s="249" t="s">
        <v>86</v>
      </c>
      <c r="AV194" s="14" t="s">
        <v>86</v>
      </c>
      <c r="AW194" s="14" t="s">
        <v>32</v>
      </c>
      <c r="AX194" s="14" t="s">
        <v>76</v>
      </c>
      <c r="AY194" s="249" t="s">
        <v>132</v>
      </c>
    </row>
    <row r="195" spans="1:51" s="14" customFormat="1" ht="12">
      <c r="A195" s="14"/>
      <c r="B195" s="239"/>
      <c r="C195" s="240"/>
      <c r="D195" s="230" t="s">
        <v>142</v>
      </c>
      <c r="E195" s="241" t="s">
        <v>1</v>
      </c>
      <c r="F195" s="242" t="s">
        <v>230</v>
      </c>
      <c r="G195" s="240"/>
      <c r="H195" s="243">
        <v>24.3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9" t="s">
        <v>142</v>
      </c>
      <c r="AU195" s="249" t="s">
        <v>86</v>
      </c>
      <c r="AV195" s="14" t="s">
        <v>86</v>
      </c>
      <c r="AW195" s="14" t="s">
        <v>32</v>
      </c>
      <c r="AX195" s="14" t="s">
        <v>76</v>
      </c>
      <c r="AY195" s="249" t="s">
        <v>132</v>
      </c>
    </row>
    <row r="196" spans="1:51" s="14" customFormat="1" ht="12">
      <c r="A196" s="14"/>
      <c r="B196" s="239"/>
      <c r="C196" s="240"/>
      <c r="D196" s="230" t="s">
        <v>142</v>
      </c>
      <c r="E196" s="241" t="s">
        <v>1</v>
      </c>
      <c r="F196" s="242" t="s">
        <v>231</v>
      </c>
      <c r="G196" s="240"/>
      <c r="H196" s="243">
        <v>60.72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9" t="s">
        <v>142</v>
      </c>
      <c r="AU196" s="249" t="s">
        <v>86</v>
      </c>
      <c r="AV196" s="14" t="s">
        <v>86</v>
      </c>
      <c r="AW196" s="14" t="s">
        <v>32</v>
      </c>
      <c r="AX196" s="14" t="s">
        <v>76</v>
      </c>
      <c r="AY196" s="249" t="s">
        <v>132</v>
      </c>
    </row>
    <row r="197" spans="1:51" s="14" customFormat="1" ht="12">
      <c r="A197" s="14"/>
      <c r="B197" s="239"/>
      <c r="C197" s="240"/>
      <c r="D197" s="230" t="s">
        <v>142</v>
      </c>
      <c r="E197" s="241" t="s">
        <v>1</v>
      </c>
      <c r="F197" s="242" t="s">
        <v>232</v>
      </c>
      <c r="G197" s="240"/>
      <c r="H197" s="243">
        <v>3.59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9" t="s">
        <v>142</v>
      </c>
      <c r="AU197" s="249" t="s">
        <v>86</v>
      </c>
      <c r="AV197" s="14" t="s">
        <v>86</v>
      </c>
      <c r="AW197" s="14" t="s">
        <v>32</v>
      </c>
      <c r="AX197" s="14" t="s">
        <v>76</v>
      </c>
      <c r="AY197" s="249" t="s">
        <v>132</v>
      </c>
    </row>
    <row r="198" spans="1:51" s="14" customFormat="1" ht="12">
      <c r="A198" s="14"/>
      <c r="B198" s="239"/>
      <c r="C198" s="240"/>
      <c r="D198" s="230" t="s">
        <v>142</v>
      </c>
      <c r="E198" s="241" t="s">
        <v>1</v>
      </c>
      <c r="F198" s="242" t="s">
        <v>233</v>
      </c>
      <c r="G198" s="240"/>
      <c r="H198" s="243">
        <v>5.4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9" t="s">
        <v>142</v>
      </c>
      <c r="AU198" s="249" t="s">
        <v>86</v>
      </c>
      <c r="AV198" s="14" t="s">
        <v>86</v>
      </c>
      <c r="AW198" s="14" t="s">
        <v>32</v>
      </c>
      <c r="AX198" s="14" t="s">
        <v>76</v>
      </c>
      <c r="AY198" s="249" t="s">
        <v>132</v>
      </c>
    </row>
    <row r="199" spans="1:51" s="15" customFormat="1" ht="12">
      <c r="A199" s="15"/>
      <c r="B199" s="250"/>
      <c r="C199" s="251"/>
      <c r="D199" s="230" t="s">
        <v>142</v>
      </c>
      <c r="E199" s="252" t="s">
        <v>1</v>
      </c>
      <c r="F199" s="253" t="s">
        <v>157</v>
      </c>
      <c r="G199" s="251"/>
      <c r="H199" s="254">
        <v>98.33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0" t="s">
        <v>142</v>
      </c>
      <c r="AU199" s="260" t="s">
        <v>86</v>
      </c>
      <c r="AV199" s="15" t="s">
        <v>140</v>
      </c>
      <c r="AW199" s="15" t="s">
        <v>32</v>
      </c>
      <c r="AX199" s="15" t="s">
        <v>84</v>
      </c>
      <c r="AY199" s="260" t="s">
        <v>132</v>
      </c>
    </row>
    <row r="200" spans="1:65" s="2" customFormat="1" ht="12">
      <c r="A200" s="38"/>
      <c r="B200" s="39"/>
      <c r="C200" s="215" t="s">
        <v>8</v>
      </c>
      <c r="D200" s="215" t="s">
        <v>135</v>
      </c>
      <c r="E200" s="216" t="s">
        <v>234</v>
      </c>
      <c r="F200" s="217" t="s">
        <v>235</v>
      </c>
      <c r="G200" s="218" t="s">
        <v>138</v>
      </c>
      <c r="H200" s="219">
        <v>15</v>
      </c>
      <c r="I200" s="220"/>
      <c r="J200" s="221">
        <f>ROUND(I200*H200,2)</f>
        <v>0</v>
      </c>
      <c r="K200" s="217" t="s">
        <v>139</v>
      </c>
      <c r="L200" s="44"/>
      <c r="M200" s="222" t="s">
        <v>1</v>
      </c>
      <c r="N200" s="223" t="s">
        <v>41</v>
      </c>
      <c r="O200" s="91"/>
      <c r="P200" s="224">
        <f>O200*H200</f>
        <v>0</v>
      </c>
      <c r="Q200" s="224">
        <v>0</v>
      </c>
      <c r="R200" s="224">
        <f>Q200*H200</f>
        <v>0</v>
      </c>
      <c r="S200" s="224">
        <v>1.8</v>
      </c>
      <c r="T200" s="225">
        <f>S200*H200</f>
        <v>27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6" t="s">
        <v>140</v>
      </c>
      <c r="AT200" s="226" t="s">
        <v>135</v>
      </c>
      <c r="AU200" s="226" t="s">
        <v>86</v>
      </c>
      <c r="AY200" s="17" t="s">
        <v>132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7" t="s">
        <v>84</v>
      </c>
      <c r="BK200" s="227">
        <f>ROUND(I200*H200,2)</f>
        <v>0</v>
      </c>
      <c r="BL200" s="17" t="s">
        <v>140</v>
      </c>
      <c r="BM200" s="226" t="s">
        <v>236</v>
      </c>
    </row>
    <row r="201" spans="1:47" s="2" customFormat="1" ht="12">
      <c r="A201" s="38"/>
      <c r="B201" s="39"/>
      <c r="C201" s="40"/>
      <c r="D201" s="230" t="s">
        <v>237</v>
      </c>
      <c r="E201" s="40"/>
      <c r="F201" s="261" t="s">
        <v>238</v>
      </c>
      <c r="G201" s="40"/>
      <c r="H201" s="40"/>
      <c r="I201" s="262"/>
      <c r="J201" s="40"/>
      <c r="K201" s="40"/>
      <c r="L201" s="44"/>
      <c r="M201" s="263"/>
      <c r="N201" s="264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237</v>
      </c>
      <c r="AU201" s="17" t="s">
        <v>86</v>
      </c>
    </row>
    <row r="202" spans="1:51" s="13" customFormat="1" ht="12">
      <c r="A202" s="13"/>
      <c r="B202" s="228"/>
      <c r="C202" s="229"/>
      <c r="D202" s="230" t="s">
        <v>142</v>
      </c>
      <c r="E202" s="231" t="s">
        <v>1</v>
      </c>
      <c r="F202" s="232" t="s">
        <v>239</v>
      </c>
      <c r="G202" s="229"/>
      <c r="H202" s="231" t="s">
        <v>1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8" t="s">
        <v>142</v>
      </c>
      <c r="AU202" s="238" t="s">
        <v>86</v>
      </c>
      <c r="AV202" s="13" t="s">
        <v>84</v>
      </c>
      <c r="AW202" s="13" t="s">
        <v>32</v>
      </c>
      <c r="AX202" s="13" t="s">
        <v>76</v>
      </c>
      <c r="AY202" s="238" t="s">
        <v>132</v>
      </c>
    </row>
    <row r="203" spans="1:51" s="14" customFormat="1" ht="12">
      <c r="A203" s="14"/>
      <c r="B203" s="239"/>
      <c r="C203" s="240"/>
      <c r="D203" s="230" t="s">
        <v>142</v>
      </c>
      <c r="E203" s="241" t="s">
        <v>1</v>
      </c>
      <c r="F203" s="242" t="s">
        <v>8</v>
      </c>
      <c r="G203" s="240"/>
      <c r="H203" s="243">
        <v>15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9" t="s">
        <v>142</v>
      </c>
      <c r="AU203" s="249" t="s">
        <v>86</v>
      </c>
      <c r="AV203" s="14" t="s">
        <v>86</v>
      </c>
      <c r="AW203" s="14" t="s">
        <v>32</v>
      </c>
      <c r="AX203" s="14" t="s">
        <v>76</v>
      </c>
      <c r="AY203" s="249" t="s">
        <v>132</v>
      </c>
    </row>
    <row r="204" spans="1:51" s="15" customFormat="1" ht="12">
      <c r="A204" s="15"/>
      <c r="B204" s="250"/>
      <c r="C204" s="251"/>
      <c r="D204" s="230" t="s">
        <v>142</v>
      </c>
      <c r="E204" s="252" t="s">
        <v>1</v>
      </c>
      <c r="F204" s="253" t="s">
        <v>157</v>
      </c>
      <c r="G204" s="251"/>
      <c r="H204" s="254">
        <v>15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0" t="s">
        <v>142</v>
      </c>
      <c r="AU204" s="260" t="s">
        <v>86</v>
      </c>
      <c r="AV204" s="15" t="s">
        <v>140</v>
      </c>
      <c r="AW204" s="15" t="s">
        <v>32</v>
      </c>
      <c r="AX204" s="15" t="s">
        <v>84</v>
      </c>
      <c r="AY204" s="260" t="s">
        <v>132</v>
      </c>
    </row>
    <row r="205" spans="1:63" s="12" customFormat="1" ht="22.8" customHeight="1">
      <c r="A205" s="12"/>
      <c r="B205" s="199"/>
      <c r="C205" s="200"/>
      <c r="D205" s="201" t="s">
        <v>75</v>
      </c>
      <c r="E205" s="213" t="s">
        <v>240</v>
      </c>
      <c r="F205" s="213" t="s">
        <v>241</v>
      </c>
      <c r="G205" s="200"/>
      <c r="H205" s="200"/>
      <c r="I205" s="203"/>
      <c r="J205" s="214">
        <f>BK205</f>
        <v>0</v>
      </c>
      <c r="K205" s="200"/>
      <c r="L205" s="205"/>
      <c r="M205" s="206"/>
      <c r="N205" s="207"/>
      <c r="O205" s="207"/>
      <c r="P205" s="208">
        <f>SUM(P206:P210)</f>
        <v>0</v>
      </c>
      <c r="Q205" s="207"/>
      <c r="R205" s="208">
        <f>SUM(R206:R210)</f>
        <v>0</v>
      </c>
      <c r="S205" s="207"/>
      <c r="T205" s="209">
        <f>SUM(T206:T210)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0" t="s">
        <v>84</v>
      </c>
      <c r="AT205" s="211" t="s">
        <v>75</v>
      </c>
      <c r="AU205" s="211" t="s">
        <v>84</v>
      </c>
      <c r="AY205" s="210" t="s">
        <v>132</v>
      </c>
      <c r="BK205" s="212">
        <f>SUM(BK206:BK210)</f>
        <v>0</v>
      </c>
    </row>
    <row r="206" spans="1:65" s="2" customFormat="1" ht="12">
      <c r="A206" s="38"/>
      <c r="B206" s="39"/>
      <c r="C206" s="215" t="s">
        <v>242</v>
      </c>
      <c r="D206" s="215" t="s">
        <v>135</v>
      </c>
      <c r="E206" s="216" t="s">
        <v>243</v>
      </c>
      <c r="F206" s="217" t="s">
        <v>244</v>
      </c>
      <c r="G206" s="218" t="s">
        <v>245</v>
      </c>
      <c r="H206" s="219">
        <v>33.95</v>
      </c>
      <c r="I206" s="220"/>
      <c r="J206" s="221">
        <f>ROUND(I206*H206,2)</f>
        <v>0</v>
      </c>
      <c r="K206" s="217" t="s">
        <v>139</v>
      </c>
      <c r="L206" s="44"/>
      <c r="M206" s="222" t="s">
        <v>1</v>
      </c>
      <c r="N206" s="223" t="s">
        <v>41</v>
      </c>
      <c r="O206" s="91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6" t="s">
        <v>140</v>
      </c>
      <c r="AT206" s="226" t="s">
        <v>135</v>
      </c>
      <c r="AU206" s="226" t="s">
        <v>86</v>
      </c>
      <c r="AY206" s="17" t="s">
        <v>132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7" t="s">
        <v>84</v>
      </c>
      <c r="BK206" s="227">
        <f>ROUND(I206*H206,2)</f>
        <v>0</v>
      </c>
      <c r="BL206" s="17" t="s">
        <v>140</v>
      </c>
      <c r="BM206" s="226" t="s">
        <v>246</v>
      </c>
    </row>
    <row r="207" spans="1:65" s="2" customFormat="1" ht="12">
      <c r="A207" s="38"/>
      <c r="B207" s="39"/>
      <c r="C207" s="215" t="s">
        <v>247</v>
      </c>
      <c r="D207" s="215" t="s">
        <v>135</v>
      </c>
      <c r="E207" s="216" t="s">
        <v>248</v>
      </c>
      <c r="F207" s="217" t="s">
        <v>249</v>
      </c>
      <c r="G207" s="218" t="s">
        <v>245</v>
      </c>
      <c r="H207" s="219">
        <v>33.95</v>
      </c>
      <c r="I207" s="220"/>
      <c r="J207" s="221">
        <f>ROUND(I207*H207,2)</f>
        <v>0</v>
      </c>
      <c r="K207" s="217" t="s">
        <v>139</v>
      </c>
      <c r="L207" s="44"/>
      <c r="M207" s="222" t="s">
        <v>1</v>
      </c>
      <c r="N207" s="223" t="s">
        <v>41</v>
      </c>
      <c r="O207" s="91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6" t="s">
        <v>140</v>
      </c>
      <c r="AT207" s="226" t="s">
        <v>135</v>
      </c>
      <c r="AU207" s="226" t="s">
        <v>86</v>
      </c>
      <c r="AY207" s="17" t="s">
        <v>132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7" t="s">
        <v>84</v>
      </c>
      <c r="BK207" s="227">
        <f>ROUND(I207*H207,2)</f>
        <v>0</v>
      </c>
      <c r="BL207" s="17" t="s">
        <v>140</v>
      </c>
      <c r="BM207" s="226" t="s">
        <v>250</v>
      </c>
    </row>
    <row r="208" spans="1:65" s="2" customFormat="1" ht="12">
      <c r="A208" s="38"/>
      <c r="B208" s="39"/>
      <c r="C208" s="215" t="s">
        <v>251</v>
      </c>
      <c r="D208" s="215" t="s">
        <v>135</v>
      </c>
      <c r="E208" s="216" t="s">
        <v>252</v>
      </c>
      <c r="F208" s="217" t="s">
        <v>253</v>
      </c>
      <c r="G208" s="218" t="s">
        <v>245</v>
      </c>
      <c r="H208" s="219">
        <v>305.55</v>
      </c>
      <c r="I208" s="220"/>
      <c r="J208" s="221">
        <f>ROUND(I208*H208,2)</f>
        <v>0</v>
      </c>
      <c r="K208" s="217" t="s">
        <v>139</v>
      </c>
      <c r="L208" s="44"/>
      <c r="M208" s="222" t="s">
        <v>1</v>
      </c>
      <c r="N208" s="223" t="s">
        <v>41</v>
      </c>
      <c r="O208" s="91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6" t="s">
        <v>140</v>
      </c>
      <c r="AT208" s="226" t="s">
        <v>135</v>
      </c>
      <c r="AU208" s="226" t="s">
        <v>86</v>
      </c>
      <c r="AY208" s="17" t="s">
        <v>132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7" t="s">
        <v>84</v>
      </c>
      <c r="BK208" s="227">
        <f>ROUND(I208*H208,2)</f>
        <v>0</v>
      </c>
      <c r="BL208" s="17" t="s">
        <v>140</v>
      </c>
      <c r="BM208" s="226" t="s">
        <v>254</v>
      </c>
    </row>
    <row r="209" spans="1:47" s="2" customFormat="1" ht="12">
      <c r="A209" s="38"/>
      <c r="B209" s="39"/>
      <c r="C209" s="40"/>
      <c r="D209" s="230" t="s">
        <v>237</v>
      </c>
      <c r="E209" s="40"/>
      <c r="F209" s="261" t="s">
        <v>255</v>
      </c>
      <c r="G209" s="40"/>
      <c r="H209" s="40"/>
      <c r="I209" s="262"/>
      <c r="J209" s="40"/>
      <c r="K209" s="40"/>
      <c r="L209" s="44"/>
      <c r="M209" s="263"/>
      <c r="N209" s="264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237</v>
      </c>
      <c r="AU209" s="17" t="s">
        <v>86</v>
      </c>
    </row>
    <row r="210" spans="1:51" s="14" customFormat="1" ht="12">
      <c r="A210" s="14"/>
      <c r="B210" s="239"/>
      <c r="C210" s="240"/>
      <c r="D210" s="230" t="s">
        <v>142</v>
      </c>
      <c r="E210" s="240"/>
      <c r="F210" s="242" t="s">
        <v>256</v>
      </c>
      <c r="G210" s="240"/>
      <c r="H210" s="243">
        <v>305.55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9" t="s">
        <v>142</v>
      </c>
      <c r="AU210" s="249" t="s">
        <v>86</v>
      </c>
      <c r="AV210" s="14" t="s">
        <v>86</v>
      </c>
      <c r="AW210" s="14" t="s">
        <v>4</v>
      </c>
      <c r="AX210" s="14" t="s">
        <v>84</v>
      </c>
      <c r="AY210" s="249" t="s">
        <v>132</v>
      </c>
    </row>
    <row r="211" spans="1:63" s="12" customFormat="1" ht="22.8" customHeight="1">
      <c r="A211" s="12"/>
      <c r="B211" s="199"/>
      <c r="C211" s="200"/>
      <c r="D211" s="201" t="s">
        <v>75</v>
      </c>
      <c r="E211" s="213" t="s">
        <v>257</v>
      </c>
      <c r="F211" s="213" t="s">
        <v>258</v>
      </c>
      <c r="G211" s="200"/>
      <c r="H211" s="200"/>
      <c r="I211" s="203"/>
      <c r="J211" s="214">
        <f>BK211</f>
        <v>0</v>
      </c>
      <c r="K211" s="200"/>
      <c r="L211" s="205"/>
      <c r="M211" s="206"/>
      <c r="N211" s="207"/>
      <c r="O211" s="207"/>
      <c r="P211" s="208">
        <f>P212</f>
        <v>0</v>
      </c>
      <c r="Q211" s="207"/>
      <c r="R211" s="208">
        <f>R212</f>
        <v>0</v>
      </c>
      <c r="S211" s="207"/>
      <c r="T211" s="209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0" t="s">
        <v>84</v>
      </c>
      <c r="AT211" s="211" t="s">
        <v>75</v>
      </c>
      <c r="AU211" s="211" t="s">
        <v>84</v>
      </c>
      <c r="AY211" s="210" t="s">
        <v>132</v>
      </c>
      <c r="BK211" s="212">
        <f>BK212</f>
        <v>0</v>
      </c>
    </row>
    <row r="212" spans="1:65" s="2" customFormat="1" ht="16.5" customHeight="1">
      <c r="A212" s="38"/>
      <c r="B212" s="39"/>
      <c r="C212" s="215" t="s">
        <v>259</v>
      </c>
      <c r="D212" s="215" t="s">
        <v>135</v>
      </c>
      <c r="E212" s="216" t="s">
        <v>260</v>
      </c>
      <c r="F212" s="217" t="s">
        <v>261</v>
      </c>
      <c r="G212" s="218" t="s">
        <v>245</v>
      </c>
      <c r="H212" s="219">
        <v>13.74</v>
      </c>
      <c r="I212" s="220"/>
      <c r="J212" s="221">
        <f>ROUND(I212*H212,2)</f>
        <v>0</v>
      </c>
      <c r="K212" s="217" t="s">
        <v>139</v>
      </c>
      <c r="L212" s="44"/>
      <c r="M212" s="222" t="s">
        <v>1</v>
      </c>
      <c r="N212" s="223" t="s">
        <v>41</v>
      </c>
      <c r="O212" s="91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6" t="s">
        <v>140</v>
      </c>
      <c r="AT212" s="226" t="s">
        <v>135</v>
      </c>
      <c r="AU212" s="226" t="s">
        <v>86</v>
      </c>
      <c r="AY212" s="17" t="s">
        <v>132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7" t="s">
        <v>84</v>
      </c>
      <c r="BK212" s="227">
        <f>ROUND(I212*H212,2)</f>
        <v>0</v>
      </c>
      <c r="BL212" s="17" t="s">
        <v>140</v>
      </c>
      <c r="BM212" s="226" t="s">
        <v>262</v>
      </c>
    </row>
    <row r="213" spans="1:63" s="12" customFormat="1" ht="25.9" customHeight="1">
      <c r="A213" s="12"/>
      <c r="B213" s="199"/>
      <c r="C213" s="200"/>
      <c r="D213" s="201" t="s">
        <v>75</v>
      </c>
      <c r="E213" s="202" t="s">
        <v>263</v>
      </c>
      <c r="F213" s="202" t="s">
        <v>264</v>
      </c>
      <c r="G213" s="200"/>
      <c r="H213" s="200"/>
      <c r="I213" s="203"/>
      <c r="J213" s="204">
        <f>BK213</f>
        <v>0</v>
      </c>
      <c r="K213" s="200"/>
      <c r="L213" s="205"/>
      <c r="M213" s="206"/>
      <c r="N213" s="207"/>
      <c r="O213" s="207"/>
      <c r="P213" s="208">
        <f>P214+P222+P237+P242</f>
        <v>0</v>
      </c>
      <c r="Q213" s="207"/>
      <c r="R213" s="208">
        <f>R214+R222+R237+R242</f>
        <v>0.31800520000000004</v>
      </c>
      <c r="S213" s="207"/>
      <c r="T213" s="209">
        <f>T214+T222+T237+T242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0" t="s">
        <v>86</v>
      </c>
      <c r="AT213" s="211" t="s">
        <v>75</v>
      </c>
      <c r="AU213" s="211" t="s">
        <v>76</v>
      </c>
      <c r="AY213" s="210" t="s">
        <v>132</v>
      </c>
      <c r="BK213" s="212">
        <f>BK214+BK222+BK237+BK242</f>
        <v>0</v>
      </c>
    </row>
    <row r="214" spans="1:63" s="12" customFormat="1" ht="22.8" customHeight="1">
      <c r="A214" s="12"/>
      <c r="B214" s="199"/>
      <c r="C214" s="200"/>
      <c r="D214" s="201" t="s">
        <v>75</v>
      </c>
      <c r="E214" s="213" t="s">
        <v>265</v>
      </c>
      <c r="F214" s="213" t="s">
        <v>266</v>
      </c>
      <c r="G214" s="200"/>
      <c r="H214" s="200"/>
      <c r="I214" s="203"/>
      <c r="J214" s="214">
        <f>BK214</f>
        <v>0</v>
      </c>
      <c r="K214" s="200"/>
      <c r="L214" s="205"/>
      <c r="M214" s="206"/>
      <c r="N214" s="207"/>
      <c r="O214" s="207"/>
      <c r="P214" s="208">
        <f>SUM(P215:P221)</f>
        <v>0</v>
      </c>
      <c r="Q214" s="207"/>
      <c r="R214" s="208">
        <f>SUM(R215:R221)</f>
        <v>0.005238</v>
      </c>
      <c r="S214" s="207"/>
      <c r="T214" s="209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0" t="s">
        <v>86</v>
      </c>
      <c r="AT214" s="211" t="s">
        <v>75</v>
      </c>
      <c r="AU214" s="211" t="s">
        <v>84</v>
      </c>
      <c r="AY214" s="210" t="s">
        <v>132</v>
      </c>
      <c r="BK214" s="212">
        <f>SUM(BK215:BK221)</f>
        <v>0</v>
      </c>
    </row>
    <row r="215" spans="1:65" s="2" customFormat="1" ht="16.5" customHeight="1">
      <c r="A215" s="38"/>
      <c r="B215" s="39"/>
      <c r="C215" s="215" t="s">
        <v>267</v>
      </c>
      <c r="D215" s="215" t="s">
        <v>135</v>
      </c>
      <c r="E215" s="216" t="s">
        <v>268</v>
      </c>
      <c r="F215" s="217" t="s">
        <v>269</v>
      </c>
      <c r="G215" s="218" t="s">
        <v>160</v>
      </c>
      <c r="H215" s="219">
        <v>56.12</v>
      </c>
      <c r="I215" s="220"/>
      <c r="J215" s="221">
        <f>ROUND(I215*H215,2)</f>
        <v>0</v>
      </c>
      <c r="K215" s="217" t="s">
        <v>1</v>
      </c>
      <c r="L215" s="44"/>
      <c r="M215" s="222" t="s">
        <v>1</v>
      </c>
      <c r="N215" s="223" t="s">
        <v>41</v>
      </c>
      <c r="O215" s="91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6" t="s">
        <v>242</v>
      </c>
      <c r="AT215" s="226" t="s">
        <v>135</v>
      </c>
      <c r="AU215" s="226" t="s">
        <v>86</v>
      </c>
      <c r="AY215" s="17" t="s">
        <v>132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7" t="s">
        <v>84</v>
      </c>
      <c r="BK215" s="227">
        <f>ROUND(I215*H215,2)</f>
        <v>0</v>
      </c>
      <c r="BL215" s="17" t="s">
        <v>242</v>
      </c>
      <c r="BM215" s="226" t="s">
        <v>270</v>
      </c>
    </row>
    <row r="216" spans="1:47" s="2" customFormat="1" ht="12">
      <c r="A216" s="38"/>
      <c r="B216" s="39"/>
      <c r="C216" s="40"/>
      <c r="D216" s="230" t="s">
        <v>237</v>
      </c>
      <c r="E216" s="40"/>
      <c r="F216" s="261" t="s">
        <v>271</v>
      </c>
      <c r="G216" s="40"/>
      <c r="H216" s="40"/>
      <c r="I216" s="262"/>
      <c r="J216" s="40"/>
      <c r="K216" s="40"/>
      <c r="L216" s="44"/>
      <c r="M216" s="263"/>
      <c r="N216" s="264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237</v>
      </c>
      <c r="AU216" s="17" t="s">
        <v>86</v>
      </c>
    </row>
    <row r="217" spans="1:51" s="14" customFormat="1" ht="12">
      <c r="A217" s="14"/>
      <c r="B217" s="239"/>
      <c r="C217" s="240"/>
      <c r="D217" s="230" t="s">
        <v>142</v>
      </c>
      <c r="E217" s="241" t="s">
        <v>1</v>
      </c>
      <c r="F217" s="242" t="s">
        <v>272</v>
      </c>
      <c r="G217" s="240"/>
      <c r="H217" s="243">
        <v>56.12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9" t="s">
        <v>142</v>
      </c>
      <c r="AU217" s="249" t="s">
        <v>86</v>
      </c>
      <c r="AV217" s="14" t="s">
        <v>86</v>
      </c>
      <c r="AW217" s="14" t="s">
        <v>32</v>
      </c>
      <c r="AX217" s="14" t="s">
        <v>84</v>
      </c>
      <c r="AY217" s="249" t="s">
        <v>132</v>
      </c>
    </row>
    <row r="218" spans="1:65" s="2" customFormat="1" ht="12">
      <c r="A218" s="38"/>
      <c r="B218" s="39"/>
      <c r="C218" s="215" t="s">
        <v>7</v>
      </c>
      <c r="D218" s="215" t="s">
        <v>135</v>
      </c>
      <c r="E218" s="216" t="s">
        <v>273</v>
      </c>
      <c r="F218" s="217" t="s">
        <v>274</v>
      </c>
      <c r="G218" s="218" t="s">
        <v>160</v>
      </c>
      <c r="H218" s="219">
        <v>1.8</v>
      </c>
      <c r="I218" s="220"/>
      <c r="J218" s="221">
        <f>ROUND(I218*H218,2)</f>
        <v>0</v>
      </c>
      <c r="K218" s="217" t="s">
        <v>139</v>
      </c>
      <c r="L218" s="44"/>
      <c r="M218" s="222" t="s">
        <v>1</v>
      </c>
      <c r="N218" s="223" t="s">
        <v>41</v>
      </c>
      <c r="O218" s="91"/>
      <c r="P218" s="224">
        <f>O218*H218</f>
        <v>0</v>
      </c>
      <c r="Q218" s="224">
        <v>0.00291</v>
      </c>
      <c r="R218" s="224">
        <f>Q218*H218</f>
        <v>0.005238</v>
      </c>
      <c r="S218" s="224">
        <v>0</v>
      </c>
      <c r="T218" s="22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6" t="s">
        <v>242</v>
      </c>
      <c r="AT218" s="226" t="s">
        <v>135</v>
      </c>
      <c r="AU218" s="226" t="s">
        <v>86</v>
      </c>
      <c r="AY218" s="17" t="s">
        <v>132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7" t="s">
        <v>84</v>
      </c>
      <c r="BK218" s="227">
        <f>ROUND(I218*H218,2)</f>
        <v>0</v>
      </c>
      <c r="BL218" s="17" t="s">
        <v>242</v>
      </c>
      <c r="BM218" s="226" t="s">
        <v>275</v>
      </c>
    </row>
    <row r="219" spans="1:51" s="14" customFormat="1" ht="12">
      <c r="A219" s="14"/>
      <c r="B219" s="239"/>
      <c r="C219" s="240"/>
      <c r="D219" s="230" t="s">
        <v>142</v>
      </c>
      <c r="E219" s="241" t="s">
        <v>1</v>
      </c>
      <c r="F219" s="242" t="s">
        <v>276</v>
      </c>
      <c r="G219" s="240"/>
      <c r="H219" s="243">
        <v>1.8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9" t="s">
        <v>142</v>
      </c>
      <c r="AU219" s="249" t="s">
        <v>86</v>
      </c>
      <c r="AV219" s="14" t="s">
        <v>86</v>
      </c>
      <c r="AW219" s="14" t="s">
        <v>32</v>
      </c>
      <c r="AX219" s="14" t="s">
        <v>76</v>
      </c>
      <c r="AY219" s="249" t="s">
        <v>132</v>
      </c>
    </row>
    <row r="220" spans="1:51" s="15" customFormat="1" ht="12">
      <c r="A220" s="15"/>
      <c r="B220" s="250"/>
      <c r="C220" s="251"/>
      <c r="D220" s="230" t="s">
        <v>142</v>
      </c>
      <c r="E220" s="252" t="s">
        <v>1</v>
      </c>
      <c r="F220" s="253" t="s">
        <v>157</v>
      </c>
      <c r="G220" s="251"/>
      <c r="H220" s="254">
        <v>1.8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0" t="s">
        <v>142</v>
      </c>
      <c r="AU220" s="260" t="s">
        <v>86</v>
      </c>
      <c r="AV220" s="15" t="s">
        <v>140</v>
      </c>
      <c r="AW220" s="15" t="s">
        <v>32</v>
      </c>
      <c r="AX220" s="15" t="s">
        <v>84</v>
      </c>
      <c r="AY220" s="260" t="s">
        <v>132</v>
      </c>
    </row>
    <row r="221" spans="1:65" s="2" customFormat="1" ht="12">
      <c r="A221" s="38"/>
      <c r="B221" s="39"/>
      <c r="C221" s="215" t="s">
        <v>277</v>
      </c>
      <c r="D221" s="215" t="s">
        <v>135</v>
      </c>
      <c r="E221" s="216" t="s">
        <v>278</v>
      </c>
      <c r="F221" s="217" t="s">
        <v>279</v>
      </c>
      <c r="G221" s="218" t="s">
        <v>280</v>
      </c>
      <c r="H221" s="265"/>
      <c r="I221" s="220"/>
      <c r="J221" s="221">
        <f>ROUND(I221*H221,2)</f>
        <v>0</v>
      </c>
      <c r="K221" s="217" t="s">
        <v>139</v>
      </c>
      <c r="L221" s="44"/>
      <c r="M221" s="222" t="s">
        <v>1</v>
      </c>
      <c r="N221" s="223" t="s">
        <v>41</v>
      </c>
      <c r="O221" s="91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6" t="s">
        <v>242</v>
      </c>
      <c r="AT221" s="226" t="s">
        <v>135</v>
      </c>
      <c r="AU221" s="226" t="s">
        <v>86</v>
      </c>
      <c r="AY221" s="17" t="s">
        <v>132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7" t="s">
        <v>84</v>
      </c>
      <c r="BK221" s="227">
        <f>ROUND(I221*H221,2)</f>
        <v>0</v>
      </c>
      <c r="BL221" s="17" t="s">
        <v>242</v>
      </c>
      <c r="BM221" s="226" t="s">
        <v>281</v>
      </c>
    </row>
    <row r="222" spans="1:63" s="12" customFormat="1" ht="22.8" customHeight="1">
      <c r="A222" s="12"/>
      <c r="B222" s="199"/>
      <c r="C222" s="200"/>
      <c r="D222" s="201" t="s">
        <v>75</v>
      </c>
      <c r="E222" s="213" t="s">
        <v>282</v>
      </c>
      <c r="F222" s="213" t="s">
        <v>283</v>
      </c>
      <c r="G222" s="200"/>
      <c r="H222" s="200"/>
      <c r="I222" s="203"/>
      <c r="J222" s="214">
        <f>BK222</f>
        <v>0</v>
      </c>
      <c r="K222" s="200"/>
      <c r="L222" s="205"/>
      <c r="M222" s="206"/>
      <c r="N222" s="207"/>
      <c r="O222" s="207"/>
      <c r="P222" s="208">
        <f>SUM(P223:P236)</f>
        <v>0</v>
      </c>
      <c r="Q222" s="207"/>
      <c r="R222" s="208">
        <f>SUM(R223:R236)</f>
        <v>0</v>
      </c>
      <c r="S222" s="207"/>
      <c r="T222" s="209">
        <f>SUM(T223:T236)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0" t="s">
        <v>86</v>
      </c>
      <c r="AT222" s="211" t="s">
        <v>75</v>
      </c>
      <c r="AU222" s="211" t="s">
        <v>84</v>
      </c>
      <c r="AY222" s="210" t="s">
        <v>132</v>
      </c>
      <c r="BK222" s="212">
        <f>SUM(BK223:BK236)</f>
        <v>0</v>
      </c>
    </row>
    <row r="223" spans="1:65" s="2" customFormat="1" ht="12">
      <c r="A223" s="38"/>
      <c r="B223" s="39"/>
      <c r="C223" s="215" t="s">
        <v>284</v>
      </c>
      <c r="D223" s="215" t="s">
        <v>135</v>
      </c>
      <c r="E223" s="216" t="s">
        <v>285</v>
      </c>
      <c r="F223" s="217" t="s">
        <v>286</v>
      </c>
      <c r="G223" s="218" t="s">
        <v>287</v>
      </c>
      <c r="H223" s="219">
        <v>8</v>
      </c>
      <c r="I223" s="220"/>
      <c r="J223" s="221">
        <f>ROUND(I223*H223,2)</f>
        <v>0</v>
      </c>
      <c r="K223" s="217" t="s">
        <v>1</v>
      </c>
      <c r="L223" s="44"/>
      <c r="M223" s="222" t="s">
        <v>1</v>
      </c>
      <c r="N223" s="223" t="s">
        <v>41</v>
      </c>
      <c r="O223" s="91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6" t="s">
        <v>242</v>
      </c>
      <c r="AT223" s="226" t="s">
        <v>135</v>
      </c>
      <c r="AU223" s="226" t="s">
        <v>86</v>
      </c>
      <c r="AY223" s="17" t="s">
        <v>132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7" t="s">
        <v>84</v>
      </c>
      <c r="BK223" s="227">
        <f>ROUND(I223*H223,2)</f>
        <v>0</v>
      </c>
      <c r="BL223" s="17" t="s">
        <v>242</v>
      </c>
      <c r="BM223" s="226" t="s">
        <v>288</v>
      </c>
    </row>
    <row r="224" spans="1:47" s="2" customFormat="1" ht="12">
      <c r="A224" s="38"/>
      <c r="B224" s="39"/>
      <c r="C224" s="40"/>
      <c r="D224" s="230" t="s">
        <v>237</v>
      </c>
      <c r="E224" s="40"/>
      <c r="F224" s="261" t="s">
        <v>289</v>
      </c>
      <c r="G224" s="40"/>
      <c r="H224" s="40"/>
      <c r="I224" s="262"/>
      <c r="J224" s="40"/>
      <c r="K224" s="40"/>
      <c r="L224" s="44"/>
      <c r="M224" s="263"/>
      <c r="N224" s="264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237</v>
      </c>
      <c r="AU224" s="17" t="s">
        <v>86</v>
      </c>
    </row>
    <row r="225" spans="1:65" s="2" customFormat="1" ht="12">
      <c r="A225" s="38"/>
      <c r="B225" s="39"/>
      <c r="C225" s="215" t="s">
        <v>290</v>
      </c>
      <c r="D225" s="215" t="s">
        <v>135</v>
      </c>
      <c r="E225" s="216" t="s">
        <v>291</v>
      </c>
      <c r="F225" s="217" t="s">
        <v>292</v>
      </c>
      <c r="G225" s="218" t="s">
        <v>287</v>
      </c>
      <c r="H225" s="219">
        <v>18</v>
      </c>
      <c r="I225" s="220"/>
      <c r="J225" s="221">
        <f>ROUND(I225*H225,2)</f>
        <v>0</v>
      </c>
      <c r="K225" s="217" t="s">
        <v>1</v>
      </c>
      <c r="L225" s="44"/>
      <c r="M225" s="222" t="s">
        <v>1</v>
      </c>
      <c r="N225" s="223" t="s">
        <v>41</v>
      </c>
      <c r="O225" s="91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6" t="s">
        <v>242</v>
      </c>
      <c r="AT225" s="226" t="s">
        <v>135</v>
      </c>
      <c r="AU225" s="226" t="s">
        <v>86</v>
      </c>
      <c r="AY225" s="17" t="s">
        <v>132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7" t="s">
        <v>84</v>
      </c>
      <c r="BK225" s="227">
        <f>ROUND(I225*H225,2)</f>
        <v>0</v>
      </c>
      <c r="BL225" s="17" t="s">
        <v>242</v>
      </c>
      <c r="BM225" s="226" t="s">
        <v>293</v>
      </c>
    </row>
    <row r="226" spans="1:47" s="2" customFormat="1" ht="12">
      <c r="A226" s="38"/>
      <c r="B226" s="39"/>
      <c r="C226" s="40"/>
      <c r="D226" s="230" t="s">
        <v>237</v>
      </c>
      <c r="E226" s="40"/>
      <c r="F226" s="261" t="s">
        <v>289</v>
      </c>
      <c r="G226" s="40"/>
      <c r="H226" s="40"/>
      <c r="I226" s="262"/>
      <c r="J226" s="40"/>
      <c r="K226" s="40"/>
      <c r="L226" s="44"/>
      <c r="M226" s="263"/>
      <c r="N226" s="264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237</v>
      </c>
      <c r="AU226" s="17" t="s">
        <v>86</v>
      </c>
    </row>
    <row r="227" spans="1:65" s="2" customFormat="1" ht="12">
      <c r="A227" s="38"/>
      <c r="B227" s="39"/>
      <c r="C227" s="215" t="s">
        <v>294</v>
      </c>
      <c r="D227" s="215" t="s">
        <v>135</v>
      </c>
      <c r="E227" s="216" t="s">
        <v>295</v>
      </c>
      <c r="F227" s="217" t="s">
        <v>296</v>
      </c>
      <c r="G227" s="218" t="s">
        <v>287</v>
      </c>
      <c r="H227" s="219">
        <v>24</v>
      </c>
      <c r="I227" s="220"/>
      <c r="J227" s="221">
        <f>ROUND(I227*H227,2)</f>
        <v>0</v>
      </c>
      <c r="K227" s="217" t="s">
        <v>1</v>
      </c>
      <c r="L227" s="44"/>
      <c r="M227" s="222" t="s">
        <v>1</v>
      </c>
      <c r="N227" s="223" t="s">
        <v>41</v>
      </c>
      <c r="O227" s="91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6" t="s">
        <v>242</v>
      </c>
      <c r="AT227" s="226" t="s">
        <v>135</v>
      </c>
      <c r="AU227" s="226" t="s">
        <v>86</v>
      </c>
      <c r="AY227" s="17" t="s">
        <v>132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7" t="s">
        <v>84</v>
      </c>
      <c r="BK227" s="227">
        <f>ROUND(I227*H227,2)</f>
        <v>0</v>
      </c>
      <c r="BL227" s="17" t="s">
        <v>242</v>
      </c>
      <c r="BM227" s="226" t="s">
        <v>297</v>
      </c>
    </row>
    <row r="228" spans="1:47" s="2" customFormat="1" ht="12">
      <c r="A228" s="38"/>
      <c r="B228" s="39"/>
      <c r="C228" s="40"/>
      <c r="D228" s="230" t="s">
        <v>237</v>
      </c>
      <c r="E228" s="40"/>
      <c r="F228" s="261" t="s">
        <v>289</v>
      </c>
      <c r="G228" s="40"/>
      <c r="H228" s="40"/>
      <c r="I228" s="262"/>
      <c r="J228" s="40"/>
      <c r="K228" s="40"/>
      <c r="L228" s="44"/>
      <c r="M228" s="263"/>
      <c r="N228" s="264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237</v>
      </c>
      <c r="AU228" s="17" t="s">
        <v>86</v>
      </c>
    </row>
    <row r="229" spans="1:65" s="2" customFormat="1" ht="12">
      <c r="A229" s="38"/>
      <c r="B229" s="39"/>
      <c r="C229" s="215" t="s">
        <v>298</v>
      </c>
      <c r="D229" s="215" t="s">
        <v>135</v>
      </c>
      <c r="E229" s="216" t="s">
        <v>299</v>
      </c>
      <c r="F229" s="217" t="s">
        <v>300</v>
      </c>
      <c r="G229" s="218" t="s">
        <v>287</v>
      </c>
      <c r="H229" s="219">
        <v>1</v>
      </c>
      <c r="I229" s="220"/>
      <c r="J229" s="221">
        <f>ROUND(I229*H229,2)</f>
        <v>0</v>
      </c>
      <c r="K229" s="217" t="s">
        <v>1</v>
      </c>
      <c r="L229" s="44"/>
      <c r="M229" s="222" t="s">
        <v>1</v>
      </c>
      <c r="N229" s="223" t="s">
        <v>41</v>
      </c>
      <c r="O229" s="91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6" t="s">
        <v>242</v>
      </c>
      <c r="AT229" s="226" t="s">
        <v>135</v>
      </c>
      <c r="AU229" s="226" t="s">
        <v>86</v>
      </c>
      <c r="AY229" s="17" t="s">
        <v>132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7" t="s">
        <v>84</v>
      </c>
      <c r="BK229" s="227">
        <f>ROUND(I229*H229,2)</f>
        <v>0</v>
      </c>
      <c r="BL229" s="17" t="s">
        <v>242</v>
      </c>
      <c r="BM229" s="226" t="s">
        <v>301</v>
      </c>
    </row>
    <row r="230" spans="1:47" s="2" customFormat="1" ht="12">
      <c r="A230" s="38"/>
      <c r="B230" s="39"/>
      <c r="C230" s="40"/>
      <c r="D230" s="230" t="s">
        <v>237</v>
      </c>
      <c r="E230" s="40"/>
      <c r="F230" s="261" t="s">
        <v>289</v>
      </c>
      <c r="G230" s="40"/>
      <c r="H230" s="40"/>
      <c r="I230" s="262"/>
      <c r="J230" s="40"/>
      <c r="K230" s="40"/>
      <c r="L230" s="44"/>
      <c r="M230" s="263"/>
      <c r="N230" s="264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237</v>
      </c>
      <c r="AU230" s="17" t="s">
        <v>86</v>
      </c>
    </row>
    <row r="231" spans="1:65" s="2" customFormat="1" ht="12">
      <c r="A231" s="38"/>
      <c r="B231" s="39"/>
      <c r="C231" s="215" t="s">
        <v>302</v>
      </c>
      <c r="D231" s="215" t="s">
        <v>135</v>
      </c>
      <c r="E231" s="216" t="s">
        <v>303</v>
      </c>
      <c r="F231" s="217" t="s">
        <v>304</v>
      </c>
      <c r="G231" s="218" t="s">
        <v>287</v>
      </c>
      <c r="H231" s="219">
        <v>3</v>
      </c>
      <c r="I231" s="220"/>
      <c r="J231" s="221">
        <f>ROUND(I231*H231,2)</f>
        <v>0</v>
      </c>
      <c r="K231" s="217" t="s">
        <v>1</v>
      </c>
      <c r="L231" s="44"/>
      <c r="M231" s="222" t="s">
        <v>1</v>
      </c>
      <c r="N231" s="223" t="s">
        <v>41</v>
      </c>
      <c r="O231" s="91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6" t="s">
        <v>242</v>
      </c>
      <c r="AT231" s="226" t="s">
        <v>135</v>
      </c>
      <c r="AU231" s="226" t="s">
        <v>86</v>
      </c>
      <c r="AY231" s="17" t="s">
        <v>132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7" t="s">
        <v>84</v>
      </c>
      <c r="BK231" s="227">
        <f>ROUND(I231*H231,2)</f>
        <v>0</v>
      </c>
      <c r="BL231" s="17" t="s">
        <v>242</v>
      </c>
      <c r="BM231" s="226" t="s">
        <v>305</v>
      </c>
    </row>
    <row r="232" spans="1:47" s="2" customFormat="1" ht="12">
      <c r="A232" s="38"/>
      <c r="B232" s="39"/>
      <c r="C232" s="40"/>
      <c r="D232" s="230" t="s">
        <v>237</v>
      </c>
      <c r="E232" s="40"/>
      <c r="F232" s="261" t="s">
        <v>289</v>
      </c>
      <c r="G232" s="40"/>
      <c r="H232" s="40"/>
      <c r="I232" s="262"/>
      <c r="J232" s="40"/>
      <c r="K232" s="40"/>
      <c r="L232" s="44"/>
      <c r="M232" s="263"/>
      <c r="N232" s="264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237</v>
      </c>
      <c r="AU232" s="17" t="s">
        <v>86</v>
      </c>
    </row>
    <row r="233" spans="1:65" s="2" customFormat="1" ht="21.75" customHeight="1">
      <c r="A233" s="38"/>
      <c r="B233" s="39"/>
      <c r="C233" s="215" t="s">
        <v>306</v>
      </c>
      <c r="D233" s="215" t="s">
        <v>135</v>
      </c>
      <c r="E233" s="216" t="s">
        <v>307</v>
      </c>
      <c r="F233" s="217" t="s">
        <v>308</v>
      </c>
      <c r="G233" s="218" t="s">
        <v>160</v>
      </c>
      <c r="H233" s="219">
        <v>2.72</v>
      </c>
      <c r="I233" s="220"/>
      <c r="J233" s="221">
        <f>ROUND(I233*H233,2)</f>
        <v>0</v>
      </c>
      <c r="K233" s="217" t="s">
        <v>1</v>
      </c>
      <c r="L233" s="44"/>
      <c r="M233" s="222" t="s">
        <v>1</v>
      </c>
      <c r="N233" s="223" t="s">
        <v>41</v>
      </c>
      <c r="O233" s="91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6" t="s">
        <v>242</v>
      </c>
      <c r="AT233" s="226" t="s">
        <v>135</v>
      </c>
      <c r="AU233" s="226" t="s">
        <v>86</v>
      </c>
      <c r="AY233" s="17" t="s">
        <v>132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7" t="s">
        <v>84</v>
      </c>
      <c r="BK233" s="227">
        <f>ROUND(I233*H233,2)</f>
        <v>0</v>
      </c>
      <c r="BL233" s="17" t="s">
        <v>242</v>
      </c>
      <c r="BM233" s="226" t="s">
        <v>309</v>
      </c>
    </row>
    <row r="234" spans="1:51" s="14" customFormat="1" ht="12">
      <c r="A234" s="14"/>
      <c r="B234" s="239"/>
      <c r="C234" s="240"/>
      <c r="D234" s="230" t="s">
        <v>142</v>
      </c>
      <c r="E234" s="241" t="s">
        <v>1</v>
      </c>
      <c r="F234" s="242" t="s">
        <v>310</v>
      </c>
      <c r="G234" s="240"/>
      <c r="H234" s="243">
        <v>2.72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9" t="s">
        <v>142</v>
      </c>
      <c r="AU234" s="249" t="s">
        <v>86</v>
      </c>
      <c r="AV234" s="14" t="s">
        <v>86</v>
      </c>
      <c r="AW234" s="14" t="s">
        <v>32</v>
      </c>
      <c r="AX234" s="14" t="s">
        <v>76</v>
      </c>
      <c r="AY234" s="249" t="s">
        <v>132</v>
      </c>
    </row>
    <row r="235" spans="1:51" s="15" customFormat="1" ht="12">
      <c r="A235" s="15"/>
      <c r="B235" s="250"/>
      <c r="C235" s="251"/>
      <c r="D235" s="230" t="s">
        <v>142</v>
      </c>
      <c r="E235" s="252" t="s">
        <v>1</v>
      </c>
      <c r="F235" s="253" t="s">
        <v>157</v>
      </c>
      <c r="G235" s="251"/>
      <c r="H235" s="254">
        <v>2.72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0" t="s">
        <v>142</v>
      </c>
      <c r="AU235" s="260" t="s">
        <v>86</v>
      </c>
      <c r="AV235" s="15" t="s">
        <v>140</v>
      </c>
      <c r="AW235" s="15" t="s">
        <v>32</v>
      </c>
      <c r="AX235" s="15" t="s">
        <v>84</v>
      </c>
      <c r="AY235" s="260" t="s">
        <v>132</v>
      </c>
    </row>
    <row r="236" spans="1:65" s="2" customFormat="1" ht="12">
      <c r="A236" s="38"/>
      <c r="B236" s="39"/>
      <c r="C236" s="215" t="s">
        <v>311</v>
      </c>
      <c r="D236" s="215" t="s">
        <v>135</v>
      </c>
      <c r="E236" s="216" t="s">
        <v>312</v>
      </c>
      <c r="F236" s="217" t="s">
        <v>313</v>
      </c>
      <c r="G236" s="218" t="s">
        <v>280</v>
      </c>
      <c r="H236" s="265"/>
      <c r="I236" s="220"/>
      <c r="J236" s="221">
        <f>ROUND(I236*H236,2)</f>
        <v>0</v>
      </c>
      <c r="K236" s="217" t="s">
        <v>139</v>
      </c>
      <c r="L236" s="44"/>
      <c r="M236" s="222" t="s">
        <v>1</v>
      </c>
      <c r="N236" s="223" t="s">
        <v>41</v>
      </c>
      <c r="O236" s="91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6" t="s">
        <v>242</v>
      </c>
      <c r="AT236" s="226" t="s">
        <v>135</v>
      </c>
      <c r="AU236" s="226" t="s">
        <v>86</v>
      </c>
      <c r="AY236" s="17" t="s">
        <v>132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7" t="s">
        <v>84</v>
      </c>
      <c r="BK236" s="227">
        <f>ROUND(I236*H236,2)</f>
        <v>0</v>
      </c>
      <c r="BL236" s="17" t="s">
        <v>242</v>
      </c>
      <c r="BM236" s="226" t="s">
        <v>314</v>
      </c>
    </row>
    <row r="237" spans="1:63" s="12" customFormat="1" ht="22.8" customHeight="1">
      <c r="A237" s="12"/>
      <c r="B237" s="199"/>
      <c r="C237" s="200"/>
      <c r="D237" s="201" t="s">
        <v>75</v>
      </c>
      <c r="E237" s="213" t="s">
        <v>315</v>
      </c>
      <c r="F237" s="213" t="s">
        <v>316</v>
      </c>
      <c r="G237" s="200"/>
      <c r="H237" s="200"/>
      <c r="I237" s="203"/>
      <c r="J237" s="214">
        <f>BK237</f>
        <v>0</v>
      </c>
      <c r="K237" s="200"/>
      <c r="L237" s="205"/>
      <c r="M237" s="206"/>
      <c r="N237" s="207"/>
      <c r="O237" s="207"/>
      <c r="P237" s="208">
        <f>SUM(P238:P241)</f>
        <v>0</v>
      </c>
      <c r="Q237" s="207"/>
      <c r="R237" s="208">
        <f>SUM(R238:R241)</f>
        <v>0.033037199999999996</v>
      </c>
      <c r="S237" s="207"/>
      <c r="T237" s="209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0" t="s">
        <v>86</v>
      </c>
      <c r="AT237" s="211" t="s">
        <v>75</v>
      </c>
      <c r="AU237" s="211" t="s">
        <v>84</v>
      </c>
      <c r="AY237" s="210" t="s">
        <v>132</v>
      </c>
      <c r="BK237" s="212">
        <f>SUM(BK238:BK241)</f>
        <v>0</v>
      </c>
    </row>
    <row r="238" spans="1:65" s="2" customFormat="1" ht="12">
      <c r="A238" s="38"/>
      <c r="B238" s="39"/>
      <c r="C238" s="215" t="s">
        <v>317</v>
      </c>
      <c r="D238" s="215" t="s">
        <v>135</v>
      </c>
      <c r="E238" s="216" t="s">
        <v>318</v>
      </c>
      <c r="F238" s="217" t="s">
        <v>319</v>
      </c>
      <c r="G238" s="218" t="s">
        <v>149</v>
      </c>
      <c r="H238" s="219">
        <v>35.91</v>
      </c>
      <c r="I238" s="220"/>
      <c r="J238" s="221">
        <f>ROUND(I238*H238,2)</f>
        <v>0</v>
      </c>
      <c r="K238" s="217" t="s">
        <v>139</v>
      </c>
      <c r="L238" s="44"/>
      <c r="M238" s="222" t="s">
        <v>1</v>
      </c>
      <c r="N238" s="223" t="s">
        <v>41</v>
      </c>
      <c r="O238" s="91"/>
      <c r="P238" s="224">
        <f>O238*H238</f>
        <v>0</v>
      </c>
      <c r="Q238" s="224">
        <v>0.00027</v>
      </c>
      <c r="R238" s="224">
        <f>Q238*H238</f>
        <v>0.0096957</v>
      </c>
      <c r="S238" s="224">
        <v>0</v>
      </c>
      <c r="T238" s="22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6" t="s">
        <v>242</v>
      </c>
      <c r="AT238" s="226" t="s">
        <v>135</v>
      </c>
      <c r="AU238" s="226" t="s">
        <v>86</v>
      </c>
      <c r="AY238" s="17" t="s">
        <v>132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7" t="s">
        <v>84</v>
      </c>
      <c r="BK238" s="227">
        <f>ROUND(I238*H238,2)</f>
        <v>0</v>
      </c>
      <c r="BL238" s="17" t="s">
        <v>242</v>
      </c>
      <c r="BM238" s="226" t="s">
        <v>320</v>
      </c>
    </row>
    <row r="239" spans="1:51" s="14" customFormat="1" ht="12">
      <c r="A239" s="14"/>
      <c r="B239" s="239"/>
      <c r="C239" s="240"/>
      <c r="D239" s="230" t="s">
        <v>142</v>
      </c>
      <c r="E239" s="241" t="s">
        <v>1</v>
      </c>
      <c r="F239" s="242" t="s">
        <v>94</v>
      </c>
      <c r="G239" s="240"/>
      <c r="H239" s="243">
        <v>35.91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9" t="s">
        <v>142</v>
      </c>
      <c r="AU239" s="249" t="s">
        <v>86</v>
      </c>
      <c r="AV239" s="14" t="s">
        <v>86</v>
      </c>
      <c r="AW239" s="14" t="s">
        <v>32</v>
      </c>
      <c r="AX239" s="14" t="s">
        <v>84</v>
      </c>
      <c r="AY239" s="249" t="s">
        <v>132</v>
      </c>
    </row>
    <row r="240" spans="1:65" s="2" customFormat="1" ht="12">
      <c r="A240" s="38"/>
      <c r="B240" s="39"/>
      <c r="C240" s="215" t="s">
        <v>321</v>
      </c>
      <c r="D240" s="215" t="s">
        <v>135</v>
      </c>
      <c r="E240" s="216" t="s">
        <v>322</v>
      </c>
      <c r="F240" s="217" t="s">
        <v>323</v>
      </c>
      <c r="G240" s="218" t="s">
        <v>149</v>
      </c>
      <c r="H240" s="219">
        <v>35.91</v>
      </c>
      <c r="I240" s="220"/>
      <c r="J240" s="221">
        <f>ROUND(I240*H240,2)</f>
        <v>0</v>
      </c>
      <c r="K240" s="217" t="s">
        <v>139</v>
      </c>
      <c r="L240" s="44"/>
      <c r="M240" s="222" t="s">
        <v>1</v>
      </c>
      <c r="N240" s="223" t="s">
        <v>41</v>
      </c>
      <c r="O240" s="91"/>
      <c r="P240" s="224">
        <f>O240*H240</f>
        <v>0</v>
      </c>
      <c r="Q240" s="224">
        <v>0.00065</v>
      </c>
      <c r="R240" s="224">
        <f>Q240*H240</f>
        <v>0.023341499999999998</v>
      </c>
      <c r="S240" s="224">
        <v>0</v>
      </c>
      <c r="T240" s="22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6" t="s">
        <v>242</v>
      </c>
      <c r="AT240" s="226" t="s">
        <v>135</v>
      </c>
      <c r="AU240" s="226" t="s">
        <v>86</v>
      </c>
      <c r="AY240" s="17" t="s">
        <v>132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7" t="s">
        <v>84</v>
      </c>
      <c r="BK240" s="227">
        <f>ROUND(I240*H240,2)</f>
        <v>0</v>
      </c>
      <c r="BL240" s="17" t="s">
        <v>242</v>
      </c>
      <c r="BM240" s="226" t="s">
        <v>324</v>
      </c>
    </row>
    <row r="241" spans="1:51" s="14" customFormat="1" ht="12">
      <c r="A241" s="14"/>
      <c r="B241" s="239"/>
      <c r="C241" s="240"/>
      <c r="D241" s="230" t="s">
        <v>142</v>
      </c>
      <c r="E241" s="241" t="s">
        <v>1</v>
      </c>
      <c r="F241" s="242" t="s">
        <v>94</v>
      </c>
      <c r="G241" s="240"/>
      <c r="H241" s="243">
        <v>35.91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9" t="s">
        <v>142</v>
      </c>
      <c r="AU241" s="249" t="s">
        <v>86</v>
      </c>
      <c r="AV241" s="14" t="s">
        <v>86</v>
      </c>
      <c r="AW241" s="14" t="s">
        <v>32</v>
      </c>
      <c r="AX241" s="14" t="s">
        <v>84</v>
      </c>
      <c r="AY241" s="249" t="s">
        <v>132</v>
      </c>
    </row>
    <row r="242" spans="1:63" s="12" customFormat="1" ht="22.8" customHeight="1">
      <c r="A242" s="12"/>
      <c r="B242" s="199"/>
      <c r="C242" s="200"/>
      <c r="D242" s="201" t="s">
        <v>75</v>
      </c>
      <c r="E242" s="213" t="s">
        <v>325</v>
      </c>
      <c r="F242" s="213" t="s">
        <v>326</v>
      </c>
      <c r="G242" s="200"/>
      <c r="H242" s="200"/>
      <c r="I242" s="203"/>
      <c r="J242" s="214">
        <f>BK242</f>
        <v>0</v>
      </c>
      <c r="K242" s="200"/>
      <c r="L242" s="205"/>
      <c r="M242" s="206"/>
      <c r="N242" s="207"/>
      <c r="O242" s="207"/>
      <c r="P242" s="208">
        <f>SUM(P243:P255)</f>
        <v>0</v>
      </c>
      <c r="Q242" s="207"/>
      <c r="R242" s="208">
        <f>SUM(R243:R255)</f>
        <v>0.27973000000000003</v>
      </c>
      <c r="S242" s="207"/>
      <c r="T242" s="209">
        <f>SUM(T243:T255)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0" t="s">
        <v>86</v>
      </c>
      <c r="AT242" s="211" t="s">
        <v>75</v>
      </c>
      <c r="AU242" s="211" t="s">
        <v>84</v>
      </c>
      <c r="AY242" s="210" t="s">
        <v>132</v>
      </c>
      <c r="BK242" s="212">
        <f>SUM(BK243:BK255)</f>
        <v>0</v>
      </c>
    </row>
    <row r="243" spans="1:65" s="2" customFormat="1" ht="12">
      <c r="A243" s="38"/>
      <c r="B243" s="39"/>
      <c r="C243" s="215" t="s">
        <v>327</v>
      </c>
      <c r="D243" s="215" t="s">
        <v>135</v>
      </c>
      <c r="E243" s="216" t="s">
        <v>328</v>
      </c>
      <c r="F243" s="217" t="s">
        <v>329</v>
      </c>
      <c r="G243" s="218" t="s">
        <v>149</v>
      </c>
      <c r="H243" s="219">
        <v>577</v>
      </c>
      <c r="I243" s="220"/>
      <c r="J243" s="221">
        <f>ROUND(I243*H243,2)</f>
        <v>0</v>
      </c>
      <c r="K243" s="217" t="s">
        <v>139</v>
      </c>
      <c r="L243" s="44"/>
      <c r="M243" s="222" t="s">
        <v>1</v>
      </c>
      <c r="N243" s="223" t="s">
        <v>41</v>
      </c>
      <c r="O243" s="91"/>
      <c r="P243" s="224">
        <f>O243*H243</f>
        <v>0</v>
      </c>
      <c r="Q243" s="224">
        <v>0.0002</v>
      </c>
      <c r="R243" s="224">
        <f>Q243*H243</f>
        <v>0.1154</v>
      </c>
      <c r="S243" s="224">
        <v>0</v>
      </c>
      <c r="T243" s="22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6" t="s">
        <v>242</v>
      </c>
      <c r="AT243" s="226" t="s">
        <v>135</v>
      </c>
      <c r="AU243" s="226" t="s">
        <v>86</v>
      </c>
      <c r="AY243" s="17" t="s">
        <v>132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7" t="s">
        <v>84</v>
      </c>
      <c r="BK243" s="227">
        <f>ROUND(I243*H243,2)</f>
        <v>0</v>
      </c>
      <c r="BL243" s="17" t="s">
        <v>242</v>
      </c>
      <c r="BM243" s="226" t="s">
        <v>330</v>
      </c>
    </row>
    <row r="244" spans="1:51" s="14" customFormat="1" ht="12">
      <c r="A244" s="14"/>
      <c r="B244" s="239"/>
      <c r="C244" s="240"/>
      <c r="D244" s="230" t="s">
        <v>142</v>
      </c>
      <c r="E244" s="241" t="s">
        <v>1</v>
      </c>
      <c r="F244" s="242" t="s">
        <v>331</v>
      </c>
      <c r="G244" s="240"/>
      <c r="H244" s="243">
        <v>577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9" t="s">
        <v>142</v>
      </c>
      <c r="AU244" s="249" t="s">
        <v>86</v>
      </c>
      <c r="AV244" s="14" t="s">
        <v>86</v>
      </c>
      <c r="AW244" s="14" t="s">
        <v>32</v>
      </c>
      <c r="AX244" s="14" t="s">
        <v>84</v>
      </c>
      <c r="AY244" s="249" t="s">
        <v>132</v>
      </c>
    </row>
    <row r="245" spans="1:65" s="2" customFormat="1" ht="33" customHeight="1">
      <c r="A245" s="38"/>
      <c r="B245" s="39"/>
      <c r="C245" s="215" t="s">
        <v>332</v>
      </c>
      <c r="D245" s="215" t="s">
        <v>135</v>
      </c>
      <c r="E245" s="216" t="s">
        <v>333</v>
      </c>
      <c r="F245" s="217" t="s">
        <v>334</v>
      </c>
      <c r="G245" s="218" t="s">
        <v>149</v>
      </c>
      <c r="H245" s="219">
        <v>100</v>
      </c>
      <c r="I245" s="220"/>
      <c r="J245" s="221">
        <f>ROUND(I245*H245,2)</f>
        <v>0</v>
      </c>
      <c r="K245" s="217" t="s">
        <v>139</v>
      </c>
      <c r="L245" s="44"/>
      <c r="M245" s="222" t="s">
        <v>1</v>
      </c>
      <c r="N245" s="223" t="s">
        <v>41</v>
      </c>
      <c r="O245" s="91"/>
      <c r="P245" s="224">
        <f>O245*H245</f>
        <v>0</v>
      </c>
      <c r="Q245" s="224">
        <v>0.00026</v>
      </c>
      <c r="R245" s="224">
        <f>Q245*H245</f>
        <v>0.026</v>
      </c>
      <c r="S245" s="224">
        <v>0</v>
      </c>
      <c r="T245" s="22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6" t="s">
        <v>242</v>
      </c>
      <c r="AT245" s="226" t="s">
        <v>135</v>
      </c>
      <c r="AU245" s="226" t="s">
        <v>86</v>
      </c>
      <c r="AY245" s="17" t="s">
        <v>132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7" t="s">
        <v>84</v>
      </c>
      <c r="BK245" s="227">
        <f>ROUND(I245*H245,2)</f>
        <v>0</v>
      </c>
      <c r="BL245" s="17" t="s">
        <v>242</v>
      </c>
      <c r="BM245" s="226" t="s">
        <v>335</v>
      </c>
    </row>
    <row r="246" spans="1:51" s="13" customFormat="1" ht="12">
      <c r="A246" s="13"/>
      <c r="B246" s="228"/>
      <c r="C246" s="229"/>
      <c r="D246" s="230" t="s">
        <v>142</v>
      </c>
      <c r="E246" s="231" t="s">
        <v>1</v>
      </c>
      <c r="F246" s="232" t="s">
        <v>336</v>
      </c>
      <c r="G246" s="229"/>
      <c r="H246" s="231" t="s">
        <v>1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8" t="s">
        <v>142</v>
      </c>
      <c r="AU246" s="238" t="s">
        <v>86</v>
      </c>
      <c r="AV246" s="13" t="s">
        <v>84</v>
      </c>
      <c r="AW246" s="13" t="s">
        <v>32</v>
      </c>
      <c r="AX246" s="13" t="s">
        <v>76</v>
      </c>
      <c r="AY246" s="238" t="s">
        <v>132</v>
      </c>
    </row>
    <row r="247" spans="1:51" s="14" customFormat="1" ht="12">
      <c r="A247" s="14"/>
      <c r="B247" s="239"/>
      <c r="C247" s="240"/>
      <c r="D247" s="230" t="s">
        <v>142</v>
      </c>
      <c r="E247" s="241" t="s">
        <v>1</v>
      </c>
      <c r="F247" s="242" t="s">
        <v>93</v>
      </c>
      <c r="G247" s="240"/>
      <c r="H247" s="243">
        <v>100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9" t="s">
        <v>142</v>
      </c>
      <c r="AU247" s="249" t="s">
        <v>86</v>
      </c>
      <c r="AV247" s="14" t="s">
        <v>86</v>
      </c>
      <c r="AW247" s="14" t="s">
        <v>32</v>
      </c>
      <c r="AX247" s="14" t="s">
        <v>76</v>
      </c>
      <c r="AY247" s="249" t="s">
        <v>132</v>
      </c>
    </row>
    <row r="248" spans="1:51" s="15" customFormat="1" ht="12">
      <c r="A248" s="15"/>
      <c r="B248" s="250"/>
      <c r="C248" s="251"/>
      <c r="D248" s="230" t="s">
        <v>142</v>
      </c>
      <c r="E248" s="252" t="s">
        <v>92</v>
      </c>
      <c r="F248" s="253" t="s">
        <v>157</v>
      </c>
      <c r="G248" s="251"/>
      <c r="H248" s="254">
        <v>100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0" t="s">
        <v>142</v>
      </c>
      <c r="AU248" s="260" t="s">
        <v>86</v>
      </c>
      <c r="AV248" s="15" t="s">
        <v>140</v>
      </c>
      <c r="AW248" s="15" t="s">
        <v>32</v>
      </c>
      <c r="AX248" s="15" t="s">
        <v>84</v>
      </c>
      <c r="AY248" s="260" t="s">
        <v>132</v>
      </c>
    </row>
    <row r="249" spans="1:65" s="2" customFormat="1" ht="12">
      <c r="A249" s="38"/>
      <c r="B249" s="39"/>
      <c r="C249" s="215" t="s">
        <v>337</v>
      </c>
      <c r="D249" s="215" t="s">
        <v>135</v>
      </c>
      <c r="E249" s="216" t="s">
        <v>338</v>
      </c>
      <c r="F249" s="217" t="s">
        <v>339</v>
      </c>
      <c r="G249" s="218" t="s">
        <v>149</v>
      </c>
      <c r="H249" s="219">
        <v>477</v>
      </c>
      <c r="I249" s="220"/>
      <c r="J249" s="221">
        <f>ROUND(I249*H249,2)</f>
        <v>0</v>
      </c>
      <c r="K249" s="217" t="s">
        <v>139</v>
      </c>
      <c r="L249" s="44"/>
      <c r="M249" s="222" t="s">
        <v>1</v>
      </c>
      <c r="N249" s="223" t="s">
        <v>41</v>
      </c>
      <c r="O249" s="91"/>
      <c r="P249" s="224">
        <f>O249*H249</f>
        <v>0</v>
      </c>
      <c r="Q249" s="224">
        <v>0.00029</v>
      </c>
      <c r="R249" s="224">
        <f>Q249*H249</f>
        <v>0.13833</v>
      </c>
      <c r="S249" s="224">
        <v>0</v>
      </c>
      <c r="T249" s="22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6" t="s">
        <v>242</v>
      </c>
      <c r="AT249" s="226" t="s">
        <v>135</v>
      </c>
      <c r="AU249" s="226" t="s">
        <v>86</v>
      </c>
      <c r="AY249" s="17" t="s">
        <v>132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7" t="s">
        <v>84</v>
      </c>
      <c r="BK249" s="227">
        <f>ROUND(I249*H249,2)</f>
        <v>0</v>
      </c>
      <c r="BL249" s="17" t="s">
        <v>242</v>
      </c>
      <c r="BM249" s="226" t="s">
        <v>340</v>
      </c>
    </row>
    <row r="250" spans="1:51" s="13" customFormat="1" ht="12">
      <c r="A250" s="13"/>
      <c r="B250" s="228"/>
      <c r="C250" s="229"/>
      <c r="D250" s="230" t="s">
        <v>142</v>
      </c>
      <c r="E250" s="231" t="s">
        <v>1</v>
      </c>
      <c r="F250" s="232" t="s">
        <v>341</v>
      </c>
      <c r="G250" s="229"/>
      <c r="H250" s="231" t="s">
        <v>1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8" t="s">
        <v>142</v>
      </c>
      <c r="AU250" s="238" t="s">
        <v>86</v>
      </c>
      <c r="AV250" s="13" t="s">
        <v>84</v>
      </c>
      <c r="AW250" s="13" t="s">
        <v>32</v>
      </c>
      <c r="AX250" s="13" t="s">
        <v>76</v>
      </c>
      <c r="AY250" s="238" t="s">
        <v>132</v>
      </c>
    </row>
    <row r="251" spans="1:51" s="14" customFormat="1" ht="12">
      <c r="A251" s="14"/>
      <c r="B251" s="239"/>
      <c r="C251" s="240"/>
      <c r="D251" s="230" t="s">
        <v>142</v>
      </c>
      <c r="E251" s="241" t="s">
        <v>1</v>
      </c>
      <c r="F251" s="242" t="s">
        <v>342</v>
      </c>
      <c r="G251" s="240"/>
      <c r="H251" s="243">
        <v>72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9" t="s">
        <v>142</v>
      </c>
      <c r="AU251" s="249" t="s">
        <v>86</v>
      </c>
      <c r="AV251" s="14" t="s">
        <v>86</v>
      </c>
      <c r="AW251" s="14" t="s">
        <v>32</v>
      </c>
      <c r="AX251" s="14" t="s">
        <v>76</v>
      </c>
      <c r="AY251" s="249" t="s">
        <v>132</v>
      </c>
    </row>
    <row r="252" spans="1:51" s="14" customFormat="1" ht="12">
      <c r="A252" s="14"/>
      <c r="B252" s="239"/>
      <c r="C252" s="240"/>
      <c r="D252" s="230" t="s">
        <v>142</v>
      </c>
      <c r="E252" s="241" t="s">
        <v>1</v>
      </c>
      <c r="F252" s="242" t="s">
        <v>343</v>
      </c>
      <c r="G252" s="240"/>
      <c r="H252" s="243">
        <v>162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9" t="s">
        <v>142</v>
      </c>
      <c r="AU252" s="249" t="s">
        <v>86</v>
      </c>
      <c r="AV252" s="14" t="s">
        <v>86</v>
      </c>
      <c r="AW252" s="14" t="s">
        <v>32</v>
      </c>
      <c r="AX252" s="14" t="s">
        <v>76</v>
      </c>
      <c r="AY252" s="249" t="s">
        <v>132</v>
      </c>
    </row>
    <row r="253" spans="1:51" s="14" customFormat="1" ht="12">
      <c r="A253" s="14"/>
      <c r="B253" s="239"/>
      <c r="C253" s="240"/>
      <c r="D253" s="230" t="s">
        <v>142</v>
      </c>
      <c r="E253" s="241" t="s">
        <v>1</v>
      </c>
      <c r="F253" s="242" t="s">
        <v>344</v>
      </c>
      <c r="G253" s="240"/>
      <c r="H253" s="243">
        <v>216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9" t="s">
        <v>142</v>
      </c>
      <c r="AU253" s="249" t="s">
        <v>86</v>
      </c>
      <c r="AV253" s="14" t="s">
        <v>86</v>
      </c>
      <c r="AW253" s="14" t="s">
        <v>32</v>
      </c>
      <c r="AX253" s="14" t="s">
        <v>76</v>
      </c>
      <c r="AY253" s="249" t="s">
        <v>132</v>
      </c>
    </row>
    <row r="254" spans="1:51" s="14" customFormat="1" ht="12">
      <c r="A254" s="14"/>
      <c r="B254" s="239"/>
      <c r="C254" s="240"/>
      <c r="D254" s="230" t="s">
        <v>142</v>
      </c>
      <c r="E254" s="241" t="s">
        <v>1</v>
      </c>
      <c r="F254" s="242" t="s">
        <v>345</v>
      </c>
      <c r="G254" s="240"/>
      <c r="H254" s="243">
        <v>27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9" t="s">
        <v>142</v>
      </c>
      <c r="AU254" s="249" t="s">
        <v>86</v>
      </c>
      <c r="AV254" s="14" t="s">
        <v>86</v>
      </c>
      <c r="AW254" s="14" t="s">
        <v>32</v>
      </c>
      <c r="AX254" s="14" t="s">
        <v>76</v>
      </c>
      <c r="AY254" s="249" t="s">
        <v>132</v>
      </c>
    </row>
    <row r="255" spans="1:51" s="15" customFormat="1" ht="12">
      <c r="A255" s="15"/>
      <c r="B255" s="250"/>
      <c r="C255" s="251"/>
      <c r="D255" s="230" t="s">
        <v>142</v>
      </c>
      <c r="E255" s="252" t="s">
        <v>89</v>
      </c>
      <c r="F255" s="253" t="s">
        <v>157</v>
      </c>
      <c r="G255" s="251"/>
      <c r="H255" s="254">
        <v>477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0" t="s">
        <v>142</v>
      </c>
      <c r="AU255" s="260" t="s">
        <v>86</v>
      </c>
      <c r="AV255" s="15" t="s">
        <v>140</v>
      </c>
      <c r="AW255" s="15" t="s">
        <v>32</v>
      </c>
      <c r="AX255" s="15" t="s">
        <v>84</v>
      </c>
      <c r="AY255" s="260" t="s">
        <v>132</v>
      </c>
    </row>
    <row r="256" spans="1:63" s="12" customFormat="1" ht="25.9" customHeight="1">
      <c r="A256" s="12"/>
      <c r="B256" s="199"/>
      <c r="C256" s="200"/>
      <c r="D256" s="201" t="s">
        <v>75</v>
      </c>
      <c r="E256" s="202" t="s">
        <v>346</v>
      </c>
      <c r="F256" s="202" t="s">
        <v>347</v>
      </c>
      <c r="G256" s="200"/>
      <c r="H256" s="200"/>
      <c r="I256" s="203"/>
      <c r="J256" s="204">
        <f>BK256</f>
        <v>0</v>
      </c>
      <c r="K256" s="200"/>
      <c r="L256" s="205"/>
      <c r="M256" s="206"/>
      <c r="N256" s="207"/>
      <c r="O256" s="207"/>
      <c r="P256" s="208">
        <f>P257</f>
        <v>0</v>
      </c>
      <c r="Q256" s="207"/>
      <c r="R256" s="208">
        <f>R257</f>
        <v>0</v>
      </c>
      <c r="S256" s="207"/>
      <c r="T256" s="209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0" t="s">
        <v>140</v>
      </c>
      <c r="AT256" s="211" t="s">
        <v>75</v>
      </c>
      <c r="AU256" s="211" t="s">
        <v>76</v>
      </c>
      <c r="AY256" s="210" t="s">
        <v>132</v>
      </c>
      <c r="BK256" s="212">
        <f>BK257</f>
        <v>0</v>
      </c>
    </row>
    <row r="257" spans="1:65" s="2" customFormat="1" ht="16.5" customHeight="1">
      <c r="A257" s="38"/>
      <c r="B257" s="39"/>
      <c r="C257" s="215" t="s">
        <v>348</v>
      </c>
      <c r="D257" s="215" t="s">
        <v>135</v>
      </c>
      <c r="E257" s="216" t="s">
        <v>81</v>
      </c>
      <c r="F257" s="217" t="s">
        <v>349</v>
      </c>
      <c r="G257" s="218" t="s">
        <v>350</v>
      </c>
      <c r="H257" s="219">
        <v>1</v>
      </c>
      <c r="I257" s="220"/>
      <c r="J257" s="221">
        <f>ROUND(I257*H257,2)</f>
        <v>0</v>
      </c>
      <c r="K257" s="217" t="s">
        <v>1</v>
      </c>
      <c r="L257" s="44"/>
      <c r="M257" s="222" t="s">
        <v>1</v>
      </c>
      <c r="N257" s="223" t="s">
        <v>41</v>
      </c>
      <c r="O257" s="91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6" t="s">
        <v>351</v>
      </c>
      <c r="AT257" s="226" t="s">
        <v>135</v>
      </c>
      <c r="AU257" s="226" t="s">
        <v>84</v>
      </c>
      <c r="AY257" s="17" t="s">
        <v>132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7" t="s">
        <v>84</v>
      </c>
      <c r="BK257" s="227">
        <f>ROUND(I257*H257,2)</f>
        <v>0</v>
      </c>
      <c r="BL257" s="17" t="s">
        <v>351</v>
      </c>
      <c r="BM257" s="226" t="s">
        <v>352</v>
      </c>
    </row>
    <row r="258" spans="1:63" s="12" customFormat="1" ht="25.9" customHeight="1">
      <c r="A258" s="12"/>
      <c r="B258" s="199"/>
      <c r="C258" s="200"/>
      <c r="D258" s="201" t="s">
        <v>75</v>
      </c>
      <c r="E258" s="202" t="s">
        <v>353</v>
      </c>
      <c r="F258" s="202" t="s">
        <v>354</v>
      </c>
      <c r="G258" s="200"/>
      <c r="H258" s="200"/>
      <c r="I258" s="203"/>
      <c r="J258" s="204">
        <f>BK258</f>
        <v>0</v>
      </c>
      <c r="K258" s="200"/>
      <c r="L258" s="205"/>
      <c r="M258" s="206"/>
      <c r="N258" s="207"/>
      <c r="O258" s="207"/>
      <c r="P258" s="208">
        <f>P259</f>
        <v>0</v>
      </c>
      <c r="Q258" s="207"/>
      <c r="R258" s="208">
        <f>R259</f>
        <v>0</v>
      </c>
      <c r="S258" s="207"/>
      <c r="T258" s="209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0" t="s">
        <v>144</v>
      </c>
      <c r="AT258" s="211" t="s">
        <v>75</v>
      </c>
      <c r="AU258" s="211" t="s">
        <v>76</v>
      </c>
      <c r="AY258" s="210" t="s">
        <v>132</v>
      </c>
      <c r="BK258" s="212">
        <f>BK259</f>
        <v>0</v>
      </c>
    </row>
    <row r="259" spans="1:63" s="12" customFormat="1" ht="22.8" customHeight="1">
      <c r="A259" s="12"/>
      <c r="B259" s="199"/>
      <c r="C259" s="200"/>
      <c r="D259" s="201" t="s">
        <v>75</v>
      </c>
      <c r="E259" s="213" t="s">
        <v>355</v>
      </c>
      <c r="F259" s="213" t="s">
        <v>356</v>
      </c>
      <c r="G259" s="200"/>
      <c r="H259" s="200"/>
      <c r="I259" s="203"/>
      <c r="J259" s="214">
        <f>BK259</f>
        <v>0</v>
      </c>
      <c r="K259" s="200"/>
      <c r="L259" s="205"/>
      <c r="M259" s="206"/>
      <c r="N259" s="207"/>
      <c r="O259" s="207"/>
      <c r="P259" s="208">
        <f>P260</f>
        <v>0</v>
      </c>
      <c r="Q259" s="207"/>
      <c r="R259" s="208">
        <f>R260</f>
        <v>0</v>
      </c>
      <c r="S259" s="207"/>
      <c r="T259" s="209">
        <f>T260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0" t="s">
        <v>144</v>
      </c>
      <c r="AT259" s="211" t="s">
        <v>75</v>
      </c>
      <c r="AU259" s="211" t="s">
        <v>84</v>
      </c>
      <c r="AY259" s="210" t="s">
        <v>132</v>
      </c>
      <c r="BK259" s="212">
        <f>BK260</f>
        <v>0</v>
      </c>
    </row>
    <row r="260" spans="1:65" s="2" customFormat="1" ht="16.5" customHeight="1">
      <c r="A260" s="38"/>
      <c r="B260" s="39"/>
      <c r="C260" s="215" t="s">
        <v>357</v>
      </c>
      <c r="D260" s="215" t="s">
        <v>135</v>
      </c>
      <c r="E260" s="216" t="s">
        <v>358</v>
      </c>
      <c r="F260" s="217" t="s">
        <v>356</v>
      </c>
      <c r="G260" s="218" t="s">
        <v>350</v>
      </c>
      <c r="H260" s="219">
        <v>1</v>
      </c>
      <c r="I260" s="220"/>
      <c r="J260" s="221">
        <f>ROUND(I260*H260,2)</f>
        <v>0</v>
      </c>
      <c r="K260" s="217" t="s">
        <v>139</v>
      </c>
      <c r="L260" s="44"/>
      <c r="M260" s="266" t="s">
        <v>1</v>
      </c>
      <c r="N260" s="267" t="s">
        <v>41</v>
      </c>
      <c r="O260" s="268"/>
      <c r="P260" s="269">
        <f>O260*H260</f>
        <v>0</v>
      </c>
      <c r="Q260" s="269">
        <v>0</v>
      </c>
      <c r="R260" s="269">
        <f>Q260*H260</f>
        <v>0</v>
      </c>
      <c r="S260" s="269">
        <v>0</v>
      </c>
      <c r="T260" s="27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6" t="s">
        <v>359</v>
      </c>
      <c r="AT260" s="226" t="s">
        <v>135</v>
      </c>
      <c r="AU260" s="226" t="s">
        <v>86</v>
      </c>
      <c r="AY260" s="17" t="s">
        <v>132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7" t="s">
        <v>84</v>
      </c>
      <c r="BK260" s="227">
        <f>ROUND(I260*H260,2)</f>
        <v>0</v>
      </c>
      <c r="BL260" s="17" t="s">
        <v>359</v>
      </c>
      <c r="BM260" s="226" t="s">
        <v>360</v>
      </c>
    </row>
    <row r="261" spans="1:31" s="2" customFormat="1" ht="6.95" customHeight="1">
      <c r="A261" s="38"/>
      <c r="B261" s="66"/>
      <c r="C261" s="67"/>
      <c r="D261" s="67"/>
      <c r="E261" s="67"/>
      <c r="F261" s="67"/>
      <c r="G261" s="67"/>
      <c r="H261" s="67"/>
      <c r="I261" s="67"/>
      <c r="J261" s="67"/>
      <c r="K261" s="67"/>
      <c r="L261" s="44"/>
      <c r="M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</row>
  </sheetData>
  <sheetProtection password="CC35" sheet="1" objects="1" scenarios="1" formatColumns="0" formatRows="0" autoFilter="0"/>
  <autoFilter ref="C129:K260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3"/>
      <c r="C3" s="134"/>
      <c r="D3" s="134"/>
      <c r="E3" s="134"/>
      <c r="F3" s="134"/>
      <c r="G3" s="134"/>
      <c r="H3" s="20"/>
    </row>
    <row r="4" spans="2:8" s="1" customFormat="1" ht="24.95" customHeight="1">
      <c r="B4" s="20"/>
      <c r="C4" s="135" t="s">
        <v>361</v>
      </c>
      <c r="H4" s="20"/>
    </row>
    <row r="5" spans="2:8" s="1" customFormat="1" ht="12" customHeight="1">
      <c r="B5" s="20"/>
      <c r="C5" s="271" t="s">
        <v>13</v>
      </c>
      <c r="D5" s="144" t="s">
        <v>14</v>
      </c>
      <c r="E5" s="1"/>
      <c r="F5" s="1"/>
      <c r="H5" s="20"/>
    </row>
    <row r="6" spans="2:8" s="1" customFormat="1" ht="36.95" customHeight="1">
      <c r="B6" s="20"/>
      <c r="C6" s="272" t="s">
        <v>16</v>
      </c>
      <c r="D6" s="273" t="s">
        <v>17</v>
      </c>
      <c r="E6" s="1"/>
      <c r="F6" s="1"/>
      <c r="H6" s="20"/>
    </row>
    <row r="7" spans="2:8" s="1" customFormat="1" ht="16.5" customHeight="1">
      <c r="B7" s="20"/>
      <c r="C7" s="137" t="s">
        <v>22</v>
      </c>
      <c r="D7" s="141" t="str">
        <f>'Rekapitulace stavby'!AN8</f>
        <v>20. 1. 2020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88"/>
      <c r="B9" s="274"/>
      <c r="C9" s="275" t="s">
        <v>57</v>
      </c>
      <c r="D9" s="276" t="s">
        <v>58</v>
      </c>
      <c r="E9" s="276" t="s">
        <v>119</v>
      </c>
      <c r="F9" s="277" t="s">
        <v>362</v>
      </c>
      <c r="G9" s="188"/>
      <c r="H9" s="274"/>
    </row>
    <row r="10" spans="1:8" s="2" customFormat="1" ht="26.4" customHeight="1">
      <c r="A10" s="38"/>
      <c r="B10" s="44"/>
      <c r="C10" s="278" t="s">
        <v>363</v>
      </c>
      <c r="D10" s="278" t="s">
        <v>82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79" t="s">
        <v>87</v>
      </c>
      <c r="D11" s="280" t="s">
        <v>1</v>
      </c>
      <c r="E11" s="281" t="s">
        <v>1</v>
      </c>
      <c r="F11" s="282">
        <v>883.5</v>
      </c>
      <c r="G11" s="38"/>
      <c r="H11" s="44"/>
    </row>
    <row r="12" spans="1:8" s="2" customFormat="1" ht="16.8" customHeight="1">
      <c r="A12" s="38"/>
      <c r="B12" s="44"/>
      <c r="C12" s="283" t="s">
        <v>1</v>
      </c>
      <c r="D12" s="283" t="s">
        <v>185</v>
      </c>
      <c r="E12" s="17" t="s">
        <v>1</v>
      </c>
      <c r="F12" s="284">
        <v>142.5</v>
      </c>
      <c r="G12" s="38"/>
      <c r="H12" s="44"/>
    </row>
    <row r="13" spans="1:8" s="2" customFormat="1" ht="16.8" customHeight="1">
      <c r="A13" s="38"/>
      <c r="B13" s="44"/>
      <c r="C13" s="283" t="s">
        <v>1</v>
      </c>
      <c r="D13" s="283" t="s">
        <v>186</v>
      </c>
      <c r="E13" s="17" t="s">
        <v>1</v>
      </c>
      <c r="F13" s="284">
        <v>313.5</v>
      </c>
      <c r="G13" s="38"/>
      <c r="H13" s="44"/>
    </row>
    <row r="14" spans="1:8" s="2" customFormat="1" ht="16.8" customHeight="1">
      <c r="A14" s="38"/>
      <c r="B14" s="44"/>
      <c r="C14" s="283" t="s">
        <v>1</v>
      </c>
      <c r="D14" s="283" t="s">
        <v>187</v>
      </c>
      <c r="E14" s="17" t="s">
        <v>1</v>
      </c>
      <c r="F14" s="284">
        <v>313.5</v>
      </c>
      <c r="G14" s="38"/>
      <c r="H14" s="44"/>
    </row>
    <row r="15" spans="1:8" s="2" customFormat="1" ht="16.8" customHeight="1">
      <c r="A15" s="38"/>
      <c r="B15" s="44"/>
      <c r="C15" s="283" t="s">
        <v>1</v>
      </c>
      <c r="D15" s="283" t="s">
        <v>188</v>
      </c>
      <c r="E15" s="17" t="s">
        <v>1</v>
      </c>
      <c r="F15" s="284">
        <v>114</v>
      </c>
      <c r="G15" s="38"/>
      <c r="H15" s="44"/>
    </row>
    <row r="16" spans="1:8" s="2" customFormat="1" ht="16.8" customHeight="1">
      <c r="A16" s="38"/>
      <c r="B16" s="44"/>
      <c r="C16" s="283" t="s">
        <v>87</v>
      </c>
      <c r="D16" s="283" t="s">
        <v>157</v>
      </c>
      <c r="E16" s="17" t="s">
        <v>1</v>
      </c>
      <c r="F16" s="284">
        <v>883.5</v>
      </c>
      <c r="G16" s="38"/>
      <c r="H16" s="44"/>
    </row>
    <row r="17" spans="1:8" s="2" customFormat="1" ht="16.8" customHeight="1">
      <c r="A17" s="38"/>
      <c r="B17" s="44"/>
      <c r="C17" s="285" t="s">
        <v>364</v>
      </c>
      <c r="D17" s="38"/>
      <c r="E17" s="38"/>
      <c r="F17" s="38"/>
      <c r="G17" s="38"/>
      <c r="H17" s="44"/>
    </row>
    <row r="18" spans="1:8" s="2" customFormat="1" ht="12">
      <c r="A18" s="38"/>
      <c r="B18" s="44"/>
      <c r="C18" s="283" t="s">
        <v>182</v>
      </c>
      <c r="D18" s="283" t="s">
        <v>183</v>
      </c>
      <c r="E18" s="17" t="s">
        <v>149</v>
      </c>
      <c r="F18" s="284">
        <v>883.5</v>
      </c>
      <c r="G18" s="38"/>
      <c r="H18" s="44"/>
    </row>
    <row r="19" spans="1:8" s="2" customFormat="1" ht="12">
      <c r="A19" s="38"/>
      <c r="B19" s="44"/>
      <c r="C19" s="283" t="s">
        <v>190</v>
      </c>
      <c r="D19" s="283" t="s">
        <v>191</v>
      </c>
      <c r="E19" s="17" t="s">
        <v>149</v>
      </c>
      <c r="F19" s="284">
        <v>35340</v>
      </c>
      <c r="G19" s="38"/>
      <c r="H19" s="44"/>
    </row>
    <row r="20" spans="1:8" s="2" customFormat="1" ht="12">
      <c r="A20" s="38"/>
      <c r="B20" s="44"/>
      <c r="C20" s="283" t="s">
        <v>195</v>
      </c>
      <c r="D20" s="283" t="s">
        <v>196</v>
      </c>
      <c r="E20" s="17" t="s">
        <v>149</v>
      </c>
      <c r="F20" s="284">
        <v>883.5</v>
      </c>
      <c r="G20" s="38"/>
      <c r="H20" s="44"/>
    </row>
    <row r="21" spans="1:8" s="2" customFormat="1" ht="16.8" customHeight="1">
      <c r="A21" s="38"/>
      <c r="B21" s="44"/>
      <c r="C21" s="283" t="s">
        <v>198</v>
      </c>
      <c r="D21" s="283" t="s">
        <v>199</v>
      </c>
      <c r="E21" s="17" t="s">
        <v>149</v>
      </c>
      <c r="F21" s="284">
        <v>883.5</v>
      </c>
      <c r="G21" s="38"/>
      <c r="H21" s="44"/>
    </row>
    <row r="22" spans="1:8" s="2" customFormat="1" ht="16.8" customHeight="1">
      <c r="A22" s="38"/>
      <c r="B22" s="44"/>
      <c r="C22" s="283" t="s">
        <v>202</v>
      </c>
      <c r="D22" s="283" t="s">
        <v>203</v>
      </c>
      <c r="E22" s="17" t="s">
        <v>149</v>
      </c>
      <c r="F22" s="284">
        <v>35340</v>
      </c>
      <c r="G22" s="38"/>
      <c r="H22" s="44"/>
    </row>
    <row r="23" spans="1:8" s="2" customFormat="1" ht="16.8" customHeight="1">
      <c r="A23" s="38"/>
      <c r="B23" s="44"/>
      <c r="C23" s="283" t="s">
        <v>206</v>
      </c>
      <c r="D23" s="283" t="s">
        <v>207</v>
      </c>
      <c r="E23" s="17" t="s">
        <v>149</v>
      </c>
      <c r="F23" s="284">
        <v>883.5</v>
      </c>
      <c r="G23" s="38"/>
      <c r="H23" s="44"/>
    </row>
    <row r="24" spans="1:8" s="2" customFormat="1" ht="16.8" customHeight="1">
      <c r="A24" s="38"/>
      <c r="B24" s="44"/>
      <c r="C24" s="279" t="s">
        <v>89</v>
      </c>
      <c r="D24" s="280" t="s">
        <v>1</v>
      </c>
      <c r="E24" s="281" t="s">
        <v>1</v>
      </c>
      <c r="F24" s="282">
        <v>477</v>
      </c>
      <c r="G24" s="38"/>
      <c r="H24" s="44"/>
    </row>
    <row r="25" spans="1:8" s="2" customFormat="1" ht="16.8" customHeight="1">
      <c r="A25" s="38"/>
      <c r="B25" s="44"/>
      <c r="C25" s="283" t="s">
        <v>1</v>
      </c>
      <c r="D25" s="283" t="s">
        <v>341</v>
      </c>
      <c r="E25" s="17" t="s">
        <v>1</v>
      </c>
      <c r="F25" s="284">
        <v>0</v>
      </c>
      <c r="G25" s="38"/>
      <c r="H25" s="44"/>
    </row>
    <row r="26" spans="1:8" s="2" customFormat="1" ht="16.8" customHeight="1">
      <c r="A26" s="38"/>
      <c r="B26" s="44"/>
      <c r="C26" s="283" t="s">
        <v>1</v>
      </c>
      <c r="D26" s="283" t="s">
        <v>342</v>
      </c>
      <c r="E26" s="17" t="s">
        <v>1</v>
      </c>
      <c r="F26" s="284">
        <v>72</v>
      </c>
      <c r="G26" s="38"/>
      <c r="H26" s="44"/>
    </row>
    <row r="27" spans="1:8" s="2" customFormat="1" ht="16.8" customHeight="1">
      <c r="A27" s="38"/>
      <c r="B27" s="44"/>
      <c r="C27" s="283" t="s">
        <v>1</v>
      </c>
      <c r="D27" s="283" t="s">
        <v>343</v>
      </c>
      <c r="E27" s="17" t="s">
        <v>1</v>
      </c>
      <c r="F27" s="284">
        <v>162</v>
      </c>
      <c r="G27" s="38"/>
      <c r="H27" s="44"/>
    </row>
    <row r="28" spans="1:8" s="2" customFormat="1" ht="16.8" customHeight="1">
      <c r="A28" s="38"/>
      <c r="B28" s="44"/>
      <c r="C28" s="283" t="s">
        <v>1</v>
      </c>
      <c r="D28" s="283" t="s">
        <v>344</v>
      </c>
      <c r="E28" s="17" t="s">
        <v>1</v>
      </c>
      <c r="F28" s="284">
        <v>216</v>
      </c>
      <c r="G28" s="38"/>
      <c r="H28" s="44"/>
    </row>
    <row r="29" spans="1:8" s="2" customFormat="1" ht="16.8" customHeight="1">
      <c r="A29" s="38"/>
      <c r="B29" s="44"/>
      <c r="C29" s="283" t="s">
        <v>1</v>
      </c>
      <c r="D29" s="283" t="s">
        <v>345</v>
      </c>
      <c r="E29" s="17" t="s">
        <v>1</v>
      </c>
      <c r="F29" s="284">
        <v>27</v>
      </c>
      <c r="G29" s="38"/>
      <c r="H29" s="44"/>
    </row>
    <row r="30" spans="1:8" s="2" customFormat="1" ht="16.8" customHeight="1">
      <c r="A30" s="38"/>
      <c r="B30" s="44"/>
      <c r="C30" s="283" t="s">
        <v>89</v>
      </c>
      <c r="D30" s="283" t="s">
        <v>157</v>
      </c>
      <c r="E30" s="17" t="s">
        <v>1</v>
      </c>
      <c r="F30" s="284">
        <v>477</v>
      </c>
      <c r="G30" s="38"/>
      <c r="H30" s="44"/>
    </row>
    <row r="31" spans="1:8" s="2" customFormat="1" ht="16.8" customHeight="1">
      <c r="A31" s="38"/>
      <c r="B31" s="44"/>
      <c r="C31" s="285" t="s">
        <v>364</v>
      </c>
      <c r="D31" s="38"/>
      <c r="E31" s="38"/>
      <c r="F31" s="38"/>
      <c r="G31" s="38"/>
      <c r="H31" s="44"/>
    </row>
    <row r="32" spans="1:8" s="2" customFormat="1" ht="16.8" customHeight="1">
      <c r="A32" s="38"/>
      <c r="B32" s="44"/>
      <c r="C32" s="283" t="s">
        <v>338</v>
      </c>
      <c r="D32" s="283" t="s">
        <v>339</v>
      </c>
      <c r="E32" s="17" t="s">
        <v>149</v>
      </c>
      <c r="F32" s="284">
        <v>477</v>
      </c>
      <c r="G32" s="38"/>
      <c r="H32" s="44"/>
    </row>
    <row r="33" spans="1:8" s="2" customFormat="1" ht="16.8" customHeight="1">
      <c r="A33" s="38"/>
      <c r="B33" s="44"/>
      <c r="C33" s="283" t="s">
        <v>328</v>
      </c>
      <c r="D33" s="283" t="s">
        <v>329</v>
      </c>
      <c r="E33" s="17" t="s">
        <v>149</v>
      </c>
      <c r="F33" s="284">
        <v>577</v>
      </c>
      <c r="G33" s="38"/>
      <c r="H33" s="44"/>
    </row>
    <row r="34" spans="1:8" s="2" customFormat="1" ht="16.8" customHeight="1">
      <c r="A34" s="38"/>
      <c r="B34" s="44"/>
      <c r="C34" s="279" t="s">
        <v>92</v>
      </c>
      <c r="D34" s="280" t="s">
        <v>1</v>
      </c>
      <c r="E34" s="281" t="s">
        <v>1</v>
      </c>
      <c r="F34" s="282">
        <v>100</v>
      </c>
      <c r="G34" s="38"/>
      <c r="H34" s="44"/>
    </row>
    <row r="35" spans="1:8" s="2" customFormat="1" ht="16.8" customHeight="1">
      <c r="A35" s="38"/>
      <c r="B35" s="44"/>
      <c r="C35" s="283" t="s">
        <v>1</v>
      </c>
      <c r="D35" s="283" t="s">
        <v>336</v>
      </c>
      <c r="E35" s="17" t="s">
        <v>1</v>
      </c>
      <c r="F35" s="284">
        <v>0</v>
      </c>
      <c r="G35" s="38"/>
      <c r="H35" s="44"/>
    </row>
    <row r="36" spans="1:8" s="2" customFormat="1" ht="16.8" customHeight="1">
      <c r="A36" s="38"/>
      <c r="B36" s="44"/>
      <c r="C36" s="283" t="s">
        <v>1</v>
      </c>
      <c r="D36" s="283" t="s">
        <v>93</v>
      </c>
      <c r="E36" s="17" t="s">
        <v>1</v>
      </c>
      <c r="F36" s="284">
        <v>100</v>
      </c>
      <c r="G36" s="38"/>
      <c r="H36" s="44"/>
    </row>
    <row r="37" spans="1:8" s="2" customFormat="1" ht="16.8" customHeight="1">
      <c r="A37" s="38"/>
      <c r="B37" s="44"/>
      <c r="C37" s="283" t="s">
        <v>92</v>
      </c>
      <c r="D37" s="283" t="s">
        <v>157</v>
      </c>
      <c r="E37" s="17" t="s">
        <v>1</v>
      </c>
      <c r="F37" s="284">
        <v>100</v>
      </c>
      <c r="G37" s="38"/>
      <c r="H37" s="44"/>
    </row>
    <row r="38" spans="1:8" s="2" customFormat="1" ht="16.8" customHeight="1">
      <c r="A38" s="38"/>
      <c r="B38" s="44"/>
      <c r="C38" s="285" t="s">
        <v>364</v>
      </c>
      <c r="D38" s="38"/>
      <c r="E38" s="38"/>
      <c r="F38" s="38"/>
      <c r="G38" s="38"/>
      <c r="H38" s="44"/>
    </row>
    <row r="39" spans="1:8" s="2" customFormat="1" ht="12">
      <c r="A39" s="38"/>
      <c r="B39" s="44"/>
      <c r="C39" s="283" t="s">
        <v>333</v>
      </c>
      <c r="D39" s="283" t="s">
        <v>334</v>
      </c>
      <c r="E39" s="17" t="s">
        <v>149</v>
      </c>
      <c r="F39" s="284">
        <v>100</v>
      </c>
      <c r="G39" s="38"/>
      <c r="H39" s="44"/>
    </row>
    <row r="40" spans="1:8" s="2" customFormat="1" ht="16.8" customHeight="1">
      <c r="A40" s="38"/>
      <c r="B40" s="44"/>
      <c r="C40" s="283" t="s">
        <v>328</v>
      </c>
      <c r="D40" s="283" t="s">
        <v>329</v>
      </c>
      <c r="E40" s="17" t="s">
        <v>149</v>
      </c>
      <c r="F40" s="284">
        <v>577</v>
      </c>
      <c r="G40" s="38"/>
      <c r="H40" s="44"/>
    </row>
    <row r="41" spans="1:8" s="2" customFormat="1" ht="16.8" customHeight="1">
      <c r="A41" s="38"/>
      <c r="B41" s="44"/>
      <c r="C41" s="279" t="s">
        <v>94</v>
      </c>
      <c r="D41" s="280" t="s">
        <v>1</v>
      </c>
      <c r="E41" s="281" t="s">
        <v>1</v>
      </c>
      <c r="F41" s="282">
        <v>35.91</v>
      </c>
      <c r="G41" s="38"/>
      <c r="H41" s="44"/>
    </row>
    <row r="42" spans="1:8" s="2" customFormat="1" ht="16.8" customHeight="1">
      <c r="A42" s="38"/>
      <c r="B42" s="44"/>
      <c r="C42" s="283" t="s">
        <v>1</v>
      </c>
      <c r="D42" s="283" t="s">
        <v>170</v>
      </c>
      <c r="E42" s="17" t="s">
        <v>1</v>
      </c>
      <c r="F42" s="284">
        <v>2.88</v>
      </c>
      <c r="G42" s="38"/>
      <c r="H42" s="44"/>
    </row>
    <row r="43" spans="1:8" s="2" customFormat="1" ht="16.8" customHeight="1">
      <c r="A43" s="38"/>
      <c r="B43" s="44"/>
      <c r="C43" s="283" t="s">
        <v>1</v>
      </c>
      <c r="D43" s="283" t="s">
        <v>171</v>
      </c>
      <c r="E43" s="17" t="s">
        <v>1</v>
      </c>
      <c r="F43" s="284">
        <v>10.53</v>
      </c>
      <c r="G43" s="38"/>
      <c r="H43" s="44"/>
    </row>
    <row r="44" spans="1:8" s="2" customFormat="1" ht="16.8" customHeight="1">
      <c r="A44" s="38"/>
      <c r="B44" s="44"/>
      <c r="C44" s="283" t="s">
        <v>1</v>
      </c>
      <c r="D44" s="283" t="s">
        <v>172</v>
      </c>
      <c r="E44" s="17" t="s">
        <v>1</v>
      </c>
      <c r="F44" s="284">
        <v>20.16</v>
      </c>
      <c r="G44" s="38"/>
      <c r="H44" s="44"/>
    </row>
    <row r="45" spans="1:8" s="2" customFormat="1" ht="16.8" customHeight="1">
      <c r="A45" s="38"/>
      <c r="B45" s="44"/>
      <c r="C45" s="283" t="s">
        <v>1</v>
      </c>
      <c r="D45" s="283" t="s">
        <v>173</v>
      </c>
      <c r="E45" s="17" t="s">
        <v>1</v>
      </c>
      <c r="F45" s="284">
        <v>0.45</v>
      </c>
      <c r="G45" s="38"/>
      <c r="H45" s="44"/>
    </row>
    <row r="46" spans="1:8" s="2" customFormat="1" ht="16.8" customHeight="1">
      <c r="A46" s="38"/>
      <c r="B46" s="44"/>
      <c r="C46" s="283" t="s">
        <v>1</v>
      </c>
      <c r="D46" s="283" t="s">
        <v>174</v>
      </c>
      <c r="E46" s="17" t="s">
        <v>1</v>
      </c>
      <c r="F46" s="284">
        <v>1.89</v>
      </c>
      <c r="G46" s="38"/>
      <c r="H46" s="44"/>
    </row>
    <row r="47" spans="1:8" s="2" customFormat="1" ht="16.8" customHeight="1">
      <c r="A47" s="38"/>
      <c r="B47" s="44"/>
      <c r="C47" s="283" t="s">
        <v>94</v>
      </c>
      <c r="D47" s="283" t="s">
        <v>157</v>
      </c>
      <c r="E47" s="17" t="s">
        <v>1</v>
      </c>
      <c r="F47" s="284">
        <v>35.91</v>
      </c>
      <c r="G47" s="38"/>
      <c r="H47" s="44"/>
    </row>
    <row r="48" spans="1:8" s="2" customFormat="1" ht="16.8" customHeight="1">
      <c r="A48" s="38"/>
      <c r="B48" s="44"/>
      <c r="C48" s="285" t="s">
        <v>364</v>
      </c>
      <c r="D48" s="38"/>
      <c r="E48" s="38"/>
      <c r="F48" s="38"/>
      <c r="G48" s="38"/>
      <c r="H48" s="44"/>
    </row>
    <row r="49" spans="1:8" s="2" customFormat="1" ht="16.8" customHeight="1">
      <c r="A49" s="38"/>
      <c r="B49" s="44"/>
      <c r="C49" s="283" t="s">
        <v>167</v>
      </c>
      <c r="D49" s="283" t="s">
        <v>168</v>
      </c>
      <c r="E49" s="17" t="s">
        <v>149</v>
      </c>
      <c r="F49" s="284">
        <v>35.91</v>
      </c>
      <c r="G49" s="38"/>
      <c r="H49" s="44"/>
    </row>
    <row r="50" spans="1:8" s="2" customFormat="1" ht="16.8" customHeight="1">
      <c r="A50" s="38"/>
      <c r="B50" s="44"/>
      <c r="C50" s="283" t="s">
        <v>318</v>
      </c>
      <c r="D50" s="283" t="s">
        <v>319</v>
      </c>
      <c r="E50" s="17" t="s">
        <v>149</v>
      </c>
      <c r="F50" s="284">
        <v>35.91</v>
      </c>
      <c r="G50" s="38"/>
      <c r="H50" s="44"/>
    </row>
    <row r="51" spans="1:8" s="2" customFormat="1" ht="16.8" customHeight="1">
      <c r="A51" s="38"/>
      <c r="B51" s="44"/>
      <c r="C51" s="283" t="s">
        <v>322</v>
      </c>
      <c r="D51" s="283" t="s">
        <v>323</v>
      </c>
      <c r="E51" s="17" t="s">
        <v>149</v>
      </c>
      <c r="F51" s="284">
        <v>35.91</v>
      </c>
      <c r="G51" s="38"/>
      <c r="H51" s="44"/>
    </row>
    <row r="52" spans="1:8" s="2" customFormat="1" ht="7.4" customHeight="1">
      <c r="A52" s="38"/>
      <c r="B52" s="167"/>
      <c r="C52" s="168"/>
      <c r="D52" s="168"/>
      <c r="E52" s="168"/>
      <c r="F52" s="168"/>
      <c r="G52" s="168"/>
      <c r="H52" s="44"/>
    </row>
    <row r="53" spans="1:8" s="2" customFormat="1" ht="12">
      <c r="A53" s="38"/>
      <c r="B53" s="38"/>
      <c r="C53" s="38"/>
      <c r="D53" s="38"/>
      <c r="E53" s="38"/>
      <c r="F53" s="38"/>
      <c r="G53" s="38"/>
      <c r="H53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2021-02-10T11:37:09Z</dcterms:created>
  <dcterms:modified xsi:type="dcterms:W3CDTF">2021-02-10T11:37:13Z</dcterms:modified>
  <cp:category/>
  <cp:version/>
  <cp:contentType/>
  <cp:contentStatus/>
</cp:coreProperties>
</file>