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oupis prací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'001 - Soupis prací'!$C$122:$K$168</definedName>
    <definedName name="_xlnm.Print_Area" localSheetId="1">'001 - Soupis prací'!$C$4:$J$76,'001 - Soupis prací'!$C$82:$J$104,'001 - Soupis prací'!$C$110:$K$168</definedName>
    <definedName name="_xlnm.Print_Area" localSheetId="2">'Seznam figur'!$C$4:$G$31</definedName>
    <definedName name="_xlnm.Print_Titles" localSheetId="0">'Rekapitulace stavby'!$92:$92</definedName>
    <definedName name="_xlnm.Print_Titles" localSheetId="1">'001 - Soupis prací'!$122:$122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<sst xmlns="http://schemas.openxmlformats.org/spreadsheetml/2006/main" count="803" uniqueCount="225">
  <si>
    <t>Export Komplet</t>
  </si>
  <si>
    <t/>
  </si>
  <si>
    <t>2.0</t>
  </si>
  <si>
    <t>ZAMOK</t>
  </si>
  <si>
    <t>False</t>
  </si>
  <si>
    <t>{7ead44c6-4974-446b-a862-5d6204db51ce}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</si>
  <si>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</si>
  <si>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</si>
  <si>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</si>
  <si>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</si>
  <si>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</si>
  <si>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</si>
  <si>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</si>
  <si>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</si>
  <si>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</si>
  <si>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</si>
  <si>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</si>
  <si>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podloubí Krakonošovo nám čp. 73, Trutnov</t>
  </si>
  <si>
    <t>KSO:</t>
  </si>
  <si>
    <t>CC-CZ:</t>
  </si>
  <si>
    <t>Místo:</t>
  </si>
  <si>
    <t>Trutnov</t>
  </si>
  <si>
    <t>Datum:</t>
  </si>
  <si>
    <t>6. 5. 2021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</si>
  <si>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</si>
  <si>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</si>
  <si>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</si>
  <si>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</si>
  <si>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</si>
  <si>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</si>
  <si>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</si>
  <si>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Ing. Arch. Pavel Tomek</t>
  </si>
  <si>
    <t>True</t>
  </si>
  <si>
    <t>Zpracovatel:</t>
  </si>
  <si>
    <t>Ing. Lenka Kasperová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</si>
  <si>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</si>
  <si>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</si>
  <si>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</si>
  <si>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</si>
  <si>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</si>
  <si>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</si>
  <si>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</si>
  <si>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</si>
  <si>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</si>
  <si>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</si>
  <si>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</si>
  <si>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</si>
  <si>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</si>
  <si>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</si>
  <si>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</si>
  <si>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</si>
  <si>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</si>
  <si>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</si>
  <si>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</si>
  <si>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</si>
  <si>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</si>
  <si>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</si>
  <si>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</si>
  <si>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</si>
  <si>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</si>
  <si>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</si>
  <si>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</si>
  <si>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</si>
  <si>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</si>
  <si>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</si>
  <si>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</si>
  <si>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</si>
  <si>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</si>
  <si>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</si>
  <si>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</si>
  <si>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</si>
  <si>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</si>
  <si>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</si>
  <si>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</si>
  <si>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</si>
  <si>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</si>
  <si>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</si>
  <si>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</si>
  <si>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</si>
  <si>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</si>
  <si>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</si>
  <si>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</si>
  <si>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Soupis prací</t>
  </si>
  <si>
    <t>STA</t>
  </si>
  <si>
    <t>1</t>
  </si>
  <si>
    <t>{93b6a37d-67db-4430-80be-0cd8e8c4ad81}</t>
  </si>
  <si>
    <t>2</t>
  </si>
  <si>
    <t>plocha</t>
  </si>
  <si>
    <t>45,26</t>
  </si>
  <si>
    <t>odkop</t>
  </si>
  <si>
    <t>11,315</t>
  </si>
  <si>
    <t>KRYCÍ LIST SOUPISU PRACÍ</t>
  </si>
  <si>
    <t>Objekt:</t>
  </si>
  <si>
    <t>001 - Soupis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</si>
  <si>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</si>
  <si>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</si>
  <si>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</si>
  <si>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</si>
  <si>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</si>
  <si>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</si>
  <si>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</si>
  <si>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</si>
  <si>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</si>
  <si>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</si>
  <si>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</si>
  <si>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</si>
  <si>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</si>
  <si>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</si>
  <si>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</si>
  <si>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</si>
  <si>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</si>
  <si>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</si>
  <si>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</si>
  <si>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</si>
  <si>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</si>
  <si>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</si>
  <si>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</si>
  <si>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</si>
  <si>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</si>
  <si>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</si>
  <si>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</si>
  <si>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</si>
  <si>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</si>
  <si>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</si>
  <si>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</si>
  <si>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</si>
  <si>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</si>
  <si>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2021 01</t>
  </si>
  <si>
    <t>4</t>
  </si>
  <si>
    <t>1410037718</t>
  </si>
  <si>
    <t>VV</t>
  </si>
  <si>
    <t>14,6*3,1</t>
  </si>
  <si>
    <t>Součet</t>
  </si>
  <si>
    <t>122211101</t>
  </si>
  <si>
    <t>Odkopávky a prokopávky v hornině třídy těžitelnosti I, skupiny 3 ručně</t>
  </si>
  <si>
    <t>m3</t>
  </si>
  <si>
    <t>-1398743628</t>
  </si>
  <si>
    <t>plocha*0,25</t>
  </si>
  <si>
    <t>3</t>
  </si>
  <si>
    <t>162751115</t>
  </si>
  <si>
    <t>Vodorovné přemístění do 8000 m výkopku/sypaniny z horniny třídy těžitelnosti I, skupiny 1 až 3</t>
  </si>
  <si>
    <t>973866731</t>
  </si>
  <si>
    <t>171201221</t>
  </si>
  <si>
    <t>Poplatek za uložení na skládce (skládkovné) zeminy a kamení kód odpadu 17 05 04</t>
  </si>
  <si>
    <t>t</t>
  </si>
  <si>
    <t>-1663416931</t>
  </si>
  <si>
    <t>odkop*1,8</t>
  </si>
  <si>
    <t>5</t>
  </si>
  <si>
    <t>171251201</t>
  </si>
  <si>
    <t>Uložení sypaniny na skládky nebo meziskládky</t>
  </si>
  <si>
    <t>-479095253</t>
  </si>
  <si>
    <t>6</t>
  </si>
  <si>
    <t>181911102</t>
  </si>
  <si>
    <t>Úprava pláně v hornině třídy těžitelnosti I, skupiny 1 až 2 se zhutněním ručně</t>
  </si>
  <si>
    <t>-335825802</t>
  </si>
  <si>
    <t>Komunikace pozemní</t>
  </si>
  <si>
    <t>7</t>
  </si>
  <si>
    <t>564831111</t>
  </si>
  <si>
    <t>Podklad ze štěrkodrtě ŠD tl 100 mm</t>
  </si>
  <si>
    <t>1472748317</t>
  </si>
  <si>
    <t>8</t>
  </si>
  <si>
    <t>567120109R</t>
  </si>
  <si>
    <t>Podklad ze štěrkopísku s trasovým vápnem tl 100 mm</t>
  </si>
  <si>
    <t>-190584870</t>
  </si>
  <si>
    <t>9</t>
  </si>
  <si>
    <t>596841220R</t>
  </si>
  <si>
    <t>Kompl. dod. + mtž. kamenná dlažba</t>
  </si>
  <si>
    <t>113207988</t>
  </si>
  <si>
    <t>P</t>
  </si>
  <si>
    <t>Poznámka k položce:
cena zahrnuje kompletní provedení vč. dodávky potřebného materiálu:
-velkoformátová pískovcová dlažba tl. 80 mm 450/450 na koso
-maltové lože (písek smísený s trasovým vápnem)
-spárování</t>
  </si>
  <si>
    <t>10</t>
  </si>
  <si>
    <t>599001</t>
  </si>
  <si>
    <t>Vyrovnání a přespárování stávajících lemů podloubí</t>
  </si>
  <si>
    <t>-1868862647</t>
  </si>
  <si>
    <t>Poznámka k položce:
kompletní provedení dle popisu v PD vč. dodávky potřebného materiálu</t>
  </si>
  <si>
    <t>"pouze 3 oblouky - střední+oba levé"</t>
  </si>
  <si>
    <t>3*2,7*1</t>
  </si>
  <si>
    <t>11</t>
  </si>
  <si>
    <t>599002</t>
  </si>
  <si>
    <t>Vyrovnání a přespárování posledního stupně schodiště</t>
  </si>
  <si>
    <t>ks</t>
  </si>
  <si>
    <t>-1866497040</t>
  </si>
  <si>
    <t>12</t>
  </si>
  <si>
    <t>599003</t>
  </si>
  <si>
    <t>Nový pískovcový práh vstupu do domu</t>
  </si>
  <si>
    <t>1043969104</t>
  </si>
  <si>
    <t>13</t>
  </si>
  <si>
    <t>599004</t>
  </si>
  <si>
    <t>Rozebrání, vyrovnání a zpětné položení stávající betonové dlažby sousední podloubí čp. 74</t>
  </si>
  <si>
    <t>-2035477957</t>
  </si>
  <si>
    <t>Ostatní konstrukce a práce, bourání</t>
  </si>
  <si>
    <t>14</t>
  </si>
  <si>
    <t>99001</t>
  </si>
  <si>
    <t>Oprava ostění dveří kamenickým způsobem</t>
  </si>
  <si>
    <t>kpl</t>
  </si>
  <si>
    <t>-2009407471</t>
  </si>
  <si>
    <t>997</t>
  </si>
  <si>
    <t>Přesun sutě</t>
  </si>
  <si>
    <t>997221561</t>
  </si>
  <si>
    <t>Vodorovná doprava suti z kusových materiálů do 1 km</t>
  </si>
  <si>
    <t>487528948</t>
  </si>
  <si>
    <t>16</t>
  </si>
  <si>
    <t>997221569</t>
  </si>
  <si>
    <t>Příplatek ZKD 1 km u vodorovné dopravy suti z kusových materiálů</t>
  </si>
  <si>
    <t>645576959</t>
  </si>
  <si>
    <t>Poznámka k položce:
vybouraná dlažba bude uložena v areálu technických služeb</t>
  </si>
  <si>
    <t>11,541*2 'Přepočtené koeficientem množství</t>
  </si>
  <si>
    <t>998</t>
  </si>
  <si>
    <t>Přesun hmot</t>
  </si>
  <si>
    <t>17</t>
  </si>
  <si>
    <t>998223011</t>
  </si>
  <si>
    <t>Přesun hmot pro pozemní komunikace s krytem dlážděným</t>
  </si>
  <si>
    <t>695646943</t>
  </si>
  <si>
    <t>VRN</t>
  </si>
  <si>
    <t>Vedlejší rozpočtové náklady</t>
  </si>
  <si>
    <t>18</t>
  </si>
  <si>
    <t>%</t>
  </si>
  <si>
    <t>1024</t>
  </si>
  <si>
    <t>1770995576</t>
  </si>
  <si>
    <t>SEZNAM FIGUR</t>
  </si>
  <si>
    <t>Výměra</t>
  </si>
  <si>
    <t xml:space="preserve"> 001</t>
  </si>
  <si>
    <t>nátěr</t>
  </si>
  <si>
    <t>2*1,6*2,4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</si>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</sst>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2016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Obnova podloubí Krakonošovo nám čp. 73, Trutnov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Trutnov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6. 5. 2021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Trutnov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Arch. Pavel Tomek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Lenka Kasperová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'001 - Soupis prací'!J30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'001 - Soupis prací'!P123</f>
        <v>0</v>
      </c>
      <c r="AV95" s="128">
        <f>'001 - Soupis prací'!J33</f>
        <v>0</v>
      </c>
      <c r="AW95" s="128">
        <f>'001 - Soupis prací'!J34</f>
        <v>0</v>
      </c>
      <c r="AX95" s="128">
        <f>'001 - Soupis prací'!J35</f>
        <v>0</v>
      </c>
      <c r="AY95" s="128">
        <f>'001 - Soupis prací'!J36</f>
        <v>0</v>
      </c>
      <c r="AZ95" s="128">
        <f>'001 - Soupis prací'!F33</f>
        <v>0</v>
      </c>
      <c r="BA95" s="128">
        <f>'001 - Soupis prací'!F34</f>
        <v>0</v>
      </c>
      <c r="BB95" s="128">
        <f>'001 - Soupis prací'!F35</f>
        <v>0</v>
      </c>
      <c r="BC95" s="128">
        <f>'001 - Soupis prací'!F36</f>
        <v>0</v>
      </c>
      <c r="BD95" s="130">
        <f>'001 - Soupis prací'!F37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1 - Soupis prac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  <c r="AZ2" s="132" t="s">
        <v>87</v>
      </c>
      <c r="BA2" s="132" t="s">
        <v>1</v>
      </c>
      <c r="BB2" s="132" t="s">
        <v>1</v>
      </c>
      <c r="BC2" s="132" t="s">
        <v>88</v>
      </c>
      <c r="BD2" s="132" t="s">
        <v>86</v>
      </c>
    </row>
    <row r="3" spans="2:5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0"/>
      <c r="AT3" s="17" t="s">
        <v>86</v>
      </c>
      <c r="AZ3" s="132" t="s">
        <v>89</v>
      </c>
      <c r="BA3" s="132" t="s">
        <v>1</v>
      </c>
      <c r="BB3" s="132" t="s">
        <v>1</v>
      </c>
      <c r="BC3" s="132" t="s">
        <v>90</v>
      </c>
      <c r="BD3" s="132" t="s">
        <v>86</v>
      </c>
    </row>
    <row r="4" spans="2:46" s="1" customFormat="1" ht="24.95" customHeight="1">
      <c r="B4" s="20"/>
      <c r="D4" s="135" t="s">
        <v>91</v>
      </c>
      <c r="L4" s="20"/>
      <c r="M4" s="13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7" t="s">
        <v>16</v>
      </c>
      <c r="L6" s="20"/>
    </row>
    <row r="7" spans="2:12" s="1" customFormat="1" ht="16.5" customHeight="1">
      <c r="B7" s="20"/>
      <c r="E7" s="138" t="str">
        <f>'Rekapitulace stavby'!K6</f>
        <v>Obnova podloubí Krakonošovo nám čp. 73, Trutnov</v>
      </c>
      <c r="F7" s="137"/>
      <c r="G7" s="137"/>
      <c r="H7" s="137"/>
      <c r="L7" s="20"/>
    </row>
    <row r="8" spans="1:31" s="2" customFormat="1" ht="12" customHeight="1">
      <c r="A8" s="38"/>
      <c r="B8" s="44"/>
      <c r="C8" s="38"/>
      <c r="D8" s="137" t="s">
        <v>92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93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7" t="s">
        <v>18</v>
      </c>
      <c r="E11" s="38"/>
      <c r="F11" s="140" t="s">
        <v>1</v>
      </c>
      <c r="G11" s="38"/>
      <c r="H11" s="38"/>
      <c r="I11" s="137" t="s">
        <v>19</v>
      </c>
      <c r="J11" s="140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7" t="s">
        <v>20</v>
      </c>
      <c r="E12" s="38"/>
      <c r="F12" s="140" t="s">
        <v>21</v>
      </c>
      <c r="G12" s="38"/>
      <c r="H12" s="38"/>
      <c r="I12" s="137" t="s">
        <v>22</v>
      </c>
      <c r="J12" s="141" t="str">
        <f>'Rekapitulace stavby'!AN8</f>
        <v>6. 5. 2021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7" t="s">
        <v>24</v>
      </c>
      <c r="E14" s="38"/>
      <c r="F14" s="38"/>
      <c r="G14" s="38"/>
      <c r="H14" s="38"/>
      <c r="I14" s="137" t="s">
        <v>25</v>
      </c>
      <c r="J14" s="140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26</v>
      </c>
      <c r="F15" s="38"/>
      <c r="G15" s="38"/>
      <c r="H15" s="38"/>
      <c r="I15" s="137" t="s">
        <v>27</v>
      </c>
      <c r="J15" s="140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7" t="s">
        <v>28</v>
      </c>
      <c r="E17" s="38"/>
      <c r="F17" s="38"/>
      <c r="G17" s="38"/>
      <c r="H17" s="38"/>
      <c r="I17" s="13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3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7" t="s">
        <v>30</v>
      </c>
      <c r="E20" s="38"/>
      <c r="F20" s="38"/>
      <c r="G20" s="38"/>
      <c r="H20" s="38"/>
      <c r="I20" s="137" t="s">
        <v>25</v>
      </c>
      <c r="J20" s="140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31</v>
      </c>
      <c r="F21" s="38"/>
      <c r="G21" s="38"/>
      <c r="H21" s="38"/>
      <c r="I21" s="137" t="s">
        <v>27</v>
      </c>
      <c r="J21" s="140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7" t="s">
        <v>33</v>
      </c>
      <c r="E23" s="38"/>
      <c r="F23" s="38"/>
      <c r="G23" s="38"/>
      <c r="H23" s="38"/>
      <c r="I23" s="137" t="s">
        <v>25</v>
      </c>
      <c r="J23" s="140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">
        <v>34</v>
      </c>
      <c r="F24" s="38"/>
      <c r="G24" s="38"/>
      <c r="H24" s="38"/>
      <c r="I24" s="137" t="s">
        <v>27</v>
      </c>
      <c r="J24" s="140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7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6"/>
      <c r="E29" s="146"/>
      <c r="F29" s="146"/>
      <c r="G29" s="146"/>
      <c r="H29" s="146"/>
      <c r="I29" s="146"/>
      <c r="J29" s="146"/>
      <c r="K29" s="146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7" t="s">
        <v>36</v>
      </c>
      <c r="E30" s="38"/>
      <c r="F30" s="38"/>
      <c r="G30" s="38"/>
      <c r="H30" s="38"/>
      <c r="I30" s="38"/>
      <c r="J30" s="148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6"/>
      <c r="E31" s="146"/>
      <c r="F31" s="146"/>
      <c r="G31" s="146"/>
      <c r="H31" s="146"/>
      <c r="I31" s="146"/>
      <c r="J31" s="146"/>
      <c r="K31" s="146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9" t="s">
        <v>38</v>
      </c>
      <c r="G32" s="38"/>
      <c r="H32" s="38"/>
      <c r="I32" s="149" t="s">
        <v>37</v>
      </c>
      <c r="J32" s="149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0" t="s">
        <v>40</v>
      </c>
      <c r="E33" s="137" t="s">
        <v>41</v>
      </c>
      <c r="F33" s="151">
        <f>ROUND((SUM(BE123:BE168)),2)</f>
        <v>0</v>
      </c>
      <c r="G33" s="38"/>
      <c r="H33" s="38"/>
      <c r="I33" s="152">
        <v>0.21</v>
      </c>
      <c r="J33" s="151">
        <f>ROUND(((SUM(BE123:BE168))*I33),2)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7" t="s">
        <v>42</v>
      </c>
      <c r="F34" s="151">
        <f>ROUND((SUM(BF123:BF168)),2)</f>
        <v>0</v>
      </c>
      <c r="G34" s="38"/>
      <c r="H34" s="38"/>
      <c r="I34" s="152">
        <v>0.15</v>
      </c>
      <c r="J34" s="151">
        <f>ROUND(((SUM(BF123:BF168))*I34),2)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7" t="s">
        <v>43</v>
      </c>
      <c r="F35" s="151">
        <f>ROUND((SUM(BG123:BG168)),2)</f>
        <v>0</v>
      </c>
      <c r="G35" s="38"/>
      <c r="H35" s="38"/>
      <c r="I35" s="152">
        <v>0.21</v>
      </c>
      <c r="J35" s="15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7" t="s">
        <v>44</v>
      </c>
      <c r="F36" s="151">
        <f>ROUND((SUM(BH123:BH168)),2)</f>
        <v>0</v>
      </c>
      <c r="G36" s="38"/>
      <c r="H36" s="38"/>
      <c r="I36" s="152">
        <v>0.15</v>
      </c>
      <c r="J36" s="15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7" t="s">
        <v>45</v>
      </c>
      <c r="F37" s="151">
        <f>ROUND((SUM(BI123:BI168)),2)</f>
        <v>0</v>
      </c>
      <c r="G37" s="38"/>
      <c r="H37" s="38"/>
      <c r="I37" s="152">
        <v>0</v>
      </c>
      <c r="J37" s="15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1" t="str">
        <f>E7</f>
        <v>Obnova podloubí Krakonošovo nám čp. 73, Trutnov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001 - Soupis prací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Trutnov</v>
      </c>
      <c r="G89" s="40"/>
      <c r="H89" s="40"/>
      <c r="I89" s="32" t="s">
        <v>22</v>
      </c>
      <c r="J89" s="79" t="str">
        <f>IF(J12="","",J12)</f>
        <v>6. 5. 2021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Trutnov</v>
      </c>
      <c r="G91" s="40"/>
      <c r="H91" s="40"/>
      <c r="I91" s="32" t="s">
        <v>30</v>
      </c>
      <c r="J91" s="36" t="str">
        <f>E21</f>
        <v>Ing. Arch. Pavel Tomek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Lenka Kasperová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2" t="s">
        <v>95</v>
      </c>
      <c r="D94" s="173"/>
      <c r="E94" s="173"/>
      <c r="F94" s="173"/>
      <c r="G94" s="173"/>
      <c r="H94" s="173"/>
      <c r="I94" s="173"/>
      <c r="J94" s="174" t="s">
        <v>96</v>
      </c>
      <c r="K94" s="173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5" t="s">
        <v>97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pans="1:31" s="9" customFormat="1" ht="24.95" customHeight="1">
      <c r="A97" s="9"/>
      <c r="B97" s="176"/>
      <c r="C97" s="177"/>
      <c r="D97" s="178" t="s">
        <v>99</v>
      </c>
      <c r="E97" s="179"/>
      <c r="F97" s="179"/>
      <c r="G97" s="179"/>
      <c r="H97" s="179"/>
      <c r="I97" s="179"/>
      <c r="J97" s="180">
        <f>J124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100</v>
      </c>
      <c r="E98" s="185"/>
      <c r="F98" s="185"/>
      <c r="G98" s="185"/>
      <c r="H98" s="185"/>
      <c r="I98" s="185"/>
      <c r="J98" s="186">
        <f>J125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101</v>
      </c>
      <c r="E99" s="185"/>
      <c r="F99" s="185"/>
      <c r="G99" s="185"/>
      <c r="H99" s="185"/>
      <c r="I99" s="185"/>
      <c r="J99" s="186">
        <f>J140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102</v>
      </c>
      <c r="E100" s="185"/>
      <c r="F100" s="185"/>
      <c r="G100" s="185"/>
      <c r="H100" s="185"/>
      <c r="I100" s="185"/>
      <c r="J100" s="186">
        <f>J158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103</v>
      </c>
      <c r="E101" s="185"/>
      <c r="F101" s="185"/>
      <c r="G101" s="185"/>
      <c r="H101" s="185"/>
      <c r="I101" s="185"/>
      <c r="J101" s="186">
        <f>J160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104</v>
      </c>
      <c r="E102" s="185"/>
      <c r="F102" s="185"/>
      <c r="G102" s="185"/>
      <c r="H102" s="185"/>
      <c r="I102" s="185"/>
      <c r="J102" s="186">
        <f>J165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6"/>
      <c r="C103" s="177"/>
      <c r="D103" s="178" t="s">
        <v>105</v>
      </c>
      <c r="E103" s="179"/>
      <c r="F103" s="179"/>
      <c r="G103" s="179"/>
      <c r="H103" s="179"/>
      <c r="I103" s="179"/>
      <c r="J103" s="180">
        <f>J167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106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1" t="str">
        <f>E7</f>
        <v>Obnova podloubí Krakonošovo nám čp. 73, Trutnov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92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001 - Soupis prací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Trutnov</v>
      </c>
      <c r="G117" s="40"/>
      <c r="H117" s="40"/>
      <c r="I117" s="32" t="s">
        <v>22</v>
      </c>
      <c r="J117" s="79" t="str">
        <f>IF(J12="","",J12)</f>
        <v>6. 5. 2021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40"/>
      <c r="E119" s="40"/>
      <c r="F119" s="27" t="str">
        <f>E15</f>
        <v>Město Trutnov</v>
      </c>
      <c r="G119" s="40"/>
      <c r="H119" s="40"/>
      <c r="I119" s="32" t="s">
        <v>30</v>
      </c>
      <c r="J119" s="36" t="str">
        <f>E21</f>
        <v>Ing. Arch. Pavel Tomek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33</v>
      </c>
      <c r="J120" s="36" t="str">
        <f>E24</f>
        <v>Ing. Lenka Kasperová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88"/>
      <c r="B122" s="189"/>
      <c r="C122" s="190" t="s">
        <v>107</v>
      </c>
      <c r="D122" s="191" t="s">
        <v>61</v>
      </c>
      <c r="E122" s="191" t="s">
        <v>57</v>
      </c>
      <c r="F122" s="191" t="s">
        <v>58</v>
      </c>
      <c r="G122" s="191" t="s">
        <v>108</v>
      </c>
      <c r="H122" s="191" t="s">
        <v>109</v>
      </c>
      <c r="I122" s="191" t="s">
        <v>110</v>
      </c>
      <c r="J122" s="191" t="s">
        <v>96</v>
      </c>
      <c r="K122" s="192" t="s">
        <v>111</v>
      </c>
      <c r="L122" s="193"/>
      <c r="M122" s="100" t="s">
        <v>1</v>
      </c>
      <c r="N122" s="101" t="s">
        <v>40</v>
      </c>
      <c r="O122" s="101" t="s">
        <v>112</v>
      </c>
      <c r="P122" s="101" t="s">
        <v>113</v>
      </c>
      <c r="Q122" s="101" t="s">
        <v>114</v>
      </c>
      <c r="R122" s="101" t="s">
        <v>115</v>
      </c>
      <c r="S122" s="101" t="s">
        <v>116</v>
      </c>
      <c r="T122" s="102" t="s">
        <v>117</v>
      </c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</row>
    <row r="123" spans="1:63" s="2" customFormat="1" ht="22.8" customHeight="1">
      <c r="A123" s="38"/>
      <c r="B123" s="39"/>
      <c r="C123" s="107" t="s">
        <v>118</v>
      </c>
      <c r="D123" s="40"/>
      <c r="E123" s="40"/>
      <c r="F123" s="40"/>
      <c r="G123" s="40"/>
      <c r="H123" s="40"/>
      <c r="I123" s="40"/>
      <c r="J123" s="194">
        <f>BK123</f>
        <v>0</v>
      </c>
      <c r="K123" s="40"/>
      <c r="L123" s="44"/>
      <c r="M123" s="103"/>
      <c r="N123" s="195"/>
      <c r="O123" s="104"/>
      <c r="P123" s="196">
        <f>P124+P167</f>
        <v>0</v>
      </c>
      <c r="Q123" s="104"/>
      <c r="R123" s="196">
        <f>R124+R167</f>
        <v>11.048240000000002</v>
      </c>
      <c r="S123" s="104"/>
      <c r="T123" s="197">
        <f>T124+T167</f>
        <v>11.5413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98</v>
      </c>
      <c r="BK123" s="198">
        <f>BK124+BK167</f>
        <v>0</v>
      </c>
    </row>
    <row r="124" spans="1:63" s="12" customFormat="1" ht="25.9" customHeight="1">
      <c r="A124" s="12"/>
      <c r="B124" s="199"/>
      <c r="C124" s="200"/>
      <c r="D124" s="201" t="s">
        <v>75</v>
      </c>
      <c r="E124" s="202" t="s">
        <v>119</v>
      </c>
      <c r="F124" s="202" t="s">
        <v>120</v>
      </c>
      <c r="G124" s="200"/>
      <c r="H124" s="200"/>
      <c r="I124" s="203"/>
      <c r="J124" s="204">
        <f>BK124</f>
        <v>0</v>
      </c>
      <c r="K124" s="200"/>
      <c r="L124" s="205"/>
      <c r="M124" s="206"/>
      <c r="N124" s="207"/>
      <c r="O124" s="207"/>
      <c r="P124" s="208">
        <f>P125+P140+P158+P160+P165</f>
        <v>0</v>
      </c>
      <c r="Q124" s="207"/>
      <c r="R124" s="208">
        <f>R125+R140+R158+R160+R165</f>
        <v>11.048240000000002</v>
      </c>
      <c r="S124" s="207"/>
      <c r="T124" s="209">
        <f>T125+T140+T158+T160+T165</f>
        <v>11.5413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0" t="s">
        <v>84</v>
      </c>
      <c r="AT124" s="211" t="s">
        <v>75</v>
      </c>
      <c r="AU124" s="211" t="s">
        <v>76</v>
      </c>
      <c r="AY124" s="210" t="s">
        <v>121</v>
      </c>
      <c r="BK124" s="212">
        <f>BK125+BK140+BK158+BK160+BK165</f>
        <v>0</v>
      </c>
    </row>
    <row r="125" spans="1:63" s="12" customFormat="1" ht="22.8" customHeight="1">
      <c r="A125" s="12"/>
      <c r="B125" s="199"/>
      <c r="C125" s="200"/>
      <c r="D125" s="201" t="s">
        <v>75</v>
      </c>
      <c r="E125" s="213" t="s">
        <v>84</v>
      </c>
      <c r="F125" s="213" t="s">
        <v>122</v>
      </c>
      <c r="G125" s="200"/>
      <c r="H125" s="200"/>
      <c r="I125" s="203"/>
      <c r="J125" s="214">
        <f>BK125</f>
        <v>0</v>
      </c>
      <c r="K125" s="200"/>
      <c r="L125" s="205"/>
      <c r="M125" s="206"/>
      <c r="N125" s="207"/>
      <c r="O125" s="207"/>
      <c r="P125" s="208">
        <f>SUM(P126:P139)</f>
        <v>0</v>
      </c>
      <c r="Q125" s="207"/>
      <c r="R125" s="208">
        <f>SUM(R126:R139)</f>
        <v>0</v>
      </c>
      <c r="S125" s="207"/>
      <c r="T125" s="209">
        <f>SUM(T126:T139)</f>
        <v>11.5413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0" t="s">
        <v>84</v>
      </c>
      <c r="AT125" s="211" t="s">
        <v>75</v>
      </c>
      <c r="AU125" s="211" t="s">
        <v>84</v>
      </c>
      <c r="AY125" s="210" t="s">
        <v>121</v>
      </c>
      <c r="BK125" s="212">
        <f>SUM(BK126:BK139)</f>
        <v>0</v>
      </c>
    </row>
    <row r="126" spans="1:65" s="2" customFormat="1" ht="24.15" customHeight="1">
      <c r="A126" s="38"/>
      <c r="B126" s="39"/>
      <c r="C126" s="215" t="s">
        <v>84</v>
      </c>
      <c r="D126" s="215" t="s">
        <v>123</v>
      </c>
      <c r="E126" s="216" t="s">
        <v>124</v>
      </c>
      <c r="F126" s="217" t="s">
        <v>125</v>
      </c>
      <c r="G126" s="218" t="s">
        <v>126</v>
      </c>
      <c r="H126" s="219">
        <v>45.26</v>
      </c>
      <c r="I126" s="220"/>
      <c r="J126" s="221">
        <f>ROUND(I126*H126,2)</f>
        <v>0</v>
      </c>
      <c r="K126" s="217" t="s">
        <v>127</v>
      </c>
      <c r="L126" s="44"/>
      <c r="M126" s="222" t="s">
        <v>1</v>
      </c>
      <c r="N126" s="223" t="s">
        <v>41</v>
      </c>
      <c r="O126" s="91"/>
      <c r="P126" s="224">
        <f>O126*H126</f>
        <v>0</v>
      </c>
      <c r="Q126" s="224">
        <v>0</v>
      </c>
      <c r="R126" s="224">
        <f>Q126*H126</f>
        <v>0</v>
      </c>
      <c r="S126" s="224">
        <v>0.255</v>
      </c>
      <c r="T126" s="225">
        <f>S126*H126</f>
        <v>11.5413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6" t="s">
        <v>128</v>
      </c>
      <c r="AT126" s="226" t="s">
        <v>123</v>
      </c>
      <c r="AU126" s="226" t="s">
        <v>86</v>
      </c>
      <c r="AY126" s="17" t="s">
        <v>121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7" t="s">
        <v>84</v>
      </c>
      <c r="BK126" s="227">
        <f>ROUND(I126*H126,2)</f>
        <v>0</v>
      </c>
      <c r="BL126" s="17" t="s">
        <v>128</v>
      </c>
      <c r="BM126" s="226" t="s">
        <v>129</v>
      </c>
    </row>
    <row r="127" spans="1:51" s="13" customFormat="1" ht="12">
      <c r="A127" s="13"/>
      <c r="B127" s="228"/>
      <c r="C127" s="229"/>
      <c r="D127" s="230" t="s">
        <v>130</v>
      </c>
      <c r="E127" s="231" t="s">
        <v>1</v>
      </c>
      <c r="F127" s="232" t="s">
        <v>131</v>
      </c>
      <c r="G127" s="229"/>
      <c r="H127" s="233">
        <v>45.26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130</v>
      </c>
      <c r="AU127" s="239" t="s">
        <v>86</v>
      </c>
      <c r="AV127" s="13" t="s">
        <v>86</v>
      </c>
      <c r="AW127" s="13" t="s">
        <v>32</v>
      </c>
      <c r="AX127" s="13" t="s">
        <v>76</v>
      </c>
      <c r="AY127" s="239" t="s">
        <v>121</v>
      </c>
    </row>
    <row r="128" spans="1:51" s="14" customFormat="1" ht="12">
      <c r="A128" s="14"/>
      <c r="B128" s="240"/>
      <c r="C128" s="241"/>
      <c r="D128" s="230" t="s">
        <v>130</v>
      </c>
      <c r="E128" s="242" t="s">
        <v>87</v>
      </c>
      <c r="F128" s="243" t="s">
        <v>132</v>
      </c>
      <c r="G128" s="241"/>
      <c r="H128" s="244">
        <v>45.26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0" t="s">
        <v>130</v>
      </c>
      <c r="AU128" s="250" t="s">
        <v>86</v>
      </c>
      <c r="AV128" s="14" t="s">
        <v>128</v>
      </c>
      <c r="AW128" s="14" t="s">
        <v>32</v>
      </c>
      <c r="AX128" s="14" t="s">
        <v>84</v>
      </c>
      <c r="AY128" s="250" t="s">
        <v>121</v>
      </c>
    </row>
    <row r="129" spans="1:65" s="2" customFormat="1" ht="24.15" customHeight="1">
      <c r="A129" s="38"/>
      <c r="B129" s="39"/>
      <c r="C129" s="215" t="s">
        <v>86</v>
      </c>
      <c r="D129" s="215" t="s">
        <v>123</v>
      </c>
      <c r="E129" s="216" t="s">
        <v>133</v>
      </c>
      <c r="F129" s="217" t="s">
        <v>134</v>
      </c>
      <c r="G129" s="218" t="s">
        <v>135</v>
      </c>
      <c r="H129" s="219">
        <v>11.315</v>
      </c>
      <c r="I129" s="220"/>
      <c r="J129" s="221">
        <f>ROUND(I129*H129,2)</f>
        <v>0</v>
      </c>
      <c r="K129" s="217" t="s">
        <v>127</v>
      </c>
      <c r="L129" s="44"/>
      <c r="M129" s="222" t="s">
        <v>1</v>
      </c>
      <c r="N129" s="223" t="s">
        <v>41</v>
      </c>
      <c r="O129" s="91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6" t="s">
        <v>128</v>
      </c>
      <c r="AT129" s="226" t="s">
        <v>123</v>
      </c>
      <c r="AU129" s="226" t="s">
        <v>86</v>
      </c>
      <c r="AY129" s="17" t="s">
        <v>121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7" t="s">
        <v>84</v>
      </c>
      <c r="BK129" s="227">
        <f>ROUND(I129*H129,2)</f>
        <v>0</v>
      </c>
      <c r="BL129" s="17" t="s">
        <v>128</v>
      </c>
      <c r="BM129" s="226" t="s">
        <v>136</v>
      </c>
    </row>
    <row r="130" spans="1:51" s="13" customFormat="1" ht="12">
      <c r="A130" s="13"/>
      <c r="B130" s="228"/>
      <c r="C130" s="229"/>
      <c r="D130" s="230" t="s">
        <v>130</v>
      </c>
      <c r="E130" s="231" t="s">
        <v>1</v>
      </c>
      <c r="F130" s="232" t="s">
        <v>137</v>
      </c>
      <c r="G130" s="229"/>
      <c r="H130" s="233">
        <v>11.315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9" t="s">
        <v>130</v>
      </c>
      <c r="AU130" s="239" t="s">
        <v>86</v>
      </c>
      <c r="AV130" s="13" t="s">
        <v>86</v>
      </c>
      <c r="AW130" s="13" t="s">
        <v>32</v>
      </c>
      <c r="AX130" s="13" t="s">
        <v>76</v>
      </c>
      <c r="AY130" s="239" t="s">
        <v>121</v>
      </c>
    </row>
    <row r="131" spans="1:51" s="14" customFormat="1" ht="12">
      <c r="A131" s="14"/>
      <c r="B131" s="240"/>
      <c r="C131" s="241"/>
      <c r="D131" s="230" t="s">
        <v>130</v>
      </c>
      <c r="E131" s="242" t="s">
        <v>89</v>
      </c>
      <c r="F131" s="243" t="s">
        <v>132</v>
      </c>
      <c r="G131" s="241"/>
      <c r="H131" s="244">
        <v>11.315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0" t="s">
        <v>130</v>
      </c>
      <c r="AU131" s="250" t="s">
        <v>86</v>
      </c>
      <c r="AV131" s="14" t="s">
        <v>128</v>
      </c>
      <c r="AW131" s="14" t="s">
        <v>32</v>
      </c>
      <c r="AX131" s="14" t="s">
        <v>84</v>
      </c>
      <c r="AY131" s="250" t="s">
        <v>121</v>
      </c>
    </row>
    <row r="132" spans="1:65" s="2" customFormat="1" ht="24.15" customHeight="1">
      <c r="A132" s="38"/>
      <c r="B132" s="39"/>
      <c r="C132" s="215" t="s">
        <v>138</v>
      </c>
      <c r="D132" s="215" t="s">
        <v>123</v>
      </c>
      <c r="E132" s="216" t="s">
        <v>139</v>
      </c>
      <c r="F132" s="217" t="s">
        <v>140</v>
      </c>
      <c r="G132" s="218" t="s">
        <v>135</v>
      </c>
      <c r="H132" s="219">
        <v>11.315</v>
      </c>
      <c r="I132" s="220"/>
      <c r="J132" s="221">
        <f>ROUND(I132*H132,2)</f>
        <v>0</v>
      </c>
      <c r="K132" s="217" t="s">
        <v>127</v>
      </c>
      <c r="L132" s="44"/>
      <c r="M132" s="222" t="s">
        <v>1</v>
      </c>
      <c r="N132" s="223" t="s">
        <v>41</v>
      </c>
      <c r="O132" s="91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6" t="s">
        <v>128</v>
      </c>
      <c r="AT132" s="226" t="s">
        <v>123</v>
      </c>
      <c r="AU132" s="226" t="s">
        <v>86</v>
      </c>
      <c r="AY132" s="17" t="s">
        <v>121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7" t="s">
        <v>84</v>
      </c>
      <c r="BK132" s="227">
        <f>ROUND(I132*H132,2)</f>
        <v>0</v>
      </c>
      <c r="BL132" s="17" t="s">
        <v>128</v>
      </c>
      <c r="BM132" s="226" t="s">
        <v>141</v>
      </c>
    </row>
    <row r="133" spans="1:51" s="13" customFormat="1" ht="12">
      <c r="A133" s="13"/>
      <c r="B133" s="228"/>
      <c r="C133" s="229"/>
      <c r="D133" s="230" t="s">
        <v>130</v>
      </c>
      <c r="E133" s="231" t="s">
        <v>1</v>
      </c>
      <c r="F133" s="232" t="s">
        <v>89</v>
      </c>
      <c r="G133" s="229"/>
      <c r="H133" s="233">
        <v>11.315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130</v>
      </c>
      <c r="AU133" s="239" t="s">
        <v>86</v>
      </c>
      <c r="AV133" s="13" t="s">
        <v>86</v>
      </c>
      <c r="AW133" s="13" t="s">
        <v>32</v>
      </c>
      <c r="AX133" s="13" t="s">
        <v>84</v>
      </c>
      <c r="AY133" s="239" t="s">
        <v>121</v>
      </c>
    </row>
    <row r="134" spans="1:65" s="2" customFormat="1" ht="24.15" customHeight="1">
      <c r="A134" s="38"/>
      <c r="B134" s="39"/>
      <c r="C134" s="215" t="s">
        <v>128</v>
      </c>
      <c r="D134" s="215" t="s">
        <v>123</v>
      </c>
      <c r="E134" s="216" t="s">
        <v>142</v>
      </c>
      <c r="F134" s="217" t="s">
        <v>143</v>
      </c>
      <c r="G134" s="218" t="s">
        <v>144</v>
      </c>
      <c r="H134" s="219">
        <v>20.367</v>
      </c>
      <c r="I134" s="220"/>
      <c r="J134" s="221">
        <f>ROUND(I134*H134,2)</f>
        <v>0</v>
      </c>
      <c r="K134" s="217" t="s">
        <v>127</v>
      </c>
      <c r="L134" s="44"/>
      <c r="M134" s="222" t="s">
        <v>1</v>
      </c>
      <c r="N134" s="223" t="s">
        <v>41</v>
      </c>
      <c r="O134" s="91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6" t="s">
        <v>128</v>
      </c>
      <c r="AT134" s="226" t="s">
        <v>123</v>
      </c>
      <c r="AU134" s="226" t="s">
        <v>86</v>
      </c>
      <c r="AY134" s="17" t="s">
        <v>121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7" t="s">
        <v>84</v>
      </c>
      <c r="BK134" s="227">
        <f>ROUND(I134*H134,2)</f>
        <v>0</v>
      </c>
      <c r="BL134" s="17" t="s">
        <v>128</v>
      </c>
      <c r="BM134" s="226" t="s">
        <v>145</v>
      </c>
    </row>
    <row r="135" spans="1:51" s="13" customFormat="1" ht="12">
      <c r="A135" s="13"/>
      <c r="B135" s="228"/>
      <c r="C135" s="229"/>
      <c r="D135" s="230" t="s">
        <v>130</v>
      </c>
      <c r="E135" s="231" t="s">
        <v>1</v>
      </c>
      <c r="F135" s="232" t="s">
        <v>146</v>
      </c>
      <c r="G135" s="229"/>
      <c r="H135" s="233">
        <v>20.367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9" t="s">
        <v>130</v>
      </c>
      <c r="AU135" s="239" t="s">
        <v>86</v>
      </c>
      <c r="AV135" s="13" t="s">
        <v>86</v>
      </c>
      <c r="AW135" s="13" t="s">
        <v>32</v>
      </c>
      <c r="AX135" s="13" t="s">
        <v>84</v>
      </c>
      <c r="AY135" s="239" t="s">
        <v>121</v>
      </c>
    </row>
    <row r="136" spans="1:65" s="2" customFormat="1" ht="14.4" customHeight="1">
      <c r="A136" s="38"/>
      <c r="B136" s="39"/>
      <c r="C136" s="215" t="s">
        <v>147</v>
      </c>
      <c r="D136" s="215" t="s">
        <v>123</v>
      </c>
      <c r="E136" s="216" t="s">
        <v>148</v>
      </c>
      <c r="F136" s="217" t="s">
        <v>149</v>
      </c>
      <c r="G136" s="218" t="s">
        <v>135</v>
      </c>
      <c r="H136" s="219">
        <v>11.315</v>
      </c>
      <c r="I136" s="220"/>
      <c r="J136" s="221">
        <f>ROUND(I136*H136,2)</f>
        <v>0</v>
      </c>
      <c r="K136" s="217" t="s">
        <v>127</v>
      </c>
      <c r="L136" s="44"/>
      <c r="M136" s="222" t="s">
        <v>1</v>
      </c>
      <c r="N136" s="223" t="s">
        <v>41</v>
      </c>
      <c r="O136" s="91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6" t="s">
        <v>128</v>
      </c>
      <c r="AT136" s="226" t="s">
        <v>123</v>
      </c>
      <c r="AU136" s="226" t="s">
        <v>86</v>
      </c>
      <c r="AY136" s="17" t="s">
        <v>121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7" t="s">
        <v>84</v>
      </c>
      <c r="BK136" s="227">
        <f>ROUND(I136*H136,2)</f>
        <v>0</v>
      </c>
      <c r="BL136" s="17" t="s">
        <v>128</v>
      </c>
      <c r="BM136" s="226" t="s">
        <v>150</v>
      </c>
    </row>
    <row r="137" spans="1:51" s="13" customFormat="1" ht="12">
      <c r="A137" s="13"/>
      <c r="B137" s="228"/>
      <c r="C137" s="229"/>
      <c r="D137" s="230" t="s">
        <v>130</v>
      </c>
      <c r="E137" s="231" t="s">
        <v>1</v>
      </c>
      <c r="F137" s="232" t="s">
        <v>89</v>
      </c>
      <c r="G137" s="229"/>
      <c r="H137" s="233">
        <v>11.315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130</v>
      </c>
      <c r="AU137" s="239" t="s">
        <v>86</v>
      </c>
      <c r="AV137" s="13" t="s">
        <v>86</v>
      </c>
      <c r="AW137" s="13" t="s">
        <v>32</v>
      </c>
      <c r="AX137" s="13" t="s">
        <v>84</v>
      </c>
      <c r="AY137" s="239" t="s">
        <v>121</v>
      </c>
    </row>
    <row r="138" spans="1:65" s="2" customFormat="1" ht="24.15" customHeight="1">
      <c r="A138" s="38"/>
      <c r="B138" s="39"/>
      <c r="C138" s="215" t="s">
        <v>151</v>
      </c>
      <c r="D138" s="215" t="s">
        <v>123</v>
      </c>
      <c r="E138" s="216" t="s">
        <v>152</v>
      </c>
      <c r="F138" s="217" t="s">
        <v>153</v>
      </c>
      <c r="G138" s="218" t="s">
        <v>126</v>
      </c>
      <c r="H138" s="219">
        <v>45.26</v>
      </c>
      <c r="I138" s="220"/>
      <c r="J138" s="221">
        <f>ROUND(I138*H138,2)</f>
        <v>0</v>
      </c>
      <c r="K138" s="217" t="s">
        <v>127</v>
      </c>
      <c r="L138" s="44"/>
      <c r="M138" s="222" t="s">
        <v>1</v>
      </c>
      <c r="N138" s="223" t="s">
        <v>41</v>
      </c>
      <c r="O138" s="91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6" t="s">
        <v>128</v>
      </c>
      <c r="AT138" s="226" t="s">
        <v>123</v>
      </c>
      <c r="AU138" s="226" t="s">
        <v>86</v>
      </c>
      <c r="AY138" s="17" t="s">
        <v>121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7" t="s">
        <v>84</v>
      </c>
      <c r="BK138" s="227">
        <f>ROUND(I138*H138,2)</f>
        <v>0</v>
      </c>
      <c r="BL138" s="17" t="s">
        <v>128</v>
      </c>
      <c r="BM138" s="226" t="s">
        <v>154</v>
      </c>
    </row>
    <row r="139" spans="1:51" s="13" customFormat="1" ht="12">
      <c r="A139" s="13"/>
      <c r="B139" s="228"/>
      <c r="C139" s="229"/>
      <c r="D139" s="230" t="s">
        <v>130</v>
      </c>
      <c r="E139" s="231" t="s">
        <v>1</v>
      </c>
      <c r="F139" s="232" t="s">
        <v>87</v>
      </c>
      <c r="G139" s="229"/>
      <c r="H139" s="233">
        <v>45.26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9" t="s">
        <v>130</v>
      </c>
      <c r="AU139" s="239" t="s">
        <v>86</v>
      </c>
      <c r="AV139" s="13" t="s">
        <v>86</v>
      </c>
      <c r="AW139" s="13" t="s">
        <v>32</v>
      </c>
      <c r="AX139" s="13" t="s">
        <v>84</v>
      </c>
      <c r="AY139" s="239" t="s">
        <v>121</v>
      </c>
    </row>
    <row r="140" spans="1:63" s="12" customFormat="1" ht="22.8" customHeight="1">
      <c r="A140" s="12"/>
      <c r="B140" s="199"/>
      <c r="C140" s="200"/>
      <c r="D140" s="201" t="s">
        <v>75</v>
      </c>
      <c r="E140" s="213" t="s">
        <v>147</v>
      </c>
      <c r="F140" s="213" t="s">
        <v>155</v>
      </c>
      <c r="G140" s="200"/>
      <c r="H140" s="200"/>
      <c r="I140" s="203"/>
      <c r="J140" s="214">
        <f>BK140</f>
        <v>0</v>
      </c>
      <c r="K140" s="200"/>
      <c r="L140" s="205"/>
      <c r="M140" s="206"/>
      <c r="N140" s="207"/>
      <c r="O140" s="207"/>
      <c r="P140" s="208">
        <f>SUM(P141:P157)</f>
        <v>0</v>
      </c>
      <c r="Q140" s="207"/>
      <c r="R140" s="208">
        <f>SUM(R141:R157)</f>
        <v>11.048240000000002</v>
      </c>
      <c r="S140" s="207"/>
      <c r="T140" s="209">
        <f>SUM(T141:T157)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0" t="s">
        <v>84</v>
      </c>
      <c r="AT140" s="211" t="s">
        <v>75</v>
      </c>
      <c r="AU140" s="211" t="s">
        <v>84</v>
      </c>
      <c r="AY140" s="210" t="s">
        <v>121</v>
      </c>
      <c r="BK140" s="212">
        <f>SUM(BK141:BK157)</f>
        <v>0</v>
      </c>
    </row>
    <row r="141" spans="1:65" s="2" customFormat="1" ht="14.4" customHeight="1">
      <c r="A141" s="38"/>
      <c r="B141" s="39"/>
      <c r="C141" s="215" t="s">
        <v>156</v>
      </c>
      <c r="D141" s="215" t="s">
        <v>123</v>
      </c>
      <c r="E141" s="216" t="s">
        <v>157</v>
      </c>
      <c r="F141" s="217" t="s">
        <v>158</v>
      </c>
      <c r="G141" s="218" t="s">
        <v>126</v>
      </c>
      <c r="H141" s="219">
        <v>45.26</v>
      </c>
      <c r="I141" s="220"/>
      <c r="J141" s="221">
        <f>ROUND(I141*H141,2)</f>
        <v>0</v>
      </c>
      <c r="K141" s="217" t="s">
        <v>127</v>
      </c>
      <c r="L141" s="44"/>
      <c r="M141" s="222" t="s">
        <v>1</v>
      </c>
      <c r="N141" s="223" t="s">
        <v>41</v>
      </c>
      <c r="O141" s="91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6" t="s">
        <v>128</v>
      </c>
      <c r="AT141" s="226" t="s">
        <v>123</v>
      </c>
      <c r="AU141" s="226" t="s">
        <v>86</v>
      </c>
      <c r="AY141" s="17" t="s">
        <v>121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7" t="s">
        <v>84</v>
      </c>
      <c r="BK141" s="227">
        <f>ROUND(I141*H141,2)</f>
        <v>0</v>
      </c>
      <c r="BL141" s="17" t="s">
        <v>128</v>
      </c>
      <c r="BM141" s="226" t="s">
        <v>159</v>
      </c>
    </row>
    <row r="142" spans="1:51" s="13" customFormat="1" ht="12">
      <c r="A142" s="13"/>
      <c r="B142" s="228"/>
      <c r="C142" s="229"/>
      <c r="D142" s="230" t="s">
        <v>130</v>
      </c>
      <c r="E142" s="231" t="s">
        <v>1</v>
      </c>
      <c r="F142" s="232" t="s">
        <v>87</v>
      </c>
      <c r="G142" s="229"/>
      <c r="H142" s="233">
        <v>45.26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130</v>
      </c>
      <c r="AU142" s="239" t="s">
        <v>86</v>
      </c>
      <c r="AV142" s="13" t="s">
        <v>86</v>
      </c>
      <c r="AW142" s="13" t="s">
        <v>32</v>
      </c>
      <c r="AX142" s="13" t="s">
        <v>84</v>
      </c>
      <c r="AY142" s="239" t="s">
        <v>121</v>
      </c>
    </row>
    <row r="143" spans="1:65" s="2" customFormat="1" ht="14.4" customHeight="1">
      <c r="A143" s="38"/>
      <c r="B143" s="39"/>
      <c r="C143" s="215" t="s">
        <v>160</v>
      </c>
      <c r="D143" s="215" t="s">
        <v>123</v>
      </c>
      <c r="E143" s="216" t="s">
        <v>161</v>
      </c>
      <c r="F143" s="217" t="s">
        <v>162</v>
      </c>
      <c r="G143" s="218" t="s">
        <v>126</v>
      </c>
      <c r="H143" s="219">
        <v>45.26</v>
      </c>
      <c r="I143" s="220"/>
      <c r="J143" s="221">
        <f>ROUND(I143*H143,2)</f>
        <v>0</v>
      </c>
      <c r="K143" s="217" t="s">
        <v>1</v>
      </c>
      <c r="L143" s="44"/>
      <c r="M143" s="222" t="s">
        <v>1</v>
      </c>
      <c r="N143" s="223" t="s">
        <v>41</v>
      </c>
      <c r="O143" s="91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6" t="s">
        <v>128</v>
      </c>
      <c r="AT143" s="226" t="s">
        <v>123</v>
      </c>
      <c r="AU143" s="226" t="s">
        <v>86</v>
      </c>
      <c r="AY143" s="17" t="s">
        <v>121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7" t="s">
        <v>84</v>
      </c>
      <c r="BK143" s="227">
        <f>ROUND(I143*H143,2)</f>
        <v>0</v>
      </c>
      <c r="BL143" s="17" t="s">
        <v>128</v>
      </c>
      <c r="BM143" s="226" t="s">
        <v>163</v>
      </c>
    </row>
    <row r="144" spans="1:51" s="13" customFormat="1" ht="12">
      <c r="A144" s="13"/>
      <c r="B144" s="228"/>
      <c r="C144" s="229"/>
      <c r="D144" s="230" t="s">
        <v>130</v>
      </c>
      <c r="E144" s="231" t="s">
        <v>1</v>
      </c>
      <c r="F144" s="232" t="s">
        <v>87</v>
      </c>
      <c r="G144" s="229"/>
      <c r="H144" s="233">
        <v>45.26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130</v>
      </c>
      <c r="AU144" s="239" t="s">
        <v>86</v>
      </c>
      <c r="AV144" s="13" t="s">
        <v>86</v>
      </c>
      <c r="AW144" s="13" t="s">
        <v>32</v>
      </c>
      <c r="AX144" s="13" t="s">
        <v>84</v>
      </c>
      <c r="AY144" s="239" t="s">
        <v>121</v>
      </c>
    </row>
    <row r="145" spans="1:65" s="2" customFormat="1" ht="14.4" customHeight="1">
      <c r="A145" s="38"/>
      <c r="B145" s="39"/>
      <c r="C145" s="215" t="s">
        <v>164</v>
      </c>
      <c r="D145" s="215" t="s">
        <v>123</v>
      </c>
      <c r="E145" s="216" t="s">
        <v>165</v>
      </c>
      <c r="F145" s="217" t="s">
        <v>166</v>
      </c>
      <c r="G145" s="218" t="s">
        <v>126</v>
      </c>
      <c r="H145" s="219">
        <v>45.26</v>
      </c>
      <c r="I145" s="220"/>
      <c r="J145" s="221">
        <f>ROUND(I145*H145,2)</f>
        <v>0</v>
      </c>
      <c r="K145" s="217" t="s">
        <v>1</v>
      </c>
      <c r="L145" s="44"/>
      <c r="M145" s="222" t="s">
        <v>1</v>
      </c>
      <c r="N145" s="223" t="s">
        <v>41</v>
      </c>
      <c r="O145" s="91"/>
      <c r="P145" s="224">
        <f>O145*H145</f>
        <v>0</v>
      </c>
      <c r="Q145" s="224">
        <v>0.224</v>
      </c>
      <c r="R145" s="224">
        <f>Q145*H145</f>
        <v>10.13824</v>
      </c>
      <c r="S145" s="224">
        <v>0</v>
      </c>
      <c r="T145" s="22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6" t="s">
        <v>128</v>
      </c>
      <c r="AT145" s="226" t="s">
        <v>123</v>
      </c>
      <c r="AU145" s="226" t="s">
        <v>86</v>
      </c>
      <c r="AY145" s="17" t="s">
        <v>121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7" t="s">
        <v>84</v>
      </c>
      <c r="BK145" s="227">
        <f>ROUND(I145*H145,2)</f>
        <v>0</v>
      </c>
      <c r="BL145" s="17" t="s">
        <v>128</v>
      </c>
      <c r="BM145" s="226" t="s">
        <v>167</v>
      </c>
    </row>
    <row r="146" spans="1:47" s="2" customFormat="1" ht="12">
      <c r="A146" s="38"/>
      <c r="B146" s="39"/>
      <c r="C146" s="40"/>
      <c r="D146" s="230" t="s">
        <v>168</v>
      </c>
      <c r="E146" s="40"/>
      <c r="F146" s="251" t="s">
        <v>169</v>
      </c>
      <c r="G146" s="40"/>
      <c r="H146" s="40"/>
      <c r="I146" s="252"/>
      <c r="J146" s="40"/>
      <c r="K146" s="40"/>
      <c r="L146" s="44"/>
      <c r="M146" s="253"/>
      <c r="N146" s="254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168</v>
      </c>
      <c r="AU146" s="17" t="s">
        <v>86</v>
      </c>
    </row>
    <row r="147" spans="1:51" s="13" customFormat="1" ht="12">
      <c r="A147" s="13"/>
      <c r="B147" s="228"/>
      <c r="C147" s="229"/>
      <c r="D147" s="230" t="s">
        <v>130</v>
      </c>
      <c r="E147" s="231" t="s">
        <v>1</v>
      </c>
      <c r="F147" s="232" t="s">
        <v>87</v>
      </c>
      <c r="G147" s="229"/>
      <c r="H147" s="233">
        <v>45.26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130</v>
      </c>
      <c r="AU147" s="239" t="s">
        <v>86</v>
      </c>
      <c r="AV147" s="13" t="s">
        <v>86</v>
      </c>
      <c r="AW147" s="13" t="s">
        <v>32</v>
      </c>
      <c r="AX147" s="13" t="s">
        <v>84</v>
      </c>
      <c r="AY147" s="239" t="s">
        <v>121</v>
      </c>
    </row>
    <row r="148" spans="1:65" s="2" customFormat="1" ht="14.4" customHeight="1">
      <c r="A148" s="38"/>
      <c r="B148" s="39"/>
      <c r="C148" s="215" t="s">
        <v>170</v>
      </c>
      <c r="D148" s="215" t="s">
        <v>123</v>
      </c>
      <c r="E148" s="216" t="s">
        <v>171</v>
      </c>
      <c r="F148" s="217" t="s">
        <v>172</v>
      </c>
      <c r="G148" s="218" t="s">
        <v>126</v>
      </c>
      <c r="H148" s="219">
        <v>8.1</v>
      </c>
      <c r="I148" s="220"/>
      <c r="J148" s="221">
        <f>ROUND(I148*H148,2)</f>
        <v>0</v>
      </c>
      <c r="K148" s="217" t="s">
        <v>1</v>
      </c>
      <c r="L148" s="44"/>
      <c r="M148" s="222" t="s">
        <v>1</v>
      </c>
      <c r="N148" s="223" t="s">
        <v>41</v>
      </c>
      <c r="O148" s="91"/>
      <c r="P148" s="224">
        <f>O148*H148</f>
        <v>0</v>
      </c>
      <c r="Q148" s="224">
        <v>0.1</v>
      </c>
      <c r="R148" s="224">
        <f>Q148*H148</f>
        <v>0.81</v>
      </c>
      <c r="S148" s="224">
        <v>0</v>
      </c>
      <c r="T148" s="22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6" t="s">
        <v>128</v>
      </c>
      <c r="AT148" s="226" t="s">
        <v>123</v>
      </c>
      <c r="AU148" s="226" t="s">
        <v>86</v>
      </c>
      <c r="AY148" s="17" t="s">
        <v>121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7" t="s">
        <v>84</v>
      </c>
      <c r="BK148" s="227">
        <f>ROUND(I148*H148,2)</f>
        <v>0</v>
      </c>
      <c r="BL148" s="17" t="s">
        <v>128</v>
      </c>
      <c r="BM148" s="226" t="s">
        <v>173</v>
      </c>
    </row>
    <row r="149" spans="1:47" s="2" customFormat="1" ht="12">
      <c r="A149" s="38"/>
      <c r="B149" s="39"/>
      <c r="C149" s="40"/>
      <c r="D149" s="230" t="s">
        <v>168</v>
      </c>
      <c r="E149" s="40"/>
      <c r="F149" s="251" t="s">
        <v>174</v>
      </c>
      <c r="G149" s="40"/>
      <c r="H149" s="40"/>
      <c r="I149" s="252"/>
      <c r="J149" s="40"/>
      <c r="K149" s="40"/>
      <c r="L149" s="44"/>
      <c r="M149" s="253"/>
      <c r="N149" s="254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168</v>
      </c>
      <c r="AU149" s="17" t="s">
        <v>86</v>
      </c>
    </row>
    <row r="150" spans="1:51" s="15" customFormat="1" ht="12">
      <c r="A150" s="15"/>
      <c r="B150" s="255"/>
      <c r="C150" s="256"/>
      <c r="D150" s="230" t="s">
        <v>130</v>
      </c>
      <c r="E150" s="257" t="s">
        <v>1</v>
      </c>
      <c r="F150" s="258" t="s">
        <v>175</v>
      </c>
      <c r="G150" s="256"/>
      <c r="H150" s="257" t="s">
        <v>1</v>
      </c>
      <c r="I150" s="259"/>
      <c r="J150" s="256"/>
      <c r="K150" s="256"/>
      <c r="L150" s="260"/>
      <c r="M150" s="261"/>
      <c r="N150" s="262"/>
      <c r="O150" s="262"/>
      <c r="P150" s="262"/>
      <c r="Q150" s="262"/>
      <c r="R150" s="262"/>
      <c r="S150" s="262"/>
      <c r="T150" s="26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4" t="s">
        <v>130</v>
      </c>
      <c r="AU150" s="264" t="s">
        <v>86</v>
      </c>
      <c r="AV150" s="15" t="s">
        <v>84</v>
      </c>
      <c r="AW150" s="15" t="s">
        <v>32</v>
      </c>
      <c r="AX150" s="15" t="s">
        <v>76</v>
      </c>
      <c r="AY150" s="264" t="s">
        <v>121</v>
      </c>
    </row>
    <row r="151" spans="1:51" s="13" customFormat="1" ht="12">
      <c r="A151" s="13"/>
      <c r="B151" s="228"/>
      <c r="C151" s="229"/>
      <c r="D151" s="230" t="s">
        <v>130</v>
      </c>
      <c r="E151" s="231" t="s">
        <v>1</v>
      </c>
      <c r="F151" s="232" t="s">
        <v>176</v>
      </c>
      <c r="G151" s="229"/>
      <c r="H151" s="233">
        <v>8.1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130</v>
      </c>
      <c r="AU151" s="239" t="s">
        <v>86</v>
      </c>
      <c r="AV151" s="13" t="s">
        <v>86</v>
      </c>
      <c r="AW151" s="13" t="s">
        <v>32</v>
      </c>
      <c r="AX151" s="13" t="s">
        <v>84</v>
      </c>
      <c r="AY151" s="239" t="s">
        <v>121</v>
      </c>
    </row>
    <row r="152" spans="1:65" s="2" customFormat="1" ht="14.4" customHeight="1">
      <c r="A152" s="38"/>
      <c r="B152" s="39"/>
      <c r="C152" s="215" t="s">
        <v>177</v>
      </c>
      <c r="D152" s="215" t="s">
        <v>123</v>
      </c>
      <c r="E152" s="216" t="s">
        <v>178</v>
      </c>
      <c r="F152" s="217" t="s">
        <v>179</v>
      </c>
      <c r="G152" s="218" t="s">
        <v>180</v>
      </c>
      <c r="H152" s="219">
        <v>1</v>
      </c>
      <c r="I152" s="220"/>
      <c r="J152" s="221">
        <f>ROUND(I152*H152,2)</f>
        <v>0</v>
      </c>
      <c r="K152" s="217" t="s">
        <v>1</v>
      </c>
      <c r="L152" s="44"/>
      <c r="M152" s="222" t="s">
        <v>1</v>
      </c>
      <c r="N152" s="223" t="s">
        <v>41</v>
      </c>
      <c r="O152" s="91"/>
      <c r="P152" s="224">
        <f>O152*H152</f>
        <v>0</v>
      </c>
      <c r="Q152" s="224">
        <v>0.05</v>
      </c>
      <c r="R152" s="224">
        <f>Q152*H152</f>
        <v>0.05</v>
      </c>
      <c r="S152" s="224">
        <v>0</v>
      </c>
      <c r="T152" s="22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6" t="s">
        <v>128</v>
      </c>
      <c r="AT152" s="226" t="s">
        <v>123</v>
      </c>
      <c r="AU152" s="226" t="s">
        <v>86</v>
      </c>
      <c r="AY152" s="17" t="s">
        <v>121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7" t="s">
        <v>84</v>
      </c>
      <c r="BK152" s="227">
        <f>ROUND(I152*H152,2)</f>
        <v>0</v>
      </c>
      <c r="BL152" s="17" t="s">
        <v>128</v>
      </c>
      <c r="BM152" s="226" t="s">
        <v>181</v>
      </c>
    </row>
    <row r="153" spans="1:47" s="2" customFormat="1" ht="12">
      <c r="A153" s="38"/>
      <c r="B153" s="39"/>
      <c r="C153" s="40"/>
      <c r="D153" s="230" t="s">
        <v>168</v>
      </c>
      <c r="E153" s="40"/>
      <c r="F153" s="251" t="s">
        <v>174</v>
      </c>
      <c r="G153" s="40"/>
      <c r="H153" s="40"/>
      <c r="I153" s="252"/>
      <c r="J153" s="40"/>
      <c r="K153" s="40"/>
      <c r="L153" s="44"/>
      <c r="M153" s="253"/>
      <c r="N153" s="254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86</v>
      </c>
    </row>
    <row r="154" spans="1:65" s="2" customFormat="1" ht="14.4" customHeight="1">
      <c r="A154" s="38"/>
      <c r="B154" s="39"/>
      <c r="C154" s="215" t="s">
        <v>182</v>
      </c>
      <c r="D154" s="215" t="s">
        <v>123</v>
      </c>
      <c r="E154" s="216" t="s">
        <v>183</v>
      </c>
      <c r="F154" s="217" t="s">
        <v>184</v>
      </c>
      <c r="G154" s="218" t="s">
        <v>180</v>
      </c>
      <c r="H154" s="219">
        <v>1</v>
      </c>
      <c r="I154" s="220"/>
      <c r="J154" s="221">
        <f>ROUND(I154*H154,2)</f>
        <v>0</v>
      </c>
      <c r="K154" s="217" t="s">
        <v>1</v>
      </c>
      <c r="L154" s="44"/>
      <c r="M154" s="222" t="s">
        <v>1</v>
      </c>
      <c r="N154" s="223" t="s">
        <v>41</v>
      </c>
      <c r="O154" s="91"/>
      <c r="P154" s="224">
        <f>O154*H154</f>
        <v>0</v>
      </c>
      <c r="Q154" s="224">
        <v>0.05</v>
      </c>
      <c r="R154" s="224">
        <f>Q154*H154</f>
        <v>0.05</v>
      </c>
      <c r="S154" s="224">
        <v>0</v>
      </c>
      <c r="T154" s="22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6" t="s">
        <v>128</v>
      </c>
      <c r="AT154" s="226" t="s">
        <v>123</v>
      </c>
      <c r="AU154" s="226" t="s">
        <v>86</v>
      </c>
      <c r="AY154" s="17" t="s">
        <v>121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7" t="s">
        <v>84</v>
      </c>
      <c r="BK154" s="227">
        <f>ROUND(I154*H154,2)</f>
        <v>0</v>
      </c>
      <c r="BL154" s="17" t="s">
        <v>128</v>
      </c>
      <c r="BM154" s="226" t="s">
        <v>185</v>
      </c>
    </row>
    <row r="155" spans="1:47" s="2" customFormat="1" ht="12">
      <c r="A155" s="38"/>
      <c r="B155" s="39"/>
      <c r="C155" s="40"/>
      <c r="D155" s="230" t="s">
        <v>168</v>
      </c>
      <c r="E155" s="40"/>
      <c r="F155" s="251" t="s">
        <v>174</v>
      </c>
      <c r="G155" s="40"/>
      <c r="H155" s="40"/>
      <c r="I155" s="252"/>
      <c r="J155" s="40"/>
      <c r="K155" s="40"/>
      <c r="L155" s="44"/>
      <c r="M155" s="253"/>
      <c r="N155" s="254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168</v>
      </c>
      <c r="AU155" s="17" t="s">
        <v>86</v>
      </c>
    </row>
    <row r="156" spans="1:65" s="2" customFormat="1" ht="24.15" customHeight="1">
      <c r="A156" s="38"/>
      <c r="B156" s="39"/>
      <c r="C156" s="215" t="s">
        <v>186</v>
      </c>
      <c r="D156" s="215" t="s">
        <v>123</v>
      </c>
      <c r="E156" s="216" t="s">
        <v>187</v>
      </c>
      <c r="F156" s="217" t="s">
        <v>188</v>
      </c>
      <c r="G156" s="218" t="s">
        <v>126</v>
      </c>
      <c r="H156" s="219">
        <v>3</v>
      </c>
      <c r="I156" s="220"/>
      <c r="J156" s="221">
        <f>ROUND(I156*H156,2)</f>
        <v>0</v>
      </c>
      <c r="K156" s="217" t="s">
        <v>1</v>
      </c>
      <c r="L156" s="44"/>
      <c r="M156" s="222" t="s">
        <v>1</v>
      </c>
      <c r="N156" s="223" t="s">
        <v>41</v>
      </c>
      <c r="O156" s="91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6" t="s">
        <v>128</v>
      </c>
      <c r="AT156" s="226" t="s">
        <v>123</v>
      </c>
      <c r="AU156" s="226" t="s">
        <v>86</v>
      </c>
      <c r="AY156" s="17" t="s">
        <v>121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7" t="s">
        <v>84</v>
      </c>
      <c r="BK156" s="227">
        <f>ROUND(I156*H156,2)</f>
        <v>0</v>
      </c>
      <c r="BL156" s="17" t="s">
        <v>128</v>
      </c>
      <c r="BM156" s="226" t="s">
        <v>189</v>
      </c>
    </row>
    <row r="157" spans="1:47" s="2" customFormat="1" ht="12">
      <c r="A157" s="38"/>
      <c r="B157" s="39"/>
      <c r="C157" s="40"/>
      <c r="D157" s="230" t="s">
        <v>168</v>
      </c>
      <c r="E157" s="40"/>
      <c r="F157" s="251" t="s">
        <v>174</v>
      </c>
      <c r="G157" s="40"/>
      <c r="H157" s="40"/>
      <c r="I157" s="252"/>
      <c r="J157" s="40"/>
      <c r="K157" s="40"/>
      <c r="L157" s="44"/>
      <c r="M157" s="253"/>
      <c r="N157" s="254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168</v>
      </c>
      <c r="AU157" s="17" t="s">
        <v>86</v>
      </c>
    </row>
    <row r="158" spans="1:63" s="12" customFormat="1" ht="22.8" customHeight="1">
      <c r="A158" s="12"/>
      <c r="B158" s="199"/>
      <c r="C158" s="200"/>
      <c r="D158" s="201" t="s">
        <v>75</v>
      </c>
      <c r="E158" s="213" t="s">
        <v>164</v>
      </c>
      <c r="F158" s="213" t="s">
        <v>190</v>
      </c>
      <c r="G158" s="200"/>
      <c r="H158" s="200"/>
      <c r="I158" s="203"/>
      <c r="J158" s="214">
        <f>BK158</f>
        <v>0</v>
      </c>
      <c r="K158" s="200"/>
      <c r="L158" s="205"/>
      <c r="M158" s="206"/>
      <c r="N158" s="207"/>
      <c r="O158" s="207"/>
      <c r="P158" s="208">
        <f>P159</f>
        <v>0</v>
      </c>
      <c r="Q158" s="207"/>
      <c r="R158" s="208">
        <f>R159</f>
        <v>0</v>
      </c>
      <c r="S158" s="207"/>
      <c r="T158" s="209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0" t="s">
        <v>84</v>
      </c>
      <c r="AT158" s="211" t="s">
        <v>75</v>
      </c>
      <c r="AU158" s="211" t="s">
        <v>84</v>
      </c>
      <c r="AY158" s="210" t="s">
        <v>121</v>
      </c>
      <c r="BK158" s="212">
        <f>BK159</f>
        <v>0</v>
      </c>
    </row>
    <row r="159" spans="1:65" s="2" customFormat="1" ht="14.4" customHeight="1">
      <c r="A159" s="38"/>
      <c r="B159" s="39"/>
      <c r="C159" s="215" t="s">
        <v>191</v>
      </c>
      <c r="D159" s="215" t="s">
        <v>123</v>
      </c>
      <c r="E159" s="216" t="s">
        <v>192</v>
      </c>
      <c r="F159" s="217" t="s">
        <v>193</v>
      </c>
      <c r="G159" s="218" t="s">
        <v>194</v>
      </c>
      <c r="H159" s="219">
        <v>1</v>
      </c>
      <c r="I159" s="220"/>
      <c r="J159" s="221">
        <f>ROUND(I159*H159,2)</f>
        <v>0</v>
      </c>
      <c r="K159" s="217" t="s">
        <v>1</v>
      </c>
      <c r="L159" s="44"/>
      <c r="M159" s="222" t="s">
        <v>1</v>
      </c>
      <c r="N159" s="223" t="s">
        <v>41</v>
      </c>
      <c r="O159" s="91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6" t="s">
        <v>128</v>
      </c>
      <c r="AT159" s="226" t="s">
        <v>123</v>
      </c>
      <c r="AU159" s="226" t="s">
        <v>86</v>
      </c>
      <c r="AY159" s="17" t="s">
        <v>121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7" t="s">
        <v>84</v>
      </c>
      <c r="BK159" s="227">
        <f>ROUND(I159*H159,2)</f>
        <v>0</v>
      </c>
      <c r="BL159" s="17" t="s">
        <v>128</v>
      </c>
      <c r="BM159" s="226" t="s">
        <v>195</v>
      </c>
    </row>
    <row r="160" spans="1:63" s="12" customFormat="1" ht="22.8" customHeight="1">
      <c r="A160" s="12"/>
      <c r="B160" s="199"/>
      <c r="C160" s="200"/>
      <c r="D160" s="201" t="s">
        <v>75</v>
      </c>
      <c r="E160" s="213" t="s">
        <v>196</v>
      </c>
      <c r="F160" s="213" t="s">
        <v>197</v>
      </c>
      <c r="G160" s="200"/>
      <c r="H160" s="200"/>
      <c r="I160" s="203"/>
      <c r="J160" s="214">
        <f>BK160</f>
        <v>0</v>
      </c>
      <c r="K160" s="200"/>
      <c r="L160" s="205"/>
      <c r="M160" s="206"/>
      <c r="N160" s="207"/>
      <c r="O160" s="207"/>
      <c r="P160" s="208">
        <f>SUM(P161:P164)</f>
        <v>0</v>
      </c>
      <c r="Q160" s="207"/>
      <c r="R160" s="208">
        <f>SUM(R161:R164)</f>
        <v>0</v>
      </c>
      <c r="S160" s="207"/>
      <c r="T160" s="209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0" t="s">
        <v>84</v>
      </c>
      <c r="AT160" s="211" t="s">
        <v>75</v>
      </c>
      <c r="AU160" s="211" t="s">
        <v>84</v>
      </c>
      <c r="AY160" s="210" t="s">
        <v>121</v>
      </c>
      <c r="BK160" s="212">
        <f>SUM(BK161:BK164)</f>
        <v>0</v>
      </c>
    </row>
    <row r="161" spans="1:65" s="2" customFormat="1" ht="14.4" customHeight="1">
      <c r="A161" s="38"/>
      <c r="B161" s="39"/>
      <c r="C161" s="215" t="s">
        <v>8</v>
      </c>
      <c r="D161" s="215" t="s">
        <v>123</v>
      </c>
      <c r="E161" s="216" t="s">
        <v>198</v>
      </c>
      <c r="F161" s="217" t="s">
        <v>199</v>
      </c>
      <c r="G161" s="218" t="s">
        <v>144</v>
      </c>
      <c r="H161" s="219">
        <v>11.541</v>
      </c>
      <c r="I161" s="220"/>
      <c r="J161" s="221">
        <f>ROUND(I161*H161,2)</f>
        <v>0</v>
      </c>
      <c r="K161" s="217" t="s">
        <v>127</v>
      </c>
      <c r="L161" s="44"/>
      <c r="M161" s="222" t="s">
        <v>1</v>
      </c>
      <c r="N161" s="223" t="s">
        <v>41</v>
      </c>
      <c r="O161" s="91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6" t="s">
        <v>128</v>
      </c>
      <c r="AT161" s="226" t="s">
        <v>123</v>
      </c>
      <c r="AU161" s="226" t="s">
        <v>86</v>
      </c>
      <c r="AY161" s="17" t="s">
        <v>121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7" t="s">
        <v>84</v>
      </c>
      <c r="BK161" s="227">
        <f>ROUND(I161*H161,2)</f>
        <v>0</v>
      </c>
      <c r="BL161" s="17" t="s">
        <v>128</v>
      </c>
      <c r="BM161" s="226" t="s">
        <v>200</v>
      </c>
    </row>
    <row r="162" spans="1:65" s="2" customFormat="1" ht="24.15" customHeight="1">
      <c r="A162" s="38"/>
      <c r="B162" s="39"/>
      <c r="C162" s="215" t="s">
        <v>201</v>
      </c>
      <c r="D162" s="215" t="s">
        <v>123</v>
      </c>
      <c r="E162" s="216" t="s">
        <v>202</v>
      </c>
      <c r="F162" s="217" t="s">
        <v>203</v>
      </c>
      <c r="G162" s="218" t="s">
        <v>144</v>
      </c>
      <c r="H162" s="219">
        <v>23.082</v>
      </c>
      <c r="I162" s="220"/>
      <c r="J162" s="221">
        <f>ROUND(I162*H162,2)</f>
        <v>0</v>
      </c>
      <c r="K162" s="217" t="s">
        <v>127</v>
      </c>
      <c r="L162" s="44"/>
      <c r="M162" s="222" t="s">
        <v>1</v>
      </c>
      <c r="N162" s="223" t="s">
        <v>41</v>
      </c>
      <c r="O162" s="91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6" t="s">
        <v>128</v>
      </c>
      <c r="AT162" s="226" t="s">
        <v>123</v>
      </c>
      <c r="AU162" s="226" t="s">
        <v>86</v>
      </c>
      <c r="AY162" s="17" t="s">
        <v>121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7" t="s">
        <v>84</v>
      </c>
      <c r="BK162" s="227">
        <f>ROUND(I162*H162,2)</f>
        <v>0</v>
      </c>
      <c r="BL162" s="17" t="s">
        <v>128</v>
      </c>
      <c r="BM162" s="226" t="s">
        <v>204</v>
      </c>
    </row>
    <row r="163" spans="1:47" s="2" customFormat="1" ht="12">
      <c r="A163" s="38"/>
      <c r="B163" s="39"/>
      <c r="C163" s="40"/>
      <c r="D163" s="230" t="s">
        <v>168</v>
      </c>
      <c r="E163" s="40"/>
      <c r="F163" s="251" t="s">
        <v>205</v>
      </c>
      <c r="G163" s="40"/>
      <c r="H163" s="40"/>
      <c r="I163" s="252"/>
      <c r="J163" s="40"/>
      <c r="K163" s="40"/>
      <c r="L163" s="44"/>
      <c r="M163" s="253"/>
      <c r="N163" s="254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168</v>
      </c>
      <c r="AU163" s="17" t="s">
        <v>86</v>
      </c>
    </row>
    <row r="164" spans="1:51" s="13" customFormat="1" ht="12">
      <c r="A164" s="13"/>
      <c r="B164" s="228"/>
      <c r="C164" s="229"/>
      <c r="D164" s="230" t="s">
        <v>130</v>
      </c>
      <c r="E164" s="229"/>
      <c r="F164" s="232" t="s">
        <v>206</v>
      </c>
      <c r="G164" s="229"/>
      <c r="H164" s="233">
        <v>23.082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130</v>
      </c>
      <c r="AU164" s="239" t="s">
        <v>86</v>
      </c>
      <c r="AV164" s="13" t="s">
        <v>86</v>
      </c>
      <c r="AW164" s="13" t="s">
        <v>4</v>
      </c>
      <c r="AX164" s="13" t="s">
        <v>84</v>
      </c>
      <c r="AY164" s="239" t="s">
        <v>121</v>
      </c>
    </row>
    <row r="165" spans="1:63" s="12" customFormat="1" ht="22.8" customHeight="1">
      <c r="A165" s="12"/>
      <c r="B165" s="199"/>
      <c r="C165" s="200"/>
      <c r="D165" s="201" t="s">
        <v>75</v>
      </c>
      <c r="E165" s="213" t="s">
        <v>207</v>
      </c>
      <c r="F165" s="213" t="s">
        <v>208</v>
      </c>
      <c r="G165" s="200"/>
      <c r="H165" s="200"/>
      <c r="I165" s="203"/>
      <c r="J165" s="214">
        <f>BK165</f>
        <v>0</v>
      </c>
      <c r="K165" s="200"/>
      <c r="L165" s="205"/>
      <c r="M165" s="206"/>
      <c r="N165" s="207"/>
      <c r="O165" s="207"/>
      <c r="P165" s="208">
        <f>P166</f>
        <v>0</v>
      </c>
      <c r="Q165" s="207"/>
      <c r="R165" s="208">
        <f>R166</f>
        <v>0</v>
      </c>
      <c r="S165" s="207"/>
      <c r="T165" s="209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0" t="s">
        <v>84</v>
      </c>
      <c r="AT165" s="211" t="s">
        <v>75</v>
      </c>
      <c r="AU165" s="211" t="s">
        <v>84</v>
      </c>
      <c r="AY165" s="210" t="s">
        <v>121</v>
      </c>
      <c r="BK165" s="212">
        <f>BK166</f>
        <v>0</v>
      </c>
    </row>
    <row r="166" spans="1:65" s="2" customFormat="1" ht="24.15" customHeight="1">
      <c r="A166" s="38"/>
      <c r="B166" s="39"/>
      <c r="C166" s="215" t="s">
        <v>209</v>
      </c>
      <c r="D166" s="215" t="s">
        <v>123</v>
      </c>
      <c r="E166" s="216" t="s">
        <v>210</v>
      </c>
      <c r="F166" s="217" t="s">
        <v>211</v>
      </c>
      <c r="G166" s="218" t="s">
        <v>144</v>
      </c>
      <c r="H166" s="219">
        <v>11.048</v>
      </c>
      <c r="I166" s="220"/>
      <c r="J166" s="221">
        <f>ROUND(I166*H166,2)</f>
        <v>0</v>
      </c>
      <c r="K166" s="217" t="s">
        <v>127</v>
      </c>
      <c r="L166" s="44"/>
      <c r="M166" s="222" t="s">
        <v>1</v>
      </c>
      <c r="N166" s="223" t="s">
        <v>41</v>
      </c>
      <c r="O166" s="91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6" t="s">
        <v>128</v>
      </c>
      <c r="AT166" s="226" t="s">
        <v>123</v>
      </c>
      <c r="AU166" s="226" t="s">
        <v>86</v>
      </c>
      <c r="AY166" s="17" t="s">
        <v>121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7" t="s">
        <v>84</v>
      </c>
      <c r="BK166" s="227">
        <f>ROUND(I166*H166,2)</f>
        <v>0</v>
      </c>
      <c r="BL166" s="17" t="s">
        <v>128</v>
      </c>
      <c r="BM166" s="226" t="s">
        <v>212</v>
      </c>
    </row>
    <row r="167" spans="1:63" s="12" customFormat="1" ht="25.9" customHeight="1">
      <c r="A167" s="12"/>
      <c r="B167" s="199"/>
      <c r="C167" s="200"/>
      <c r="D167" s="201" t="s">
        <v>75</v>
      </c>
      <c r="E167" s="202" t="s">
        <v>213</v>
      </c>
      <c r="F167" s="202" t="s">
        <v>214</v>
      </c>
      <c r="G167" s="200"/>
      <c r="H167" s="200"/>
      <c r="I167" s="203"/>
      <c r="J167" s="204">
        <f>BK167</f>
        <v>0</v>
      </c>
      <c r="K167" s="200"/>
      <c r="L167" s="205"/>
      <c r="M167" s="206"/>
      <c r="N167" s="207"/>
      <c r="O167" s="207"/>
      <c r="P167" s="208">
        <f>P168</f>
        <v>0</v>
      </c>
      <c r="Q167" s="207"/>
      <c r="R167" s="208">
        <f>R168</f>
        <v>0</v>
      </c>
      <c r="S167" s="207"/>
      <c r="T167" s="209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0" t="s">
        <v>147</v>
      </c>
      <c r="AT167" s="211" t="s">
        <v>75</v>
      </c>
      <c r="AU167" s="211" t="s">
        <v>76</v>
      </c>
      <c r="AY167" s="210" t="s">
        <v>121</v>
      </c>
      <c r="BK167" s="212">
        <f>BK168</f>
        <v>0</v>
      </c>
    </row>
    <row r="168" spans="1:65" s="2" customFormat="1" ht="14.4" customHeight="1">
      <c r="A168" s="38"/>
      <c r="B168" s="39"/>
      <c r="C168" s="215" t="s">
        <v>215</v>
      </c>
      <c r="D168" s="215" t="s">
        <v>123</v>
      </c>
      <c r="E168" s="216" t="s">
        <v>81</v>
      </c>
      <c r="F168" s="217" t="s">
        <v>214</v>
      </c>
      <c r="G168" s="218" t="s">
        <v>216</v>
      </c>
      <c r="H168" s="265"/>
      <c r="I168" s="220"/>
      <c r="J168" s="221">
        <f>ROUND(I168*H168,2)</f>
        <v>0</v>
      </c>
      <c r="K168" s="217" t="s">
        <v>1</v>
      </c>
      <c r="L168" s="44"/>
      <c r="M168" s="266" t="s">
        <v>1</v>
      </c>
      <c r="N168" s="267" t="s">
        <v>41</v>
      </c>
      <c r="O168" s="268"/>
      <c r="P168" s="269">
        <f>O168*H168</f>
        <v>0</v>
      </c>
      <c r="Q168" s="269">
        <v>0</v>
      </c>
      <c r="R168" s="269">
        <f>Q168*H168</f>
        <v>0</v>
      </c>
      <c r="S168" s="269">
        <v>0</v>
      </c>
      <c r="T168" s="27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6" t="s">
        <v>217</v>
      </c>
      <c r="AT168" s="226" t="s">
        <v>123</v>
      </c>
      <c r="AU168" s="226" t="s">
        <v>84</v>
      </c>
      <c r="AY168" s="17" t="s">
        <v>121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7" t="s">
        <v>84</v>
      </c>
      <c r="BK168" s="227">
        <f>ROUND(I168*H168,2)</f>
        <v>0</v>
      </c>
      <c r="BL168" s="17" t="s">
        <v>217</v>
      </c>
      <c r="BM168" s="226" t="s">
        <v>218</v>
      </c>
    </row>
    <row r="169" spans="1:31" s="2" customFormat="1" ht="6.95" customHeight="1">
      <c r="A169" s="38"/>
      <c r="B169" s="66"/>
      <c r="C169" s="67"/>
      <c r="D169" s="67"/>
      <c r="E169" s="67"/>
      <c r="F169" s="67"/>
      <c r="G169" s="67"/>
      <c r="H169" s="67"/>
      <c r="I169" s="67"/>
      <c r="J169" s="67"/>
      <c r="K169" s="67"/>
      <c r="L169" s="44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sheetProtection password="CC35" sheet="1" objects="1" scenarios="1" formatColumns="0" formatRows="0" autoFilter="0"/>
  <autoFilter ref="C122:K16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3"/>
      <c r="C3" s="134"/>
      <c r="D3" s="134"/>
      <c r="E3" s="134"/>
      <c r="F3" s="134"/>
      <c r="G3" s="134"/>
      <c r="H3" s="20"/>
    </row>
    <row r="4" spans="2:8" s="1" customFormat="1" ht="24.95" customHeight="1">
      <c r="B4" s="20"/>
      <c r="C4" s="135" t="s">
        <v>219</v>
      </c>
      <c r="H4" s="20"/>
    </row>
    <row r="5" spans="2:8" s="1" customFormat="1" ht="12" customHeight="1">
      <c r="B5" s="20"/>
      <c r="C5" s="271" t="s">
        <v>13</v>
      </c>
      <c r="D5" s="144" t="s">
        <v>14</v>
      </c>
      <c r="E5" s="1"/>
      <c r="F5" s="1"/>
      <c r="H5" s="20"/>
    </row>
    <row r="6" spans="2:8" s="1" customFormat="1" ht="36.95" customHeight="1">
      <c r="B6" s="20"/>
      <c r="C6" s="272" t="s">
        <v>16</v>
      </c>
      <c r="D6" s="273" t="s">
        <v>17</v>
      </c>
      <c r="E6" s="1"/>
      <c r="F6" s="1"/>
      <c r="H6" s="20"/>
    </row>
    <row r="7" spans="2:8" s="1" customFormat="1" ht="16.5" customHeight="1">
      <c r="B7" s="20"/>
      <c r="C7" s="137" t="s">
        <v>22</v>
      </c>
      <c r="D7" s="141" t="str">
        <f>'Rekapitulace stavby'!AN8</f>
        <v>6. 5. 2021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88"/>
      <c r="B9" s="274"/>
      <c r="C9" s="275" t="s">
        <v>57</v>
      </c>
      <c r="D9" s="276" t="s">
        <v>58</v>
      </c>
      <c r="E9" s="276" t="s">
        <v>108</v>
      </c>
      <c r="F9" s="277" t="s">
        <v>220</v>
      </c>
      <c r="G9" s="188"/>
      <c r="H9" s="274"/>
    </row>
    <row r="10" spans="1:8" s="2" customFormat="1" ht="26.4" customHeight="1">
      <c r="A10" s="38"/>
      <c r="B10" s="44"/>
      <c r="C10" s="278" t="s">
        <v>221</v>
      </c>
      <c r="D10" s="278" t="s">
        <v>82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79" t="s">
        <v>222</v>
      </c>
      <c r="D11" s="280" t="s">
        <v>1</v>
      </c>
      <c r="E11" s="281" t="s">
        <v>1</v>
      </c>
      <c r="F11" s="282">
        <v>7.68</v>
      </c>
      <c r="G11" s="38"/>
      <c r="H11" s="44"/>
    </row>
    <row r="12" spans="1:8" s="2" customFormat="1" ht="16.8" customHeight="1">
      <c r="A12" s="38"/>
      <c r="B12" s="44"/>
      <c r="C12" s="283" t="s">
        <v>1</v>
      </c>
      <c r="D12" s="283" t="s">
        <v>223</v>
      </c>
      <c r="E12" s="17" t="s">
        <v>1</v>
      </c>
      <c r="F12" s="284">
        <v>7.68</v>
      </c>
      <c r="G12" s="38"/>
      <c r="H12" s="44"/>
    </row>
    <row r="13" spans="1:8" s="2" customFormat="1" ht="16.8" customHeight="1">
      <c r="A13" s="38"/>
      <c r="B13" s="44"/>
      <c r="C13" s="283" t="s">
        <v>222</v>
      </c>
      <c r="D13" s="283" t="s">
        <v>132</v>
      </c>
      <c r="E13" s="17" t="s">
        <v>1</v>
      </c>
      <c r="F13" s="284">
        <v>7.68</v>
      </c>
      <c r="G13" s="38"/>
      <c r="H13" s="44"/>
    </row>
    <row r="14" spans="1:8" s="2" customFormat="1" ht="16.8" customHeight="1">
      <c r="A14" s="38"/>
      <c r="B14" s="44"/>
      <c r="C14" s="279" t="s">
        <v>89</v>
      </c>
      <c r="D14" s="280" t="s">
        <v>1</v>
      </c>
      <c r="E14" s="281" t="s">
        <v>1</v>
      </c>
      <c r="F14" s="282">
        <v>11.315</v>
      </c>
      <c r="G14" s="38"/>
      <c r="H14" s="44"/>
    </row>
    <row r="15" spans="1:8" s="2" customFormat="1" ht="16.8" customHeight="1">
      <c r="A15" s="38"/>
      <c r="B15" s="44"/>
      <c r="C15" s="283" t="s">
        <v>1</v>
      </c>
      <c r="D15" s="283" t="s">
        <v>137</v>
      </c>
      <c r="E15" s="17" t="s">
        <v>1</v>
      </c>
      <c r="F15" s="284">
        <v>11.315</v>
      </c>
      <c r="G15" s="38"/>
      <c r="H15" s="44"/>
    </row>
    <row r="16" spans="1:8" s="2" customFormat="1" ht="16.8" customHeight="1">
      <c r="A16" s="38"/>
      <c r="B16" s="44"/>
      <c r="C16" s="283" t="s">
        <v>89</v>
      </c>
      <c r="D16" s="283" t="s">
        <v>132</v>
      </c>
      <c r="E16" s="17" t="s">
        <v>1</v>
      </c>
      <c r="F16" s="284">
        <v>11.315</v>
      </c>
      <c r="G16" s="38"/>
      <c r="H16" s="44"/>
    </row>
    <row r="17" spans="1:8" s="2" customFormat="1" ht="16.8" customHeight="1">
      <c r="A17" s="38"/>
      <c r="B17" s="44"/>
      <c r="C17" s="285" t="s">
        <v>224</v>
      </c>
      <c r="D17" s="38"/>
      <c r="E17" s="38"/>
      <c r="F17" s="38"/>
      <c r="G17" s="38"/>
      <c r="H17" s="44"/>
    </row>
    <row r="18" spans="1:8" s="2" customFormat="1" ht="16.8" customHeight="1">
      <c r="A18" s="38"/>
      <c r="B18" s="44"/>
      <c r="C18" s="283" t="s">
        <v>133</v>
      </c>
      <c r="D18" s="283" t="s">
        <v>134</v>
      </c>
      <c r="E18" s="17" t="s">
        <v>135</v>
      </c>
      <c r="F18" s="284">
        <v>11.315</v>
      </c>
      <c r="G18" s="38"/>
      <c r="H18" s="44"/>
    </row>
    <row r="19" spans="1:8" s="2" customFormat="1" ht="12">
      <c r="A19" s="38"/>
      <c r="B19" s="44"/>
      <c r="C19" s="283" t="s">
        <v>139</v>
      </c>
      <c r="D19" s="283" t="s">
        <v>140</v>
      </c>
      <c r="E19" s="17" t="s">
        <v>135</v>
      </c>
      <c r="F19" s="284">
        <v>11.315</v>
      </c>
      <c r="G19" s="38"/>
      <c r="H19" s="44"/>
    </row>
    <row r="20" spans="1:8" s="2" customFormat="1" ht="16.8" customHeight="1">
      <c r="A20" s="38"/>
      <c r="B20" s="44"/>
      <c r="C20" s="283" t="s">
        <v>142</v>
      </c>
      <c r="D20" s="283" t="s">
        <v>143</v>
      </c>
      <c r="E20" s="17" t="s">
        <v>144</v>
      </c>
      <c r="F20" s="284">
        <v>20.367</v>
      </c>
      <c r="G20" s="38"/>
      <c r="H20" s="44"/>
    </row>
    <row r="21" spans="1:8" s="2" customFormat="1" ht="16.8" customHeight="1">
      <c r="A21" s="38"/>
      <c r="B21" s="44"/>
      <c r="C21" s="283" t="s">
        <v>148</v>
      </c>
      <c r="D21" s="283" t="s">
        <v>149</v>
      </c>
      <c r="E21" s="17" t="s">
        <v>135</v>
      </c>
      <c r="F21" s="284">
        <v>11.315</v>
      </c>
      <c r="G21" s="38"/>
      <c r="H21" s="44"/>
    </row>
    <row r="22" spans="1:8" s="2" customFormat="1" ht="16.8" customHeight="1">
      <c r="A22" s="38"/>
      <c r="B22" s="44"/>
      <c r="C22" s="279" t="s">
        <v>87</v>
      </c>
      <c r="D22" s="280" t="s">
        <v>1</v>
      </c>
      <c r="E22" s="281" t="s">
        <v>1</v>
      </c>
      <c r="F22" s="282">
        <v>45.26</v>
      </c>
      <c r="G22" s="38"/>
      <c r="H22" s="44"/>
    </row>
    <row r="23" spans="1:8" s="2" customFormat="1" ht="16.8" customHeight="1">
      <c r="A23" s="38"/>
      <c r="B23" s="44"/>
      <c r="C23" s="283" t="s">
        <v>1</v>
      </c>
      <c r="D23" s="283" t="s">
        <v>131</v>
      </c>
      <c r="E23" s="17" t="s">
        <v>1</v>
      </c>
      <c r="F23" s="284">
        <v>45.26</v>
      </c>
      <c r="G23" s="38"/>
      <c r="H23" s="44"/>
    </row>
    <row r="24" spans="1:8" s="2" customFormat="1" ht="16.8" customHeight="1">
      <c r="A24" s="38"/>
      <c r="B24" s="44"/>
      <c r="C24" s="283" t="s">
        <v>87</v>
      </c>
      <c r="D24" s="283" t="s">
        <v>132</v>
      </c>
      <c r="E24" s="17" t="s">
        <v>1</v>
      </c>
      <c r="F24" s="284">
        <v>45.26</v>
      </c>
      <c r="G24" s="38"/>
      <c r="H24" s="44"/>
    </row>
    <row r="25" spans="1:8" s="2" customFormat="1" ht="16.8" customHeight="1">
      <c r="A25" s="38"/>
      <c r="B25" s="44"/>
      <c r="C25" s="285" t="s">
        <v>224</v>
      </c>
      <c r="D25" s="38"/>
      <c r="E25" s="38"/>
      <c r="F25" s="38"/>
      <c r="G25" s="38"/>
      <c r="H25" s="44"/>
    </row>
    <row r="26" spans="1:8" s="2" customFormat="1" ht="16.8" customHeight="1">
      <c r="A26" s="38"/>
      <c r="B26" s="44"/>
      <c r="C26" s="283" t="s">
        <v>124</v>
      </c>
      <c r="D26" s="283" t="s">
        <v>125</v>
      </c>
      <c r="E26" s="17" t="s">
        <v>126</v>
      </c>
      <c r="F26" s="284">
        <v>45.26</v>
      </c>
      <c r="G26" s="38"/>
      <c r="H26" s="44"/>
    </row>
    <row r="27" spans="1:8" s="2" customFormat="1" ht="16.8" customHeight="1">
      <c r="A27" s="38"/>
      <c r="B27" s="44"/>
      <c r="C27" s="283" t="s">
        <v>133</v>
      </c>
      <c r="D27" s="283" t="s">
        <v>134</v>
      </c>
      <c r="E27" s="17" t="s">
        <v>135</v>
      </c>
      <c r="F27" s="284">
        <v>11.315</v>
      </c>
      <c r="G27" s="38"/>
      <c r="H27" s="44"/>
    </row>
    <row r="28" spans="1:8" s="2" customFormat="1" ht="16.8" customHeight="1">
      <c r="A28" s="38"/>
      <c r="B28" s="44"/>
      <c r="C28" s="283" t="s">
        <v>152</v>
      </c>
      <c r="D28" s="283" t="s">
        <v>153</v>
      </c>
      <c r="E28" s="17" t="s">
        <v>126</v>
      </c>
      <c r="F28" s="284">
        <v>45.26</v>
      </c>
      <c r="G28" s="38"/>
      <c r="H28" s="44"/>
    </row>
    <row r="29" spans="1:8" s="2" customFormat="1" ht="16.8" customHeight="1">
      <c r="A29" s="38"/>
      <c r="B29" s="44"/>
      <c r="C29" s="283" t="s">
        <v>157</v>
      </c>
      <c r="D29" s="283" t="s">
        <v>158</v>
      </c>
      <c r="E29" s="17" t="s">
        <v>126</v>
      </c>
      <c r="F29" s="284">
        <v>45.26</v>
      </c>
      <c r="G29" s="38"/>
      <c r="H29" s="44"/>
    </row>
    <row r="30" spans="1:8" s="2" customFormat="1" ht="16.8" customHeight="1">
      <c r="A30" s="38"/>
      <c r="B30" s="44"/>
      <c r="C30" s="283" t="s">
        <v>161</v>
      </c>
      <c r="D30" s="283" t="s">
        <v>162</v>
      </c>
      <c r="E30" s="17" t="s">
        <v>126</v>
      </c>
      <c r="F30" s="284">
        <v>45.26</v>
      </c>
      <c r="G30" s="38"/>
      <c r="H30" s="44"/>
    </row>
    <row r="31" spans="1:8" s="2" customFormat="1" ht="16.8" customHeight="1">
      <c r="A31" s="38"/>
      <c r="B31" s="44"/>
      <c r="C31" s="283" t="s">
        <v>165</v>
      </c>
      <c r="D31" s="283" t="s">
        <v>166</v>
      </c>
      <c r="E31" s="17" t="s">
        <v>126</v>
      </c>
      <c r="F31" s="284">
        <v>45.26</v>
      </c>
      <c r="G31" s="38"/>
      <c r="H31" s="44"/>
    </row>
    <row r="32" spans="1:8" s="2" customFormat="1" ht="7.4" customHeight="1">
      <c r="A32" s="38"/>
      <c r="B32" s="167"/>
      <c r="C32" s="168"/>
      <c r="D32" s="168"/>
      <c r="E32" s="168"/>
      <c r="F32" s="168"/>
      <c r="G32" s="168"/>
      <c r="H32" s="44"/>
    </row>
    <row r="33" spans="1:8" s="2" customFormat="1" ht="12">
      <c r="A33" s="38"/>
      <c r="B33" s="38"/>
      <c r="C33" s="38"/>
      <c r="D33" s="38"/>
      <c r="E33" s="38"/>
      <c r="F33" s="38"/>
      <c r="G33" s="38"/>
      <c r="H33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Lenka Kasperova</cp:lastModifiedBy>
  <dcterms:created xsi:type="dcterms:W3CDTF">2021-05-06T12:53:19Z</dcterms:created>
  <dcterms:modified xsi:type="dcterms:W3CDTF">2021-05-06T12:53:22Z</dcterms:modified>
  <cp:category/>
  <cp:version/>
  <cp:contentType/>
  <cp:contentStatus/>
</cp:coreProperties>
</file>