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940" windowHeight="9225" activeTab="4"/>
  </bookViews>
  <sheets>
    <sheet name="rekapitulace" sheetId="1" r:id="rId1"/>
    <sheet name="000.1" sheetId="2" r:id="rId2"/>
    <sheet name="000.2" sheetId="3" r:id="rId3"/>
    <sheet name="101" sheetId="4" r:id="rId4"/>
    <sheet name="102" sheetId="5" r:id="rId5"/>
  </sheets>
  <calcPr calcId="125725"/>
  <webPublishing codePage="0"/>
</workbook>
</file>

<file path=xl/calcChain.xml><?xml version="1.0" encoding="utf-8"?>
<calcChain xmlns="http://schemas.openxmlformats.org/spreadsheetml/2006/main">
  <c r="P95" i="5"/>
  <c r="O95"/>
  <c r="H95"/>
  <c r="O93"/>
  <c r="P93" s="1"/>
  <c r="H93"/>
  <c r="O91"/>
  <c r="P91" s="1"/>
  <c r="H91"/>
  <c r="P89"/>
  <c r="O89"/>
  <c r="H89"/>
  <c r="P87"/>
  <c r="O87"/>
  <c r="H87"/>
  <c r="H97" s="1"/>
  <c r="P82"/>
  <c r="O82"/>
  <c r="H82"/>
  <c r="P80"/>
  <c r="O80"/>
  <c r="H80"/>
  <c r="O78"/>
  <c r="P78" s="1"/>
  <c r="H78"/>
  <c r="O76"/>
  <c r="P76" s="1"/>
  <c r="P84" s="1"/>
  <c r="H76"/>
  <c r="H84" s="1"/>
  <c r="O71"/>
  <c r="P71" s="1"/>
  <c r="H71"/>
  <c r="O69"/>
  <c r="P69" s="1"/>
  <c r="H69"/>
  <c r="P67"/>
  <c r="O67"/>
  <c r="H67"/>
  <c r="P65"/>
  <c r="O65"/>
  <c r="H65"/>
  <c r="O63"/>
  <c r="P63" s="1"/>
  <c r="H63"/>
  <c r="O61"/>
  <c r="P61" s="1"/>
  <c r="H61"/>
  <c r="P59"/>
  <c r="O59"/>
  <c r="H59"/>
  <c r="P57"/>
  <c r="O57"/>
  <c r="H57"/>
  <c r="O55"/>
  <c r="P55" s="1"/>
  <c r="H55"/>
  <c r="H73" s="1"/>
  <c r="P50"/>
  <c r="P52" s="1"/>
  <c r="O50"/>
  <c r="H50"/>
  <c r="H52" s="1"/>
  <c r="P45"/>
  <c r="O45"/>
  <c r="H45"/>
  <c r="P43"/>
  <c r="O43"/>
  <c r="H43"/>
  <c r="O41"/>
  <c r="P41" s="1"/>
  <c r="H41"/>
  <c r="O39"/>
  <c r="P39" s="1"/>
  <c r="H39"/>
  <c r="P37"/>
  <c r="O37"/>
  <c r="H37"/>
  <c r="P35"/>
  <c r="O35"/>
  <c r="H35"/>
  <c r="O33"/>
  <c r="P33" s="1"/>
  <c r="H33"/>
  <c r="O31"/>
  <c r="P31" s="1"/>
  <c r="H31"/>
  <c r="P29"/>
  <c r="O29"/>
  <c r="H29"/>
  <c r="P27"/>
  <c r="O27"/>
  <c r="H27"/>
  <c r="O25"/>
  <c r="P25" s="1"/>
  <c r="H25"/>
  <c r="O23"/>
  <c r="P23" s="1"/>
  <c r="H23"/>
  <c r="H47" s="1"/>
  <c r="P21"/>
  <c r="O21"/>
  <c r="H21"/>
  <c r="P19"/>
  <c r="O19"/>
  <c r="H19"/>
  <c r="H16"/>
  <c r="H99" s="1"/>
  <c r="C14" i="1" s="1"/>
  <c r="P14" i="5"/>
  <c r="O14"/>
  <c r="H14"/>
  <c r="P12"/>
  <c r="P16" s="1"/>
  <c r="O12"/>
  <c r="H12"/>
  <c r="O86" i="4"/>
  <c r="P86" s="1"/>
  <c r="H86"/>
  <c r="O84"/>
  <c r="P84" s="1"/>
  <c r="H84"/>
  <c r="P82"/>
  <c r="O82"/>
  <c r="H82"/>
  <c r="P80"/>
  <c r="O80"/>
  <c r="H80"/>
  <c r="H88" s="1"/>
  <c r="H77"/>
  <c r="P75"/>
  <c r="O75"/>
  <c r="H75"/>
  <c r="P73"/>
  <c r="O73"/>
  <c r="H73"/>
  <c r="O71"/>
  <c r="P71" s="1"/>
  <c r="P77" s="1"/>
  <c r="H71"/>
  <c r="P66"/>
  <c r="O66"/>
  <c r="H66"/>
  <c r="O64"/>
  <c r="P64" s="1"/>
  <c r="H64"/>
  <c r="O62"/>
  <c r="P62" s="1"/>
  <c r="H62"/>
  <c r="P60"/>
  <c r="O60"/>
  <c r="H60"/>
  <c r="P58"/>
  <c r="O58"/>
  <c r="H58"/>
  <c r="O56"/>
  <c r="P56" s="1"/>
  <c r="H56"/>
  <c r="O54"/>
  <c r="P54" s="1"/>
  <c r="H54"/>
  <c r="P52"/>
  <c r="O52"/>
  <c r="H52"/>
  <c r="P50"/>
  <c r="O50"/>
  <c r="H50"/>
  <c r="H68" s="1"/>
  <c r="P45"/>
  <c r="O45"/>
  <c r="H45"/>
  <c r="P43"/>
  <c r="O43"/>
  <c r="H43"/>
  <c r="O41"/>
  <c r="P41" s="1"/>
  <c r="H41"/>
  <c r="O39"/>
  <c r="P39" s="1"/>
  <c r="H39"/>
  <c r="P37"/>
  <c r="O37"/>
  <c r="H37"/>
  <c r="P35"/>
  <c r="O35"/>
  <c r="H35"/>
  <c r="O33"/>
  <c r="P33" s="1"/>
  <c r="H33"/>
  <c r="O31"/>
  <c r="P31" s="1"/>
  <c r="H31"/>
  <c r="P29"/>
  <c r="O29"/>
  <c r="H29"/>
  <c r="P27"/>
  <c r="O27"/>
  <c r="H27"/>
  <c r="O25"/>
  <c r="P25" s="1"/>
  <c r="H25"/>
  <c r="O23"/>
  <c r="P23" s="1"/>
  <c r="H23"/>
  <c r="H47" s="1"/>
  <c r="P21"/>
  <c r="O21"/>
  <c r="H21"/>
  <c r="P19"/>
  <c r="O19"/>
  <c r="H19"/>
  <c r="H16"/>
  <c r="P14"/>
  <c r="O14"/>
  <c r="H14"/>
  <c r="P12"/>
  <c r="P16" s="1"/>
  <c r="O12"/>
  <c r="H12"/>
  <c r="O16" i="3"/>
  <c r="P16" s="1"/>
  <c r="H16"/>
  <c r="O14"/>
  <c r="P14" s="1"/>
  <c r="H14"/>
  <c r="P12"/>
  <c r="P18" s="1"/>
  <c r="P20" s="1"/>
  <c r="D12" i="1" s="1"/>
  <c r="O12" i="3"/>
  <c r="H12"/>
  <c r="H18" s="1"/>
  <c r="H20" s="1"/>
  <c r="C12" i="1" s="1"/>
  <c r="P16" i="2"/>
  <c r="O16"/>
  <c r="H16"/>
  <c r="O14"/>
  <c r="P14" s="1"/>
  <c r="H14"/>
  <c r="O12"/>
  <c r="P12" s="1"/>
  <c r="P18" s="1"/>
  <c r="P20" s="1"/>
  <c r="D11" i="1" s="1"/>
  <c r="H12" i="2"/>
  <c r="H18" s="1"/>
  <c r="H20" s="1"/>
  <c r="C11" i="1" s="1"/>
  <c r="P47" i="5" l="1"/>
  <c r="E12" i="1"/>
  <c r="P47" i="4"/>
  <c r="P90" s="1"/>
  <c r="D13" i="1" s="1"/>
  <c r="P68" i="4"/>
  <c r="P88"/>
  <c r="P97" i="5"/>
  <c r="E11" i="1"/>
  <c r="H90" i="4"/>
  <c r="C13" i="1" s="1"/>
  <c r="P73" i="5"/>
  <c r="P99" s="1"/>
  <c r="D14" i="1" s="1"/>
  <c r="E14" s="1"/>
  <c r="E13" l="1"/>
  <c r="C8" s="1"/>
  <c r="C7"/>
</calcChain>
</file>

<file path=xl/sharedStrings.xml><?xml version="1.0" encoding="utf-8"?>
<sst xmlns="http://schemas.openxmlformats.org/spreadsheetml/2006/main" count="567" uniqueCount="209">
  <si>
    <t>Soupis objektů s DPH</t>
  </si>
  <si>
    <t>Stavba:21013 - OPRAVA KOMUNIKACE A CHODNÍKŮ ULICE ŽELEZNIČÁŘSKÁ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</si>
  <si>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</si>
  <si>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</si>
  <si>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</si>
  <si>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</si>
  <si>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</si>
  <si>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</si>
  <si>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</si>
  <si>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</si>
  <si>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</si>
  <si>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</si>
  <si>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</si>
  <si>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</si>
  <si>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</si>
  <si>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</si>
  <si>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</si>
  <si>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</si>
  <si>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21013</t>
  </si>
  <si>
    <t>OPRAVA KOMUNIKACE A CHODNÍKŮ ULICE ŽELEZNIČÁŘSKÁ</t>
  </si>
  <si>
    <t>SO 000</t>
  </si>
  <si>
    <t>VEDLEJŠÍ A OSTATNÍ NÁKLADY</t>
  </si>
  <si>
    <t>000.1</t>
  </si>
  <si>
    <t>VEDLEJŠÍ A OSTATNÍ NÁKLADY - ETAPA I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</si>
  <si>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</si>
  <si>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</si>
  <si>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</si>
  <si>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</si>
  <si>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</si>
  <si>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</si>
  <si>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</si>
  <si>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</si>
  <si>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</si>
  <si>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</si>
  <si>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</si>
  <si>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</si>
  <si>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</si>
  <si>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</si>
  <si>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</si>
  <si>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</si>
  <si>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</si>
  <si>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</si>
  <si>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</si>
  <si>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</si>
  <si>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</si>
  <si>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/>
  </si>
  <si>
    <t>POMOC PRÁCE ZŘÍZ NEBO ZAJIŠŤ REGULACI A OCHRANU DOPRAVY
DIO - PŘEDPOKLAD 7 DNÍ</t>
  </si>
  <si>
    <t xml:space="preserve">KPL       </t>
  </si>
  <si>
    <t>1kpl=1,000 [A]</t>
  </si>
  <si>
    <t>02910</t>
  </si>
  <si>
    <t>OSTATNÍ POŽADAVKY - ZEMĚMĚŘIČSKÁ MĚŘENÍ
VYTYČENÍ INŽENÝRSKÝCH SÍTÍ - DÉLKA STAVBY 203 M</t>
  </si>
  <si>
    <t>029113</t>
  </si>
  <si>
    <t>OSTATNÍ POŽADAVKY - GEODETICKÉ ZAMĚŘENÍ - CELKY
ZAMĚŘENÍ SKUTEČNÉHO STAVU</t>
  </si>
  <si>
    <t xml:space="preserve">KUS       </t>
  </si>
  <si>
    <t>1ks=1,000 [A]</t>
  </si>
  <si>
    <t>C e l k e m</t>
  </si>
  <si>
    <t>000.2</t>
  </si>
  <si>
    <t>VEDLEJŠÍ A OSTATNÍ NÁKLADY - ETAPA II</t>
  </si>
  <si>
    <t>OSTATNÍ POŽADAVKY - ZEMĚMĚŘIČSKÁ MĚŘENÍ
VYTYČENÍ INŽENÝRSKÝCH SÍTÍ - DÉLKA STAVBY 134 M</t>
  </si>
  <si>
    <t>SO 101</t>
  </si>
  <si>
    <t>ETAPA I - KM 0,000 - 0,203</t>
  </si>
  <si>
    <t>101</t>
  </si>
  <si>
    <t>014101</t>
  </si>
  <si>
    <t>POPLATKY ZA SKLÁDKU</t>
  </si>
  <si>
    <t xml:space="preserve">M3        </t>
  </si>
  <si>
    <t>dle pol.č.17120: 3,2m3=3,200 [A]</t>
  </si>
  <si>
    <t>014102</t>
  </si>
  <si>
    <t xml:space="preserve">T         </t>
  </si>
  <si>
    <t>z pol.č.11318: 2,38m3*2,2t/m3=5,236 [A]
z pol.č.11352: 769,0m*0,1t/m=76,900 [B]
Celkem: A+B=82,136 [C]</t>
  </si>
  <si>
    <t>Zemní práce</t>
  </si>
  <si>
    <t>11318</t>
  </si>
  <si>
    <t>ODSTRANĚNÍ KRYTU ZPEVNĚNÝCH PLOCH Z DLAŽDIC</t>
  </si>
  <si>
    <t>stávající chodníky: (4*4,5m2)*0,06+(12,0m2+11,0m2+9,5m2)*0,04=2,380 [A]</t>
  </si>
  <si>
    <t>11332</t>
  </si>
  <si>
    <t>ODSTRANĚNÍ PODKLADŮ ZPEVNĚNÝCH PLOCH Z KAMENIVA NESTMELENÉHO
ODVOZ NA SKLÁDKU TECHNICKÝCH SLUŽEB</t>
  </si>
  <si>
    <t>stávající chodník: 
živičný: 737,0m2*0,15=110,550 [A]
dlážděný: (4*4,5m2)*0,10+(12,0m2+11,0m2+9,5m2)*0,10=5,050 [B]
Celkem: A+B=115,600 [C]</t>
  </si>
  <si>
    <t>11343</t>
  </si>
  <si>
    <t>ODSTRAN KRYTU ZPEVNĚNÝCH PLOCH S ASFALT POJIVEM VČET PODKLADU</t>
  </si>
  <si>
    <t>stávající komunikace, pro recyklaci: 1372,0m2*0,30=411,600 [A]</t>
  </si>
  <si>
    <t>11352</t>
  </si>
  <si>
    <t>ODSTRANĚNÍ CHODNÍKOVÝCH A SILNIČNÍCH OBRUBNÍKŮ BETONOVÝCH</t>
  </si>
  <si>
    <t xml:space="preserve">M         </t>
  </si>
  <si>
    <t>šíř. 0,2m: 182,0m+193,0m=375,000 [A]
šíř. 0,15m: 23,0m+11,0m=34,000 [B]
šíř. 0,1m: 360,0m=360,000 [C]
Celkem: A+B+C=769,000 [D]</t>
  </si>
  <si>
    <t>11372D</t>
  </si>
  <si>
    <t>FRÉZOVÁNÍ ZPEVNĚNÝCH PLOCH ASFALT DROBNÝCH OPRAV A PLOŠ ROZPADŮ DO 2000M2</t>
  </si>
  <si>
    <t>chodníky: (737,0m2+33,0m2)*0,05=38,500 [A]</t>
  </si>
  <si>
    <t>12110</t>
  </si>
  <si>
    <t>SEJMUTÍ ORNICE NEBO LESNÍ PŮDY</t>
  </si>
  <si>
    <t>pdél chodníkové obruby: 360,00*0,30*0,10=10,800 [A]</t>
  </si>
  <si>
    <t>12373</t>
  </si>
  <si>
    <t>ODKOP PRO SPOD STAVBU SILNIC A ŽELEZNIC TŘ. I</t>
  </si>
  <si>
    <t>v místě napojení sjezdů: 4*8,0m2*0,10=3,200 [A]</t>
  </si>
  <si>
    <t>12573</t>
  </si>
  <si>
    <t>VYKOPÁVKY ZE ZEMNÍKŮ A SKLÁDEK TŘ. I
ORNICE Z DEPONIE</t>
  </si>
  <si>
    <t>natěžení a dovoz ornice pro ohumusování dle pol.č.18230: 10,8m3=10,800 [A]</t>
  </si>
  <si>
    <t>12893.R</t>
  </si>
  <si>
    <t>A</t>
  </si>
  <si>
    <t>ÚPRAVA STAVEBNÍHO ODPADU DRCENÍM
- ÚPRAVA (PŘEDRCENÍ) VYBOURANÝCH VOZOVKOVÝCH VRSTEV PRO NOVOU PODKLADNÍ VRSTVU KOMUNIKCE</t>
  </si>
  <si>
    <t>pro komunikaci: 1372,0m2*0,20=274,400 [A]
pro chodník: 737,0m2*0,10=73,700 [B]
Celkem: A+B=348,100 [C]</t>
  </si>
  <si>
    <t>B</t>
  </si>
  <si>
    <t>ÚPRAVA STAVEBNÍHO ODPADU DRCENÍM
- ÚPRAVA (PŘEDRCENÍ) VYBOURANÝCH VOZOVKOVÝCH VRSTEV
- VČ ODVOZU NA SKLÁDKU TECHNICKÝCH SLUŽEB</t>
  </si>
  <si>
    <t>přebytečný vybouraný materiál
dle pol.č.11343: 411,6m3=411,600 [A]
odpočet dle pol.č.12893.R.A: -348,1m3=- 348,100 [B]
Celkem: A+B=63,500 [C]</t>
  </si>
  <si>
    <t>17120</t>
  </si>
  <si>
    <t>ULOŽENÍ SYPANINY DO NÁSYPŮ A NA SKLÁDKY BEZ ZHUTNĚNÍ</t>
  </si>
  <si>
    <t>uložení výkopu na skládku z pol.č.12373: 3,2m3=3,200 [A]
uložení sejmuté ornice na deponii dle pol.č.12110: 10,8m3=10,800 [B]
Celkem: A+B=14,000 [C]</t>
  </si>
  <si>
    <t>18110</t>
  </si>
  <si>
    <t>ÚPRAVA PLÁNĚ SE ZHUTNĚNÍM V HORNINĚ TŘ. I</t>
  </si>
  <si>
    <t xml:space="preserve">M2        </t>
  </si>
  <si>
    <t>2215,0m2=2 215,000 [A]</t>
  </si>
  <si>
    <t>18230</t>
  </si>
  <si>
    <t>ROZPROSTŘENÍ ORNICE V ROVINĚ</t>
  </si>
  <si>
    <t>zpětné ohumusování dle pol.č.12110: 10,8m3=10,800 [A]</t>
  </si>
  <si>
    <t>18241</t>
  </si>
  <si>
    <t>ZALOŽENÍ TRÁVNÍKU RUČNÍM VÝSEVEM</t>
  </si>
  <si>
    <t>z pol.č.18230: 360,00*0,30=108,000 [A]</t>
  </si>
  <si>
    <t>Komunikace</t>
  </si>
  <si>
    <t>56361</t>
  </si>
  <si>
    <t>VOZOVKOVÉ VRSTVY Z RECYKLOVANÉHO MATERIÁLU TL DO 50MM
ASFALTOVÝ RECYKLÁT</t>
  </si>
  <si>
    <t>chodník: 737,0m2=737,000 [A]
sjezdy: 4*8,0m2=32,000 [B]
vchody: 70,0m2=70,000 [C]
Celkem: A+B+C=839,000 [D]</t>
  </si>
  <si>
    <t>56362</t>
  </si>
  <si>
    <t>VOZOVKOVÉ VRSTVY Z RECYKLOVANÉHO MATERIÁLU TL DO 100MM
- STÁVAJÍCÍ RECYKLOVANÉ VOZOVKOVÉ VRSTVY
- CELKOVÁ RECYKLACE ZA STUDENA NA MÍSTĚ BEZ PŘÍDAVNÉHO POJIVA
- NOVÁ PODKLADNÍ VOZOVKOVÁ VRTSVA</t>
  </si>
  <si>
    <t>chodník: 737,0m2=737,000 [A]</t>
  </si>
  <si>
    <t>56364</t>
  </si>
  <si>
    <t>VOZOVKOVÉ VRSTVY Z RECYKLOVANÉHO MATERIÁLU TL DO 200MM
- STÁVAJÍCÍ RECYKLOVANÉ VOZOVKOVÉ VRSTVY
- CELKOVÁ RECYKLACE ZA STUDENA NA MÍSTĚ BEZ PŘÍDAVNÉHO POJIVA
- NOVÁ PODKLADNÍ VOZOVKOVÁ VRTSVA</t>
  </si>
  <si>
    <t>1372,0m2=1 372,000 [A]</t>
  </si>
  <si>
    <t>572213</t>
  </si>
  <si>
    <t>SPOJOVACÍ POSTŘIK Z EMULZE DO 0,5KG/M2
0,3KG/M2</t>
  </si>
  <si>
    <t>komunikace: 1372,0m2=1 372,000 [A]
chodník: 737m2=737,000 [B]
sjezdy: 4*8,0m2=32,000 [C]
vchody: 83,5m2=83,500 [D]
Celkem: A+B+C+D=2 224,500 [E]</t>
  </si>
  <si>
    <t>574A33</t>
  </si>
  <si>
    <t>ASFALTOVÝ BETON PRO OBRUSNÉ VRSTVY ACO 11 TL. 40MM</t>
  </si>
  <si>
    <t>komunikace: 1372,0m2=1 372,000 [A]</t>
  </si>
  <si>
    <t>574A43</t>
  </si>
  <si>
    <t>ASFALTOVÝ BETON PRO OBRUSNÉ VRSTVY ACO 11 TL. 50MM</t>
  </si>
  <si>
    <t>chodník: 737,0m2=737,000 [A]
sjezdy: 4*8,0m2=32,000 [B]
vchody: 83,5m2=83,500 [C]
Celkem: A+B+C=852,500 [D]</t>
  </si>
  <si>
    <t>574E66</t>
  </si>
  <si>
    <t>ASFALTOVÝ BETON PRO PODKLADNÍ VRSTVY ACP 16+, 16S TL. 70MM
ACP16+</t>
  </si>
  <si>
    <t>587206</t>
  </si>
  <si>
    <t>PŘEDLÁŽDĚNÍ KRYTU Z BETONOVÝCH DLAŽDIC SE ZÁMKEM</t>
  </si>
  <si>
    <t>stávající chodník: 72,0m2=72,000 [A]</t>
  </si>
  <si>
    <t>58920</t>
  </si>
  <si>
    <t>VÝPLŇ SPAR MODIFIKOVANÝM ASFALTEM</t>
  </si>
  <si>
    <t>dle pol.č.919111: 422,0m=422,000 [A]</t>
  </si>
  <si>
    <t>Potrubí</t>
  </si>
  <si>
    <t>89921</t>
  </si>
  <si>
    <t>VÝŠKOVÁ ÚPRAVA POKLOPŮ</t>
  </si>
  <si>
    <t>7ks=7,000 [A]</t>
  </si>
  <si>
    <t>89922</t>
  </si>
  <si>
    <t>VÝŠKOVÁ ÚPRAVA MŘÍŽÍ</t>
  </si>
  <si>
    <t>12ks=12,000 [A]</t>
  </si>
  <si>
    <t>89923</t>
  </si>
  <si>
    <t>VÝŠKOVÁ ÚPRAVA KRYCÍCH HRNCŮ</t>
  </si>
  <si>
    <t>3ks=3,000 [A]</t>
  </si>
  <si>
    <t>Ostatní konstrukce a práce</t>
  </si>
  <si>
    <t>9</t>
  </si>
  <si>
    <t>915311</t>
  </si>
  <si>
    <t>VODOR DOPRAV ZNAČ Z FÓLIE TRVALÉ - DOD A POKLÁDKA</t>
  </si>
  <si>
    <t>varovný pás: 20,0m2=20,000 [A]</t>
  </si>
  <si>
    <t>917223</t>
  </si>
  <si>
    <t>SILNIČNÍ A CHODNÍKOVÉ OBRUBY Z BETONOVÝCH OBRUBNÍKŮ ŠÍŘ 100MM</t>
  </si>
  <si>
    <t>360,0m=360,000 [A]</t>
  </si>
  <si>
    <t>917224</t>
  </si>
  <si>
    <t>SILNIČNÍ A CHODNÍKOVÉ OBRUBY Z BETONOVÝCH OBRUBNÍKŮ ŠÍŘ 150MM</t>
  </si>
  <si>
    <t>409,0m=409,000 [A]</t>
  </si>
  <si>
    <t>919111</t>
  </si>
  <si>
    <t>ŘEZÁNÍ ASFALTOVÉHO KRYTU VOZOVEK TL DO 50MM</t>
  </si>
  <si>
    <t>422,0m=422,000 [A]</t>
  </si>
  <si>
    <t>SO 102</t>
  </si>
  <si>
    <t>ETAPA II - KM 0,203 - 0,338</t>
  </si>
  <si>
    <t>102</t>
  </si>
  <si>
    <t>dle pol.č.17120: 1,6m3=1,600 [A]</t>
  </si>
  <si>
    <t>z pol.č.11352: 517,0m*0,1t/m=51,700 [A]</t>
  </si>
  <si>
    <t>stávající chodník
živičný: 502,0m2*0,15=75,300 [A]</t>
  </si>
  <si>
    <t>stávající komunikace, pro recyklaci: 1065,0m2*0,30=319,500 [A]</t>
  </si>
  <si>
    <t>šíř. 0,2m: 123,0m+120,0m=243,000 [A]
šíř. 0,15m: 40,0m=40,000 [B]
šíř. 0,1m: 234,0m=234,000 [C]
Celkem: A+B+C=517,000 [D]</t>
  </si>
  <si>
    <t>11353</t>
  </si>
  <si>
    <t>ODSTRANĚNÍ CHODNÍKOVÝCH KAMENNÝCH OBRUBNÍKŮ
S ODVOZEM NA MÍSTO URČENÉ INVESTOREM</t>
  </si>
  <si>
    <t>11,0m=11,000 [A]</t>
  </si>
  <si>
    <t>chodníky: (502,0m2+12,0m2)*0,05=25,700 [A]</t>
  </si>
  <si>
    <t>pdél chodníkové obruby: 234,00*0,30*0,10=7,020 [A]</t>
  </si>
  <si>
    <t>v místě napojení sjezdů: 2*8,0m2*0,10=1,600 [A]</t>
  </si>
  <si>
    <t>natěžení a dovoz ornice pro ohumusování dle pol.č.18230: 7,02m3=7,020 [A]</t>
  </si>
  <si>
    <t>pro komunikaci: 1065,0m2*0,20=213,000 [A]
pro chodník: 502,0m2*0,10=50,200 [B]
Celkem: A+B=263,200 [C]</t>
  </si>
  <si>
    <t>přebytečný vybouraný materiál
dle pol.č.11343: 319,5m3=319,500 [A]
odpočet dle pol.č.12893.R.A: -263,2m3=- 263,200 [B]
Celkem: A+B=56,300 [C]</t>
  </si>
  <si>
    <t>uložení výkopu na skládku z pol.č.12373: 1,6m3=1,600 [A]
uložení sejmuté ornice na deponii dle pol.č.12110: 7,02m3=7,020 [B]
Celkem: A+B=8,620 [C]</t>
  </si>
  <si>
    <t>1583,0m2=1 583,000 [A]</t>
  </si>
  <si>
    <t>zpětné ohumusování dle pol.č.12110: 7,02m3=7,020 [A]</t>
  </si>
  <si>
    <t>z pol.č.18230: 234,00*0,30=70,200 [A]</t>
  </si>
  <si>
    <t>Vodorovné konstrukce</t>
  </si>
  <si>
    <t>451312</t>
  </si>
  <si>
    <t>PODKLADNÍ A VÝPLŇOVÉ VRSTVY Z PROSTÉHO BETONU C12/15</t>
  </si>
  <si>
    <t>pod odvodňovací žlab: 38,00*0,30*0,10=1,140 [A]</t>
  </si>
  <si>
    <t>chodník: 502,0m2=502,000 [A]
sjezdy: 2*8,0m2=16,000 [B]
vchody: 12,0m2=12,000 [C]
Celkem: A+B+C=530,000 [D]</t>
  </si>
  <si>
    <t>chodník: 502,0m2=502,000 [A]</t>
  </si>
  <si>
    <t>1065,0m2=1 065,000 [A]</t>
  </si>
  <si>
    <t>komunikace: 1065,0m2=1 065,000 [A]
chodník: 502m2=502,000 [B]
sjezdy: 2*8,0m2=16,000 [C]
vchody: 12,0m2=12,000 [D]
Celkem: A+B+C+D=1 595,000 [E]</t>
  </si>
  <si>
    <t>komunikace: 1065,0m2=1 065,000 [A]</t>
  </si>
  <si>
    <t>stávající chodník: 2,0m2+16,0m2=18,000 [A]</t>
  </si>
  <si>
    <t>dle pol.č.919111: 307,0m=307,000 [A]</t>
  </si>
  <si>
    <t>897523</t>
  </si>
  <si>
    <t>VPUSŤ ODVOD ŽLABŮ Z BETON DÍLCŮ SV. ŠÍŘKY DO 200MM</t>
  </si>
  <si>
    <t>2ks=2,000 [A]</t>
  </si>
  <si>
    <t>5ks=5,000 [A]</t>
  </si>
  <si>
    <t>varovný pás: 13,0m2=13,000 [A]</t>
  </si>
  <si>
    <t>234,0m=234,000 [A]</t>
  </si>
  <si>
    <t>294,0m=294,000 [A]</t>
  </si>
  <si>
    <t>307,0m=307,000 [A]</t>
  </si>
  <si>
    <t>93553</t>
  </si>
  <si>
    <t>ŽLABY Z DÍLCŮ Z BETONU SVĚTLÉ ŠÍŘKY DO 200MM VČETNĚ MŘÍŽÍ</t>
  </si>
  <si>
    <t>2*19,0m=38,000 [A]</t>
  </si>
</sst>
</file>

<file path=xl/styles.xml><?xml version="1.0" encoding="utf-8"?>
<styleSheet xmlns="http://schemas.openxmlformats.org/spreadsheetml/2006/main">
  <numFmts count="6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5">
    <font>
      <sz val="10"/>
      <name val="Arial"/>
    </font>
    <font>
      <b/>
      <sz val="11"/>
      <name val="Arial"/>
    </font>
    <font>
      <sz val="11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1" xfId="6" applyNumberFormat="1" applyFont="1" applyFill="1" applyBorder="1" applyAlignment="1" applyProtection="1">
      <alignment horizontal="center" wrapText="1"/>
    </xf>
    <xf numFmtId="0" fontId="1" fillId="0" borderId="0" xfId="6" applyNumberFormat="1" applyFont="1" applyFill="1" applyBorder="1" applyAlignment="1" applyProtection="1">
      <alignment horizontal="center"/>
    </xf>
    <xf numFmtId="164" fontId="1" fillId="2" borderId="0" xfId="6" applyNumberFormat="1" applyFont="1" applyFill="1" applyBorder="1" applyAlignment="1" applyProtection="1"/>
    <xf numFmtId="0" fontId="1" fillId="2" borderId="0" xfId="6" applyNumberFormat="1" applyFont="1" applyFill="1" applyBorder="1" applyAlignment="1" applyProtection="1">
      <alignment horizontal="right"/>
    </xf>
    <xf numFmtId="0" fontId="2" fillId="0" borderId="1" xfId="6" applyNumberFormat="1" applyFont="1" applyFill="1" applyBorder="1" applyAlignment="1" applyProtection="1">
      <alignment horizontal="center" wrapText="1"/>
    </xf>
    <xf numFmtId="0" fontId="1" fillId="0" borderId="0" xfId="6" applyNumberFormat="1" applyFont="1" applyFill="1" applyBorder="1" applyAlignment="1" applyProtection="1"/>
    <xf numFmtId="0" fontId="0" fillId="0" borderId="1" xfId="6" applyNumberFormat="1" applyFont="1" applyFill="1" applyBorder="1" applyAlignment="1" applyProtection="1">
      <alignment wrapText="1"/>
    </xf>
    <xf numFmtId="0" fontId="3" fillId="0" borderId="0" xfId="6" applyNumberFormat="1" applyFont="1" applyFill="1" applyBorder="1" applyAlignment="1" applyProtection="1"/>
    <xf numFmtId="165" fontId="0" fillId="0" borderId="1" xfId="6" applyNumberFormat="1" applyFont="1" applyFill="1" applyBorder="1" applyAlignment="1" applyProtection="1"/>
    <xf numFmtId="0" fontId="3" fillId="0" borderId="2" xfId="6" applyNumberFormat="1" applyFont="1" applyFill="1" applyBorder="1" applyAlignment="1" applyProtection="1"/>
    <xf numFmtId="164" fontId="0" fillId="0" borderId="1" xfId="6" applyNumberFormat="1" applyFont="1" applyFill="1" applyBorder="1" applyAlignment="1" applyProtection="1"/>
    <xf numFmtId="164" fontId="0" fillId="0" borderId="1" xfId="6" applyNumberFormat="1" applyFont="1" applyBorder="1" applyProtection="1">
      <protection locked="0"/>
    </xf>
    <xf numFmtId="0" fontId="0" fillId="0" borderId="0" xfId="6" applyNumberFormat="1" applyFont="1" applyFill="1" applyBorder="1" applyAlignment="1" applyProtection="1">
      <alignment wrapText="1" shrinkToFit="1"/>
    </xf>
    <xf numFmtId="164" fontId="3" fillId="2" borderId="0" xfId="6" applyNumberFormat="1" applyFont="1" applyFill="1" applyBorder="1" applyAlignment="1" applyProtection="1"/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pane ySplit="10" topLeftCell="A11" activePane="bottomLeft" state="frozen"/>
      <selection pane="bottomLeft" activeCell="A11" sqref="A11"/>
    </sheetView>
  </sheetViews>
  <sheetFormatPr defaultColWidth="9.140625" defaultRowHeight="12.75" customHeight="1"/>
  <cols>
    <col min="1" max="1" width="20.7109375" customWidth="1"/>
    <col min="2" max="2" width="60.7109375" customWidth="1"/>
    <col min="3" max="5" width="24.7109375" customWidth="1"/>
  </cols>
  <sheetData>
    <row r="1" spans="1:8" ht="12.75" customHeight="1">
      <c r="A1" s="6" t="s">
        <v>13</v>
      </c>
    </row>
    <row r="3" spans="1:8" ht="12.75" customHeight="1">
      <c r="B3" s="2" t="s">
        <v>0</v>
      </c>
    </row>
    <row r="5" spans="1:8" ht="12.75" customHeight="1">
      <c r="B5" s="3" t="s">
        <v>1</v>
      </c>
    </row>
    <row r="6" spans="1:8" ht="12.75" customHeight="1">
      <c r="B6" t="s">
        <v>2</v>
      </c>
      <c r="G6" t="s">
        <v>5</v>
      </c>
      <c r="H6">
        <v>0</v>
      </c>
    </row>
    <row r="7" spans="1:8" ht="12.75" customHeight="1">
      <c r="B7" s="4" t="s">
        <v>3</v>
      </c>
      <c r="C7" s="3">
        <f>SUM(C11:C14)</f>
        <v>0</v>
      </c>
      <c r="G7" t="s">
        <v>6</v>
      </c>
      <c r="H7">
        <v>15</v>
      </c>
    </row>
    <row r="8" spans="1:8" ht="12.75" customHeight="1">
      <c r="B8" s="4" t="s">
        <v>4</v>
      </c>
      <c r="C8" s="3">
        <f>SUM(E11:E14)</f>
        <v>0</v>
      </c>
      <c r="G8" t="s">
        <v>7</v>
      </c>
      <c r="H8">
        <v>21</v>
      </c>
    </row>
    <row r="10" spans="1:8" ht="12.75" customHeigh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</row>
    <row r="11" spans="1:8" ht="12.75" customHeight="1">
      <c r="A11" s="7" t="s">
        <v>22</v>
      </c>
      <c r="B11" s="7" t="s">
        <v>23</v>
      </c>
      <c r="C11" s="11">
        <f>'000.1'!H20</f>
        <v>0</v>
      </c>
      <c r="D11" s="11">
        <f>'000.1'!P20</f>
        <v>0</v>
      </c>
      <c r="E11" s="11">
        <f>C11+D11</f>
        <v>0</v>
      </c>
    </row>
    <row r="12" spans="1:8" ht="12.75" customHeight="1">
      <c r="A12" s="7" t="s">
        <v>56</v>
      </c>
      <c r="B12" s="7" t="s">
        <v>57</v>
      </c>
      <c r="C12" s="11">
        <f>'000.2'!H20</f>
        <v>0</v>
      </c>
      <c r="D12" s="11">
        <f>'000.2'!P20</f>
        <v>0</v>
      </c>
      <c r="E12" s="11">
        <f>C12+D12</f>
        <v>0</v>
      </c>
    </row>
    <row r="13" spans="1:8" ht="12.75" customHeight="1">
      <c r="A13" s="7" t="s">
        <v>61</v>
      </c>
      <c r="B13" s="7" t="s">
        <v>60</v>
      </c>
      <c r="C13" s="11">
        <f>'101'!H90</f>
        <v>0</v>
      </c>
      <c r="D13" s="11">
        <f>'101'!P90</f>
        <v>0</v>
      </c>
      <c r="E13" s="11">
        <f>C13+D13</f>
        <v>0</v>
      </c>
    </row>
    <row r="14" spans="1:8" ht="12.75" customHeight="1">
      <c r="A14" s="7" t="s">
        <v>168</v>
      </c>
      <c r="B14" s="7" t="s">
        <v>167</v>
      </c>
      <c r="C14" s="11">
        <f>'102'!H99</f>
        <v>0</v>
      </c>
      <c r="D14" s="11">
        <f>'102'!P99</f>
        <v>0</v>
      </c>
      <c r="E14" s="11">
        <f>C14+D14</f>
        <v>0</v>
      </c>
    </row>
  </sheetData>
  <sheetProtection formatColumns="0"/>
  <hyperlinks>
    <hyperlink ref="A11" location="#'000.1'!A1" tooltip="Odkaz na stranku objektu [000.1]" display="000.1"/>
    <hyperlink ref="A12" location="#'000.2'!A1" tooltip="Odkaz na stranku objektu [000.2]" display="000.2"/>
    <hyperlink ref="A13" location="#'101'!A1" tooltip="Odkaz na stranku objektu [101]" display="101"/>
    <hyperlink ref="A14" location="#'102'!A1" tooltip="Odkaz na stranku objektu [102]" display="102"/>
  </hyperlinks>
  <pageMargins left="0.75" right="0.75" top="1" bottom="1" header="0.5" footer="0.5"/>
  <pageSetup paperSize="9" scale="7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>
      <pane ySplit="10" topLeftCell="A11" activePane="bottomLeft" state="frozen"/>
      <selection pane="bottomLeft" activeCell="A11" sqref="A11"/>
    </sheetView>
  </sheetViews>
  <sheetFormatPr defaultColWidth="9.140625" defaultRowHeight="12.75" customHeight="1"/>
  <cols>
    <col min="1" max="1" width="6.7109375" customWidth="1"/>
    <col min="2" max="2" width="15.7109375" customWidth="1"/>
    <col min="3" max="3" width="18.7109375" customWidth="1"/>
    <col min="4" max="4" width="75.7109375" customWidth="1"/>
    <col min="5" max="5" width="9.7109375" customWidth="1"/>
    <col min="6" max="6" width="12.7109375" customWidth="1"/>
    <col min="7" max="8" width="14.7109375" customWidth="1"/>
    <col min="15" max="16" width="9.140625" hidden="1" customWidth="1"/>
  </cols>
  <sheetData>
    <row r="1" spans="1:16" ht="12.75" customHeight="1">
      <c r="A1" s="6" t="s">
        <v>13</v>
      </c>
    </row>
    <row r="2" spans="1:16" ht="12.75" customHeight="1">
      <c r="C2" s="2" t="s">
        <v>14</v>
      </c>
    </row>
    <row r="4" spans="1:16" ht="12.75" customHeight="1">
      <c r="A4" t="s">
        <v>15</v>
      </c>
      <c r="C4" s="6" t="s">
        <v>18</v>
      </c>
      <c r="D4" s="6" t="s">
        <v>19</v>
      </c>
      <c r="E4" s="6"/>
    </row>
    <row r="5" spans="1:16" ht="12.75" customHeight="1">
      <c r="A5" t="s">
        <v>16</v>
      </c>
      <c r="C5" s="6" t="s">
        <v>20</v>
      </c>
      <c r="D5" s="6" t="s">
        <v>21</v>
      </c>
      <c r="E5" s="6"/>
    </row>
    <row r="6" spans="1:16" ht="12.75" customHeight="1">
      <c r="A6" t="s">
        <v>17</v>
      </c>
      <c r="C6" s="6" t="s">
        <v>22</v>
      </c>
      <c r="D6" s="6" t="s">
        <v>23</v>
      </c>
      <c r="E6" s="6"/>
    </row>
    <row r="7" spans="1:16" ht="12.75" customHeight="1">
      <c r="C7" s="6"/>
      <c r="D7" s="6"/>
      <c r="E7" s="6"/>
    </row>
    <row r="8" spans="1:16" ht="12.75" customHeight="1">
      <c r="A8" s="1" t="s">
        <v>24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/>
      <c r="O8" t="s">
        <v>34</v>
      </c>
      <c r="P8" t="s">
        <v>11</v>
      </c>
    </row>
    <row r="9" spans="1:16" ht="14.25">
      <c r="A9" s="1"/>
      <c r="B9" s="1"/>
      <c r="C9" s="1"/>
      <c r="D9" s="1"/>
      <c r="E9" s="1"/>
      <c r="F9" s="1"/>
      <c r="G9" s="5" t="s">
        <v>32</v>
      </c>
      <c r="H9" s="5" t="s">
        <v>33</v>
      </c>
      <c r="O9" t="s">
        <v>11</v>
      </c>
    </row>
    <row r="10" spans="1:16" ht="14.25">
      <c r="A10" s="5" t="s">
        <v>25</v>
      </c>
      <c r="B10" s="5" t="s">
        <v>35</v>
      </c>
      <c r="C10" s="5" t="s">
        <v>36</v>
      </c>
      <c r="D10" s="5" t="s">
        <v>37</v>
      </c>
      <c r="E10" s="5" t="s">
        <v>38</v>
      </c>
      <c r="F10" s="5" t="s">
        <v>39</v>
      </c>
      <c r="G10" s="5" t="s">
        <v>40</v>
      </c>
      <c r="H10" s="5" t="s">
        <v>41</v>
      </c>
    </row>
    <row r="11" spans="1:16" ht="12.75" customHeight="1">
      <c r="A11" s="8"/>
      <c r="B11" s="8"/>
      <c r="C11" s="8" t="s">
        <v>43</v>
      </c>
      <c r="D11" s="8" t="s">
        <v>42</v>
      </c>
      <c r="E11" s="8"/>
      <c r="F11" s="10"/>
      <c r="G11" s="8"/>
      <c r="H11" s="10"/>
    </row>
    <row r="12" spans="1:16" ht="25.5">
      <c r="A12" s="7">
        <v>1</v>
      </c>
      <c r="B12" s="7" t="s">
        <v>44</v>
      </c>
      <c r="C12" s="7" t="s">
        <v>45</v>
      </c>
      <c r="D12" s="7" t="s">
        <v>46</v>
      </c>
      <c r="E12" s="7" t="s">
        <v>47</v>
      </c>
      <c r="F12" s="9">
        <v>1</v>
      </c>
      <c r="G12" s="12"/>
      <c r="H12" s="11">
        <f>ROUND((G12*F12),2)</f>
        <v>0</v>
      </c>
      <c r="O12">
        <f>rekapitulace!H8</f>
        <v>21</v>
      </c>
      <c r="P12">
        <f>O12/100*H12</f>
        <v>0</v>
      </c>
    </row>
    <row r="13" spans="1:16">
      <c r="D13" s="13" t="s">
        <v>48</v>
      </c>
    </row>
    <row r="14" spans="1:16" ht="25.5">
      <c r="A14" s="7">
        <v>2</v>
      </c>
      <c r="B14" s="7" t="s">
        <v>49</v>
      </c>
      <c r="C14" s="7" t="s">
        <v>45</v>
      </c>
      <c r="D14" s="7" t="s">
        <v>50</v>
      </c>
      <c r="E14" s="7" t="s">
        <v>47</v>
      </c>
      <c r="F14" s="9">
        <v>1</v>
      </c>
      <c r="G14" s="12"/>
      <c r="H14" s="11">
        <f>ROUND((G14*F14),2)</f>
        <v>0</v>
      </c>
      <c r="O14">
        <f>rekapitulace!H8</f>
        <v>21</v>
      </c>
      <c r="P14">
        <f>O14/100*H14</f>
        <v>0</v>
      </c>
    </row>
    <row r="15" spans="1:16">
      <c r="D15" s="13" t="s">
        <v>48</v>
      </c>
    </row>
    <row r="16" spans="1:16" ht="25.5">
      <c r="A16" s="7">
        <v>3</v>
      </c>
      <c r="B16" s="7" t="s">
        <v>51</v>
      </c>
      <c r="C16" s="7" t="s">
        <v>45</v>
      </c>
      <c r="D16" s="7" t="s">
        <v>52</v>
      </c>
      <c r="E16" s="7" t="s">
        <v>53</v>
      </c>
      <c r="F16" s="9">
        <v>1</v>
      </c>
      <c r="G16" s="12"/>
      <c r="H16" s="11">
        <f>ROUND((G16*F16),2)</f>
        <v>0</v>
      </c>
      <c r="O16">
        <f>rekapitulace!H8</f>
        <v>21</v>
      </c>
      <c r="P16">
        <f>O16/100*H16</f>
        <v>0</v>
      </c>
    </row>
    <row r="17" spans="1:16">
      <c r="D17" s="13" t="s">
        <v>54</v>
      </c>
    </row>
    <row r="18" spans="1:16" ht="12.75" customHeight="1">
      <c r="A18" s="14"/>
      <c r="B18" s="14"/>
      <c r="C18" s="14" t="s">
        <v>43</v>
      </c>
      <c r="D18" s="14" t="s">
        <v>42</v>
      </c>
      <c r="E18" s="14"/>
      <c r="F18" s="14"/>
      <c r="G18" s="14"/>
      <c r="H18" s="14">
        <f>SUM(H12:H17)</f>
        <v>0</v>
      </c>
      <c r="P18">
        <f>ROUND(SUM(P12:P17),2)</f>
        <v>0</v>
      </c>
    </row>
    <row r="20" spans="1:16" ht="12.75" customHeight="1">
      <c r="A20" s="14"/>
      <c r="B20" s="14"/>
      <c r="C20" s="14"/>
      <c r="D20" s="14" t="s">
        <v>55</v>
      </c>
      <c r="E20" s="14"/>
      <c r="F20" s="14"/>
      <c r="G20" s="14"/>
      <c r="H20" s="14">
        <f>+H18</f>
        <v>0</v>
      </c>
      <c r="P20">
        <f>+P18</f>
        <v>0</v>
      </c>
    </row>
  </sheetData>
  <sheetProtection formatColumns="0"/>
  <mergeCells count="7">
    <mergeCell ref="F8:F9"/>
    <mergeCell ref="G8:H8"/>
    <mergeCell ref="A8:A9"/>
    <mergeCell ref="B8:B9"/>
    <mergeCell ref="C8:C9"/>
    <mergeCell ref="D8:D9"/>
    <mergeCell ref="E8:E9"/>
  </mergeCells>
  <pageMargins left="0.75" right="0.75" top="1" bottom="1" header="0.5" footer="0.5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>
      <pane ySplit="10" topLeftCell="A11" activePane="bottomLeft" state="frozen"/>
      <selection pane="bottomLeft" activeCell="A11" sqref="A11"/>
    </sheetView>
  </sheetViews>
  <sheetFormatPr defaultColWidth="9.140625" defaultRowHeight="12.75" customHeight="1"/>
  <cols>
    <col min="1" max="1" width="6.7109375" customWidth="1"/>
    <col min="2" max="2" width="15.7109375" customWidth="1"/>
    <col min="3" max="3" width="18.7109375" customWidth="1"/>
    <col min="4" max="4" width="75.7109375" customWidth="1"/>
    <col min="5" max="5" width="9.7109375" customWidth="1"/>
    <col min="6" max="6" width="12.7109375" customWidth="1"/>
    <col min="7" max="8" width="14.7109375" customWidth="1"/>
    <col min="15" max="16" width="9.140625" hidden="1" customWidth="1"/>
  </cols>
  <sheetData>
    <row r="1" spans="1:16" ht="12.75" customHeight="1">
      <c r="A1" s="6" t="s">
        <v>13</v>
      </c>
    </row>
    <row r="2" spans="1:16" ht="12.75" customHeight="1">
      <c r="C2" s="2" t="s">
        <v>14</v>
      </c>
    </row>
    <row r="4" spans="1:16" ht="12.75" customHeight="1">
      <c r="A4" t="s">
        <v>15</v>
      </c>
      <c r="C4" s="6" t="s">
        <v>18</v>
      </c>
      <c r="D4" s="6" t="s">
        <v>19</v>
      </c>
      <c r="E4" s="6"/>
    </row>
    <row r="5" spans="1:16" ht="12.75" customHeight="1">
      <c r="A5" t="s">
        <v>16</v>
      </c>
      <c r="C5" s="6" t="s">
        <v>20</v>
      </c>
      <c r="D5" s="6" t="s">
        <v>21</v>
      </c>
      <c r="E5" s="6"/>
    </row>
    <row r="6" spans="1:16" ht="12.75" customHeight="1">
      <c r="A6" t="s">
        <v>17</v>
      </c>
      <c r="C6" s="6" t="s">
        <v>56</v>
      </c>
      <c r="D6" s="6" t="s">
        <v>57</v>
      </c>
      <c r="E6" s="6"/>
    </row>
    <row r="7" spans="1:16" ht="12.75" customHeight="1">
      <c r="C7" s="6"/>
      <c r="D7" s="6"/>
      <c r="E7" s="6"/>
    </row>
    <row r="8" spans="1:16" ht="12.75" customHeight="1">
      <c r="A8" s="1" t="s">
        <v>24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/>
      <c r="O8" t="s">
        <v>34</v>
      </c>
      <c r="P8" t="s">
        <v>11</v>
      </c>
    </row>
    <row r="9" spans="1:16" ht="14.25">
      <c r="A9" s="1"/>
      <c r="B9" s="1"/>
      <c r="C9" s="1"/>
      <c r="D9" s="1"/>
      <c r="E9" s="1"/>
      <c r="F9" s="1"/>
      <c r="G9" s="5" t="s">
        <v>32</v>
      </c>
      <c r="H9" s="5" t="s">
        <v>33</v>
      </c>
      <c r="O9" t="s">
        <v>11</v>
      </c>
    </row>
    <row r="10" spans="1:16" ht="14.25">
      <c r="A10" s="5" t="s">
        <v>25</v>
      </c>
      <c r="B10" s="5" t="s">
        <v>35</v>
      </c>
      <c r="C10" s="5" t="s">
        <v>36</v>
      </c>
      <c r="D10" s="5" t="s">
        <v>37</v>
      </c>
      <c r="E10" s="5" t="s">
        <v>38</v>
      </c>
      <c r="F10" s="5" t="s">
        <v>39</v>
      </c>
      <c r="G10" s="5" t="s">
        <v>40</v>
      </c>
      <c r="H10" s="5" t="s">
        <v>41</v>
      </c>
    </row>
    <row r="11" spans="1:16" ht="12.75" customHeight="1">
      <c r="A11" s="8"/>
      <c r="B11" s="8"/>
      <c r="C11" s="8" t="s">
        <v>43</v>
      </c>
      <c r="D11" s="8" t="s">
        <v>42</v>
      </c>
      <c r="E11" s="8"/>
      <c r="F11" s="10"/>
      <c r="G11" s="8"/>
      <c r="H11" s="10"/>
    </row>
    <row r="12" spans="1:16" ht="25.5">
      <c r="A12" s="7">
        <v>1</v>
      </c>
      <c r="B12" s="7" t="s">
        <v>44</v>
      </c>
      <c r="C12" s="7" t="s">
        <v>45</v>
      </c>
      <c r="D12" s="7" t="s">
        <v>46</v>
      </c>
      <c r="E12" s="7" t="s">
        <v>47</v>
      </c>
      <c r="F12" s="9">
        <v>1</v>
      </c>
      <c r="G12" s="12"/>
      <c r="H12" s="11">
        <f>ROUND((G12*F12),2)</f>
        <v>0</v>
      </c>
      <c r="O12">
        <f>rekapitulace!H8</f>
        <v>21</v>
      </c>
      <c r="P12">
        <f>O12/100*H12</f>
        <v>0</v>
      </c>
    </row>
    <row r="13" spans="1:16">
      <c r="D13" s="13" t="s">
        <v>48</v>
      </c>
    </row>
    <row r="14" spans="1:16" ht="25.5">
      <c r="A14" s="7">
        <v>2</v>
      </c>
      <c r="B14" s="7" t="s">
        <v>49</v>
      </c>
      <c r="C14" s="7" t="s">
        <v>45</v>
      </c>
      <c r="D14" s="7" t="s">
        <v>58</v>
      </c>
      <c r="E14" s="7" t="s">
        <v>47</v>
      </c>
      <c r="F14" s="9">
        <v>1</v>
      </c>
      <c r="G14" s="12"/>
      <c r="H14" s="11">
        <f>ROUND((G14*F14),2)</f>
        <v>0</v>
      </c>
      <c r="O14">
        <f>rekapitulace!H8</f>
        <v>21</v>
      </c>
      <c r="P14">
        <f>O14/100*H14</f>
        <v>0</v>
      </c>
    </row>
    <row r="15" spans="1:16">
      <c r="D15" s="13" t="s">
        <v>48</v>
      </c>
    </row>
    <row r="16" spans="1:16" ht="25.5">
      <c r="A16" s="7">
        <v>3</v>
      </c>
      <c r="B16" s="7" t="s">
        <v>51</v>
      </c>
      <c r="C16" s="7" t="s">
        <v>45</v>
      </c>
      <c r="D16" s="7" t="s">
        <v>52</v>
      </c>
      <c r="E16" s="7" t="s">
        <v>53</v>
      </c>
      <c r="F16" s="9">
        <v>1</v>
      </c>
      <c r="G16" s="12"/>
      <c r="H16" s="11">
        <f>ROUND((G16*F16),2)</f>
        <v>0</v>
      </c>
      <c r="O16">
        <f>rekapitulace!H8</f>
        <v>21</v>
      </c>
      <c r="P16">
        <f>O16/100*H16</f>
        <v>0</v>
      </c>
    </row>
    <row r="17" spans="1:16">
      <c r="D17" s="13" t="s">
        <v>54</v>
      </c>
    </row>
    <row r="18" spans="1:16" ht="12.75" customHeight="1">
      <c r="A18" s="14"/>
      <c r="B18" s="14"/>
      <c r="C18" s="14" t="s">
        <v>43</v>
      </c>
      <c r="D18" s="14" t="s">
        <v>42</v>
      </c>
      <c r="E18" s="14"/>
      <c r="F18" s="14"/>
      <c r="G18" s="14"/>
      <c r="H18" s="14">
        <f>SUM(H12:H17)</f>
        <v>0</v>
      </c>
      <c r="P18">
        <f>ROUND(SUM(P12:P17),2)</f>
        <v>0</v>
      </c>
    </row>
    <row r="20" spans="1:16" ht="12.75" customHeight="1">
      <c r="A20" s="14"/>
      <c r="B20" s="14"/>
      <c r="C20" s="14"/>
      <c r="D20" s="14" t="s">
        <v>55</v>
      </c>
      <c r="E20" s="14"/>
      <c r="F20" s="14"/>
      <c r="G20" s="14"/>
      <c r="H20" s="14">
        <f>+H18</f>
        <v>0</v>
      </c>
      <c r="P20">
        <f>+P18</f>
        <v>0</v>
      </c>
    </row>
  </sheetData>
  <sheetProtection formatColumns="0"/>
  <mergeCells count="7">
    <mergeCell ref="F8:F9"/>
    <mergeCell ref="G8:H8"/>
    <mergeCell ref="A8:A9"/>
    <mergeCell ref="B8:B9"/>
    <mergeCell ref="C8:C9"/>
    <mergeCell ref="D8:D9"/>
    <mergeCell ref="E8:E9"/>
  </mergeCells>
  <pageMargins left="0.75" right="0.75" top="1" bottom="1" header="0.5" footer="0.5"/>
  <pageSetup paperSize="9" scale="7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>
      <pane ySplit="10" topLeftCell="A11" activePane="bottomLeft" state="frozen"/>
      <selection pane="bottomLeft" activeCell="A11" sqref="A11"/>
    </sheetView>
  </sheetViews>
  <sheetFormatPr defaultColWidth="9.140625" defaultRowHeight="12.75" customHeight="1"/>
  <cols>
    <col min="1" max="1" width="6.7109375" customWidth="1"/>
    <col min="2" max="2" width="15.7109375" customWidth="1"/>
    <col min="3" max="3" width="18.7109375" customWidth="1"/>
    <col min="4" max="4" width="75.7109375" customWidth="1"/>
    <col min="5" max="5" width="9.7109375" customWidth="1"/>
    <col min="6" max="6" width="12.7109375" customWidth="1"/>
    <col min="7" max="8" width="14.7109375" customWidth="1"/>
    <col min="15" max="16" width="9.140625" hidden="1" customWidth="1"/>
  </cols>
  <sheetData>
    <row r="1" spans="1:16" ht="12.75" customHeight="1">
      <c r="A1" s="6" t="s">
        <v>13</v>
      </c>
    </row>
    <row r="2" spans="1:16" ht="12.75" customHeight="1">
      <c r="C2" s="2" t="s">
        <v>14</v>
      </c>
    </row>
    <row r="4" spans="1:16" ht="12.75" customHeight="1">
      <c r="A4" t="s">
        <v>15</v>
      </c>
      <c r="C4" s="6" t="s">
        <v>18</v>
      </c>
      <c r="D4" s="6" t="s">
        <v>19</v>
      </c>
      <c r="E4" s="6"/>
    </row>
    <row r="5" spans="1:16" ht="12.75" customHeight="1">
      <c r="A5" t="s">
        <v>16</v>
      </c>
      <c r="C5" s="6" t="s">
        <v>59</v>
      </c>
      <c r="D5" s="6" t="s">
        <v>60</v>
      </c>
      <c r="E5" s="6"/>
    </row>
    <row r="6" spans="1:16" ht="12.75" customHeight="1">
      <c r="A6" t="s">
        <v>17</v>
      </c>
      <c r="C6" s="6" t="s">
        <v>61</v>
      </c>
      <c r="D6" s="6" t="s">
        <v>60</v>
      </c>
      <c r="E6" s="6"/>
    </row>
    <row r="7" spans="1:16" ht="12.75" customHeight="1">
      <c r="C7" s="6"/>
      <c r="D7" s="6"/>
      <c r="E7" s="6"/>
    </row>
    <row r="8" spans="1:16" ht="12.75" customHeight="1">
      <c r="A8" s="1" t="s">
        <v>24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/>
      <c r="O8" t="s">
        <v>34</v>
      </c>
      <c r="P8" t="s">
        <v>11</v>
      </c>
    </row>
    <row r="9" spans="1:16" ht="14.25">
      <c r="A9" s="1"/>
      <c r="B9" s="1"/>
      <c r="C9" s="1"/>
      <c r="D9" s="1"/>
      <c r="E9" s="1"/>
      <c r="F9" s="1"/>
      <c r="G9" s="5" t="s">
        <v>32</v>
      </c>
      <c r="H9" s="5" t="s">
        <v>33</v>
      </c>
      <c r="O9" t="s">
        <v>11</v>
      </c>
    </row>
    <row r="10" spans="1:16" ht="14.25">
      <c r="A10" s="5" t="s">
        <v>25</v>
      </c>
      <c r="B10" s="5" t="s">
        <v>35</v>
      </c>
      <c r="C10" s="5" t="s">
        <v>36</v>
      </c>
      <c r="D10" s="5" t="s">
        <v>37</v>
      </c>
      <c r="E10" s="5" t="s">
        <v>38</v>
      </c>
      <c r="F10" s="5" t="s">
        <v>39</v>
      </c>
      <c r="G10" s="5" t="s">
        <v>40</v>
      </c>
      <c r="H10" s="5" t="s">
        <v>41</v>
      </c>
    </row>
    <row r="11" spans="1:16" ht="12.75" customHeight="1">
      <c r="A11" s="8"/>
      <c r="B11" s="8"/>
      <c r="C11" s="8" t="s">
        <v>43</v>
      </c>
      <c r="D11" s="8" t="s">
        <v>42</v>
      </c>
      <c r="E11" s="8"/>
      <c r="F11" s="10"/>
      <c r="G11" s="8"/>
      <c r="H11" s="10"/>
    </row>
    <row r="12" spans="1:16">
      <c r="A12" s="7">
        <v>1</v>
      </c>
      <c r="B12" s="7" t="s">
        <v>62</v>
      </c>
      <c r="C12" s="7" t="s">
        <v>45</v>
      </c>
      <c r="D12" s="7" t="s">
        <v>63</v>
      </c>
      <c r="E12" s="7" t="s">
        <v>64</v>
      </c>
      <c r="F12" s="9">
        <v>3.2</v>
      </c>
      <c r="G12" s="12"/>
      <c r="H12" s="11">
        <f>ROUND((G12*F12),2)</f>
        <v>0</v>
      </c>
      <c r="O12">
        <f>rekapitulace!H8</f>
        <v>21</v>
      </c>
      <c r="P12">
        <f>O12/100*H12</f>
        <v>0</v>
      </c>
    </row>
    <row r="13" spans="1:16">
      <c r="D13" s="13" t="s">
        <v>65</v>
      </c>
    </row>
    <row r="14" spans="1:16">
      <c r="A14" s="7">
        <v>2</v>
      </c>
      <c r="B14" s="7" t="s">
        <v>66</v>
      </c>
      <c r="C14" s="7" t="s">
        <v>45</v>
      </c>
      <c r="D14" s="7" t="s">
        <v>63</v>
      </c>
      <c r="E14" s="7" t="s">
        <v>67</v>
      </c>
      <c r="F14" s="9">
        <v>82.135999999999996</v>
      </c>
      <c r="G14" s="12"/>
      <c r="H14" s="11">
        <f>ROUND((G14*F14),2)</f>
        <v>0</v>
      </c>
      <c r="O14">
        <f>rekapitulace!H8</f>
        <v>21</v>
      </c>
      <c r="P14">
        <f>O14/100*H14</f>
        <v>0</v>
      </c>
    </row>
    <row r="15" spans="1:16" ht="38.25">
      <c r="D15" s="13" t="s">
        <v>68</v>
      </c>
    </row>
    <row r="16" spans="1:16" ht="12.75" customHeight="1">
      <c r="A16" s="14"/>
      <c r="B16" s="14"/>
      <c r="C16" s="14" t="s">
        <v>43</v>
      </c>
      <c r="D16" s="14" t="s">
        <v>42</v>
      </c>
      <c r="E16" s="14"/>
      <c r="F16" s="14"/>
      <c r="G16" s="14"/>
      <c r="H16" s="14">
        <f>SUM(H12:H15)</f>
        <v>0</v>
      </c>
      <c r="P16">
        <f>ROUND(SUM(P12:P15),2)</f>
        <v>0</v>
      </c>
    </row>
    <row r="18" spans="1:16" ht="12.75" customHeight="1">
      <c r="A18" s="8"/>
      <c r="B18" s="8"/>
      <c r="C18" s="8" t="s">
        <v>25</v>
      </c>
      <c r="D18" s="8" t="s">
        <v>69</v>
      </c>
      <c r="E18" s="8"/>
      <c r="F18" s="10"/>
      <c r="G18" s="8"/>
      <c r="H18" s="10"/>
    </row>
    <row r="19" spans="1:16">
      <c r="A19" s="7">
        <v>3</v>
      </c>
      <c r="B19" s="7" t="s">
        <v>70</v>
      </c>
      <c r="C19" s="7" t="s">
        <v>45</v>
      </c>
      <c r="D19" s="7" t="s">
        <v>71</v>
      </c>
      <c r="E19" s="7" t="s">
        <v>64</v>
      </c>
      <c r="F19" s="9">
        <v>2.38</v>
      </c>
      <c r="G19" s="12"/>
      <c r="H19" s="11">
        <f>ROUND((G19*F19),2)</f>
        <v>0</v>
      </c>
      <c r="O19">
        <f>rekapitulace!H8</f>
        <v>21</v>
      </c>
      <c r="P19">
        <f>O19/100*H19</f>
        <v>0</v>
      </c>
    </row>
    <row r="20" spans="1:16">
      <c r="D20" s="13" t="s">
        <v>72</v>
      </c>
    </row>
    <row r="21" spans="1:16" ht="25.5">
      <c r="A21" s="7">
        <v>4</v>
      </c>
      <c r="B21" s="7" t="s">
        <v>73</v>
      </c>
      <c r="C21" s="7" t="s">
        <v>45</v>
      </c>
      <c r="D21" s="7" t="s">
        <v>74</v>
      </c>
      <c r="E21" s="7" t="s">
        <v>64</v>
      </c>
      <c r="F21" s="9">
        <v>115.6</v>
      </c>
      <c r="G21" s="12"/>
      <c r="H21" s="11">
        <f>ROUND((G21*F21),2)</f>
        <v>0</v>
      </c>
      <c r="O21">
        <f>rekapitulace!H8</f>
        <v>21</v>
      </c>
      <c r="P21">
        <f>O21/100*H21</f>
        <v>0</v>
      </c>
    </row>
    <row r="22" spans="1:16" ht="51">
      <c r="D22" s="13" t="s">
        <v>75</v>
      </c>
    </row>
    <row r="23" spans="1:16">
      <c r="A23" s="7">
        <v>5</v>
      </c>
      <c r="B23" s="7" t="s">
        <v>76</v>
      </c>
      <c r="C23" s="7" t="s">
        <v>45</v>
      </c>
      <c r="D23" s="7" t="s">
        <v>77</v>
      </c>
      <c r="E23" s="7" t="s">
        <v>64</v>
      </c>
      <c r="F23" s="9">
        <v>411.6</v>
      </c>
      <c r="G23" s="12"/>
      <c r="H23" s="11">
        <f>ROUND((G23*F23),2)</f>
        <v>0</v>
      </c>
      <c r="O23">
        <f>rekapitulace!H8</f>
        <v>21</v>
      </c>
      <c r="P23">
        <f>O23/100*H23</f>
        <v>0</v>
      </c>
    </row>
    <row r="24" spans="1:16">
      <c r="D24" s="13" t="s">
        <v>78</v>
      </c>
    </row>
    <row r="25" spans="1:16">
      <c r="A25" s="7">
        <v>6</v>
      </c>
      <c r="B25" s="7" t="s">
        <v>79</v>
      </c>
      <c r="C25" s="7" t="s">
        <v>45</v>
      </c>
      <c r="D25" s="7" t="s">
        <v>80</v>
      </c>
      <c r="E25" s="7" t="s">
        <v>81</v>
      </c>
      <c r="F25" s="9">
        <v>769</v>
      </c>
      <c r="G25" s="12"/>
      <c r="H25" s="11">
        <f>ROUND((G25*F25),2)</f>
        <v>0</v>
      </c>
      <c r="O25">
        <f>rekapitulace!H8</f>
        <v>21</v>
      </c>
      <c r="P25">
        <f>O25/100*H25</f>
        <v>0</v>
      </c>
    </row>
    <row r="26" spans="1:16" ht="51">
      <c r="D26" s="13" t="s">
        <v>82</v>
      </c>
    </row>
    <row r="27" spans="1:16" ht="25.5">
      <c r="A27" s="7">
        <v>7</v>
      </c>
      <c r="B27" s="7" t="s">
        <v>83</v>
      </c>
      <c r="C27" s="7" t="s">
        <v>45</v>
      </c>
      <c r="D27" s="7" t="s">
        <v>84</v>
      </c>
      <c r="E27" s="7" t="s">
        <v>64</v>
      </c>
      <c r="F27" s="9">
        <v>38.5</v>
      </c>
      <c r="G27" s="12"/>
      <c r="H27" s="11">
        <f>ROUND((G27*F27),2)</f>
        <v>0</v>
      </c>
      <c r="O27">
        <f>rekapitulace!H8</f>
        <v>21</v>
      </c>
      <c r="P27">
        <f>O27/100*H27</f>
        <v>0</v>
      </c>
    </row>
    <row r="28" spans="1:16">
      <c r="D28" s="13" t="s">
        <v>85</v>
      </c>
    </row>
    <row r="29" spans="1:16">
      <c r="A29" s="7">
        <v>8</v>
      </c>
      <c r="B29" s="7" t="s">
        <v>86</v>
      </c>
      <c r="C29" s="7" t="s">
        <v>45</v>
      </c>
      <c r="D29" s="7" t="s">
        <v>87</v>
      </c>
      <c r="E29" s="7" t="s">
        <v>64</v>
      </c>
      <c r="F29" s="9">
        <v>10.8</v>
      </c>
      <c r="G29" s="12"/>
      <c r="H29" s="11">
        <f>ROUND((G29*F29),2)</f>
        <v>0</v>
      </c>
      <c r="O29">
        <f>rekapitulace!H8</f>
        <v>21</v>
      </c>
      <c r="P29">
        <f>O29/100*H29</f>
        <v>0</v>
      </c>
    </row>
    <row r="30" spans="1:16">
      <c r="D30" s="13" t="s">
        <v>88</v>
      </c>
    </row>
    <row r="31" spans="1:16">
      <c r="A31" s="7">
        <v>9</v>
      </c>
      <c r="B31" s="7" t="s">
        <v>89</v>
      </c>
      <c r="C31" s="7" t="s">
        <v>45</v>
      </c>
      <c r="D31" s="7" t="s">
        <v>90</v>
      </c>
      <c r="E31" s="7" t="s">
        <v>64</v>
      </c>
      <c r="F31" s="9">
        <v>3.2</v>
      </c>
      <c r="G31" s="12"/>
      <c r="H31" s="11">
        <f>ROUND((G31*F31),2)</f>
        <v>0</v>
      </c>
      <c r="O31">
        <f>rekapitulace!H8</f>
        <v>21</v>
      </c>
      <c r="P31">
        <f>O31/100*H31</f>
        <v>0</v>
      </c>
    </row>
    <row r="32" spans="1:16">
      <c r="D32" s="13" t="s">
        <v>91</v>
      </c>
    </row>
    <row r="33" spans="1:16" ht="25.5">
      <c r="A33" s="7">
        <v>10</v>
      </c>
      <c r="B33" s="7" t="s">
        <v>92</v>
      </c>
      <c r="C33" s="7" t="s">
        <v>45</v>
      </c>
      <c r="D33" s="7" t="s">
        <v>93</v>
      </c>
      <c r="E33" s="7" t="s">
        <v>64</v>
      </c>
      <c r="F33" s="9">
        <v>10.8</v>
      </c>
      <c r="G33" s="12"/>
      <c r="H33" s="11">
        <f>ROUND((G33*F33),2)</f>
        <v>0</v>
      </c>
      <c r="O33">
        <f>rekapitulace!H8</f>
        <v>21</v>
      </c>
      <c r="P33">
        <f>O33/100*H33</f>
        <v>0</v>
      </c>
    </row>
    <row r="34" spans="1:16">
      <c r="D34" s="13" t="s">
        <v>94</v>
      </c>
    </row>
    <row r="35" spans="1:16" ht="38.25">
      <c r="A35" s="7">
        <v>11</v>
      </c>
      <c r="B35" s="7" t="s">
        <v>95</v>
      </c>
      <c r="C35" s="7" t="s">
        <v>96</v>
      </c>
      <c r="D35" s="7" t="s">
        <v>97</v>
      </c>
      <c r="E35" s="7" t="s">
        <v>64</v>
      </c>
      <c r="F35" s="9">
        <v>348.1</v>
      </c>
      <c r="G35" s="12"/>
      <c r="H35" s="11">
        <f>ROUND((G35*F35),2)</f>
        <v>0</v>
      </c>
      <c r="O35">
        <f>rekapitulace!H8</f>
        <v>21</v>
      </c>
      <c r="P35">
        <f>O35/100*H35</f>
        <v>0</v>
      </c>
    </row>
    <row r="36" spans="1:16" ht="38.25">
      <c r="D36" s="13" t="s">
        <v>98</v>
      </c>
    </row>
    <row r="37" spans="1:16" ht="38.25">
      <c r="A37" s="7">
        <v>12</v>
      </c>
      <c r="B37" s="7" t="s">
        <v>95</v>
      </c>
      <c r="C37" s="7" t="s">
        <v>99</v>
      </c>
      <c r="D37" s="7" t="s">
        <v>100</v>
      </c>
      <c r="E37" s="7" t="s">
        <v>64</v>
      </c>
      <c r="F37" s="9">
        <v>63.5</v>
      </c>
      <c r="G37" s="12"/>
      <c r="H37" s="11">
        <f>ROUND((G37*F37),2)</f>
        <v>0</v>
      </c>
      <c r="O37">
        <f>rekapitulace!H8</f>
        <v>21</v>
      </c>
      <c r="P37">
        <f>O37/100*H37</f>
        <v>0</v>
      </c>
    </row>
    <row r="38" spans="1:16" ht="51">
      <c r="D38" s="13" t="s">
        <v>101</v>
      </c>
    </row>
    <row r="39" spans="1:16">
      <c r="A39" s="7">
        <v>13</v>
      </c>
      <c r="B39" s="7" t="s">
        <v>102</v>
      </c>
      <c r="C39" s="7" t="s">
        <v>45</v>
      </c>
      <c r="D39" s="7" t="s">
        <v>103</v>
      </c>
      <c r="E39" s="7" t="s">
        <v>64</v>
      </c>
      <c r="F39" s="9">
        <v>14</v>
      </c>
      <c r="G39" s="12"/>
      <c r="H39" s="11">
        <f>ROUND((G39*F39),2)</f>
        <v>0</v>
      </c>
      <c r="O39">
        <f>rekapitulace!H8</f>
        <v>21</v>
      </c>
      <c r="P39">
        <f>O39/100*H39</f>
        <v>0</v>
      </c>
    </row>
    <row r="40" spans="1:16" ht="38.25">
      <c r="D40" s="13" t="s">
        <v>104</v>
      </c>
    </row>
    <row r="41" spans="1:16">
      <c r="A41" s="7">
        <v>14</v>
      </c>
      <c r="B41" s="7" t="s">
        <v>105</v>
      </c>
      <c r="C41" s="7" t="s">
        <v>45</v>
      </c>
      <c r="D41" s="7" t="s">
        <v>106</v>
      </c>
      <c r="E41" s="7" t="s">
        <v>107</v>
      </c>
      <c r="F41" s="9">
        <v>2215</v>
      </c>
      <c r="G41" s="12"/>
      <c r="H41" s="11">
        <f>ROUND((G41*F41),2)</f>
        <v>0</v>
      </c>
      <c r="O41">
        <f>rekapitulace!H8</f>
        <v>21</v>
      </c>
      <c r="P41">
        <f>O41/100*H41</f>
        <v>0</v>
      </c>
    </row>
    <row r="42" spans="1:16">
      <c r="D42" s="13" t="s">
        <v>108</v>
      </c>
    </row>
    <row r="43" spans="1:16">
      <c r="A43" s="7">
        <v>15</v>
      </c>
      <c r="B43" s="7" t="s">
        <v>109</v>
      </c>
      <c r="C43" s="7" t="s">
        <v>45</v>
      </c>
      <c r="D43" s="7" t="s">
        <v>110</v>
      </c>
      <c r="E43" s="7" t="s">
        <v>64</v>
      </c>
      <c r="F43" s="9">
        <v>10.8</v>
      </c>
      <c r="G43" s="12"/>
      <c r="H43" s="11">
        <f>ROUND((G43*F43),2)</f>
        <v>0</v>
      </c>
      <c r="O43">
        <f>rekapitulace!H8</f>
        <v>21</v>
      </c>
      <c r="P43">
        <f>O43/100*H43</f>
        <v>0</v>
      </c>
    </row>
    <row r="44" spans="1:16">
      <c r="D44" s="13" t="s">
        <v>111</v>
      </c>
    </row>
    <row r="45" spans="1:16">
      <c r="A45" s="7">
        <v>16</v>
      </c>
      <c r="B45" s="7" t="s">
        <v>112</v>
      </c>
      <c r="C45" s="7" t="s">
        <v>45</v>
      </c>
      <c r="D45" s="7" t="s">
        <v>113</v>
      </c>
      <c r="E45" s="7" t="s">
        <v>107</v>
      </c>
      <c r="F45" s="9">
        <v>108</v>
      </c>
      <c r="G45" s="12"/>
      <c r="H45" s="11">
        <f>ROUND((G45*F45),2)</f>
        <v>0</v>
      </c>
      <c r="O45">
        <f>rekapitulace!H8</f>
        <v>21</v>
      </c>
      <c r="P45">
        <f>O45/100*H45</f>
        <v>0</v>
      </c>
    </row>
    <row r="46" spans="1:16">
      <c r="D46" s="13" t="s">
        <v>114</v>
      </c>
    </row>
    <row r="47" spans="1:16" ht="12.75" customHeight="1">
      <c r="A47" s="14"/>
      <c r="B47" s="14"/>
      <c r="C47" s="14" t="s">
        <v>25</v>
      </c>
      <c r="D47" s="14" t="s">
        <v>69</v>
      </c>
      <c r="E47" s="14"/>
      <c r="F47" s="14"/>
      <c r="G47" s="14"/>
      <c r="H47" s="14">
        <f>SUM(H19:H46)</f>
        <v>0</v>
      </c>
      <c r="P47">
        <f>ROUND(SUM(P19:P46),2)</f>
        <v>0</v>
      </c>
    </row>
    <row r="49" spans="1:16" ht="12.75" customHeight="1">
      <c r="A49" s="8"/>
      <c r="B49" s="8"/>
      <c r="C49" s="8" t="s">
        <v>38</v>
      </c>
      <c r="D49" s="8" t="s">
        <v>115</v>
      </c>
      <c r="E49" s="8"/>
      <c r="F49" s="10"/>
      <c r="G49" s="8"/>
      <c r="H49" s="10"/>
    </row>
    <row r="50" spans="1:16" ht="25.5">
      <c r="A50" s="7">
        <v>17</v>
      </c>
      <c r="B50" s="7" t="s">
        <v>116</v>
      </c>
      <c r="C50" s="7" t="s">
        <v>45</v>
      </c>
      <c r="D50" s="7" t="s">
        <v>117</v>
      </c>
      <c r="E50" s="7" t="s">
        <v>107</v>
      </c>
      <c r="F50" s="9">
        <v>839</v>
      </c>
      <c r="G50" s="12"/>
      <c r="H50" s="11">
        <f>ROUND((G50*F50),2)</f>
        <v>0</v>
      </c>
      <c r="O50">
        <f>rekapitulace!H8</f>
        <v>21</v>
      </c>
      <c r="P50">
        <f>O50/100*H50</f>
        <v>0</v>
      </c>
    </row>
    <row r="51" spans="1:16" ht="51">
      <c r="D51" s="13" t="s">
        <v>118</v>
      </c>
    </row>
    <row r="52" spans="1:16" ht="51">
      <c r="A52" s="7">
        <v>18</v>
      </c>
      <c r="B52" s="7" t="s">
        <v>119</v>
      </c>
      <c r="C52" s="7" t="s">
        <v>45</v>
      </c>
      <c r="D52" s="7" t="s">
        <v>120</v>
      </c>
      <c r="E52" s="7" t="s">
        <v>107</v>
      </c>
      <c r="F52" s="9">
        <v>737</v>
      </c>
      <c r="G52" s="12"/>
      <c r="H52" s="11">
        <f>ROUND((G52*F52),2)</f>
        <v>0</v>
      </c>
      <c r="O52">
        <f>rekapitulace!H8</f>
        <v>21</v>
      </c>
      <c r="P52">
        <f>O52/100*H52</f>
        <v>0</v>
      </c>
    </row>
    <row r="53" spans="1:16">
      <c r="D53" s="13" t="s">
        <v>121</v>
      </c>
    </row>
    <row r="54" spans="1:16" ht="51">
      <c r="A54" s="7">
        <v>19</v>
      </c>
      <c r="B54" s="7" t="s">
        <v>122</v>
      </c>
      <c r="C54" s="7" t="s">
        <v>45</v>
      </c>
      <c r="D54" s="7" t="s">
        <v>123</v>
      </c>
      <c r="E54" s="7" t="s">
        <v>107</v>
      </c>
      <c r="F54" s="9">
        <v>1372</v>
      </c>
      <c r="G54" s="12"/>
      <c r="H54" s="11">
        <f>ROUND((G54*F54),2)</f>
        <v>0</v>
      </c>
      <c r="O54">
        <f>rekapitulace!H8</f>
        <v>21</v>
      </c>
      <c r="P54">
        <f>O54/100*H54</f>
        <v>0</v>
      </c>
    </row>
    <row r="55" spans="1:16">
      <c r="D55" s="13" t="s">
        <v>124</v>
      </c>
    </row>
    <row r="56" spans="1:16" ht="25.5">
      <c r="A56" s="7">
        <v>20</v>
      </c>
      <c r="B56" s="7" t="s">
        <v>125</v>
      </c>
      <c r="C56" s="7" t="s">
        <v>45</v>
      </c>
      <c r="D56" s="7" t="s">
        <v>126</v>
      </c>
      <c r="E56" s="7" t="s">
        <v>107</v>
      </c>
      <c r="F56" s="9">
        <v>2224.5</v>
      </c>
      <c r="G56" s="12"/>
      <c r="H56" s="11">
        <f>ROUND((G56*F56),2)</f>
        <v>0</v>
      </c>
      <c r="O56">
        <f>rekapitulace!H8</f>
        <v>21</v>
      </c>
      <c r="P56">
        <f>O56/100*H56</f>
        <v>0</v>
      </c>
    </row>
    <row r="57" spans="1:16" ht="63.75">
      <c r="D57" s="13" t="s">
        <v>127</v>
      </c>
    </row>
    <row r="58" spans="1:16">
      <c r="A58" s="7">
        <v>21</v>
      </c>
      <c r="B58" s="7" t="s">
        <v>128</v>
      </c>
      <c r="C58" s="7" t="s">
        <v>45</v>
      </c>
      <c r="D58" s="7" t="s">
        <v>129</v>
      </c>
      <c r="E58" s="7" t="s">
        <v>107</v>
      </c>
      <c r="F58" s="9">
        <v>1372</v>
      </c>
      <c r="G58" s="12"/>
      <c r="H58" s="11">
        <f>ROUND((G58*F58),2)</f>
        <v>0</v>
      </c>
      <c r="O58">
        <f>rekapitulace!H8</f>
        <v>21</v>
      </c>
      <c r="P58">
        <f>O58/100*H58</f>
        <v>0</v>
      </c>
    </row>
    <row r="59" spans="1:16">
      <c r="D59" s="13" t="s">
        <v>130</v>
      </c>
    </row>
    <row r="60" spans="1:16">
      <c r="A60" s="7">
        <v>22</v>
      </c>
      <c r="B60" s="7" t="s">
        <v>131</v>
      </c>
      <c r="C60" s="7" t="s">
        <v>45</v>
      </c>
      <c r="D60" s="7" t="s">
        <v>132</v>
      </c>
      <c r="E60" s="7" t="s">
        <v>107</v>
      </c>
      <c r="F60" s="9">
        <v>852.5</v>
      </c>
      <c r="G60" s="12"/>
      <c r="H60" s="11">
        <f>ROUND((G60*F60),2)</f>
        <v>0</v>
      </c>
      <c r="O60">
        <f>rekapitulace!H8</f>
        <v>21</v>
      </c>
      <c r="P60">
        <f>O60/100*H60</f>
        <v>0</v>
      </c>
    </row>
    <row r="61" spans="1:16" ht="51">
      <c r="D61" s="13" t="s">
        <v>133</v>
      </c>
    </row>
    <row r="62" spans="1:16" ht="25.5">
      <c r="A62" s="7">
        <v>23</v>
      </c>
      <c r="B62" s="7" t="s">
        <v>134</v>
      </c>
      <c r="C62" s="7" t="s">
        <v>45</v>
      </c>
      <c r="D62" s="7" t="s">
        <v>135</v>
      </c>
      <c r="E62" s="7" t="s">
        <v>107</v>
      </c>
      <c r="F62" s="9">
        <v>1372</v>
      </c>
      <c r="G62" s="12"/>
      <c r="H62" s="11">
        <f>ROUND((G62*F62),2)</f>
        <v>0</v>
      </c>
      <c r="O62">
        <f>rekapitulace!H8</f>
        <v>21</v>
      </c>
      <c r="P62">
        <f>O62/100*H62</f>
        <v>0</v>
      </c>
    </row>
    <row r="63" spans="1:16">
      <c r="D63" s="13" t="s">
        <v>130</v>
      </c>
    </row>
    <row r="64" spans="1:16">
      <c r="A64" s="7">
        <v>24</v>
      </c>
      <c r="B64" s="7" t="s">
        <v>136</v>
      </c>
      <c r="C64" s="7" t="s">
        <v>45</v>
      </c>
      <c r="D64" s="7" t="s">
        <v>137</v>
      </c>
      <c r="E64" s="7" t="s">
        <v>107</v>
      </c>
      <c r="F64" s="9">
        <v>72</v>
      </c>
      <c r="G64" s="12"/>
      <c r="H64" s="11">
        <f>ROUND((G64*F64),2)</f>
        <v>0</v>
      </c>
      <c r="O64">
        <f>rekapitulace!H8</f>
        <v>21</v>
      </c>
      <c r="P64">
        <f>O64/100*H64</f>
        <v>0</v>
      </c>
    </row>
    <row r="65" spans="1:16">
      <c r="D65" s="13" t="s">
        <v>138</v>
      </c>
    </row>
    <row r="66" spans="1:16">
      <c r="A66" s="7">
        <v>25</v>
      </c>
      <c r="B66" s="7" t="s">
        <v>139</v>
      </c>
      <c r="C66" s="7" t="s">
        <v>45</v>
      </c>
      <c r="D66" s="7" t="s">
        <v>140</v>
      </c>
      <c r="E66" s="7" t="s">
        <v>81</v>
      </c>
      <c r="F66" s="9">
        <v>422</v>
      </c>
      <c r="G66" s="12"/>
      <c r="H66" s="11">
        <f>ROUND((G66*F66),2)</f>
        <v>0</v>
      </c>
      <c r="O66">
        <f>rekapitulace!H8</f>
        <v>21</v>
      </c>
      <c r="P66">
        <f>O66/100*H66</f>
        <v>0</v>
      </c>
    </row>
    <row r="67" spans="1:16">
      <c r="D67" s="13" t="s">
        <v>141</v>
      </c>
    </row>
    <row r="68" spans="1:16" ht="12.75" customHeight="1">
      <c r="A68" s="14"/>
      <c r="B68" s="14"/>
      <c r="C68" s="14" t="s">
        <v>38</v>
      </c>
      <c r="D68" s="14" t="s">
        <v>115</v>
      </c>
      <c r="E68" s="14"/>
      <c r="F68" s="14"/>
      <c r="G68" s="14"/>
      <c r="H68" s="14">
        <f>SUM(H50:H67)</f>
        <v>0</v>
      </c>
      <c r="P68">
        <f>ROUND(SUM(P50:P67),2)</f>
        <v>0</v>
      </c>
    </row>
    <row r="70" spans="1:16" ht="12.75" customHeight="1">
      <c r="A70" s="8"/>
      <c r="B70" s="8"/>
      <c r="C70" s="8" t="s">
        <v>41</v>
      </c>
      <c r="D70" s="8" t="s">
        <v>142</v>
      </c>
      <c r="E70" s="8"/>
      <c r="F70" s="10"/>
      <c r="G70" s="8"/>
      <c r="H70" s="10"/>
    </row>
    <row r="71" spans="1:16">
      <c r="A71" s="7">
        <v>26</v>
      </c>
      <c r="B71" s="7" t="s">
        <v>143</v>
      </c>
      <c r="C71" s="7" t="s">
        <v>45</v>
      </c>
      <c r="D71" s="7" t="s">
        <v>144</v>
      </c>
      <c r="E71" s="7" t="s">
        <v>53</v>
      </c>
      <c r="F71" s="9">
        <v>7</v>
      </c>
      <c r="G71" s="12"/>
      <c r="H71" s="11">
        <f>ROUND((G71*F71),2)</f>
        <v>0</v>
      </c>
      <c r="O71">
        <f>rekapitulace!H8</f>
        <v>21</v>
      </c>
      <c r="P71">
        <f>O71/100*H71</f>
        <v>0</v>
      </c>
    </row>
    <row r="72" spans="1:16">
      <c r="D72" s="13" t="s">
        <v>145</v>
      </c>
    </row>
    <row r="73" spans="1:16">
      <c r="A73" s="7">
        <v>27</v>
      </c>
      <c r="B73" s="7" t="s">
        <v>146</v>
      </c>
      <c r="C73" s="7" t="s">
        <v>45</v>
      </c>
      <c r="D73" s="7" t="s">
        <v>147</v>
      </c>
      <c r="E73" s="7" t="s">
        <v>53</v>
      </c>
      <c r="F73" s="9">
        <v>12</v>
      </c>
      <c r="G73" s="12"/>
      <c r="H73" s="11">
        <f>ROUND((G73*F73),2)</f>
        <v>0</v>
      </c>
      <c r="O73">
        <f>rekapitulace!H8</f>
        <v>21</v>
      </c>
      <c r="P73">
        <f>O73/100*H73</f>
        <v>0</v>
      </c>
    </row>
    <row r="74" spans="1:16">
      <c r="D74" s="13" t="s">
        <v>148</v>
      </c>
    </row>
    <row r="75" spans="1:16">
      <c r="A75" s="7">
        <v>28</v>
      </c>
      <c r="B75" s="7" t="s">
        <v>149</v>
      </c>
      <c r="C75" s="7" t="s">
        <v>45</v>
      </c>
      <c r="D75" s="7" t="s">
        <v>150</v>
      </c>
      <c r="E75" s="7" t="s">
        <v>53</v>
      </c>
      <c r="F75" s="9">
        <v>3</v>
      </c>
      <c r="G75" s="12"/>
      <c r="H75" s="11">
        <f>ROUND((G75*F75),2)</f>
        <v>0</v>
      </c>
      <c r="O75">
        <f>rekapitulace!H8</f>
        <v>21</v>
      </c>
      <c r="P75">
        <f>O75/100*H75</f>
        <v>0</v>
      </c>
    </row>
    <row r="76" spans="1:16">
      <c r="D76" s="13" t="s">
        <v>151</v>
      </c>
    </row>
    <row r="77" spans="1:16" ht="12.75" customHeight="1">
      <c r="A77" s="14"/>
      <c r="B77" s="14"/>
      <c r="C77" s="14" t="s">
        <v>41</v>
      </c>
      <c r="D77" s="14" t="s">
        <v>142</v>
      </c>
      <c r="E77" s="14"/>
      <c r="F77" s="14"/>
      <c r="G77" s="14"/>
      <c r="H77" s="14">
        <f>SUM(H71:H76)</f>
        <v>0</v>
      </c>
      <c r="P77">
        <f>ROUND(SUM(P71:P76),2)</f>
        <v>0</v>
      </c>
    </row>
    <row r="79" spans="1:16" ht="12.75" customHeight="1">
      <c r="A79" s="8"/>
      <c r="B79" s="8"/>
      <c r="C79" s="8" t="s">
        <v>153</v>
      </c>
      <c r="D79" s="8" t="s">
        <v>152</v>
      </c>
      <c r="E79" s="8"/>
      <c r="F79" s="10"/>
      <c r="G79" s="8"/>
      <c r="H79" s="10"/>
    </row>
    <row r="80" spans="1:16">
      <c r="A80" s="7">
        <v>29</v>
      </c>
      <c r="B80" s="7" t="s">
        <v>154</v>
      </c>
      <c r="C80" s="7" t="s">
        <v>45</v>
      </c>
      <c r="D80" s="7" t="s">
        <v>155</v>
      </c>
      <c r="E80" s="7" t="s">
        <v>107</v>
      </c>
      <c r="F80" s="9">
        <v>20</v>
      </c>
      <c r="G80" s="12"/>
      <c r="H80" s="11">
        <f>ROUND((G80*F80),2)</f>
        <v>0</v>
      </c>
      <c r="O80">
        <f>rekapitulace!H8</f>
        <v>21</v>
      </c>
      <c r="P80">
        <f>O80/100*H80</f>
        <v>0</v>
      </c>
    </row>
    <row r="81" spans="1:16">
      <c r="D81" s="13" t="s">
        <v>156</v>
      </c>
    </row>
    <row r="82" spans="1:16">
      <c r="A82" s="7">
        <v>30</v>
      </c>
      <c r="B82" s="7" t="s">
        <v>157</v>
      </c>
      <c r="C82" s="7" t="s">
        <v>45</v>
      </c>
      <c r="D82" s="7" t="s">
        <v>158</v>
      </c>
      <c r="E82" s="7" t="s">
        <v>81</v>
      </c>
      <c r="F82" s="9">
        <v>360</v>
      </c>
      <c r="G82" s="12"/>
      <c r="H82" s="11">
        <f>ROUND((G82*F82),2)</f>
        <v>0</v>
      </c>
      <c r="O82">
        <f>rekapitulace!H8</f>
        <v>21</v>
      </c>
      <c r="P82">
        <f>O82/100*H82</f>
        <v>0</v>
      </c>
    </row>
    <row r="83" spans="1:16">
      <c r="D83" s="13" t="s">
        <v>159</v>
      </c>
    </row>
    <row r="84" spans="1:16">
      <c r="A84" s="7">
        <v>31</v>
      </c>
      <c r="B84" s="7" t="s">
        <v>160</v>
      </c>
      <c r="C84" s="7" t="s">
        <v>45</v>
      </c>
      <c r="D84" s="7" t="s">
        <v>161</v>
      </c>
      <c r="E84" s="7" t="s">
        <v>81</v>
      </c>
      <c r="F84" s="9">
        <v>409</v>
      </c>
      <c r="G84" s="12"/>
      <c r="H84" s="11">
        <f>ROUND((G84*F84),2)</f>
        <v>0</v>
      </c>
      <c r="O84">
        <f>rekapitulace!H8</f>
        <v>21</v>
      </c>
      <c r="P84">
        <f>O84/100*H84</f>
        <v>0</v>
      </c>
    </row>
    <row r="85" spans="1:16">
      <c r="D85" s="13" t="s">
        <v>162</v>
      </c>
    </row>
    <row r="86" spans="1:16">
      <c r="A86" s="7">
        <v>32</v>
      </c>
      <c r="B86" s="7" t="s">
        <v>163</v>
      </c>
      <c r="C86" s="7" t="s">
        <v>45</v>
      </c>
      <c r="D86" s="7" t="s">
        <v>164</v>
      </c>
      <c r="E86" s="7" t="s">
        <v>81</v>
      </c>
      <c r="F86" s="9">
        <v>422</v>
      </c>
      <c r="G86" s="12"/>
      <c r="H86" s="11">
        <f>ROUND((G86*F86),2)</f>
        <v>0</v>
      </c>
      <c r="O86">
        <f>rekapitulace!H8</f>
        <v>21</v>
      </c>
      <c r="P86">
        <f>O86/100*H86</f>
        <v>0</v>
      </c>
    </row>
    <row r="87" spans="1:16">
      <c r="D87" s="13" t="s">
        <v>165</v>
      </c>
    </row>
    <row r="88" spans="1:16" ht="12.75" customHeight="1">
      <c r="A88" s="14"/>
      <c r="B88" s="14"/>
      <c r="C88" s="14" t="s">
        <v>153</v>
      </c>
      <c r="D88" s="14" t="s">
        <v>152</v>
      </c>
      <c r="E88" s="14"/>
      <c r="F88" s="14"/>
      <c r="G88" s="14"/>
      <c r="H88" s="14">
        <f>SUM(H80:H87)</f>
        <v>0</v>
      </c>
      <c r="P88">
        <f>ROUND(SUM(P80:P87),2)</f>
        <v>0</v>
      </c>
    </row>
    <row r="90" spans="1:16" ht="12.75" customHeight="1">
      <c r="A90" s="14"/>
      <c r="B90" s="14"/>
      <c r="C90" s="14"/>
      <c r="D90" s="14" t="s">
        <v>55</v>
      </c>
      <c r="E90" s="14"/>
      <c r="F90" s="14"/>
      <c r="G90" s="14"/>
      <c r="H90" s="14">
        <f>+H16+H47+H68+H77+H88</f>
        <v>0</v>
      </c>
      <c r="P90">
        <f>+P16+P47+P68+P77+P88</f>
        <v>0</v>
      </c>
    </row>
  </sheetData>
  <sheetProtection formatColumns="0"/>
  <mergeCells count="7">
    <mergeCell ref="F8:F9"/>
    <mergeCell ref="G8:H8"/>
    <mergeCell ref="A8:A9"/>
    <mergeCell ref="B8:B9"/>
    <mergeCell ref="C8:C9"/>
    <mergeCell ref="D8:D9"/>
    <mergeCell ref="E8:E9"/>
  </mergeCells>
  <pageMargins left="0.74803149606299213" right="0.74803149606299213" top="0.98425196850393704" bottom="0.98425196850393704" header="0.51181102362204722" footer="0.51181102362204722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>
      <pane ySplit="10" topLeftCell="A11" activePane="bottomLeft" state="frozen"/>
      <selection pane="bottomLeft" activeCell="D24" sqref="D24"/>
    </sheetView>
  </sheetViews>
  <sheetFormatPr defaultColWidth="9.140625" defaultRowHeight="12.75" customHeight="1"/>
  <cols>
    <col min="1" max="1" width="6.7109375" customWidth="1"/>
    <col min="2" max="2" width="15.7109375" customWidth="1"/>
    <col min="3" max="3" width="18.7109375" customWidth="1"/>
    <col min="4" max="4" width="75.7109375" customWidth="1"/>
    <col min="5" max="5" width="9.7109375" customWidth="1"/>
    <col min="6" max="6" width="12.7109375" customWidth="1"/>
    <col min="7" max="8" width="14.7109375" customWidth="1"/>
    <col min="15" max="16" width="9.140625" hidden="1" customWidth="1"/>
  </cols>
  <sheetData>
    <row r="1" spans="1:16" ht="12.75" customHeight="1">
      <c r="A1" s="6" t="s">
        <v>13</v>
      </c>
    </row>
    <row r="2" spans="1:16" ht="12.75" customHeight="1">
      <c r="C2" s="2" t="s">
        <v>14</v>
      </c>
    </row>
    <row r="4" spans="1:16" ht="12.75" customHeight="1">
      <c r="A4" t="s">
        <v>15</v>
      </c>
      <c r="C4" s="6" t="s">
        <v>18</v>
      </c>
      <c r="D4" s="6" t="s">
        <v>19</v>
      </c>
      <c r="E4" s="6"/>
    </row>
    <row r="5" spans="1:16" ht="12.75" customHeight="1">
      <c r="A5" t="s">
        <v>16</v>
      </c>
      <c r="C5" s="6" t="s">
        <v>166</v>
      </c>
      <c r="D5" s="6" t="s">
        <v>167</v>
      </c>
      <c r="E5" s="6"/>
    </row>
    <row r="6" spans="1:16" ht="12.75" customHeight="1">
      <c r="A6" t="s">
        <v>17</v>
      </c>
      <c r="C6" s="6" t="s">
        <v>168</v>
      </c>
      <c r="D6" s="6" t="s">
        <v>167</v>
      </c>
      <c r="E6" s="6"/>
    </row>
    <row r="7" spans="1:16" ht="12.75" customHeight="1">
      <c r="C7" s="6"/>
      <c r="D7" s="6"/>
      <c r="E7" s="6"/>
    </row>
    <row r="8" spans="1:16" ht="12.75" customHeight="1">
      <c r="A8" s="1" t="s">
        <v>24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/>
      <c r="O8" t="s">
        <v>34</v>
      </c>
      <c r="P8" t="s">
        <v>11</v>
      </c>
    </row>
    <row r="9" spans="1:16" ht="14.25">
      <c r="A9" s="1"/>
      <c r="B9" s="1"/>
      <c r="C9" s="1"/>
      <c r="D9" s="1"/>
      <c r="E9" s="1"/>
      <c r="F9" s="1"/>
      <c r="G9" s="5" t="s">
        <v>32</v>
      </c>
      <c r="H9" s="5" t="s">
        <v>33</v>
      </c>
      <c r="O9" t="s">
        <v>11</v>
      </c>
    </row>
    <row r="10" spans="1:16" ht="14.25">
      <c r="A10" s="5" t="s">
        <v>25</v>
      </c>
      <c r="B10" s="5" t="s">
        <v>35</v>
      </c>
      <c r="C10" s="5" t="s">
        <v>36</v>
      </c>
      <c r="D10" s="5" t="s">
        <v>37</v>
      </c>
      <c r="E10" s="5" t="s">
        <v>38</v>
      </c>
      <c r="F10" s="5" t="s">
        <v>39</v>
      </c>
      <c r="G10" s="5" t="s">
        <v>40</v>
      </c>
      <c r="H10" s="5" t="s">
        <v>41</v>
      </c>
    </row>
    <row r="11" spans="1:16" ht="12.75" customHeight="1">
      <c r="A11" s="8"/>
      <c r="B11" s="8"/>
      <c r="C11" s="8" t="s">
        <v>43</v>
      </c>
      <c r="D11" s="8" t="s">
        <v>42</v>
      </c>
      <c r="E11" s="8"/>
      <c r="F11" s="10"/>
      <c r="G11" s="8"/>
      <c r="H11" s="10"/>
    </row>
    <row r="12" spans="1:16">
      <c r="A12" s="7">
        <v>1</v>
      </c>
      <c r="B12" s="7" t="s">
        <v>62</v>
      </c>
      <c r="C12" s="7" t="s">
        <v>45</v>
      </c>
      <c r="D12" s="7" t="s">
        <v>63</v>
      </c>
      <c r="E12" s="7" t="s">
        <v>64</v>
      </c>
      <c r="F12" s="9">
        <v>1.6</v>
      </c>
      <c r="G12" s="12"/>
      <c r="H12" s="11">
        <f>ROUND((G12*F12),2)</f>
        <v>0</v>
      </c>
      <c r="O12">
        <f>rekapitulace!H8</f>
        <v>21</v>
      </c>
      <c r="P12">
        <f>O12/100*H12</f>
        <v>0</v>
      </c>
    </row>
    <row r="13" spans="1:16">
      <c r="D13" s="13" t="s">
        <v>169</v>
      </c>
    </row>
    <row r="14" spans="1:16">
      <c r="A14" s="7">
        <v>2</v>
      </c>
      <c r="B14" s="7" t="s">
        <v>66</v>
      </c>
      <c r="C14" s="7" t="s">
        <v>45</v>
      </c>
      <c r="D14" s="7" t="s">
        <v>63</v>
      </c>
      <c r="E14" s="7" t="s">
        <v>67</v>
      </c>
      <c r="F14" s="9">
        <v>51.7</v>
      </c>
      <c r="G14" s="12"/>
      <c r="H14" s="11">
        <f>ROUND((G14*F14),2)</f>
        <v>0</v>
      </c>
      <c r="O14">
        <f>rekapitulace!H8</f>
        <v>21</v>
      </c>
      <c r="P14">
        <f>O14/100*H14</f>
        <v>0</v>
      </c>
    </row>
    <row r="15" spans="1:16">
      <c r="D15" s="13" t="s">
        <v>170</v>
      </c>
    </row>
    <row r="16" spans="1:16" ht="12.75" customHeight="1">
      <c r="A16" s="14"/>
      <c r="B16" s="14"/>
      <c r="C16" s="14" t="s">
        <v>43</v>
      </c>
      <c r="D16" s="14" t="s">
        <v>42</v>
      </c>
      <c r="E16" s="14"/>
      <c r="F16" s="14"/>
      <c r="G16" s="14"/>
      <c r="H16" s="14">
        <f>SUM(H12:H15)</f>
        <v>0</v>
      </c>
      <c r="P16">
        <f>ROUND(SUM(P12:P15),2)</f>
        <v>0</v>
      </c>
    </row>
    <row r="18" spans="1:16" ht="12.75" customHeight="1">
      <c r="A18" s="8"/>
      <c r="B18" s="8"/>
      <c r="C18" s="8" t="s">
        <v>25</v>
      </c>
      <c r="D18" s="8" t="s">
        <v>69</v>
      </c>
      <c r="E18" s="8"/>
      <c r="F18" s="10"/>
      <c r="G18" s="8"/>
      <c r="H18" s="10"/>
    </row>
    <row r="19" spans="1:16" ht="25.5">
      <c r="A19" s="7">
        <v>3</v>
      </c>
      <c r="B19" s="7" t="s">
        <v>73</v>
      </c>
      <c r="C19" s="7" t="s">
        <v>45</v>
      </c>
      <c r="D19" s="7" t="s">
        <v>74</v>
      </c>
      <c r="E19" s="7" t="s">
        <v>64</v>
      </c>
      <c r="F19" s="9">
        <v>75.3</v>
      </c>
      <c r="G19" s="12"/>
      <c r="H19" s="11">
        <f>ROUND((G19*F19),2)</f>
        <v>0</v>
      </c>
      <c r="O19">
        <f>rekapitulace!H8</f>
        <v>21</v>
      </c>
      <c r="P19">
        <f>O19/100*H19</f>
        <v>0</v>
      </c>
    </row>
    <row r="20" spans="1:16" ht="25.5">
      <c r="D20" s="13" t="s">
        <v>171</v>
      </c>
    </row>
    <row r="21" spans="1:16">
      <c r="A21" s="7">
        <v>4</v>
      </c>
      <c r="B21" s="7" t="s">
        <v>76</v>
      </c>
      <c r="C21" s="7" t="s">
        <v>45</v>
      </c>
      <c r="D21" s="7" t="s">
        <v>77</v>
      </c>
      <c r="E21" s="7" t="s">
        <v>64</v>
      </c>
      <c r="F21" s="9">
        <v>319.5</v>
      </c>
      <c r="G21" s="12"/>
      <c r="H21" s="11">
        <f>ROUND((G21*F21),2)</f>
        <v>0</v>
      </c>
      <c r="O21">
        <f>rekapitulace!H8</f>
        <v>21</v>
      </c>
      <c r="P21">
        <f>O21/100*H21</f>
        <v>0</v>
      </c>
    </row>
    <row r="22" spans="1:16">
      <c r="D22" s="13" t="s">
        <v>172</v>
      </c>
    </row>
    <row r="23" spans="1:16">
      <c r="A23" s="7">
        <v>5</v>
      </c>
      <c r="B23" s="7" t="s">
        <v>79</v>
      </c>
      <c r="C23" s="7" t="s">
        <v>45</v>
      </c>
      <c r="D23" s="7" t="s">
        <v>80</v>
      </c>
      <c r="E23" s="7" t="s">
        <v>81</v>
      </c>
      <c r="F23" s="9">
        <v>517</v>
      </c>
      <c r="G23" s="12"/>
      <c r="H23" s="11">
        <f>ROUND((G23*F23),2)</f>
        <v>0</v>
      </c>
      <c r="O23">
        <f>rekapitulace!H8</f>
        <v>21</v>
      </c>
      <c r="P23">
        <f>O23/100*H23</f>
        <v>0</v>
      </c>
    </row>
    <row r="24" spans="1:16" ht="51">
      <c r="D24" s="13" t="s">
        <v>173</v>
      </c>
    </row>
    <row r="25" spans="1:16" ht="25.5">
      <c r="A25" s="7">
        <v>6</v>
      </c>
      <c r="B25" s="7" t="s">
        <v>174</v>
      </c>
      <c r="C25" s="7" t="s">
        <v>45</v>
      </c>
      <c r="D25" s="7" t="s">
        <v>175</v>
      </c>
      <c r="E25" s="7" t="s">
        <v>81</v>
      </c>
      <c r="F25" s="9">
        <v>11</v>
      </c>
      <c r="G25" s="12"/>
      <c r="H25" s="11">
        <f>ROUND((G25*F25),2)</f>
        <v>0</v>
      </c>
      <c r="O25">
        <f>rekapitulace!H8</f>
        <v>21</v>
      </c>
      <c r="P25">
        <f>O25/100*H25</f>
        <v>0</v>
      </c>
    </row>
    <row r="26" spans="1:16">
      <c r="D26" s="13" t="s">
        <v>176</v>
      </c>
    </row>
    <row r="27" spans="1:16" ht="25.5">
      <c r="A27" s="7">
        <v>7</v>
      </c>
      <c r="B27" s="7" t="s">
        <v>83</v>
      </c>
      <c r="C27" s="7" t="s">
        <v>45</v>
      </c>
      <c r="D27" s="7" t="s">
        <v>84</v>
      </c>
      <c r="E27" s="7" t="s">
        <v>64</v>
      </c>
      <c r="F27" s="9">
        <v>25.7</v>
      </c>
      <c r="G27" s="12"/>
      <c r="H27" s="11">
        <f>ROUND((G27*F27),2)</f>
        <v>0</v>
      </c>
      <c r="O27">
        <f>rekapitulace!H8</f>
        <v>21</v>
      </c>
      <c r="P27">
        <f>O27/100*H27</f>
        <v>0</v>
      </c>
    </row>
    <row r="28" spans="1:16">
      <c r="D28" s="13" t="s">
        <v>177</v>
      </c>
    </row>
    <row r="29" spans="1:16">
      <c r="A29" s="7">
        <v>8</v>
      </c>
      <c r="B29" s="7" t="s">
        <v>86</v>
      </c>
      <c r="C29" s="7" t="s">
        <v>45</v>
      </c>
      <c r="D29" s="7" t="s">
        <v>87</v>
      </c>
      <c r="E29" s="7" t="s">
        <v>64</v>
      </c>
      <c r="F29" s="9">
        <v>7.02</v>
      </c>
      <c r="G29" s="12"/>
      <c r="H29" s="11">
        <f>ROUND((G29*F29),2)</f>
        <v>0</v>
      </c>
      <c r="O29">
        <f>rekapitulace!H8</f>
        <v>21</v>
      </c>
      <c r="P29">
        <f>O29/100*H29</f>
        <v>0</v>
      </c>
    </row>
    <row r="30" spans="1:16">
      <c r="D30" s="13" t="s">
        <v>178</v>
      </c>
    </row>
    <row r="31" spans="1:16">
      <c r="A31" s="7">
        <v>9</v>
      </c>
      <c r="B31" s="7" t="s">
        <v>89</v>
      </c>
      <c r="C31" s="7" t="s">
        <v>45</v>
      </c>
      <c r="D31" s="7" t="s">
        <v>90</v>
      </c>
      <c r="E31" s="7" t="s">
        <v>64</v>
      </c>
      <c r="F31" s="9">
        <v>1.6</v>
      </c>
      <c r="G31" s="12"/>
      <c r="H31" s="11">
        <f>ROUND((G31*F31),2)</f>
        <v>0</v>
      </c>
      <c r="O31">
        <f>rekapitulace!H8</f>
        <v>21</v>
      </c>
      <c r="P31">
        <f>O31/100*H31</f>
        <v>0</v>
      </c>
    </row>
    <row r="32" spans="1:16">
      <c r="D32" s="13" t="s">
        <v>179</v>
      </c>
    </row>
    <row r="33" spans="1:16" ht="25.5">
      <c r="A33" s="7">
        <v>10</v>
      </c>
      <c r="B33" s="7" t="s">
        <v>92</v>
      </c>
      <c r="C33" s="7" t="s">
        <v>45</v>
      </c>
      <c r="D33" s="7" t="s">
        <v>93</v>
      </c>
      <c r="E33" s="7" t="s">
        <v>64</v>
      </c>
      <c r="F33" s="9">
        <v>7.02</v>
      </c>
      <c r="G33" s="12"/>
      <c r="H33" s="11">
        <f>ROUND((G33*F33),2)</f>
        <v>0</v>
      </c>
      <c r="O33">
        <f>rekapitulace!H8</f>
        <v>21</v>
      </c>
      <c r="P33">
        <f>O33/100*H33</f>
        <v>0</v>
      </c>
    </row>
    <row r="34" spans="1:16">
      <c r="D34" s="13" t="s">
        <v>180</v>
      </c>
    </row>
    <row r="35" spans="1:16" ht="38.25">
      <c r="A35" s="7">
        <v>11</v>
      </c>
      <c r="B35" s="7" t="s">
        <v>95</v>
      </c>
      <c r="C35" s="7" t="s">
        <v>96</v>
      </c>
      <c r="D35" s="7" t="s">
        <v>97</v>
      </c>
      <c r="E35" s="7" t="s">
        <v>64</v>
      </c>
      <c r="F35" s="9">
        <v>263.2</v>
      </c>
      <c r="G35" s="12"/>
      <c r="H35" s="11">
        <f>ROUND((G35*F35),2)</f>
        <v>0</v>
      </c>
      <c r="O35">
        <f>rekapitulace!H8</f>
        <v>21</v>
      </c>
      <c r="P35">
        <f>O35/100*H35</f>
        <v>0</v>
      </c>
    </row>
    <row r="36" spans="1:16" ht="38.25">
      <c r="D36" s="13" t="s">
        <v>181</v>
      </c>
    </row>
    <row r="37" spans="1:16" ht="38.25">
      <c r="A37" s="7">
        <v>12</v>
      </c>
      <c r="B37" s="7" t="s">
        <v>95</v>
      </c>
      <c r="C37" s="7" t="s">
        <v>99</v>
      </c>
      <c r="D37" s="7" t="s">
        <v>100</v>
      </c>
      <c r="E37" s="7" t="s">
        <v>64</v>
      </c>
      <c r="F37" s="9">
        <v>56.3</v>
      </c>
      <c r="G37" s="12"/>
      <c r="H37" s="11">
        <f>ROUND((G37*F37),2)</f>
        <v>0</v>
      </c>
      <c r="O37">
        <f>rekapitulace!H8</f>
        <v>21</v>
      </c>
      <c r="P37">
        <f>O37/100*H37</f>
        <v>0</v>
      </c>
    </row>
    <row r="38" spans="1:16" ht="51">
      <c r="D38" s="13" t="s">
        <v>182</v>
      </c>
    </row>
    <row r="39" spans="1:16">
      <c r="A39" s="7">
        <v>13</v>
      </c>
      <c r="B39" s="7" t="s">
        <v>102</v>
      </c>
      <c r="C39" s="7" t="s">
        <v>45</v>
      </c>
      <c r="D39" s="7" t="s">
        <v>103</v>
      </c>
      <c r="E39" s="7" t="s">
        <v>64</v>
      </c>
      <c r="F39" s="9">
        <v>8.6199999999999992</v>
      </c>
      <c r="G39" s="12"/>
      <c r="H39" s="11">
        <f>ROUND((G39*F39),2)</f>
        <v>0</v>
      </c>
      <c r="O39">
        <f>rekapitulace!H8</f>
        <v>21</v>
      </c>
      <c r="P39">
        <f>O39/100*H39</f>
        <v>0</v>
      </c>
    </row>
    <row r="40" spans="1:16" ht="38.25">
      <c r="D40" s="13" t="s">
        <v>183</v>
      </c>
    </row>
    <row r="41" spans="1:16">
      <c r="A41" s="7">
        <v>14</v>
      </c>
      <c r="B41" s="7" t="s">
        <v>105</v>
      </c>
      <c r="C41" s="7" t="s">
        <v>45</v>
      </c>
      <c r="D41" s="7" t="s">
        <v>106</v>
      </c>
      <c r="E41" s="7" t="s">
        <v>107</v>
      </c>
      <c r="F41" s="9">
        <v>1583</v>
      </c>
      <c r="G41" s="12"/>
      <c r="H41" s="11">
        <f>ROUND((G41*F41),2)</f>
        <v>0</v>
      </c>
      <c r="O41">
        <f>rekapitulace!H8</f>
        <v>21</v>
      </c>
      <c r="P41">
        <f>O41/100*H41</f>
        <v>0</v>
      </c>
    </row>
    <row r="42" spans="1:16">
      <c r="D42" s="13" t="s">
        <v>184</v>
      </c>
    </row>
    <row r="43" spans="1:16">
      <c r="A43" s="7">
        <v>15</v>
      </c>
      <c r="B43" s="7" t="s">
        <v>109</v>
      </c>
      <c r="C43" s="7" t="s">
        <v>45</v>
      </c>
      <c r="D43" s="7" t="s">
        <v>110</v>
      </c>
      <c r="E43" s="7" t="s">
        <v>64</v>
      </c>
      <c r="F43" s="9">
        <v>7.02</v>
      </c>
      <c r="G43" s="12"/>
      <c r="H43" s="11">
        <f>ROUND((G43*F43),2)</f>
        <v>0</v>
      </c>
      <c r="O43">
        <f>rekapitulace!H8</f>
        <v>21</v>
      </c>
      <c r="P43">
        <f>O43/100*H43</f>
        <v>0</v>
      </c>
    </row>
    <row r="44" spans="1:16">
      <c r="D44" s="13" t="s">
        <v>185</v>
      </c>
    </row>
    <row r="45" spans="1:16">
      <c r="A45" s="7">
        <v>16</v>
      </c>
      <c r="B45" s="7" t="s">
        <v>112</v>
      </c>
      <c r="C45" s="7" t="s">
        <v>45</v>
      </c>
      <c r="D45" s="7" t="s">
        <v>113</v>
      </c>
      <c r="E45" s="7" t="s">
        <v>107</v>
      </c>
      <c r="F45" s="9">
        <v>70.2</v>
      </c>
      <c r="G45" s="12"/>
      <c r="H45" s="11">
        <f>ROUND((G45*F45),2)</f>
        <v>0</v>
      </c>
      <c r="O45">
        <f>rekapitulace!H8</f>
        <v>21</v>
      </c>
      <c r="P45">
        <f>O45/100*H45</f>
        <v>0</v>
      </c>
    </row>
    <row r="46" spans="1:16">
      <c r="D46" s="13" t="s">
        <v>186</v>
      </c>
    </row>
    <row r="47" spans="1:16" ht="12.75" customHeight="1">
      <c r="A47" s="14"/>
      <c r="B47" s="14"/>
      <c r="C47" s="14" t="s">
        <v>25</v>
      </c>
      <c r="D47" s="14" t="s">
        <v>69</v>
      </c>
      <c r="E47" s="14"/>
      <c r="F47" s="14"/>
      <c r="G47" s="14"/>
      <c r="H47" s="14">
        <f>SUM(H19:H46)</f>
        <v>0</v>
      </c>
      <c r="P47">
        <f>ROUND(SUM(P19:P46),2)</f>
        <v>0</v>
      </c>
    </row>
    <row r="49" spans="1:16" ht="12.75" customHeight="1">
      <c r="A49" s="8"/>
      <c r="B49" s="8"/>
      <c r="C49" s="8" t="s">
        <v>37</v>
      </c>
      <c r="D49" s="8" t="s">
        <v>187</v>
      </c>
      <c r="E49" s="8"/>
      <c r="F49" s="10"/>
      <c r="G49" s="8"/>
      <c r="H49" s="10"/>
    </row>
    <row r="50" spans="1:16">
      <c r="A50" s="7">
        <v>17</v>
      </c>
      <c r="B50" s="7" t="s">
        <v>188</v>
      </c>
      <c r="C50" s="7" t="s">
        <v>45</v>
      </c>
      <c r="D50" s="7" t="s">
        <v>189</v>
      </c>
      <c r="E50" s="7" t="s">
        <v>64</v>
      </c>
      <c r="F50" s="9">
        <v>1.1399999999999999</v>
      </c>
      <c r="G50" s="12"/>
      <c r="H50" s="11">
        <f>ROUND((G50*F50),2)</f>
        <v>0</v>
      </c>
      <c r="O50">
        <f>rekapitulace!H8</f>
        <v>21</v>
      </c>
      <c r="P50">
        <f>O50/100*H50</f>
        <v>0</v>
      </c>
    </row>
    <row r="51" spans="1:16">
      <c r="D51" s="13" t="s">
        <v>190</v>
      </c>
    </row>
    <row r="52" spans="1:16" ht="12.75" customHeight="1">
      <c r="A52" s="14"/>
      <c r="B52" s="14"/>
      <c r="C52" s="14" t="s">
        <v>37</v>
      </c>
      <c r="D52" s="14" t="s">
        <v>187</v>
      </c>
      <c r="E52" s="14"/>
      <c r="F52" s="14"/>
      <c r="G52" s="14"/>
      <c r="H52" s="14">
        <f>SUM(H50:H51)</f>
        <v>0</v>
      </c>
      <c r="P52">
        <f>ROUND(SUM(P50:P51),2)</f>
        <v>0</v>
      </c>
    </row>
    <row r="54" spans="1:16" ht="12.75" customHeight="1">
      <c r="A54" s="8"/>
      <c r="B54" s="8"/>
      <c r="C54" s="8" t="s">
        <v>38</v>
      </c>
      <c r="D54" s="8" t="s">
        <v>115</v>
      </c>
      <c r="E54" s="8"/>
      <c r="F54" s="10"/>
      <c r="G54" s="8"/>
      <c r="H54" s="10"/>
    </row>
    <row r="55" spans="1:16" ht="25.5">
      <c r="A55" s="7">
        <v>18</v>
      </c>
      <c r="B55" s="7" t="s">
        <v>116</v>
      </c>
      <c r="C55" s="7" t="s">
        <v>45</v>
      </c>
      <c r="D55" s="7" t="s">
        <v>117</v>
      </c>
      <c r="E55" s="7" t="s">
        <v>107</v>
      </c>
      <c r="F55" s="9">
        <v>530</v>
      </c>
      <c r="G55" s="12"/>
      <c r="H55" s="11">
        <f>ROUND((G55*F55),2)</f>
        <v>0</v>
      </c>
      <c r="O55">
        <f>rekapitulace!H8</f>
        <v>21</v>
      </c>
      <c r="P55">
        <f>O55/100*H55</f>
        <v>0</v>
      </c>
    </row>
    <row r="56" spans="1:16" ht="51">
      <c r="D56" s="13" t="s">
        <v>191</v>
      </c>
    </row>
    <row r="57" spans="1:16" ht="51">
      <c r="A57" s="7">
        <v>19</v>
      </c>
      <c r="B57" s="7" t="s">
        <v>119</v>
      </c>
      <c r="C57" s="7" t="s">
        <v>45</v>
      </c>
      <c r="D57" s="7" t="s">
        <v>120</v>
      </c>
      <c r="E57" s="7" t="s">
        <v>107</v>
      </c>
      <c r="F57" s="9">
        <v>502</v>
      </c>
      <c r="G57" s="12"/>
      <c r="H57" s="11">
        <f>ROUND((G57*F57),2)</f>
        <v>0</v>
      </c>
      <c r="O57">
        <f>rekapitulace!H8</f>
        <v>21</v>
      </c>
      <c r="P57">
        <f>O57/100*H57</f>
        <v>0</v>
      </c>
    </row>
    <row r="58" spans="1:16">
      <c r="D58" s="13" t="s">
        <v>192</v>
      </c>
    </row>
    <row r="59" spans="1:16" ht="51">
      <c r="A59" s="7">
        <v>20</v>
      </c>
      <c r="B59" s="7" t="s">
        <v>122</v>
      </c>
      <c r="C59" s="7" t="s">
        <v>45</v>
      </c>
      <c r="D59" s="7" t="s">
        <v>123</v>
      </c>
      <c r="E59" s="7" t="s">
        <v>107</v>
      </c>
      <c r="F59" s="9">
        <v>1065</v>
      </c>
      <c r="G59" s="12"/>
      <c r="H59" s="11">
        <f>ROUND((G59*F59),2)</f>
        <v>0</v>
      </c>
      <c r="O59">
        <f>rekapitulace!H8</f>
        <v>21</v>
      </c>
      <c r="P59">
        <f>O59/100*H59</f>
        <v>0</v>
      </c>
    </row>
    <row r="60" spans="1:16">
      <c r="D60" s="13" t="s">
        <v>193</v>
      </c>
    </row>
    <row r="61" spans="1:16" ht="25.5">
      <c r="A61" s="7">
        <v>21</v>
      </c>
      <c r="B61" s="7" t="s">
        <v>125</v>
      </c>
      <c r="C61" s="7" t="s">
        <v>45</v>
      </c>
      <c r="D61" s="7" t="s">
        <v>126</v>
      </c>
      <c r="E61" s="7" t="s">
        <v>107</v>
      </c>
      <c r="F61" s="9">
        <v>1595</v>
      </c>
      <c r="G61" s="12"/>
      <c r="H61" s="11">
        <f>ROUND((G61*F61),2)</f>
        <v>0</v>
      </c>
      <c r="O61">
        <f>rekapitulace!H8</f>
        <v>21</v>
      </c>
      <c r="P61">
        <f>O61/100*H61</f>
        <v>0</v>
      </c>
    </row>
    <row r="62" spans="1:16" ht="63.75">
      <c r="D62" s="13" t="s">
        <v>194</v>
      </c>
    </row>
    <row r="63" spans="1:16">
      <c r="A63" s="7">
        <v>22</v>
      </c>
      <c r="B63" s="7" t="s">
        <v>128</v>
      </c>
      <c r="C63" s="7" t="s">
        <v>45</v>
      </c>
      <c r="D63" s="7" t="s">
        <v>129</v>
      </c>
      <c r="E63" s="7" t="s">
        <v>107</v>
      </c>
      <c r="F63" s="9">
        <v>1065</v>
      </c>
      <c r="G63" s="12"/>
      <c r="H63" s="11">
        <f>ROUND((G63*F63),2)</f>
        <v>0</v>
      </c>
      <c r="O63">
        <f>rekapitulace!H8</f>
        <v>21</v>
      </c>
      <c r="P63">
        <f>O63/100*H63</f>
        <v>0</v>
      </c>
    </row>
    <row r="64" spans="1:16">
      <c r="D64" s="13" t="s">
        <v>195</v>
      </c>
    </row>
    <row r="65" spans="1:16">
      <c r="A65" s="7">
        <v>23</v>
      </c>
      <c r="B65" s="7" t="s">
        <v>131</v>
      </c>
      <c r="C65" s="7" t="s">
        <v>45</v>
      </c>
      <c r="D65" s="7" t="s">
        <v>132</v>
      </c>
      <c r="E65" s="7" t="s">
        <v>107</v>
      </c>
      <c r="F65" s="9">
        <v>530</v>
      </c>
      <c r="G65" s="12"/>
      <c r="H65" s="11">
        <f>ROUND((G65*F65),2)</f>
        <v>0</v>
      </c>
      <c r="O65">
        <f>rekapitulace!H8</f>
        <v>21</v>
      </c>
      <c r="P65">
        <f>O65/100*H65</f>
        <v>0</v>
      </c>
    </row>
    <row r="66" spans="1:16" ht="51">
      <c r="D66" s="13" t="s">
        <v>191</v>
      </c>
    </row>
    <row r="67" spans="1:16" ht="25.5">
      <c r="A67" s="7">
        <v>24</v>
      </c>
      <c r="B67" s="7" t="s">
        <v>134</v>
      </c>
      <c r="C67" s="7" t="s">
        <v>45</v>
      </c>
      <c r="D67" s="7" t="s">
        <v>135</v>
      </c>
      <c r="E67" s="7" t="s">
        <v>107</v>
      </c>
      <c r="F67" s="9">
        <v>1065</v>
      </c>
      <c r="G67" s="12"/>
      <c r="H67" s="11">
        <f>ROUND((G67*F67),2)</f>
        <v>0</v>
      </c>
      <c r="O67">
        <f>rekapitulace!H8</f>
        <v>21</v>
      </c>
      <c r="P67">
        <f>O67/100*H67</f>
        <v>0</v>
      </c>
    </row>
    <row r="68" spans="1:16">
      <c r="D68" s="13" t="s">
        <v>195</v>
      </c>
    </row>
    <row r="69" spans="1:16">
      <c r="A69" s="7">
        <v>25</v>
      </c>
      <c r="B69" s="7" t="s">
        <v>136</v>
      </c>
      <c r="C69" s="7" t="s">
        <v>45</v>
      </c>
      <c r="D69" s="7" t="s">
        <v>137</v>
      </c>
      <c r="E69" s="7" t="s">
        <v>107</v>
      </c>
      <c r="F69" s="9">
        <v>18</v>
      </c>
      <c r="G69" s="12"/>
      <c r="H69" s="11">
        <f>ROUND((G69*F69),2)</f>
        <v>0</v>
      </c>
      <c r="O69">
        <f>rekapitulace!H8</f>
        <v>21</v>
      </c>
      <c r="P69">
        <f>O69/100*H69</f>
        <v>0</v>
      </c>
    </row>
    <row r="70" spans="1:16">
      <c r="D70" s="13" t="s">
        <v>196</v>
      </c>
    </row>
    <row r="71" spans="1:16">
      <c r="A71" s="7">
        <v>26</v>
      </c>
      <c r="B71" s="7" t="s">
        <v>139</v>
      </c>
      <c r="C71" s="7" t="s">
        <v>45</v>
      </c>
      <c r="D71" s="7" t="s">
        <v>140</v>
      </c>
      <c r="E71" s="7" t="s">
        <v>81</v>
      </c>
      <c r="F71" s="9">
        <v>307</v>
      </c>
      <c r="G71" s="12"/>
      <c r="H71" s="11">
        <f>ROUND((G71*F71),2)</f>
        <v>0</v>
      </c>
      <c r="O71">
        <f>rekapitulace!H8</f>
        <v>21</v>
      </c>
      <c r="P71">
        <f>O71/100*H71</f>
        <v>0</v>
      </c>
    </row>
    <row r="72" spans="1:16">
      <c r="D72" s="13" t="s">
        <v>197</v>
      </c>
    </row>
    <row r="73" spans="1:16" ht="12.75" customHeight="1">
      <c r="A73" s="14"/>
      <c r="B73" s="14"/>
      <c r="C73" s="14" t="s">
        <v>38</v>
      </c>
      <c r="D73" s="14" t="s">
        <v>115</v>
      </c>
      <c r="E73" s="14"/>
      <c r="F73" s="14"/>
      <c r="G73" s="14"/>
      <c r="H73" s="14">
        <f>SUM(H55:H72)</f>
        <v>0</v>
      </c>
      <c r="P73">
        <f>ROUND(SUM(P55:P72),2)</f>
        <v>0</v>
      </c>
    </row>
    <row r="75" spans="1:16" ht="12.75" customHeight="1">
      <c r="A75" s="8"/>
      <c r="B75" s="8"/>
      <c r="C75" s="8" t="s">
        <v>41</v>
      </c>
      <c r="D75" s="8" t="s">
        <v>142</v>
      </c>
      <c r="E75" s="8"/>
      <c r="F75" s="10"/>
      <c r="G75" s="8"/>
      <c r="H75" s="10"/>
    </row>
    <row r="76" spans="1:16">
      <c r="A76" s="7">
        <v>27</v>
      </c>
      <c r="B76" s="7" t="s">
        <v>198</v>
      </c>
      <c r="C76" s="7" t="s">
        <v>45</v>
      </c>
      <c r="D76" s="7" t="s">
        <v>199</v>
      </c>
      <c r="E76" s="7" t="s">
        <v>53</v>
      </c>
      <c r="F76" s="9">
        <v>2</v>
      </c>
      <c r="G76" s="12"/>
      <c r="H76" s="11">
        <f>ROUND((G76*F76),2)</f>
        <v>0</v>
      </c>
      <c r="O76">
        <f>rekapitulace!H8</f>
        <v>21</v>
      </c>
      <c r="P76">
        <f>O76/100*H76</f>
        <v>0</v>
      </c>
    </row>
    <row r="77" spans="1:16">
      <c r="D77" s="13" t="s">
        <v>200</v>
      </c>
    </row>
    <row r="78" spans="1:16">
      <c r="A78" s="7">
        <v>28</v>
      </c>
      <c r="B78" s="7" t="s">
        <v>143</v>
      </c>
      <c r="C78" s="7" t="s">
        <v>45</v>
      </c>
      <c r="D78" s="7" t="s">
        <v>144</v>
      </c>
      <c r="E78" s="7" t="s">
        <v>53</v>
      </c>
      <c r="F78" s="9">
        <v>5</v>
      </c>
      <c r="G78" s="12"/>
      <c r="H78" s="11">
        <f>ROUND((G78*F78),2)</f>
        <v>0</v>
      </c>
      <c r="O78">
        <f>rekapitulace!H8</f>
        <v>21</v>
      </c>
      <c r="P78">
        <f>O78/100*H78</f>
        <v>0</v>
      </c>
    </row>
    <row r="79" spans="1:16">
      <c r="D79" s="13" t="s">
        <v>201</v>
      </c>
    </row>
    <row r="80" spans="1:16">
      <c r="A80" s="7">
        <v>29</v>
      </c>
      <c r="B80" s="7" t="s">
        <v>146</v>
      </c>
      <c r="C80" s="7" t="s">
        <v>45</v>
      </c>
      <c r="D80" s="7" t="s">
        <v>147</v>
      </c>
      <c r="E80" s="7" t="s">
        <v>53</v>
      </c>
      <c r="F80" s="9">
        <v>7</v>
      </c>
      <c r="G80" s="12"/>
      <c r="H80" s="11">
        <f>ROUND((G80*F80),2)</f>
        <v>0</v>
      </c>
      <c r="O80">
        <f>rekapitulace!H8</f>
        <v>21</v>
      </c>
      <c r="P80">
        <f>O80/100*H80</f>
        <v>0</v>
      </c>
    </row>
    <row r="81" spans="1:16">
      <c r="D81" s="13" t="s">
        <v>145</v>
      </c>
    </row>
    <row r="82" spans="1:16">
      <c r="A82" s="7">
        <v>30</v>
      </c>
      <c r="B82" s="7" t="s">
        <v>149</v>
      </c>
      <c r="C82" s="7" t="s">
        <v>45</v>
      </c>
      <c r="D82" s="7" t="s">
        <v>150</v>
      </c>
      <c r="E82" s="7" t="s">
        <v>53</v>
      </c>
      <c r="F82" s="9">
        <v>3</v>
      </c>
      <c r="G82" s="12"/>
      <c r="H82" s="11">
        <f>ROUND((G82*F82),2)</f>
        <v>0</v>
      </c>
      <c r="O82">
        <f>rekapitulace!H8</f>
        <v>21</v>
      </c>
      <c r="P82">
        <f>O82/100*H82</f>
        <v>0</v>
      </c>
    </row>
    <row r="83" spans="1:16">
      <c r="D83" s="13" t="s">
        <v>151</v>
      </c>
    </row>
    <row r="84" spans="1:16" ht="12.75" customHeight="1">
      <c r="A84" s="14"/>
      <c r="B84" s="14"/>
      <c r="C84" s="14" t="s">
        <v>41</v>
      </c>
      <c r="D84" s="14" t="s">
        <v>142</v>
      </c>
      <c r="E84" s="14"/>
      <c r="F84" s="14"/>
      <c r="G84" s="14"/>
      <c r="H84" s="14">
        <f>SUM(H76:H83)</f>
        <v>0</v>
      </c>
      <c r="P84">
        <f>ROUND(SUM(P76:P83),2)</f>
        <v>0</v>
      </c>
    </row>
    <row r="86" spans="1:16" ht="12.75" customHeight="1">
      <c r="A86" s="8"/>
      <c r="B86" s="8"/>
      <c r="C86" s="8" t="s">
        <v>153</v>
      </c>
      <c r="D86" s="8" t="s">
        <v>152</v>
      </c>
      <c r="E86" s="8"/>
      <c r="F86" s="10"/>
      <c r="G86" s="8"/>
      <c r="H86" s="10"/>
    </row>
    <row r="87" spans="1:16">
      <c r="A87" s="7">
        <v>31</v>
      </c>
      <c r="B87" s="7" t="s">
        <v>154</v>
      </c>
      <c r="C87" s="7" t="s">
        <v>45</v>
      </c>
      <c r="D87" s="7" t="s">
        <v>155</v>
      </c>
      <c r="E87" s="7" t="s">
        <v>107</v>
      </c>
      <c r="F87" s="9">
        <v>13</v>
      </c>
      <c r="G87" s="12"/>
      <c r="H87" s="11">
        <f>ROUND((G87*F87),2)</f>
        <v>0</v>
      </c>
      <c r="O87">
        <f>rekapitulace!H8</f>
        <v>21</v>
      </c>
      <c r="P87">
        <f>O87/100*H87</f>
        <v>0</v>
      </c>
    </row>
    <row r="88" spans="1:16">
      <c r="D88" s="13" t="s">
        <v>202</v>
      </c>
    </row>
    <row r="89" spans="1:16">
      <c r="A89" s="7">
        <v>32</v>
      </c>
      <c r="B89" s="7" t="s">
        <v>157</v>
      </c>
      <c r="C89" s="7" t="s">
        <v>45</v>
      </c>
      <c r="D89" s="7" t="s">
        <v>158</v>
      </c>
      <c r="E89" s="7" t="s">
        <v>81</v>
      </c>
      <c r="F89" s="9">
        <v>234</v>
      </c>
      <c r="G89" s="12"/>
      <c r="H89" s="11">
        <f>ROUND((G89*F89),2)</f>
        <v>0</v>
      </c>
      <c r="O89">
        <f>rekapitulace!H8</f>
        <v>21</v>
      </c>
      <c r="P89">
        <f>O89/100*H89</f>
        <v>0</v>
      </c>
    </row>
    <row r="90" spans="1:16">
      <c r="D90" s="13" t="s">
        <v>203</v>
      </c>
    </row>
    <row r="91" spans="1:16">
      <c r="A91" s="7">
        <v>33</v>
      </c>
      <c r="B91" s="7" t="s">
        <v>160</v>
      </c>
      <c r="C91" s="7" t="s">
        <v>45</v>
      </c>
      <c r="D91" s="7" t="s">
        <v>161</v>
      </c>
      <c r="E91" s="7" t="s">
        <v>81</v>
      </c>
      <c r="F91" s="9">
        <v>294</v>
      </c>
      <c r="G91" s="12"/>
      <c r="H91" s="11">
        <f>ROUND((G91*F91),2)</f>
        <v>0</v>
      </c>
      <c r="O91">
        <f>rekapitulace!H8</f>
        <v>21</v>
      </c>
      <c r="P91">
        <f>O91/100*H91</f>
        <v>0</v>
      </c>
    </row>
    <row r="92" spans="1:16">
      <c r="D92" s="13" t="s">
        <v>204</v>
      </c>
    </row>
    <row r="93" spans="1:16">
      <c r="A93" s="7">
        <v>34</v>
      </c>
      <c r="B93" s="7" t="s">
        <v>163</v>
      </c>
      <c r="C93" s="7" t="s">
        <v>45</v>
      </c>
      <c r="D93" s="7" t="s">
        <v>164</v>
      </c>
      <c r="E93" s="7" t="s">
        <v>81</v>
      </c>
      <c r="F93" s="9">
        <v>307</v>
      </c>
      <c r="G93" s="12"/>
      <c r="H93" s="11">
        <f>ROUND((G93*F93),2)</f>
        <v>0</v>
      </c>
      <c r="O93">
        <f>rekapitulace!H8</f>
        <v>21</v>
      </c>
      <c r="P93">
        <f>O93/100*H93</f>
        <v>0</v>
      </c>
    </row>
    <row r="94" spans="1:16">
      <c r="D94" s="13" t="s">
        <v>205</v>
      </c>
    </row>
    <row r="95" spans="1:16">
      <c r="A95" s="7">
        <v>35</v>
      </c>
      <c r="B95" s="7" t="s">
        <v>206</v>
      </c>
      <c r="C95" s="7" t="s">
        <v>45</v>
      </c>
      <c r="D95" s="7" t="s">
        <v>207</v>
      </c>
      <c r="E95" s="7" t="s">
        <v>81</v>
      </c>
      <c r="F95" s="9">
        <v>38</v>
      </c>
      <c r="G95" s="12"/>
      <c r="H95" s="11">
        <f>ROUND((G95*F95),2)</f>
        <v>0</v>
      </c>
      <c r="O95">
        <f>rekapitulace!H8</f>
        <v>21</v>
      </c>
      <c r="P95">
        <f>O95/100*H95</f>
        <v>0</v>
      </c>
    </row>
    <row r="96" spans="1:16">
      <c r="D96" s="13" t="s">
        <v>208</v>
      </c>
    </row>
    <row r="97" spans="1:16" ht="12.75" customHeight="1">
      <c r="A97" s="14"/>
      <c r="B97" s="14"/>
      <c r="C97" s="14" t="s">
        <v>153</v>
      </c>
      <c r="D97" s="14" t="s">
        <v>152</v>
      </c>
      <c r="E97" s="14"/>
      <c r="F97" s="14"/>
      <c r="G97" s="14"/>
      <c r="H97" s="14">
        <f>SUM(H87:H96)</f>
        <v>0</v>
      </c>
      <c r="P97">
        <f>ROUND(SUM(P87:P96),2)</f>
        <v>0</v>
      </c>
    </row>
    <row r="99" spans="1:16" ht="12.75" customHeight="1">
      <c r="A99" s="14"/>
      <c r="B99" s="14"/>
      <c r="C99" s="14"/>
      <c r="D99" s="14" t="s">
        <v>55</v>
      </c>
      <c r="E99" s="14"/>
      <c r="F99" s="14"/>
      <c r="G99" s="14"/>
      <c r="H99" s="14">
        <f>+H16+H47+H52+H73+H84+H97</f>
        <v>0</v>
      </c>
      <c r="P99">
        <f>+P16+P47+P52+P73+P84+P97</f>
        <v>0</v>
      </c>
    </row>
  </sheetData>
  <sheetProtection formatColumns="0"/>
  <mergeCells count="7">
    <mergeCell ref="F8:F9"/>
    <mergeCell ref="G8:H8"/>
    <mergeCell ref="A8:A9"/>
    <mergeCell ref="B8:B9"/>
    <mergeCell ref="C8:C9"/>
    <mergeCell ref="D8:D9"/>
    <mergeCell ref="E8:E9"/>
  </mergeCells>
  <pageMargins left="0.74803149606299213" right="0.74803149606299213" top="0.98425196850393704" bottom="0.98425196850393704" header="0.51181102362204722" footer="0.51181102362204722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rekapitulace</vt:lpstr>
      <vt:lpstr>000.1</vt:lpstr>
      <vt:lpstr>000.2</vt:lpstr>
      <vt:lpstr>101</vt:lpstr>
      <vt:lpstr>102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videnska.monika</cp:lastModifiedBy>
  <cp:lastPrinted>2021-06-16T07:02:11Z</cp:lastPrinted>
  <dcterms:modified xsi:type="dcterms:W3CDTF">2021-06-16T07:03:48Z</dcterms:modified>
  <cp:category/>
  <cp:contentType/>
  <cp:contentStatus/>
</cp:coreProperties>
</file>